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3204BF05-82D0-4132-8DBE-45B4BDCEFC96}" xr6:coauthVersionLast="47" xr6:coauthVersionMax="47" xr10:uidLastSave="{00000000-0000-0000-0000-000000000000}"/>
  <workbookProtection workbookAlgorithmName="SHA-512" workbookHashValue="mY9w+MQqoFifo3n+ndzU6LNojoPzgZBsIR32H6gsoqESqm823scze4xhx8yvj2+Eo9g8fR9ZKF/ZV+9EqxdV+Q==" workbookSaltValue="YY2NFvwQY+tk8jP9NY4x8A==" workbookSpinCount="100000" lockStructure="1"/>
  <bookViews>
    <workbookView xWindow="28680" yWindow="-120" windowWidth="29040" windowHeight="15840" firstSheet="25" activeTab="27" xr2:uid="{00000000-000D-0000-FFFF-FFFF00000000}"/>
  </bookViews>
  <sheets>
    <sheet name="Summary" sheetId="1" r:id="rId1"/>
    <sheet name="BUF" sheetId="2" r:id="rId2"/>
    <sheet name="NMA" sheetId="3" r:id="rId3"/>
    <sheet name="EC101" sheetId="4" r:id="rId4"/>
    <sheet name="EC102" sheetId="5" r:id="rId5"/>
    <sheet name="EC104" sheetId="6" r:id="rId6"/>
    <sheet name="EC105" sheetId="7" r:id="rId7"/>
    <sheet name="EC106" sheetId="8" r:id="rId8"/>
    <sheet name="EC108" sheetId="9" r:id="rId9"/>
    <sheet name="EC109" sheetId="10" r:id="rId10"/>
    <sheet name="DC10" sheetId="11" r:id="rId11"/>
    <sheet name="EC121" sheetId="12" r:id="rId12"/>
    <sheet name="EC122" sheetId="13" r:id="rId13"/>
    <sheet name="EC123" sheetId="14" r:id="rId14"/>
    <sheet name="EC124" sheetId="15" r:id="rId15"/>
    <sheet name="EC126" sheetId="16" r:id="rId16"/>
    <sheet name="EC129" sheetId="17" r:id="rId17"/>
    <sheet name="DC12" sheetId="18" r:id="rId18"/>
    <sheet name="EC131" sheetId="19" r:id="rId19"/>
    <sheet name="EC135" sheetId="20" r:id="rId20"/>
    <sheet name="EC136" sheetId="21" r:id="rId21"/>
    <sheet name="EC137" sheetId="22" r:id="rId22"/>
    <sheet name="EC138" sheetId="23" r:id="rId23"/>
    <sheet name="EC139" sheetId="24" r:id="rId24"/>
    <sheet name="DC13" sheetId="25" r:id="rId25"/>
    <sheet name="EC141" sheetId="26" r:id="rId26"/>
    <sheet name="EC142" sheetId="27" r:id="rId27"/>
    <sheet name="EC145" sheetId="28" r:id="rId28"/>
    <sheet name="DC14" sheetId="29" r:id="rId29"/>
    <sheet name="EC153" sheetId="30" r:id="rId30"/>
    <sheet name="EC154" sheetId="31" r:id="rId31"/>
    <sheet name="EC155" sheetId="32" r:id="rId32"/>
    <sheet name="EC156" sheetId="33" r:id="rId33"/>
    <sheet name="EC157" sheetId="34" r:id="rId34"/>
    <sheet name="DC15" sheetId="35" r:id="rId35"/>
    <sheet name="EC441" sheetId="36" r:id="rId36"/>
    <sheet name="EC442" sheetId="37" r:id="rId37"/>
    <sheet name="EC443" sheetId="38" r:id="rId38"/>
    <sheet name="EC444" sheetId="39" r:id="rId39"/>
    <sheet name="DC44" sheetId="40" r:id="rId40"/>
  </sheets>
  <definedNames>
    <definedName name="_xlnm.Print_Area" localSheetId="1">BUF!$A$1:$X$128</definedName>
    <definedName name="_xlnm.Print_Area" localSheetId="10">'DC10'!$A$1:$X$128</definedName>
    <definedName name="_xlnm.Print_Area" localSheetId="17">'DC12'!$A$1:$X$128</definedName>
    <definedName name="_xlnm.Print_Area" localSheetId="24">'DC13'!$A$1:$X$128</definedName>
    <definedName name="_xlnm.Print_Area" localSheetId="28">'DC14'!$A$1:$X$128</definedName>
    <definedName name="_xlnm.Print_Area" localSheetId="34">'DC15'!$A$1:$X$128</definedName>
    <definedName name="_xlnm.Print_Area" localSheetId="39">'DC44'!$A$1:$X$128</definedName>
    <definedName name="_xlnm.Print_Area" localSheetId="3">'EC101'!$A$1:$X$128</definedName>
    <definedName name="_xlnm.Print_Area" localSheetId="4">'EC102'!$A$1:$X$128</definedName>
    <definedName name="_xlnm.Print_Area" localSheetId="5">'EC104'!$A$1:$X$128</definedName>
    <definedName name="_xlnm.Print_Area" localSheetId="6">'EC105'!$A$1:$X$128</definedName>
    <definedName name="_xlnm.Print_Area" localSheetId="7">'EC106'!$A$1:$X$128</definedName>
    <definedName name="_xlnm.Print_Area" localSheetId="8">'EC108'!$A$1:$X$128</definedName>
    <definedName name="_xlnm.Print_Area" localSheetId="9">'EC109'!$A$1:$X$128</definedName>
    <definedName name="_xlnm.Print_Area" localSheetId="11">'EC121'!$A$1:$X$128</definedName>
    <definedName name="_xlnm.Print_Area" localSheetId="12">'EC122'!$A$1:$X$128</definedName>
    <definedName name="_xlnm.Print_Area" localSheetId="13">'EC123'!$A$1:$X$128</definedName>
    <definedName name="_xlnm.Print_Area" localSheetId="14">'EC124'!$A$1:$X$128</definedName>
    <definedName name="_xlnm.Print_Area" localSheetId="15">'EC126'!$A$1:$X$128</definedName>
    <definedName name="_xlnm.Print_Area" localSheetId="16">'EC129'!$A$1:$X$128</definedName>
    <definedName name="_xlnm.Print_Area" localSheetId="18">'EC131'!$A$1:$X$128</definedName>
    <definedName name="_xlnm.Print_Area" localSheetId="19">'EC135'!$A$1:$X$128</definedName>
    <definedName name="_xlnm.Print_Area" localSheetId="20">'EC136'!$A$1:$X$128</definedName>
    <definedName name="_xlnm.Print_Area" localSheetId="21">'EC137'!$A$1:$X$128</definedName>
    <definedName name="_xlnm.Print_Area" localSheetId="22">'EC138'!$A$1:$X$128</definedName>
    <definedName name="_xlnm.Print_Area" localSheetId="23">'EC139'!$A$1:$X$128</definedName>
    <definedName name="_xlnm.Print_Area" localSheetId="25">'EC141'!$A$1:$X$128</definedName>
    <definedName name="_xlnm.Print_Area" localSheetId="26">'EC142'!$A$1:$X$128</definedName>
    <definedName name="_xlnm.Print_Area" localSheetId="27">'EC145'!$A$1:$X$128</definedName>
    <definedName name="_xlnm.Print_Area" localSheetId="29">'EC153'!$A$1:$X$128</definedName>
    <definedName name="_xlnm.Print_Area" localSheetId="30">'EC154'!$A$1:$X$128</definedName>
    <definedName name="_xlnm.Print_Area" localSheetId="31">'EC155'!$A$1:$X$128</definedName>
    <definedName name="_xlnm.Print_Area" localSheetId="32">'EC156'!$A$1:$X$128</definedName>
    <definedName name="_xlnm.Print_Area" localSheetId="33">'EC157'!$A$1:$X$128</definedName>
    <definedName name="_xlnm.Print_Area" localSheetId="35">'EC441'!$A$1:$X$128</definedName>
    <definedName name="_xlnm.Print_Area" localSheetId="36">'EC442'!$A$1:$X$128</definedName>
    <definedName name="_xlnm.Print_Area" localSheetId="37">'EC443'!$A$1:$X$128</definedName>
    <definedName name="_xlnm.Print_Area" localSheetId="38">'EC444'!$A$1:$X$128</definedName>
    <definedName name="_xlnm.Print_Area" localSheetId="2">NMA!$A$1:$X$128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T114" i="2"/>
  <c r="S114" i="2"/>
  <c r="Q114" i="2"/>
  <c r="P114" i="2"/>
  <c r="O114" i="2"/>
  <c r="N114" i="2"/>
  <c r="M114" i="2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7" i="2"/>
  <c r="T107" i="2"/>
  <c r="S107" i="2"/>
  <c r="R107" i="2"/>
  <c r="E107" i="2"/>
  <c r="S106" i="2"/>
  <c r="R106" i="2"/>
  <c r="E106" i="2"/>
  <c r="U105" i="2"/>
  <c r="T105" i="2"/>
  <c r="S105" i="2"/>
  <c r="R105" i="2"/>
  <c r="E105" i="2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U99" i="2" s="1"/>
  <c r="S98" i="2"/>
  <c r="R98" i="2"/>
  <c r="E98" i="2"/>
  <c r="S97" i="2"/>
  <c r="R97" i="2"/>
  <c r="E97" i="2"/>
  <c r="U97" i="2" s="1"/>
  <c r="W96" i="2"/>
  <c r="W113" i="2" s="1"/>
  <c r="V96" i="2"/>
  <c r="V113" i="2" s="1"/>
  <c r="S96" i="2"/>
  <c r="M96" i="2"/>
  <c r="M113" i="2" s="1"/>
  <c r="S113" i="2" s="1"/>
  <c r="L96" i="2"/>
  <c r="L113" i="2" s="1"/>
  <c r="R113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T109" i="3" s="1"/>
  <c r="S108" i="3"/>
  <c r="R108" i="3"/>
  <c r="E108" i="3"/>
  <c r="U108" i="3" s="1"/>
  <c r="S107" i="3"/>
  <c r="R107" i="3"/>
  <c r="E107" i="3"/>
  <c r="S106" i="3"/>
  <c r="R106" i="3"/>
  <c r="E106" i="3"/>
  <c r="U106" i="3" s="1"/>
  <c r="S105" i="3"/>
  <c r="R105" i="3"/>
  <c r="E105" i="3"/>
  <c r="S104" i="3"/>
  <c r="R104" i="3"/>
  <c r="E104" i="3"/>
  <c r="U104" i="3" s="1"/>
  <c r="S103" i="3"/>
  <c r="R103" i="3"/>
  <c r="E103" i="3"/>
  <c r="T103" i="3" s="1"/>
  <c r="S102" i="3"/>
  <c r="R102" i="3"/>
  <c r="E102" i="3"/>
  <c r="S101" i="3"/>
  <c r="R101" i="3"/>
  <c r="E101" i="3"/>
  <c r="T101" i="3" s="1"/>
  <c r="S100" i="3"/>
  <c r="R100" i="3"/>
  <c r="E100" i="3"/>
  <c r="S99" i="3"/>
  <c r="R99" i="3"/>
  <c r="E99" i="3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T110" i="4" s="1"/>
  <c r="S109" i="4"/>
  <c r="R109" i="4"/>
  <c r="E109" i="4"/>
  <c r="U109" i="4" s="1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U105" i="4" s="1"/>
  <c r="S104" i="4"/>
  <c r="R104" i="4"/>
  <c r="E104" i="4"/>
  <c r="U104" i="4" s="1"/>
  <c r="S103" i="4"/>
  <c r="R103" i="4"/>
  <c r="E103" i="4"/>
  <c r="S102" i="4"/>
  <c r="R102" i="4"/>
  <c r="E102" i="4"/>
  <c r="S101" i="4"/>
  <c r="R101" i="4"/>
  <c r="E101" i="4"/>
  <c r="U101" i="4" s="1"/>
  <c r="S100" i="4"/>
  <c r="R100" i="4"/>
  <c r="E100" i="4"/>
  <c r="S99" i="4"/>
  <c r="R99" i="4"/>
  <c r="E99" i="4"/>
  <c r="U99" i="4" s="1"/>
  <c r="S98" i="4"/>
  <c r="R98" i="4"/>
  <c r="E98" i="4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C113" i="5"/>
  <c r="U112" i="5"/>
  <c r="T112" i="5"/>
  <c r="S112" i="5"/>
  <c r="R112" i="5"/>
  <c r="S111" i="5"/>
  <c r="R111" i="5"/>
  <c r="E111" i="5"/>
  <c r="T111" i="5" s="1"/>
  <c r="U110" i="5"/>
  <c r="T110" i="5"/>
  <c r="S110" i="5"/>
  <c r="R110" i="5"/>
  <c r="E110" i="5"/>
  <c r="S109" i="5"/>
  <c r="R109" i="5"/>
  <c r="E109" i="5"/>
  <c r="U108" i="5"/>
  <c r="T108" i="5"/>
  <c r="S108" i="5"/>
  <c r="R108" i="5"/>
  <c r="E108" i="5"/>
  <c r="S107" i="5"/>
  <c r="R107" i="5"/>
  <c r="E107" i="5"/>
  <c r="S106" i="5"/>
  <c r="R106" i="5"/>
  <c r="E106" i="5"/>
  <c r="U106" i="5" s="1"/>
  <c r="S105" i="5"/>
  <c r="R105" i="5"/>
  <c r="E105" i="5"/>
  <c r="T105" i="5" s="1"/>
  <c r="S104" i="5"/>
  <c r="R104" i="5"/>
  <c r="E104" i="5"/>
  <c r="U103" i="5"/>
  <c r="S103" i="5"/>
  <c r="R103" i="5"/>
  <c r="E103" i="5"/>
  <c r="T103" i="5" s="1"/>
  <c r="S102" i="5"/>
  <c r="R102" i="5"/>
  <c r="E102" i="5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U98" i="5" s="1"/>
  <c r="S97" i="5"/>
  <c r="R97" i="5"/>
  <c r="E97" i="5"/>
  <c r="T97" i="5" s="1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U107" i="6" s="1"/>
  <c r="S106" i="6"/>
  <c r="R106" i="6"/>
  <c r="E106" i="6"/>
  <c r="S105" i="6"/>
  <c r="R105" i="6"/>
  <c r="E105" i="6"/>
  <c r="S104" i="6"/>
  <c r="R104" i="6"/>
  <c r="E104" i="6"/>
  <c r="U103" i="6"/>
  <c r="S103" i="6"/>
  <c r="R103" i="6"/>
  <c r="E103" i="6"/>
  <c r="T103" i="6" s="1"/>
  <c r="S102" i="6"/>
  <c r="R102" i="6"/>
  <c r="E102" i="6"/>
  <c r="S101" i="6"/>
  <c r="R101" i="6"/>
  <c r="E101" i="6"/>
  <c r="S100" i="6"/>
  <c r="R100" i="6"/>
  <c r="E100" i="6"/>
  <c r="S99" i="6"/>
  <c r="R99" i="6"/>
  <c r="E99" i="6"/>
  <c r="U99" i="6" s="1"/>
  <c r="U98" i="6"/>
  <c r="T98" i="6"/>
  <c r="S98" i="6"/>
  <c r="R98" i="6"/>
  <c r="E98" i="6"/>
  <c r="S97" i="6"/>
  <c r="R97" i="6"/>
  <c r="E97" i="6"/>
  <c r="W96" i="6"/>
  <c r="W113" i="6" s="1"/>
  <c r="V96" i="6"/>
  <c r="V113" i="6" s="1"/>
  <c r="M96" i="6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U108" i="7" s="1"/>
  <c r="S107" i="7"/>
  <c r="R107" i="7"/>
  <c r="E107" i="7"/>
  <c r="T107" i="7" s="1"/>
  <c r="S106" i="7"/>
  <c r="R106" i="7"/>
  <c r="E106" i="7"/>
  <c r="S105" i="7"/>
  <c r="R105" i="7"/>
  <c r="E105" i="7"/>
  <c r="U104" i="7"/>
  <c r="S104" i="7"/>
  <c r="R104" i="7"/>
  <c r="E104" i="7"/>
  <c r="T104" i="7" s="1"/>
  <c r="S103" i="7"/>
  <c r="R103" i="7"/>
  <c r="E103" i="7"/>
  <c r="U102" i="7"/>
  <c r="S102" i="7"/>
  <c r="R102" i="7"/>
  <c r="E102" i="7"/>
  <c r="T102" i="7" s="1"/>
  <c r="S101" i="7"/>
  <c r="R101" i="7"/>
  <c r="E101" i="7"/>
  <c r="S100" i="7"/>
  <c r="R100" i="7"/>
  <c r="E100" i="7"/>
  <c r="U100" i="7" s="1"/>
  <c r="S99" i="7"/>
  <c r="R99" i="7"/>
  <c r="E99" i="7"/>
  <c r="S98" i="7"/>
  <c r="R98" i="7"/>
  <c r="E98" i="7"/>
  <c r="S97" i="7"/>
  <c r="R97" i="7"/>
  <c r="E97" i="7"/>
  <c r="W96" i="7"/>
  <c r="W113" i="7" s="1"/>
  <c r="V96" i="7"/>
  <c r="V113" i="7" s="1"/>
  <c r="M96" i="7"/>
  <c r="M113" i="7" s="1"/>
  <c r="S113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S106" i="8"/>
  <c r="R106" i="8"/>
  <c r="E106" i="8"/>
  <c r="T106" i="8" s="1"/>
  <c r="S105" i="8"/>
  <c r="R105" i="8"/>
  <c r="E105" i="8"/>
  <c r="T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S101" i="8"/>
  <c r="R101" i="8"/>
  <c r="E101" i="8"/>
  <c r="S100" i="8"/>
  <c r="R100" i="8"/>
  <c r="E100" i="8"/>
  <c r="S99" i="8"/>
  <c r="R99" i="8"/>
  <c r="E99" i="8"/>
  <c r="S98" i="8"/>
  <c r="R98" i="8"/>
  <c r="E98" i="8"/>
  <c r="T98" i="8" s="1"/>
  <c r="T97" i="8"/>
  <c r="S97" i="8"/>
  <c r="R97" i="8"/>
  <c r="E97" i="8"/>
  <c r="U97" i="8" s="1"/>
  <c r="W96" i="8"/>
  <c r="W113" i="8" s="1"/>
  <c r="V96" i="8"/>
  <c r="V113" i="8" s="1"/>
  <c r="M96" i="8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S110" i="9"/>
  <c r="R110" i="9"/>
  <c r="E110" i="9"/>
  <c r="U110" i="9" s="1"/>
  <c r="S109" i="9"/>
  <c r="R109" i="9"/>
  <c r="E109" i="9"/>
  <c r="S108" i="9"/>
  <c r="R108" i="9"/>
  <c r="E108" i="9"/>
  <c r="S107" i="9"/>
  <c r="R107" i="9"/>
  <c r="E107" i="9"/>
  <c r="T107" i="9" s="1"/>
  <c r="S106" i="9"/>
  <c r="R106" i="9"/>
  <c r="E106" i="9"/>
  <c r="T106" i="9" s="1"/>
  <c r="S105" i="9"/>
  <c r="R105" i="9"/>
  <c r="E105" i="9"/>
  <c r="S104" i="9"/>
  <c r="R104" i="9"/>
  <c r="E104" i="9"/>
  <c r="S103" i="9"/>
  <c r="R103" i="9"/>
  <c r="E103" i="9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T99" i="9" s="1"/>
  <c r="S98" i="9"/>
  <c r="R98" i="9"/>
  <c r="E98" i="9"/>
  <c r="T98" i="9" s="1"/>
  <c r="S97" i="9"/>
  <c r="R97" i="9"/>
  <c r="E97" i="9"/>
  <c r="W96" i="9"/>
  <c r="W113" i="9" s="1"/>
  <c r="V96" i="9"/>
  <c r="V113" i="9" s="1"/>
  <c r="M96" i="9"/>
  <c r="L96" i="9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S114" i="10"/>
  <c r="Q114" i="10"/>
  <c r="P114" i="10"/>
  <c r="O114" i="10"/>
  <c r="N114" i="10"/>
  <c r="M114" i="10"/>
  <c r="L114" i="10"/>
  <c r="R114" i="10" s="1"/>
  <c r="K114" i="10"/>
  <c r="J114" i="10"/>
  <c r="I114" i="10"/>
  <c r="H114" i="10"/>
  <c r="G114" i="10"/>
  <c r="F114" i="10"/>
  <c r="E114" i="10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U110" i="10" s="1"/>
  <c r="T109" i="10"/>
  <c r="S109" i="10"/>
  <c r="R109" i="10"/>
  <c r="E109" i="10"/>
  <c r="U109" i="10" s="1"/>
  <c r="S108" i="10"/>
  <c r="R108" i="10"/>
  <c r="E108" i="10"/>
  <c r="T108" i="10" s="1"/>
  <c r="T107" i="10"/>
  <c r="S107" i="10"/>
  <c r="R107" i="10"/>
  <c r="E107" i="10"/>
  <c r="U107" i="10" s="1"/>
  <c r="S106" i="10"/>
  <c r="R106" i="10"/>
  <c r="E106" i="10"/>
  <c r="U105" i="10"/>
  <c r="T105" i="10"/>
  <c r="S105" i="10"/>
  <c r="R105" i="10"/>
  <c r="E105" i="10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7" i="10"/>
  <c r="S97" i="10"/>
  <c r="R97" i="10"/>
  <c r="E97" i="10"/>
  <c r="T97" i="10" s="1"/>
  <c r="W96" i="10"/>
  <c r="W113" i="10" s="1"/>
  <c r="V96" i="10"/>
  <c r="V113" i="10" s="1"/>
  <c r="M96" i="10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I113" i="11"/>
  <c r="U112" i="11"/>
  <c r="T112" i="11"/>
  <c r="S112" i="11"/>
  <c r="R112" i="11"/>
  <c r="U111" i="11"/>
  <c r="T111" i="11"/>
  <c r="S111" i="11"/>
  <c r="R111" i="11"/>
  <c r="E111" i="11"/>
  <c r="S110" i="11"/>
  <c r="R110" i="11"/>
  <c r="E110" i="11"/>
  <c r="U109" i="11"/>
  <c r="T109" i="11"/>
  <c r="S109" i="11"/>
  <c r="R109" i="11"/>
  <c r="E109" i="11"/>
  <c r="S108" i="11"/>
  <c r="R108" i="11"/>
  <c r="E108" i="11"/>
  <c r="S107" i="11"/>
  <c r="R107" i="11"/>
  <c r="E107" i="11"/>
  <c r="T107" i="11" s="1"/>
  <c r="S106" i="11"/>
  <c r="R106" i="11"/>
  <c r="E106" i="11"/>
  <c r="T106" i="11" s="1"/>
  <c r="S105" i="11"/>
  <c r="R105" i="11"/>
  <c r="E105" i="11"/>
  <c r="U104" i="11"/>
  <c r="S104" i="11"/>
  <c r="R104" i="11"/>
  <c r="E104" i="11"/>
  <c r="T104" i="11" s="1"/>
  <c r="S103" i="11"/>
  <c r="R103" i="11"/>
  <c r="E103" i="11"/>
  <c r="S102" i="11"/>
  <c r="R102" i="11"/>
  <c r="E102" i="11"/>
  <c r="U102" i="11" s="1"/>
  <c r="S101" i="11"/>
  <c r="R101" i="11"/>
  <c r="E101" i="11"/>
  <c r="U101" i="11" s="1"/>
  <c r="S100" i="11"/>
  <c r="R100" i="11"/>
  <c r="E100" i="11"/>
  <c r="S99" i="11"/>
  <c r="R99" i="11"/>
  <c r="E99" i="11"/>
  <c r="T98" i="11"/>
  <c r="S98" i="11"/>
  <c r="R98" i="11"/>
  <c r="E98" i="11"/>
  <c r="U98" i="11" s="1"/>
  <c r="U97" i="11"/>
  <c r="S97" i="11"/>
  <c r="R97" i="11"/>
  <c r="E97" i="11"/>
  <c r="T97" i="11" s="1"/>
  <c r="W96" i="11"/>
  <c r="W113" i="11" s="1"/>
  <c r="V96" i="11"/>
  <c r="V113" i="11" s="1"/>
  <c r="M96" i="11"/>
  <c r="S96" i="11" s="1"/>
  <c r="L96" i="11"/>
  <c r="K96" i="11"/>
  <c r="K113" i="11" s="1"/>
  <c r="J96" i="11"/>
  <c r="J113" i="11" s="1"/>
  <c r="I96" i="1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U110" i="12"/>
  <c r="T110" i="12"/>
  <c r="S110" i="12"/>
  <c r="R110" i="12"/>
  <c r="E110" i="12"/>
  <c r="S109" i="12"/>
  <c r="R109" i="12"/>
  <c r="E109" i="12"/>
  <c r="S108" i="12"/>
  <c r="R108" i="12"/>
  <c r="E108" i="12"/>
  <c r="T108" i="12" s="1"/>
  <c r="S107" i="12"/>
  <c r="R107" i="12"/>
  <c r="E107" i="12"/>
  <c r="S106" i="12"/>
  <c r="R106" i="12"/>
  <c r="E106" i="12"/>
  <c r="S105" i="12"/>
  <c r="R105" i="12"/>
  <c r="E105" i="12"/>
  <c r="S104" i="12"/>
  <c r="R104" i="12"/>
  <c r="E104" i="12"/>
  <c r="U104" i="12" s="1"/>
  <c r="S103" i="12"/>
  <c r="R103" i="12"/>
  <c r="E103" i="12"/>
  <c r="U103" i="12" s="1"/>
  <c r="U102" i="12"/>
  <c r="S102" i="12"/>
  <c r="R102" i="12"/>
  <c r="E102" i="12"/>
  <c r="T102" i="12" s="1"/>
  <c r="S101" i="12"/>
  <c r="R101" i="12"/>
  <c r="E101" i="12"/>
  <c r="S100" i="12"/>
  <c r="R100" i="12"/>
  <c r="E100" i="12"/>
  <c r="S99" i="12"/>
  <c r="R99" i="12"/>
  <c r="E99" i="12"/>
  <c r="S98" i="12"/>
  <c r="R98" i="12"/>
  <c r="E98" i="12"/>
  <c r="T98" i="12" s="1"/>
  <c r="S97" i="12"/>
  <c r="R97" i="12"/>
  <c r="E97" i="12"/>
  <c r="W96" i="12"/>
  <c r="W113" i="12" s="1"/>
  <c r="V96" i="12"/>
  <c r="V113" i="12" s="1"/>
  <c r="M96" i="12"/>
  <c r="L96" i="12"/>
  <c r="R96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U111" i="13" s="1"/>
  <c r="S110" i="13"/>
  <c r="R110" i="13"/>
  <c r="E110" i="13"/>
  <c r="S109" i="13"/>
  <c r="R109" i="13"/>
  <c r="E109" i="13"/>
  <c r="T109" i="13" s="1"/>
  <c r="S108" i="13"/>
  <c r="R108" i="13"/>
  <c r="E108" i="13"/>
  <c r="S107" i="13"/>
  <c r="R107" i="13"/>
  <c r="E107" i="13"/>
  <c r="S106" i="13"/>
  <c r="R106" i="13"/>
  <c r="E106" i="13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S101" i="13"/>
  <c r="R101" i="13"/>
  <c r="E101" i="13"/>
  <c r="T101" i="13" s="1"/>
  <c r="S100" i="13"/>
  <c r="R100" i="13"/>
  <c r="E100" i="13"/>
  <c r="S99" i="13"/>
  <c r="R99" i="13"/>
  <c r="E99" i="13"/>
  <c r="S98" i="13"/>
  <c r="R98" i="13"/>
  <c r="E98" i="13"/>
  <c r="S97" i="13"/>
  <c r="R97" i="13"/>
  <c r="E97" i="13"/>
  <c r="U97" i="13" s="1"/>
  <c r="W96" i="13"/>
  <c r="W113" i="13" s="1"/>
  <c r="V96" i="13"/>
  <c r="V113" i="13" s="1"/>
  <c r="M96" i="13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S110" i="14"/>
  <c r="R110" i="14"/>
  <c r="E110" i="14"/>
  <c r="T110" i="14" s="1"/>
  <c r="S109" i="14"/>
  <c r="R109" i="14"/>
  <c r="E109" i="14"/>
  <c r="S108" i="14"/>
  <c r="R108" i="14"/>
  <c r="E108" i="14"/>
  <c r="S107" i="14"/>
  <c r="R107" i="14"/>
  <c r="E107" i="14"/>
  <c r="T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S102" i="14"/>
  <c r="R102" i="14"/>
  <c r="E102" i="14"/>
  <c r="S101" i="14"/>
  <c r="R101" i="14"/>
  <c r="E101" i="14"/>
  <c r="U101" i="14" s="1"/>
  <c r="S100" i="14"/>
  <c r="R100" i="14"/>
  <c r="E100" i="14"/>
  <c r="S99" i="14"/>
  <c r="R99" i="14"/>
  <c r="E99" i="14"/>
  <c r="U99" i="14" s="1"/>
  <c r="S98" i="14"/>
  <c r="R98" i="14"/>
  <c r="E98" i="14"/>
  <c r="U98" i="14" s="1"/>
  <c r="S97" i="14"/>
  <c r="R97" i="14"/>
  <c r="E97" i="14"/>
  <c r="W96" i="14"/>
  <c r="W113" i="14" s="1"/>
  <c r="V96" i="14"/>
  <c r="V113" i="14" s="1"/>
  <c r="M96" i="14"/>
  <c r="S96" i="14" s="1"/>
  <c r="L96" i="14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U110" i="15"/>
  <c r="S110" i="15"/>
  <c r="R110" i="15"/>
  <c r="E110" i="15"/>
  <c r="T110" i="15" s="1"/>
  <c r="S109" i="15"/>
  <c r="R109" i="15"/>
  <c r="E109" i="15"/>
  <c r="S108" i="15"/>
  <c r="R108" i="15"/>
  <c r="E108" i="15"/>
  <c r="T108" i="15" s="1"/>
  <c r="S107" i="15"/>
  <c r="R107" i="15"/>
  <c r="E107" i="15"/>
  <c r="S106" i="15"/>
  <c r="R106" i="15"/>
  <c r="E106" i="15"/>
  <c r="S105" i="15"/>
  <c r="R105" i="15"/>
  <c r="E105" i="15"/>
  <c r="S104" i="15"/>
  <c r="R104" i="15"/>
  <c r="E104" i="15"/>
  <c r="S103" i="15"/>
  <c r="R103" i="15"/>
  <c r="E103" i="15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S97" i="15"/>
  <c r="R97" i="15"/>
  <c r="E97" i="15"/>
  <c r="T97" i="15" s="1"/>
  <c r="W96" i="15"/>
  <c r="W113" i="15" s="1"/>
  <c r="V96" i="15"/>
  <c r="V113" i="15" s="1"/>
  <c r="M96" i="15"/>
  <c r="M113" i="15" s="1"/>
  <c r="S113" i="15" s="1"/>
  <c r="L96" i="15"/>
  <c r="L113" i="15" s="1"/>
  <c r="R113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T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S109" i="16"/>
  <c r="R109" i="16"/>
  <c r="E109" i="16"/>
  <c r="S108" i="16"/>
  <c r="R108" i="16"/>
  <c r="E108" i="16"/>
  <c r="S107" i="16"/>
  <c r="R107" i="16"/>
  <c r="E107" i="16"/>
  <c r="S106" i="16"/>
  <c r="R106" i="16"/>
  <c r="E106" i="16"/>
  <c r="T106" i="16" s="1"/>
  <c r="S105" i="16"/>
  <c r="R105" i="16"/>
  <c r="E105" i="16"/>
  <c r="S104" i="16"/>
  <c r="R104" i="16"/>
  <c r="E104" i="16"/>
  <c r="T104" i="16" s="1"/>
  <c r="S103" i="16"/>
  <c r="R103" i="16"/>
  <c r="E103" i="16"/>
  <c r="U103" i="16" s="1"/>
  <c r="S102" i="16"/>
  <c r="R102" i="16"/>
  <c r="E102" i="16"/>
  <c r="T101" i="16"/>
  <c r="S101" i="16"/>
  <c r="R101" i="16"/>
  <c r="E101" i="16"/>
  <c r="U101" i="16" s="1"/>
  <c r="S100" i="16"/>
  <c r="R100" i="16"/>
  <c r="E100" i="16"/>
  <c r="S99" i="16"/>
  <c r="R99" i="16"/>
  <c r="E99" i="16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S96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S110" i="17"/>
  <c r="R110" i="17"/>
  <c r="E110" i="17"/>
  <c r="S109" i="17"/>
  <c r="R109" i="17"/>
  <c r="E109" i="17"/>
  <c r="U109" i="17" s="1"/>
  <c r="S108" i="17"/>
  <c r="R108" i="17"/>
  <c r="E108" i="17"/>
  <c r="S107" i="17"/>
  <c r="R107" i="17"/>
  <c r="E107" i="17"/>
  <c r="T107" i="17" s="1"/>
  <c r="S106" i="17"/>
  <c r="R106" i="17"/>
  <c r="E106" i="17"/>
  <c r="S105" i="17"/>
  <c r="R105" i="17"/>
  <c r="E105" i="17"/>
  <c r="T105" i="17" s="1"/>
  <c r="S104" i="17"/>
  <c r="R104" i="17"/>
  <c r="E104" i="17"/>
  <c r="T104" i="17" s="1"/>
  <c r="S103" i="17"/>
  <c r="R103" i="17"/>
  <c r="E103" i="17"/>
  <c r="S102" i="17"/>
  <c r="R102" i="17"/>
  <c r="E102" i="17"/>
  <c r="T102" i="17" s="1"/>
  <c r="S101" i="17"/>
  <c r="R101" i="17"/>
  <c r="E101" i="17"/>
  <c r="U101" i="17" s="1"/>
  <c r="S100" i="17"/>
  <c r="R100" i="17"/>
  <c r="E100" i="17"/>
  <c r="S99" i="17"/>
  <c r="R99" i="17"/>
  <c r="E99" i="17"/>
  <c r="S98" i="17"/>
  <c r="R98" i="17"/>
  <c r="E98" i="17"/>
  <c r="S97" i="17"/>
  <c r="R97" i="17"/>
  <c r="E97" i="17"/>
  <c r="W96" i="17"/>
  <c r="W113" i="17" s="1"/>
  <c r="V96" i="17"/>
  <c r="V113" i="17" s="1"/>
  <c r="M96" i="17"/>
  <c r="S96" i="17" s="1"/>
  <c r="L96" i="17"/>
  <c r="R96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C113" i="18"/>
  <c r="U112" i="18"/>
  <c r="T112" i="18"/>
  <c r="S112" i="18"/>
  <c r="R112" i="18"/>
  <c r="S111" i="18"/>
  <c r="R111" i="18"/>
  <c r="E111" i="18"/>
  <c r="T110" i="18"/>
  <c r="S110" i="18"/>
  <c r="R110" i="18"/>
  <c r="E110" i="18"/>
  <c r="U110" i="18" s="1"/>
  <c r="S109" i="18"/>
  <c r="R109" i="18"/>
  <c r="E109" i="18"/>
  <c r="T108" i="18"/>
  <c r="S108" i="18"/>
  <c r="R108" i="18"/>
  <c r="E108" i="18"/>
  <c r="U108" i="18" s="1"/>
  <c r="S107" i="18"/>
  <c r="R107" i="18"/>
  <c r="E107" i="18"/>
  <c r="S106" i="18"/>
  <c r="R106" i="18"/>
  <c r="E106" i="18"/>
  <c r="T106" i="18" s="1"/>
  <c r="S105" i="18"/>
  <c r="R105" i="18"/>
  <c r="E105" i="18"/>
  <c r="S104" i="18"/>
  <c r="R104" i="18"/>
  <c r="E104" i="18"/>
  <c r="S103" i="18"/>
  <c r="R103" i="18"/>
  <c r="E103" i="18"/>
  <c r="U103" i="18" s="1"/>
  <c r="S102" i="18"/>
  <c r="R102" i="18"/>
  <c r="E102" i="18"/>
  <c r="S101" i="18"/>
  <c r="R101" i="18"/>
  <c r="E101" i="18"/>
  <c r="S100" i="18"/>
  <c r="R100" i="18"/>
  <c r="E100" i="18"/>
  <c r="S99" i="18"/>
  <c r="R99" i="18"/>
  <c r="E99" i="18"/>
  <c r="S98" i="18"/>
  <c r="R98" i="18"/>
  <c r="E98" i="18"/>
  <c r="T98" i="18" s="1"/>
  <c r="S97" i="18"/>
  <c r="R97" i="18"/>
  <c r="E97" i="18"/>
  <c r="W96" i="18"/>
  <c r="W113" i="18" s="1"/>
  <c r="V96" i="18"/>
  <c r="V113" i="18" s="1"/>
  <c r="M96" i="18"/>
  <c r="L96" i="18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S110" i="19"/>
  <c r="R110" i="19"/>
  <c r="E110" i="19"/>
  <c r="S109" i="19"/>
  <c r="R109" i="19"/>
  <c r="E109" i="19"/>
  <c r="T109" i="19" s="1"/>
  <c r="S108" i="19"/>
  <c r="R108" i="19"/>
  <c r="E108" i="19"/>
  <c r="S107" i="19"/>
  <c r="R107" i="19"/>
  <c r="E107" i="19"/>
  <c r="T107" i="19" s="1"/>
  <c r="S106" i="19"/>
  <c r="R106" i="19"/>
  <c r="E106" i="19"/>
  <c r="U106" i="19" s="1"/>
  <c r="S105" i="19"/>
  <c r="R105" i="19"/>
  <c r="E105" i="19"/>
  <c r="T104" i="19"/>
  <c r="S104" i="19"/>
  <c r="R104" i="19"/>
  <c r="E104" i="19"/>
  <c r="U104" i="19" s="1"/>
  <c r="S103" i="19"/>
  <c r="R103" i="19"/>
  <c r="E103" i="19"/>
  <c r="S102" i="19"/>
  <c r="R102" i="19"/>
  <c r="E102" i="19"/>
  <c r="S101" i="19"/>
  <c r="R101" i="19"/>
  <c r="E101" i="19"/>
  <c r="U101" i="19" s="1"/>
  <c r="S100" i="19"/>
  <c r="R100" i="19"/>
  <c r="E100" i="19"/>
  <c r="S99" i="19"/>
  <c r="R99" i="19"/>
  <c r="E99" i="19"/>
  <c r="T99" i="19" s="1"/>
  <c r="S98" i="19"/>
  <c r="R98" i="19"/>
  <c r="E98" i="19"/>
  <c r="U98" i="19" s="1"/>
  <c r="S97" i="19"/>
  <c r="R97" i="19"/>
  <c r="E97" i="19"/>
  <c r="W96" i="19"/>
  <c r="W113" i="19" s="1"/>
  <c r="V96" i="19"/>
  <c r="V113" i="19" s="1"/>
  <c r="M96" i="19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T110" i="20" s="1"/>
  <c r="S109" i="20"/>
  <c r="R109" i="20"/>
  <c r="E109" i="20"/>
  <c r="S108" i="20"/>
  <c r="R108" i="20"/>
  <c r="E108" i="20"/>
  <c r="T108" i="20" s="1"/>
  <c r="S107" i="20"/>
  <c r="R107" i="20"/>
  <c r="E107" i="20"/>
  <c r="S106" i="20"/>
  <c r="R106" i="20"/>
  <c r="E106" i="20"/>
  <c r="S105" i="20"/>
  <c r="R105" i="20"/>
  <c r="E105" i="20"/>
  <c r="S104" i="20"/>
  <c r="R104" i="20"/>
  <c r="E104" i="20"/>
  <c r="U104" i="20" s="1"/>
  <c r="S103" i="20"/>
  <c r="R103" i="20"/>
  <c r="E103" i="20"/>
  <c r="U102" i="20"/>
  <c r="S102" i="20"/>
  <c r="R102" i="20"/>
  <c r="E102" i="20"/>
  <c r="T102" i="20" s="1"/>
  <c r="S101" i="20"/>
  <c r="R101" i="20"/>
  <c r="E101" i="20"/>
  <c r="S100" i="20"/>
  <c r="R100" i="20"/>
  <c r="E100" i="20"/>
  <c r="T100" i="20" s="1"/>
  <c r="S99" i="20"/>
  <c r="R99" i="20"/>
  <c r="E99" i="20"/>
  <c r="S98" i="20"/>
  <c r="R98" i="20"/>
  <c r="E98" i="20"/>
  <c r="S97" i="20"/>
  <c r="R97" i="20"/>
  <c r="E97" i="20"/>
  <c r="W96" i="20"/>
  <c r="W113" i="20" s="1"/>
  <c r="V96" i="20"/>
  <c r="V113" i="20" s="1"/>
  <c r="M96" i="20"/>
  <c r="M113" i="20" s="1"/>
  <c r="S113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T114" i="21" s="1"/>
  <c r="D114" i="21"/>
  <c r="C114" i="21"/>
  <c r="B114" i="21"/>
  <c r="Q113" i="21"/>
  <c r="P113" i="21"/>
  <c r="O113" i="21"/>
  <c r="N113" i="21"/>
  <c r="B113" i="21"/>
  <c r="U112" i="21"/>
  <c r="T112" i="21"/>
  <c r="S112" i="21"/>
  <c r="R112" i="21"/>
  <c r="S111" i="21"/>
  <c r="R111" i="21"/>
  <c r="E111" i="21"/>
  <c r="S110" i="21"/>
  <c r="R110" i="21"/>
  <c r="E110" i="21"/>
  <c r="U110" i="21" s="1"/>
  <c r="S109" i="21"/>
  <c r="R109" i="21"/>
  <c r="E109" i="21"/>
  <c r="T108" i="21"/>
  <c r="S108" i="21"/>
  <c r="R108" i="21"/>
  <c r="E108" i="21"/>
  <c r="U108" i="21" s="1"/>
  <c r="S107" i="21"/>
  <c r="R107" i="21"/>
  <c r="E107" i="21"/>
  <c r="S106" i="21"/>
  <c r="R106" i="21"/>
  <c r="E106" i="21"/>
  <c r="U106" i="21" s="1"/>
  <c r="S105" i="21"/>
  <c r="R105" i="21"/>
  <c r="E105" i="21"/>
  <c r="U105" i="21" s="1"/>
  <c r="S104" i="21"/>
  <c r="R104" i="21"/>
  <c r="E104" i="21"/>
  <c r="S103" i="21"/>
  <c r="R103" i="21"/>
  <c r="E103" i="21"/>
  <c r="U103" i="21" s="1"/>
  <c r="S102" i="21"/>
  <c r="R102" i="21"/>
  <c r="E102" i="21"/>
  <c r="S101" i="21"/>
  <c r="R101" i="21"/>
  <c r="E101" i="21"/>
  <c r="T101" i="21" s="1"/>
  <c r="S100" i="21"/>
  <c r="R100" i="21"/>
  <c r="E100" i="21"/>
  <c r="T100" i="21" s="1"/>
  <c r="S99" i="21"/>
  <c r="R99" i="21"/>
  <c r="E99" i="21"/>
  <c r="S98" i="21"/>
  <c r="R98" i="21"/>
  <c r="E98" i="21"/>
  <c r="T98" i="21" s="1"/>
  <c r="S97" i="21"/>
  <c r="R97" i="21"/>
  <c r="E97" i="21"/>
  <c r="T97" i="21" s="1"/>
  <c r="W96" i="21"/>
  <c r="W113" i="21" s="1"/>
  <c r="V96" i="21"/>
  <c r="V113" i="21" s="1"/>
  <c r="M96" i="21"/>
  <c r="M113" i="21" s="1"/>
  <c r="S113" i="21" s="1"/>
  <c r="L96" i="2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W114" i="22"/>
  <c r="V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U111" i="22" s="1"/>
  <c r="T110" i="22"/>
  <c r="S110" i="22"/>
  <c r="R110" i="22"/>
  <c r="E110" i="22"/>
  <c r="U110" i="22" s="1"/>
  <c r="S109" i="22"/>
  <c r="R109" i="22"/>
  <c r="E109" i="22"/>
  <c r="S108" i="22"/>
  <c r="R108" i="22"/>
  <c r="E108" i="22"/>
  <c r="S107" i="22"/>
  <c r="R107" i="22"/>
  <c r="E107" i="22"/>
  <c r="T107" i="22" s="1"/>
  <c r="S106" i="22"/>
  <c r="R106" i="22"/>
  <c r="E106" i="22"/>
  <c r="S105" i="22"/>
  <c r="R105" i="22"/>
  <c r="E105" i="22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1" i="22" s="1"/>
  <c r="S100" i="22"/>
  <c r="R100" i="22"/>
  <c r="E100" i="22"/>
  <c r="S99" i="22"/>
  <c r="R99" i="22"/>
  <c r="E99" i="22"/>
  <c r="T99" i="22" s="1"/>
  <c r="S98" i="22"/>
  <c r="R98" i="22"/>
  <c r="E98" i="22"/>
  <c r="S97" i="22"/>
  <c r="R97" i="22"/>
  <c r="E97" i="22"/>
  <c r="T97" i="22" s="1"/>
  <c r="W96" i="22"/>
  <c r="W113" i="22" s="1"/>
  <c r="V96" i="22"/>
  <c r="V113" i="22" s="1"/>
  <c r="M96" i="22"/>
  <c r="L96" i="22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C113" i="23"/>
  <c r="U112" i="23"/>
  <c r="T112" i="23"/>
  <c r="S112" i="23"/>
  <c r="R112" i="23"/>
  <c r="S111" i="23"/>
  <c r="R111" i="23"/>
  <c r="E111" i="23"/>
  <c r="U111" i="23" s="1"/>
  <c r="S110" i="23"/>
  <c r="R110" i="23"/>
  <c r="E110" i="23"/>
  <c r="S109" i="23"/>
  <c r="R109" i="23"/>
  <c r="E109" i="23"/>
  <c r="T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S104" i="23"/>
  <c r="R104" i="23"/>
  <c r="E104" i="23"/>
  <c r="U104" i="23" s="1"/>
  <c r="S103" i="23"/>
  <c r="R103" i="23"/>
  <c r="E103" i="23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T99" i="23" s="1"/>
  <c r="T98" i="23"/>
  <c r="S98" i="23"/>
  <c r="R98" i="23"/>
  <c r="E98" i="23"/>
  <c r="U98" i="23" s="1"/>
  <c r="S97" i="23"/>
  <c r="R97" i="23"/>
  <c r="E97" i="23"/>
  <c r="T97" i="23" s="1"/>
  <c r="W96" i="23"/>
  <c r="W113" i="23" s="1"/>
  <c r="V96" i="23"/>
  <c r="V113" i="23" s="1"/>
  <c r="M96" i="23"/>
  <c r="L96" i="23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U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S110" i="24"/>
  <c r="R110" i="24"/>
  <c r="E110" i="24"/>
  <c r="S109" i="24"/>
  <c r="R109" i="24"/>
  <c r="E109" i="24"/>
  <c r="T108" i="24"/>
  <c r="S108" i="24"/>
  <c r="R108" i="24"/>
  <c r="E108" i="24"/>
  <c r="U108" i="24" s="1"/>
  <c r="S107" i="24"/>
  <c r="R107" i="24"/>
  <c r="E107" i="24"/>
  <c r="U107" i="24" s="1"/>
  <c r="S106" i="24"/>
  <c r="R106" i="24"/>
  <c r="E106" i="24"/>
  <c r="T106" i="24" s="1"/>
  <c r="S105" i="24"/>
  <c r="R105" i="24"/>
  <c r="E105" i="24"/>
  <c r="S104" i="24"/>
  <c r="R104" i="24"/>
  <c r="E104" i="24"/>
  <c r="T104" i="24" s="1"/>
  <c r="S103" i="24"/>
  <c r="R103" i="24"/>
  <c r="E103" i="24"/>
  <c r="U103" i="24" s="1"/>
  <c r="S102" i="24"/>
  <c r="R102" i="24"/>
  <c r="E102" i="24"/>
  <c r="T102" i="24" s="1"/>
  <c r="S101" i="24"/>
  <c r="R101" i="24"/>
  <c r="E101" i="24"/>
  <c r="S100" i="24"/>
  <c r="R100" i="24"/>
  <c r="E100" i="24"/>
  <c r="S99" i="24"/>
  <c r="R99" i="24"/>
  <c r="E99" i="24"/>
  <c r="T99" i="24" s="1"/>
  <c r="S98" i="24"/>
  <c r="R98" i="24"/>
  <c r="E98" i="24"/>
  <c r="U98" i="24" s="1"/>
  <c r="S97" i="24"/>
  <c r="R97" i="24"/>
  <c r="E97" i="24"/>
  <c r="U97" i="24" s="1"/>
  <c r="W96" i="24"/>
  <c r="W113" i="24" s="1"/>
  <c r="V96" i="24"/>
  <c r="V113" i="24" s="1"/>
  <c r="M96" i="24"/>
  <c r="S96" i="24" s="1"/>
  <c r="L96" i="24"/>
  <c r="L113" i="24" s="1"/>
  <c r="R113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S106" i="25"/>
  <c r="R106" i="25"/>
  <c r="E106" i="25"/>
  <c r="S105" i="25"/>
  <c r="R105" i="25"/>
  <c r="E105" i="25"/>
  <c r="T104" i="25"/>
  <c r="S104" i="25"/>
  <c r="R104" i="25"/>
  <c r="E104" i="25"/>
  <c r="U104" i="25" s="1"/>
  <c r="S103" i="25"/>
  <c r="R103" i="25"/>
  <c r="E103" i="25"/>
  <c r="U102" i="25"/>
  <c r="T102" i="25"/>
  <c r="S102" i="25"/>
  <c r="R102" i="25"/>
  <c r="E102" i="25"/>
  <c r="S101" i="25"/>
  <c r="R101" i="25"/>
  <c r="E101" i="25"/>
  <c r="S100" i="25"/>
  <c r="R100" i="25"/>
  <c r="E100" i="25"/>
  <c r="T100" i="25" s="1"/>
  <c r="S99" i="25"/>
  <c r="R99" i="25"/>
  <c r="E99" i="25"/>
  <c r="S98" i="25"/>
  <c r="R98" i="25"/>
  <c r="E98" i="25"/>
  <c r="U98" i="25" s="1"/>
  <c r="S97" i="25"/>
  <c r="R97" i="25"/>
  <c r="E97" i="25"/>
  <c r="T97" i="25" s="1"/>
  <c r="W96" i="25"/>
  <c r="W113" i="25" s="1"/>
  <c r="V96" i="25"/>
  <c r="V113" i="25" s="1"/>
  <c r="M96" i="25"/>
  <c r="M113" i="25" s="1"/>
  <c r="S113" i="25" s="1"/>
  <c r="L96" i="25"/>
  <c r="L113" i="25" s="1"/>
  <c r="R113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H113" i="26"/>
  <c r="U112" i="26"/>
  <c r="T112" i="26"/>
  <c r="S112" i="26"/>
  <c r="R112" i="26"/>
  <c r="S111" i="26"/>
  <c r="R111" i="26"/>
  <c r="E111" i="26"/>
  <c r="U110" i="26"/>
  <c r="T110" i="26"/>
  <c r="S110" i="26"/>
  <c r="R110" i="26"/>
  <c r="E110" i="26"/>
  <c r="S109" i="26"/>
  <c r="R109" i="26"/>
  <c r="E109" i="26"/>
  <c r="T108" i="26"/>
  <c r="S108" i="26"/>
  <c r="R108" i="26"/>
  <c r="E108" i="26"/>
  <c r="U108" i="26" s="1"/>
  <c r="S107" i="26"/>
  <c r="R107" i="26"/>
  <c r="E107" i="26"/>
  <c r="T106" i="26"/>
  <c r="S106" i="26"/>
  <c r="R106" i="26"/>
  <c r="E106" i="26"/>
  <c r="U106" i="26" s="1"/>
  <c r="S105" i="26"/>
  <c r="R105" i="26"/>
  <c r="E105" i="26"/>
  <c r="U105" i="26" s="1"/>
  <c r="S104" i="26"/>
  <c r="R104" i="26"/>
  <c r="E104" i="26"/>
  <c r="S103" i="26"/>
  <c r="R103" i="26"/>
  <c r="E103" i="26"/>
  <c r="U103" i="26" s="1"/>
  <c r="S102" i="26"/>
  <c r="R102" i="26"/>
  <c r="E102" i="26"/>
  <c r="T102" i="26" s="1"/>
  <c r="S101" i="26"/>
  <c r="R101" i="26"/>
  <c r="E101" i="26"/>
  <c r="U101" i="26" s="1"/>
  <c r="S100" i="26"/>
  <c r="R100" i="26"/>
  <c r="E100" i="26"/>
  <c r="S99" i="26"/>
  <c r="R99" i="26"/>
  <c r="E99" i="26"/>
  <c r="S98" i="26"/>
  <c r="R98" i="26"/>
  <c r="E98" i="26"/>
  <c r="S97" i="26"/>
  <c r="R97" i="26"/>
  <c r="E97" i="26"/>
  <c r="T97" i="26" s="1"/>
  <c r="W96" i="26"/>
  <c r="W113" i="26" s="1"/>
  <c r="V96" i="26"/>
  <c r="V113" i="26" s="1"/>
  <c r="M96" i="26"/>
  <c r="L96" i="26"/>
  <c r="L113" i="26" s="1"/>
  <c r="R113" i="26" s="1"/>
  <c r="K96" i="26"/>
  <c r="K113" i="26" s="1"/>
  <c r="J96" i="26"/>
  <c r="J113" i="26" s="1"/>
  <c r="I96" i="26"/>
  <c r="I113" i="26" s="1"/>
  <c r="H96" i="26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S114" i="27"/>
  <c r="Q114" i="27"/>
  <c r="P114" i="27"/>
  <c r="O114" i="27"/>
  <c r="N114" i="27"/>
  <c r="M114" i="27"/>
  <c r="L114" i="27"/>
  <c r="R114" i="27" s="1"/>
  <c r="K114" i="27"/>
  <c r="J114" i="27"/>
  <c r="I114" i="27"/>
  <c r="H114" i="27"/>
  <c r="G114" i="27"/>
  <c r="F114" i="27"/>
  <c r="E114" i="27"/>
  <c r="U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T111" i="27" s="1"/>
  <c r="S110" i="27"/>
  <c r="R110" i="27"/>
  <c r="E110" i="27"/>
  <c r="U110" i="27" s="1"/>
  <c r="S109" i="27"/>
  <c r="R109" i="27"/>
  <c r="E109" i="27"/>
  <c r="S108" i="27"/>
  <c r="R108" i="27"/>
  <c r="E108" i="27"/>
  <c r="U108" i="27" s="1"/>
  <c r="S107" i="27"/>
  <c r="R107" i="27"/>
  <c r="E107" i="27"/>
  <c r="T107" i="27" s="1"/>
  <c r="U106" i="27"/>
  <c r="T106" i="27"/>
  <c r="S106" i="27"/>
  <c r="R106" i="27"/>
  <c r="E106" i="27"/>
  <c r="S105" i="27"/>
  <c r="R105" i="27"/>
  <c r="E105" i="27"/>
  <c r="S104" i="27"/>
  <c r="R104" i="27"/>
  <c r="E104" i="27"/>
  <c r="S103" i="27"/>
  <c r="R103" i="27"/>
  <c r="E103" i="27"/>
  <c r="S102" i="27"/>
  <c r="R102" i="27"/>
  <c r="E102" i="27"/>
  <c r="U102" i="27" s="1"/>
  <c r="S101" i="27"/>
  <c r="R101" i="27"/>
  <c r="E101" i="27"/>
  <c r="S100" i="27"/>
  <c r="R100" i="27"/>
  <c r="E100" i="27"/>
  <c r="S99" i="27"/>
  <c r="R99" i="27"/>
  <c r="E99" i="27"/>
  <c r="S98" i="27"/>
  <c r="R98" i="27"/>
  <c r="E98" i="27"/>
  <c r="T98" i="27" s="1"/>
  <c r="S97" i="27"/>
  <c r="R97" i="27"/>
  <c r="E97" i="27"/>
  <c r="U97" i="27" s="1"/>
  <c r="W96" i="27"/>
  <c r="W113" i="27" s="1"/>
  <c r="V96" i="27"/>
  <c r="V113" i="27" s="1"/>
  <c r="M96" i="27"/>
  <c r="L96" i="27"/>
  <c r="L113" i="27" s="1"/>
  <c r="R113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T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U111" i="28" s="1"/>
  <c r="S110" i="28"/>
  <c r="R110" i="28"/>
  <c r="E110" i="28"/>
  <c r="S109" i="28"/>
  <c r="R109" i="28"/>
  <c r="E109" i="28"/>
  <c r="T109" i="28" s="1"/>
  <c r="S108" i="28"/>
  <c r="R108" i="28"/>
  <c r="E108" i="28"/>
  <c r="S107" i="28"/>
  <c r="R107" i="28"/>
  <c r="E107" i="28"/>
  <c r="T107" i="28" s="1"/>
  <c r="S106" i="28"/>
  <c r="R106" i="28"/>
  <c r="E106" i="28"/>
  <c r="U106" i="28" s="1"/>
  <c r="S105" i="28"/>
  <c r="R105" i="28"/>
  <c r="E105" i="28"/>
  <c r="S104" i="28"/>
  <c r="R104" i="28"/>
  <c r="E104" i="28"/>
  <c r="S103" i="28"/>
  <c r="R103" i="28"/>
  <c r="E103" i="28"/>
  <c r="U103" i="28" s="1"/>
  <c r="S102" i="28"/>
  <c r="R102" i="28"/>
  <c r="E102" i="28"/>
  <c r="S101" i="28"/>
  <c r="R101" i="28"/>
  <c r="E101" i="28"/>
  <c r="T101" i="28" s="1"/>
  <c r="S100" i="28"/>
  <c r="R100" i="28"/>
  <c r="E100" i="28"/>
  <c r="U99" i="28"/>
  <c r="S99" i="28"/>
  <c r="R99" i="28"/>
  <c r="E99" i="28"/>
  <c r="T99" i="28" s="1"/>
  <c r="S98" i="28"/>
  <c r="R98" i="28"/>
  <c r="E98" i="28"/>
  <c r="U98" i="28" s="1"/>
  <c r="S97" i="28"/>
  <c r="R97" i="28"/>
  <c r="E97" i="28"/>
  <c r="W96" i="28"/>
  <c r="W113" i="28" s="1"/>
  <c r="V96" i="28"/>
  <c r="V113" i="28" s="1"/>
  <c r="M96" i="28"/>
  <c r="L96" i="28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Q114" i="29"/>
  <c r="P114" i="29"/>
  <c r="O114" i="29"/>
  <c r="N114" i="29"/>
  <c r="M114" i="29"/>
  <c r="S114" i="29" s="1"/>
  <c r="L114" i="29"/>
  <c r="R114" i="29" s="1"/>
  <c r="K114" i="29"/>
  <c r="J114" i="29"/>
  <c r="I114" i="29"/>
  <c r="H114" i="29"/>
  <c r="G114" i="29"/>
  <c r="F114" i="29"/>
  <c r="E114" i="29"/>
  <c r="U114" i="29" s="1"/>
  <c r="D114" i="29"/>
  <c r="C114" i="29"/>
  <c r="B114" i="29"/>
  <c r="Q113" i="29"/>
  <c r="P113" i="29"/>
  <c r="O113" i="29"/>
  <c r="N113" i="29"/>
  <c r="U112" i="29"/>
  <c r="T112" i="29"/>
  <c r="S112" i="29"/>
  <c r="R112" i="29"/>
  <c r="S111" i="29"/>
  <c r="R111" i="29"/>
  <c r="E111" i="29"/>
  <c r="U111" i="29" s="1"/>
  <c r="S110" i="29"/>
  <c r="R110" i="29"/>
  <c r="E110" i="29"/>
  <c r="T110" i="29" s="1"/>
  <c r="T109" i="29"/>
  <c r="S109" i="29"/>
  <c r="R109" i="29"/>
  <c r="E109" i="29"/>
  <c r="U109" i="29" s="1"/>
  <c r="S108" i="29"/>
  <c r="R108" i="29"/>
  <c r="E108" i="29"/>
  <c r="S107" i="29"/>
  <c r="R107" i="29"/>
  <c r="E107" i="29"/>
  <c r="U107" i="29" s="1"/>
  <c r="S106" i="29"/>
  <c r="R106" i="29"/>
  <c r="E106" i="29"/>
  <c r="T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S102" i="29"/>
  <c r="R102" i="29"/>
  <c r="E102" i="29"/>
  <c r="T102" i="29" s="1"/>
  <c r="S101" i="29"/>
  <c r="R101" i="29"/>
  <c r="E101" i="29"/>
  <c r="U101" i="29" s="1"/>
  <c r="S100" i="29"/>
  <c r="R100" i="29"/>
  <c r="E100" i="29"/>
  <c r="S99" i="29"/>
  <c r="R99" i="29"/>
  <c r="E99" i="29"/>
  <c r="U99" i="29" s="1"/>
  <c r="S98" i="29"/>
  <c r="R98" i="29"/>
  <c r="E98" i="29"/>
  <c r="T98" i="29" s="1"/>
  <c r="T97" i="29"/>
  <c r="S97" i="29"/>
  <c r="R97" i="29"/>
  <c r="E97" i="29"/>
  <c r="U97" i="29" s="1"/>
  <c r="W96" i="29"/>
  <c r="W113" i="29" s="1"/>
  <c r="V96" i="29"/>
  <c r="V113" i="29" s="1"/>
  <c r="M96" i="29"/>
  <c r="S96" i="29" s="1"/>
  <c r="L96" i="29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B113" i="29" s="1"/>
  <c r="W114" i="30"/>
  <c r="V114" i="30"/>
  <c r="Q114" i="30"/>
  <c r="P114" i="30"/>
  <c r="O114" i="30"/>
  <c r="N114" i="30"/>
  <c r="M114" i="30"/>
  <c r="S114" i="30" s="1"/>
  <c r="L114" i="30"/>
  <c r="R114" i="30" s="1"/>
  <c r="K114" i="30"/>
  <c r="J114" i="30"/>
  <c r="I114" i="30"/>
  <c r="H114" i="30"/>
  <c r="G114" i="30"/>
  <c r="F114" i="30"/>
  <c r="E114" i="30"/>
  <c r="U114" i="30" s="1"/>
  <c r="D114" i="30"/>
  <c r="C114" i="30"/>
  <c r="B114" i="30"/>
  <c r="Q113" i="30"/>
  <c r="P113" i="30"/>
  <c r="O113" i="30"/>
  <c r="N113" i="30"/>
  <c r="U112" i="30"/>
  <c r="T112" i="30"/>
  <c r="S112" i="30"/>
  <c r="R112" i="30"/>
  <c r="S111" i="30"/>
  <c r="R111" i="30"/>
  <c r="E111" i="30"/>
  <c r="T111" i="30" s="1"/>
  <c r="S110" i="30"/>
  <c r="R110" i="30"/>
  <c r="E110" i="30"/>
  <c r="U110" i="30" s="1"/>
  <c r="S109" i="30"/>
  <c r="R109" i="30"/>
  <c r="E109" i="30"/>
  <c r="T109" i="30" s="1"/>
  <c r="S108" i="30"/>
  <c r="R108" i="30"/>
  <c r="E108" i="30"/>
  <c r="U108" i="30" s="1"/>
  <c r="S107" i="30"/>
  <c r="R107" i="30"/>
  <c r="E107" i="30"/>
  <c r="T107" i="30" s="1"/>
  <c r="S106" i="30"/>
  <c r="R106" i="30"/>
  <c r="E106" i="30"/>
  <c r="U106" i="30" s="1"/>
  <c r="S105" i="30"/>
  <c r="R105" i="30"/>
  <c r="E105" i="30"/>
  <c r="S104" i="30"/>
  <c r="R104" i="30"/>
  <c r="E104" i="30"/>
  <c r="S103" i="30"/>
  <c r="R103" i="30"/>
  <c r="E103" i="30"/>
  <c r="S102" i="30"/>
  <c r="R102" i="30"/>
  <c r="E102" i="30"/>
  <c r="U102" i="30" s="1"/>
  <c r="S101" i="30"/>
  <c r="R101" i="30"/>
  <c r="E101" i="30"/>
  <c r="S100" i="30"/>
  <c r="R100" i="30"/>
  <c r="E100" i="30"/>
  <c r="U100" i="30" s="1"/>
  <c r="U99" i="30"/>
  <c r="S99" i="30"/>
  <c r="R99" i="30"/>
  <c r="E99" i="30"/>
  <c r="T99" i="30" s="1"/>
  <c r="S98" i="30"/>
  <c r="R98" i="30"/>
  <c r="E98" i="30"/>
  <c r="U98" i="30" s="1"/>
  <c r="U97" i="30"/>
  <c r="S97" i="30"/>
  <c r="R97" i="30"/>
  <c r="E97" i="30"/>
  <c r="T97" i="30" s="1"/>
  <c r="W96" i="30"/>
  <c r="W113" i="30" s="1"/>
  <c r="V96" i="30"/>
  <c r="V113" i="30" s="1"/>
  <c r="M96" i="30"/>
  <c r="M113" i="30" s="1"/>
  <c r="S113" i="30" s="1"/>
  <c r="L96" i="30"/>
  <c r="L113" i="30" s="1"/>
  <c r="R113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Q114" i="31"/>
  <c r="P114" i="31"/>
  <c r="O114" i="31"/>
  <c r="N114" i="31"/>
  <c r="M114" i="31"/>
  <c r="S114" i="31" s="1"/>
  <c r="L114" i="31"/>
  <c r="R114" i="31" s="1"/>
  <c r="K114" i="31"/>
  <c r="J114" i="31"/>
  <c r="I114" i="31"/>
  <c r="H114" i="31"/>
  <c r="G114" i="31"/>
  <c r="F114" i="31"/>
  <c r="E114" i="31"/>
  <c r="U114" i="31" s="1"/>
  <c r="D114" i="31"/>
  <c r="C114" i="31"/>
  <c r="B114" i="31"/>
  <c r="Q113" i="31"/>
  <c r="P113" i="31"/>
  <c r="O113" i="31"/>
  <c r="N113" i="31"/>
  <c r="U112" i="31"/>
  <c r="T112" i="31"/>
  <c r="S112" i="31"/>
  <c r="R112" i="31"/>
  <c r="T111" i="31"/>
  <c r="S111" i="31"/>
  <c r="R111" i="31"/>
  <c r="E111" i="31"/>
  <c r="U111" i="31" s="1"/>
  <c r="S110" i="31"/>
  <c r="R110" i="31"/>
  <c r="E110" i="31"/>
  <c r="S109" i="31"/>
  <c r="R109" i="31"/>
  <c r="E109" i="31"/>
  <c r="U109" i="31" s="1"/>
  <c r="S108" i="31"/>
  <c r="R108" i="31"/>
  <c r="E108" i="31"/>
  <c r="S107" i="31"/>
  <c r="R107" i="31"/>
  <c r="E107" i="31"/>
  <c r="U107" i="31" s="1"/>
  <c r="S106" i="31"/>
  <c r="R106" i="31"/>
  <c r="E106" i="31"/>
  <c r="T105" i="31"/>
  <c r="S105" i="31"/>
  <c r="R105" i="31"/>
  <c r="E105" i="31"/>
  <c r="U105" i="31" s="1"/>
  <c r="S104" i="31"/>
  <c r="R104" i="31"/>
  <c r="E104" i="31"/>
  <c r="T104" i="31" s="1"/>
  <c r="S103" i="31"/>
  <c r="R103" i="31"/>
  <c r="E103" i="31"/>
  <c r="S102" i="31"/>
  <c r="R102" i="31"/>
  <c r="E102" i="31"/>
  <c r="S101" i="31"/>
  <c r="R101" i="31"/>
  <c r="E101" i="31"/>
  <c r="S100" i="31"/>
  <c r="R100" i="31"/>
  <c r="E100" i="31"/>
  <c r="T100" i="31" s="1"/>
  <c r="S99" i="31"/>
  <c r="R99" i="31"/>
  <c r="E99" i="31"/>
  <c r="U99" i="31" s="1"/>
  <c r="S98" i="31"/>
  <c r="R98" i="31"/>
  <c r="E98" i="31"/>
  <c r="T98" i="31" s="1"/>
  <c r="S97" i="31"/>
  <c r="R97" i="31"/>
  <c r="E97" i="31"/>
  <c r="U97" i="31" s="1"/>
  <c r="W96" i="31"/>
  <c r="W113" i="31" s="1"/>
  <c r="V96" i="31"/>
  <c r="V113" i="31" s="1"/>
  <c r="M96" i="31"/>
  <c r="M113" i="31" s="1"/>
  <c r="S113" i="31" s="1"/>
  <c r="L96" i="31"/>
  <c r="K96" i="31"/>
  <c r="K113" i="31" s="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32"/>
  <c r="V114" i="32"/>
  <c r="Q114" i="32"/>
  <c r="P114" i="32"/>
  <c r="O114" i="32"/>
  <c r="N114" i="32"/>
  <c r="M114" i="32"/>
  <c r="S114" i="32" s="1"/>
  <c r="L114" i="32"/>
  <c r="R114" i="32" s="1"/>
  <c r="K114" i="32"/>
  <c r="J114" i="32"/>
  <c r="I114" i="32"/>
  <c r="H114" i="32"/>
  <c r="G114" i="32"/>
  <c r="F114" i="32"/>
  <c r="E114" i="32"/>
  <c r="T114" i="32" s="1"/>
  <c r="D114" i="32"/>
  <c r="C114" i="32"/>
  <c r="B114" i="32"/>
  <c r="Q113" i="32"/>
  <c r="P113" i="32"/>
  <c r="O113" i="32"/>
  <c r="N113" i="32"/>
  <c r="U112" i="32"/>
  <c r="T112" i="32"/>
  <c r="S112" i="32"/>
  <c r="R112" i="32"/>
  <c r="S111" i="32"/>
  <c r="R111" i="32"/>
  <c r="E111" i="32"/>
  <c r="U111" i="32" s="1"/>
  <c r="S110" i="32"/>
  <c r="R110" i="32"/>
  <c r="E110" i="32"/>
  <c r="S109" i="32"/>
  <c r="R109" i="32"/>
  <c r="E109" i="32"/>
  <c r="T109" i="32" s="1"/>
  <c r="S108" i="32"/>
  <c r="R108" i="32"/>
  <c r="E108" i="32"/>
  <c r="S107" i="32"/>
  <c r="R107" i="32"/>
  <c r="E107" i="32"/>
  <c r="T107" i="32" s="1"/>
  <c r="S106" i="32"/>
  <c r="R106" i="32"/>
  <c r="E106" i="32"/>
  <c r="S105" i="32"/>
  <c r="R105" i="32"/>
  <c r="E105" i="32"/>
  <c r="T105" i="32" s="1"/>
  <c r="S104" i="32"/>
  <c r="R104" i="32"/>
  <c r="E104" i="32"/>
  <c r="S103" i="32"/>
  <c r="R103" i="32"/>
  <c r="E103" i="32"/>
  <c r="S102" i="32"/>
  <c r="R102" i="32"/>
  <c r="E102" i="32"/>
  <c r="S101" i="32"/>
  <c r="R101" i="32"/>
  <c r="E101" i="32"/>
  <c r="S100" i="32"/>
  <c r="R100" i="32"/>
  <c r="E100" i="32"/>
  <c r="S99" i="32"/>
  <c r="R99" i="32"/>
  <c r="E99" i="32"/>
  <c r="S98" i="32"/>
  <c r="R98" i="32"/>
  <c r="E98" i="32"/>
  <c r="S97" i="32"/>
  <c r="R97" i="32"/>
  <c r="E97" i="32"/>
  <c r="T97" i="32" s="1"/>
  <c r="W96" i="32"/>
  <c r="W113" i="32" s="1"/>
  <c r="V96" i="32"/>
  <c r="V113" i="32" s="1"/>
  <c r="M96" i="32"/>
  <c r="S96" i="32" s="1"/>
  <c r="L96" i="32"/>
  <c r="L113" i="32" s="1"/>
  <c r="R113" i="32" s="1"/>
  <c r="K96" i="32"/>
  <c r="K113" i="32" s="1"/>
  <c r="J96" i="32"/>
  <c r="J113" i="32" s="1"/>
  <c r="I96" i="32"/>
  <c r="I113" i="32" s="1"/>
  <c r="H96" i="32"/>
  <c r="H113" i="32" s="1"/>
  <c r="G96" i="32"/>
  <c r="G113" i="32" s="1"/>
  <c r="F96" i="32"/>
  <c r="F113" i="32" s="1"/>
  <c r="D96" i="32"/>
  <c r="D113" i="32" s="1"/>
  <c r="C96" i="32"/>
  <c r="C113" i="32" s="1"/>
  <c r="B96" i="32"/>
  <c r="B113" i="32" s="1"/>
  <c r="W114" i="33"/>
  <c r="V114" i="33"/>
  <c r="Q114" i="33"/>
  <c r="P114" i="33"/>
  <c r="O114" i="33"/>
  <c r="N114" i="33"/>
  <c r="M114" i="33"/>
  <c r="S114" i="33" s="1"/>
  <c r="L114" i="33"/>
  <c r="R114" i="33" s="1"/>
  <c r="K114" i="33"/>
  <c r="J114" i="33"/>
  <c r="I114" i="33"/>
  <c r="H114" i="33"/>
  <c r="G114" i="33"/>
  <c r="F114" i="33"/>
  <c r="E114" i="33"/>
  <c r="D114" i="33"/>
  <c r="C114" i="33"/>
  <c r="B114" i="33"/>
  <c r="Q113" i="33"/>
  <c r="P113" i="33"/>
  <c r="O113" i="33"/>
  <c r="N113" i="33"/>
  <c r="U112" i="33"/>
  <c r="T112" i="33"/>
  <c r="S112" i="33"/>
  <c r="R112" i="33"/>
  <c r="S111" i="33"/>
  <c r="R111" i="33"/>
  <c r="E111" i="33"/>
  <c r="S110" i="33"/>
  <c r="R110" i="33"/>
  <c r="E110" i="33"/>
  <c r="T110" i="33" s="1"/>
  <c r="S109" i="33"/>
  <c r="R109" i="33"/>
  <c r="E109" i="33"/>
  <c r="U109" i="33" s="1"/>
  <c r="S108" i="33"/>
  <c r="R108" i="33"/>
  <c r="E108" i="33"/>
  <c r="S107" i="33"/>
  <c r="R107" i="33"/>
  <c r="E107" i="33"/>
  <c r="T107" i="33" s="1"/>
  <c r="S106" i="33"/>
  <c r="R106" i="33"/>
  <c r="E106" i="33"/>
  <c r="S105" i="33"/>
  <c r="R105" i="33"/>
  <c r="E105" i="33"/>
  <c r="T105" i="33" s="1"/>
  <c r="S104" i="33"/>
  <c r="R104" i="33"/>
  <c r="E104" i="33"/>
  <c r="T104" i="33" s="1"/>
  <c r="S103" i="33"/>
  <c r="R103" i="33"/>
  <c r="E103" i="33"/>
  <c r="S102" i="33"/>
  <c r="R102" i="33"/>
  <c r="E102" i="33"/>
  <c r="S101" i="33"/>
  <c r="R101" i="33"/>
  <c r="E101" i="33"/>
  <c r="U101" i="33" s="1"/>
  <c r="S100" i="33"/>
  <c r="R100" i="33"/>
  <c r="E100" i="33"/>
  <c r="S99" i="33"/>
  <c r="R99" i="33"/>
  <c r="E99" i="33"/>
  <c r="T99" i="33" s="1"/>
  <c r="S98" i="33"/>
  <c r="R98" i="33"/>
  <c r="E98" i="33"/>
  <c r="U97" i="33"/>
  <c r="S97" i="33"/>
  <c r="R97" i="33"/>
  <c r="E97" i="33"/>
  <c r="T97" i="33" s="1"/>
  <c r="W96" i="33"/>
  <c r="W113" i="33" s="1"/>
  <c r="V96" i="33"/>
  <c r="V113" i="33" s="1"/>
  <c r="M96" i="33"/>
  <c r="L96" i="33"/>
  <c r="L113" i="33" s="1"/>
  <c r="R113" i="33" s="1"/>
  <c r="K96" i="33"/>
  <c r="K113" i="33" s="1"/>
  <c r="J96" i="33"/>
  <c r="J113" i="33" s="1"/>
  <c r="I96" i="33"/>
  <c r="I113" i="33" s="1"/>
  <c r="H96" i="33"/>
  <c r="H113" i="33" s="1"/>
  <c r="G96" i="33"/>
  <c r="G113" i="33" s="1"/>
  <c r="F96" i="33"/>
  <c r="F113" i="33" s="1"/>
  <c r="D96" i="33"/>
  <c r="D113" i="33" s="1"/>
  <c r="C96" i="33"/>
  <c r="C113" i="33" s="1"/>
  <c r="B96" i="33"/>
  <c r="B113" i="33" s="1"/>
  <c r="W114" i="34"/>
  <c r="V114" i="34"/>
  <c r="Q114" i="34"/>
  <c r="P114" i="34"/>
  <c r="O114" i="34"/>
  <c r="N114" i="34"/>
  <c r="M114" i="34"/>
  <c r="S114" i="34" s="1"/>
  <c r="L114" i="34"/>
  <c r="R114" i="34" s="1"/>
  <c r="K114" i="34"/>
  <c r="J114" i="34"/>
  <c r="I114" i="34"/>
  <c r="H114" i="34"/>
  <c r="G114" i="34"/>
  <c r="F114" i="34"/>
  <c r="E114" i="34"/>
  <c r="U114" i="34" s="1"/>
  <c r="D114" i="34"/>
  <c r="C114" i="34"/>
  <c r="B114" i="34"/>
  <c r="V113" i="34"/>
  <c r="Q113" i="34"/>
  <c r="P113" i="34"/>
  <c r="O113" i="34"/>
  <c r="N113" i="34"/>
  <c r="U112" i="34"/>
  <c r="T112" i="34"/>
  <c r="S112" i="34"/>
  <c r="R112" i="34"/>
  <c r="S111" i="34"/>
  <c r="R111" i="34"/>
  <c r="E111" i="34"/>
  <c r="T111" i="34" s="1"/>
  <c r="S110" i="34"/>
  <c r="R110" i="34"/>
  <c r="E110" i="34"/>
  <c r="U110" i="34" s="1"/>
  <c r="S109" i="34"/>
  <c r="R109" i="34"/>
  <c r="E109" i="34"/>
  <c r="S108" i="34"/>
  <c r="R108" i="34"/>
  <c r="E108" i="34"/>
  <c r="T108" i="34" s="1"/>
  <c r="S107" i="34"/>
  <c r="R107" i="34"/>
  <c r="E107" i="34"/>
  <c r="S106" i="34"/>
  <c r="R106" i="34"/>
  <c r="E106" i="34"/>
  <c r="T106" i="34" s="1"/>
  <c r="U105" i="34"/>
  <c r="T105" i="34"/>
  <c r="S105" i="34"/>
  <c r="R105" i="34"/>
  <c r="E105" i="34"/>
  <c r="S104" i="34"/>
  <c r="R104" i="34"/>
  <c r="E104" i="34"/>
  <c r="U103" i="34"/>
  <c r="S103" i="34"/>
  <c r="R103" i="34"/>
  <c r="E103" i="34"/>
  <c r="T103" i="34" s="1"/>
  <c r="S102" i="34"/>
  <c r="R102" i="34"/>
  <c r="E102" i="34"/>
  <c r="U102" i="34" s="1"/>
  <c r="S101" i="34"/>
  <c r="R101" i="34"/>
  <c r="E101" i="34"/>
  <c r="S100" i="34"/>
  <c r="R100" i="34"/>
  <c r="E100" i="34"/>
  <c r="T100" i="34" s="1"/>
  <c r="S99" i="34"/>
  <c r="R99" i="34"/>
  <c r="E99" i="34"/>
  <c r="U98" i="34"/>
  <c r="S98" i="34"/>
  <c r="R98" i="34"/>
  <c r="E98" i="34"/>
  <c r="T98" i="34" s="1"/>
  <c r="S97" i="34"/>
  <c r="R97" i="34"/>
  <c r="E97" i="34"/>
  <c r="T97" i="34" s="1"/>
  <c r="W96" i="34"/>
  <c r="W113" i="34" s="1"/>
  <c r="V96" i="34"/>
  <c r="M96" i="34"/>
  <c r="S96" i="34" s="1"/>
  <c r="L96" i="34"/>
  <c r="L113" i="34" s="1"/>
  <c r="R113" i="34" s="1"/>
  <c r="K96" i="34"/>
  <c r="K113" i="34" s="1"/>
  <c r="J96" i="34"/>
  <c r="J113" i="34" s="1"/>
  <c r="I96" i="34"/>
  <c r="I113" i="34" s="1"/>
  <c r="H96" i="34"/>
  <c r="H113" i="34" s="1"/>
  <c r="G96" i="34"/>
  <c r="G113" i="34" s="1"/>
  <c r="F96" i="34"/>
  <c r="F113" i="34" s="1"/>
  <c r="D96" i="34"/>
  <c r="D113" i="34" s="1"/>
  <c r="C96" i="34"/>
  <c r="C113" i="34" s="1"/>
  <c r="B96" i="34"/>
  <c r="B113" i="34" s="1"/>
  <c r="W114" i="35"/>
  <c r="V114" i="35"/>
  <c r="T114" i="35"/>
  <c r="Q114" i="35"/>
  <c r="P114" i="35"/>
  <c r="O114" i="35"/>
  <c r="N114" i="35"/>
  <c r="M114" i="35"/>
  <c r="S114" i="35" s="1"/>
  <c r="L114" i="35"/>
  <c r="R114" i="35" s="1"/>
  <c r="K114" i="35"/>
  <c r="J114" i="35"/>
  <c r="I114" i="35"/>
  <c r="H114" i="35"/>
  <c r="G114" i="35"/>
  <c r="F114" i="35"/>
  <c r="E114" i="35"/>
  <c r="U114" i="35" s="1"/>
  <c r="D114" i="35"/>
  <c r="C114" i="35"/>
  <c r="B114" i="35"/>
  <c r="Q113" i="35"/>
  <c r="P113" i="35"/>
  <c r="O113" i="35"/>
  <c r="N113" i="35"/>
  <c r="G113" i="35"/>
  <c r="U112" i="35"/>
  <c r="T112" i="35"/>
  <c r="S112" i="35"/>
  <c r="R112" i="35"/>
  <c r="T111" i="35"/>
  <c r="S111" i="35"/>
  <c r="R111" i="35"/>
  <c r="E111" i="35"/>
  <c r="U111" i="35" s="1"/>
  <c r="S110" i="35"/>
  <c r="R110" i="35"/>
  <c r="E110" i="35"/>
  <c r="U110" i="35" s="1"/>
  <c r="S109" i="35"/>
  <c r="R109" i="35"/>
  <c r="E109" i="35"/>
  <c r="U109" i="35" s="1"/>
  <c r="S108" i="35"/>
  <c r="R108" i="35"/>
  <c r="E108" i="35"/>
  <c r="S107" i="35"/>
  <c r="R107" i="35"/>
  <c r="E107" i="35"/>
  <c r="S106" i="35"/>
  <c r="R106" i="35"/>
  <c r="E106" i="35"/>
  <c r="U106" i="35" s="1"/>
  <c r="S105" i="35"/>
  <c r="R105" i="35"/>
  <c r="E105" i="35"/>
  <c r="T105" i="35" s="1"/>
  <c r="U104" i="35"/>
  <c r="S104" i="35"/>
  <c r="R104" i="35"/>
  <c r="E104" i="35"/>
  <c r="T104" i="35" s="1"/>
  <c r="S103" i="35"/>
  <c r="R103" i="35"/>
  <c r="E103" i="35"/>
  <c r="U103" i="35" s="1"/>
  <c r="S102" i="35"/>
  <c r="R102" i="35"/>
  <c r="E102" i="35"/>
  <c r="U102" i="35" s="1"/>
  <c r="S101" i="35"/>
  <c r="R101" i="35"/>
  <c r="E101" i="35"/>
  <c r="U101" i="35" s="1"/>
  <c r="S100" i="35"/>
  <c r="R100" i="35"/>
  <c r="E100" i="35"/>
  <c r="S99" i="35"/>
  <c r="R99" i="35"/>
  <c r="E99" i="35"/>
  <c r="U99" i="35" s="1"/>
  <c r="S98" i="35"/>
  <c r="R98" i="35"/>
  <c r="E98" i="35"/>
  <c r="S97" i="35"/>
  <c r="R97" i="35"/>
  <c r="E97" i="35"/>
  <c r="T97" i="35" s="1"/>
  <c r="W96" i="35"/>
  <c r="W113" i="35" s="1"/>
  <c r="V96" i="35"/>
  <c r="V113" i="35" s="1"/>
  <c r="M96" i="35"/>
  <c r="L96" i="35"/>
  <c r="R96" i="35" s="1"/>
  <c r="K96" i="35"/>
  <c r="K113" i="35" s="1"/>
  <c r="J96" i="35"/>
  <c r="J113" i="35" s="1"/>
  <c r="I96" i="35"/>
  <c r="I113" i="35" s="1"/>
  <c r="H96" i="35"/>
  <c r="H113" i="35" s="1"/>
  <c r="G96" i="35"/>
  <c r="F96" i="35"/>
  <c r="F113" i="35" s="1"/>
  <c r="D96" i="35"/>
  <c r="D113" i="35" s="1"/>
  <c r="C96" i="35"/>
  <c r="C113" i="35" s="1"/>
  <c r="B96" i="35"/>
  <c r="B113" i="35" s="1"/>
  <c r="W114" i="36"/>
  <c r="V114" i="36"/>
  <c r="S114" i="36"/>
  <c r="Q114" i="36"/>
  <c r="P114" i="36"/>
  <c r="O114" i="36"/>
  <c r="N114" i="36"/>
  <c r="M114" i="36"/>
  <c r="L114" i="36"/>
  <c r="R114" i="36" s="1"/>
  <c r="K114" i="36"/>
  <c r="J114" i="36"/>
  <c r="I114" i="36"/>
  <c r="H114" i="36"/>
  <c r="G114" i="36"/>
  <c r="F114" i="36"/>
  <c r="E114" i="36"/>
  <c r="U114" i="36" s="1"/>
  <c r="D114" i="36"/>
  <c r="C114" i="36"/>
  <c r="B114" i="36"/>
  <c r="Q113" i="36"/>
  <c r="P113" i="36"/>
  <c r="O113" i="36"/>
  <c r="N113" i="36"/>
  <c r="U112" i="36"/>
  <c r="T112" i="36"/>
  <c r="S112" i="36"/>
  <c r="R112" i="36"/>
  <c r="S111" i="36"/>
  <c r="R111" i="36"/>
  <c r="E111" i="36"/>
  <c r="U111" i="36" s="1"/>
  <c r="S110" i="36"/>
  <c r="R110" i="36"/>
  <c r="E110" i="36"/>
  <c r="U110" i="36" s="1"/>
  <c r="S109" i="36"/>
  <c r="R109" i="36"/>
  <c r="E109" i="36"/>
  <c r="S108" i="36"/>
  <c r="R108" i="36"/>
  <c r="E108" i="36"/>
  <c r="U108" i="36" s="1"/>
  <c r="U107" i="36"/>
  <c r="S107" i="36"/>
  <c r="R107" i="36"/>
  <c r="E107" i="36"/>
  <c r="T107" i="36" s="1"/>
  <c r="S106" i="36"/>
  <c r="R106" i="36"/>
  <c r="E106" i="36"/>
  <c r="T106" i="36" s="1"/>
  <c r="S105" i="36"/>
  <c r="R105" i="36"/>
  <c r="E105" i="36"/>
  <c r="T105" i="36" s="1"/>
  <c r="S104" i="36"/>
  <c r="R104" i="36"/>
  <c r="E104" i="36"/>
  <c r="U104" i="36" s="1"/>
  <c r="S103" i="36"/>
  <c r="R103" i="36"/>
  <c r="E103" i="36"/>
  <c r="U103" i="36" s="1"/>
  <c r="U102" i="36"/>
  <c r="S102" i="36"/>
  <c r="R102" i="36"/>
  <c r="E102" i="36"/>
  <c r="T102" i="36" s="1"/>
  <c r="S101" i="36"/>
  <c r="R101" i="36"/>
  <c r="E101" i="36"/>
  <c r="S100" i="36"/>
  <c r="R100" i="36"/>
  <c r="E100" i="36"/>
  <c r="T100" i="36" s="1"/>
  <c r="S99" i="36"/>
  <c r="R99" i="36"/>
  <c r="E99" i="36"/>
  <c r="S98" i="36"/>
  <c r="R98" i="36"/>
  <c r="E98" i="36"/>
  <c r="T98" i="36" s="1"/>
  <c r="S97" i="36"/>
  <c r="R97" i="36"/>
  <c r="E97" i="36"/>
  <c r="T97" i="36" s="1"/>
  <c r="W96" i="36"/>
  <c r="W113" i="36" s="1"/>
  <c r="V96" i="36"/>
  <c r="V113" i="36" s="1"/>
  <c r="M96" i="36"/>
  <c r="L96" i="36"/>
  <c r="R96" i="36" s="1"/>
  <c r="K96" i="36"/>
  <c r="K113" i="36" s="1"/>
  <c r="J96" i="36"/>
  <c r="J113" i="36" s="1"/>
  <c r="I96" i="36"/>
  <c r="I113" i="36" s="1"/>
  <c r="H96" i="36"/>
  <c r="H113" i="36" s="1"/>
  <c r="G96" i="36"/>
  <c r="G113" i="36" s="1"/>
  <c r="F96" i="36"/>
  <c r="F113" i="36" s="1"/>
  <c r="D96" i="36"/>
  <c r="D113" i="36" s="1"/>
  <c r="C96" i="36"/>
  <c r="C113" i="36" s="1"/>
  <c r="B96" i="36"/>
  <c r="B113" i="36" s="1"/>
  <c r="W114" i="37"/>
  <c r="V114" i="37"/>
  <c r="S114" i="37"/>
  <c r="Q114" i="37"/>
  <c r="P114" i="37"/>
  <c r="O114" i="37"/>
  <c r="N114" i="37"/>
  <c r="M114" i="37"/>
  <c r="L114" i="37"/>
  <c r="R114" i="37" s="1"/>
  <c r="K114" i="37"/>
  <c r="J114" i="37"/>
  <c r="I114" i="37"/>
  <c r="H114" i="37"/>
  <c r="G114" i="37"/>
  <c r="F114" i="37"/>
  <c r="E114" i="37"/>
  <c r="U114" i="37" s="1"/>
  <c r="D114" i="37"/>
  <c r="C114" i="37"/>
  <c r="B114" i="37"/>
  <c r="Q113" i="37"/>
  <c r="P113" i="37"/>
  <c r="O113" i="37"/>
  <c r="N113" i="37"/>
  <c r="U112" i="37"/>
  <c r="T112" i="37"/>
  <c r="S112" i="37"/>
  <c r="R112" i="37"/>
  <c r="S111" i="37"/>
  <c r="R111" i="37"/>
  <c r="E111" i="37"/>
  <c r="U111" i="37" s="1"/>
  <c r="S110" i="37"/>
  <c r="R110" i="37"/>
  <c r="E110" i="37"/>
  <c r="T110" i="37" s="1"/>
  <c r="S109" i="37"/>
  <c r="R109" i="37"/>
  <c r="E109" i="37"/>
  <c r="U109" i="37" s="1"/>
  <c r="S108" i="37"/>
  <c r="R108" i="37"/>
  <c r="E108" i="37"/>
  <c r="U108" i="37" s="1"/>
  <c r="S107" i="37"/>
  <c r="R107" i="37"/>
  <c r="E107" i="37"/>
  <c r="T107" i="37" s="1"/>
  <c r="S106" i="37"/>
  <c r="R106" i="37"/>
  <c r="E106" i="37"/>
  <c r="T106" i="37" s="1"/>
  <c r="S105" i="37"/>
  <c r="R105" i="37"/>
  <c r="E105" i="37"/>
  <c r="S104" i="37"/>
  <c r="R104" i="37"/>
  <c r="E104" i="37"/>
  <c r="U104" i="37" s="1"/>
  <c r="S103" i="37"/>
  <c r="R103" i="37"/>
  <c r="E103" i="37"/>
  <c r="U103" i="37" s="1"/>
  <c r="S102" i="37"/>
  <c r="R102" i="37"/>
  <c r="E102" i="37"/>
  <c r="T102" i="37" s="1"/>
  <c r="T101" i="37"/>
  <c r="S101" i="37"/>
  <c r="R101" i="37"/>
  <c r="E101" i="37"/>
  <c r="U101" i="37" s="1"/>
  <c r="S100" i="37"/>
  <c r="R100" i="37"/>
  <c r="E100" i="37"/>
  <c r="T100" i="37" s="1"/>
  <c r="S99" i="37"/>
  <c r="R99" i="37"/>
  <c r="E99" i="37"/>
  <c r="U99" i="37" s="1"/>
  <c r="S98" i="37"/>
  <c r="R98" i="37"/>
  <c r="E98" i="37"/>
  <c r="T98" i="37" s="1"/>
  <c r="S97" i="37"/>
  <c r="R97" i="37"/>
  <c r="E97" i="37"/>
  <c r="W96" i="37"/>
  <c r="W113" i="37" s="1"/>
  <c r="V96" i="37"/>
  <c r="V113" i="37" s="1"/>
  <c r="M96" i="37"/>
  <c r="M113" i="37" s="1"/>
  <c r="S113" i="37" s="1"/>
  <c r="L96" i="37"/>
  <c r="R96" i="37" s="1"/>
  <c r="K96" i="37"/>
  <c r="K113" i="37" s="1"/>
  <c r="J96" i="37"/>
  <c r="J113" i="37" s="1"/>
  <c r="I96" i="37"/>
  <c r="I113" i="37" s="1"/>
  <c r="H96" i="37"/>
  <c r="H113" i="37" s="1"/>
  <c r="G96" i="37"/>
  <c r="G113" i="37" s="1"/>
  <c r="F96" i="37"/>
  <c r="F113" i="37" s="1"/>
  <c r="D96" i="37"/>
  <c r="D113" i="37" s="1"/>
  <c r="C96" i="37"/>
  <c r="C113" i="37" s="1"/>
  <c r="B96" i="37"/>
  <c r="B113" i="37" s="1"/>
  <c r="W114" i="38"/>
  <c r="V114" i="38"/>
  <c r="Q114" i="38"/>
  <c r="P114" i="38"/>
  <c r="O114" i="38"/>
  <c r="N114" i="38"/>
  <c r="M114" i="38"/>
  <c r="S114" i="38" s="1"/>
  <c r="L114" i="38"/>
  <c r="R114" i="38" s="1"/>
  <c r="K114" i="38"/>
  <c r="J114" i="38"/>
  <c r="I114" i="38"/>
  <c r="H114" i="38"/>
  <c r="G114" i="38"/>
  <c r="F114" i="38"/>
  <c r="E114" i="38"/>
  <c r="D114" i="38"/>
  <c r="C114" i="38"/>
  <c r="B114" i="38"/>
  <c r="Q113" i="38"/>
  <c r="P113" i="38"/>
  <c r="O113" i="38"/>
  <c r="N113" i="38"/>
  <c r="U112" i="38"/>
  <c r="T112" i="38"/>
  <c r="S112" i="38"/>
  <c r="R112" i="38"/>
  <c r="S111" i="38"/>
  <c r="R111" i="38"/>
  <c r="E111" i="38"/>
  <c r="T111" i="38" s="1"/>
  <c r="S110" i="38"/>
  <c r="R110" i="38"/>
  <c r="E110" i="38"/>
  <c r="U110" i="38" s="1"/>
  <c r="S109" i="38"/>
  <c r="R109" i="38"/>
  <c r="E109" i="38"/>
  <c r="U109" i="38" s="1"/>
  <c r="S108" i="38"/>
  <c r="R108" i="38"/>
  <c r="E108" i="38"/>
  <c r="U108" i="38" s="1"/>
  <c r="S107" i="38"/>
  <c r="R107" i="38"/>
  <c r="E107" i="38"/>
  <c r="U107" i="38" s="1"/>
  <c r="S106" i="38"/>
  <c r="R106" i="38"/>
  <c r="E106" i="38"/>
  <c r="U106" i="38" s="1"/>
  <c r="U105" i="38"/>
  <c r="S105" i="38"/>
  <c r="R105" i="38"/>
  <c r="E105" i="38"/>
  <c r="T105" i="38" s="1"/>
  <c r="S104" i="38"/>
  <c r="R104" i="38"/>
  <c r="E104" i="38"/>
  <c r="U104" i="38" s="1"/>
  <c r="S103" i="38"/>
  <c r="R103" i="38"/>
  <c r="E103" i="38"/>
  <c r="T103" i="38" s="1"/>
  <c r="S102" i="38"/>
  <c r="R102" i="38"/>
  <c r="E102" i="38"/>
  <c r="S101" i="38"/>
  <c r="R101" i="38"/>
  <c r="E101" i="38"/>
  <c r="S100" i="38"/>
  <c r="R100" i="38"/>
  <c r="E100" i="38"/>
  <c r="T100" i="38" s="1"/>
  <c r="S99" i="38"/>
  <c r="R99" i="38"/>
  <c r="E99" i="38"/>
  <c r="U99" i="38" s="1"/>
  <c r="T98" i="38"/>
  <c r="S98" i="38"/>
  <c r="R98" i="38"/>
  <c r="E98" i="38"/>
  <c r="U98" i="38" s="1"/>
  <c r="S97" i="38"/>
  <c r="R97" i="38"/>
  <c r="E97" i="38"/>
  <c r="W96" i="38"/>
  <c r="W113" i="38" s="1"/>
  <c r="V96" i="38"/>
  <c r="V113" i="38" s="1"/>
  <c r="M96" i="38"/>
  <c r="S96" i="38" s="1"/>
  <c r="L96" i="38"/>
  <c r="L113" i="38" s="1"/>
  <c r="R113" i="38" s="1"/>
  <c r="K96" i="38"/>
  <c r="K113" i="38" s="1"/>
  <c r="J96" i="38"/>
  <c r="J113" i="38" s="1"/>
  <c r="I96" i="38"/>
  <c r="I113" i="38" s="1"/>
  <c r="H96" i="38"/>
  <c r="H113" i="38" s="1"/>
  <c r="G96" i="38"/>
  <c r="G113" i="38" s="1"/>
  <c r="F96" i="38"/>
  <c r="F113" i="38" s="1"/>
  <c r="D96" i="38"/>
  <c r="D113" i="38" s="1"/>
  <c r="C96" i="38"/>
  <c r="C113" i="38" s="1"/>
  <c r="B96" i="38"/>
  <c r="B113" i="38" s="1"/>
  <c r="W114" i="39"/>
  <c r="V114" i="39"/>
  <c r="Q114" i="39"/>
  <c r="P114" i="39"/>
  <c r="O114" i="39"/>
  <c r="N114" i="39"/>
  <c r="M114" i="39"/>
  <c r="S114" i="39" s="1"/>
  <c r="L114" i="39"/>
  <c r="R114" i="39" s="1"/>
  <c r="K114" i="39"/>
  <c r="J114" i="39"/>
  <c r="I114" i="39"/>
  <c r="H114" i="39"/>
  <c r="G114" i="39"/>
  <c r="F114" i="39"/>
  <c r="E114" i="39"/>
  <c r="U114" i="39" s="1"/>
  <c r="D114" i="39"/>
  <c r="C114" i="39"/>
  <c r="B114" i="39"/>
  <c r="Q113" i="39"/>
  <c r="P113" i="39"/>
  <c r="O113" i="39"/>
  <c r="N113" i="39"/>
  <c r="G113" i="39"/>
  <c r="U112" i="39"/>
  <c r="T112" i="39"/>
  <c r="S112" i="39"/>
  <c r="R112" i="39"/>
  <c r="S111" i="39"/>
  <c r="R111" i="39"/>
  <c r="E111" i="39"/>
  <c r="U111" i="39" s="1"/>
  <c r="S110" i="39"/>
  <c r="R110" i="39"/>
  <c r="E110" i="39"/>
  <c r="U110" i="39" s="1"/>
  <c r="S109" i="39"/>
  <c r="R109" i="39"/>
  <c r="E109" i="39"/>
  <c r="T109" i="39" s="1"/>
  <c r="S108" i="39"/>
  <c r="R108" i="39"/>
  <c r="E108" i="39"/>
  <c r="T108" i="39" s="1"/>
  <c r="S107" i="39"/>
  <c r="R107" i="39"/>
  <c r="E107" i="39"/>
  <c r="U107" i="39" s="1"/>
  <c r="S106" i="39"/>
  <c r="R106" i="39"/>
  <c r="E106" i="39"/>
  <c r="T106" i="39" s="1"/>
  <c r="S105" i="39"/>
  <c r="R105" i="39"/>
  <c r="E105" i="39"/>
  <c r="S104" i="39"/>
  <c r="R104" i="39"/>
  <c r="E104" i="39"/>
  <c r="T104" i="39" s="1"/>
  <c r="S103" i="39"/>
  <c r="R103" i="39"/>
  <c r="E103" i="39"/>
  <c r="U103" i="39" s="1"/>
  <c r="S102" i="39"/>
  <c r="R102" i="39"/>
  <c r="E102" i="39"/>
  <c r="U102" i="39" s="1"/>
  <c r="S101" i="39"/>
  <c r="R101" i="39"/>
  <c r="E101" i="39"/>
  <c r="U101" i="39" s="1"/>
  <c r="S100" i="39"/>
  <c r="R100" i="39"/>
  <c r="E100" i="39"/>
  <c r="S99" i="39"/>
  <c r="R99" i="39"/>
  <c r="E99" i="39"/>
  <c r="U99" i="39" s="1"/>
  <c r="S98" i="39"/>
  <c r="R98" i="39"/>
  <c r="E98" i="39"/>
  <c r="S97" i="39"/>
  <c r="R97" i="39"/>
  <c r="E97" i="39"/>
  <c r="U97" i="39" s="1"/>
  <c r="W96" i="39"/>
  <c r="W113" i="39" s="1"/>
  <c r="V96" i="39"/>
  <c r="V113" i="39" s="1"/>
  <c r="M96" i="39"/>
  <c r="S96" i="39" s="1"/>
  <c r="L96" i="39"/>
  <c r="R96" i="39" s="1"/>
  <c r="K96" i="39"/>
  <c r="K113" i="39" s="1"/>
  <c r="J96" i="39"/>
  <c r="J113" i="39" s="1"/>
  <c r="I96" i="39"/>
  <c r="I113" i="39" s="1"/>
  <c r="H96" i="39"/>
  <c r="H113" i="39" s="1"/>
  <c r="G96" i="39"/>
  <c r="F96" i="39"/>
  <c r="F113" i="39" s="1"/>
  <c r="D96" i="39"/>
  <c r="D113" i="39" s="1"/>
  <c r="C96" i="39"/>
  <c r="C113" i="39" s="1"/>
  <c r="B96" i="39"/>
  <c r="B113" i="39" s="1"/>
  <c r="W114" i="40"/>
  <c r="V114" i="40"/>
  <c r="Q114" i="40"/>
  <c r="P114" i="40"/>
  <c r="O114" i="40"/>
  <c r="N114" i="40"/>
  <c r="M114" i="40"/>
  <c r="S114" i="40" s="1"/>
  <c r="L114" i="40"/>
  <c r="R114" i="40" s="1"/>
  <c r="K114" i="40"/>
  <c r="J114" i="40"/>
  <c r="I114" i="40"/>
  <c r="H114" i="40"/>
  <c r="G114" i="40"/>
  <c r="F114" i="40"/>
  <c r="E114" i="40"/>
  <c r="D114" i="40"/>
  <c r="C114" i="40"/>
  <c r="B114" i="40"/>
  <c r="Q113" i="40"/>
  <c r="P113" i="40"/>
  <c r="O113" i="40"/>
  <c r="N113" i="40"/>
  <c r="M113" i="40"/>
  <c r="S113" i="40" s="1"/>
  <c r="U112" i="40"/>
  <c r="T112" i="40"/>
  <c r="S112" i="40"/>
  <c r="R112" i="40"/>
  <c r="S111" i="40"/>
  <c r="R111" i="40"/>
  <c r="E111" i="40"/>
  <c r="S110" i="40"/>
  <c r="R110" i="40"/>
  <c r="E110" i="40"/>
  <c r="U110" i="40" s="1"/>
  <c r="S109" i="40"/>
  <c r="R109" i="40"/>
  <c r="E109" i="40"/>
  <c r="T109" i="40" s="1"/>
  <c r="S108" i="40"/>
  <c r="R108" i="40"/>
  <c r="E108" i="40"/>
  <c r="U108" i="40" s="1"/>
  <c r="S107" i="40"/>
  <c r="R107" i="40"/>
  <c r="E107" i="40"/>
  <c r="U107" i="40" s="1"/>
  <c r="S106" i="40"/>
  <c r="R106" i="40"/>
  <c r="E106" i="40"/>
  <c r="U106" i="40" s="1"/>
  <c r="S105" i="40"/>
  <c r="R105" i="40"/>
  <c r="E105" i="40"/>
  <c r="T105" i="40" s="1"/>
  <c r="S104" i="40"/>
  <c r="R104" i="40"/>
  <c r="E104" i="40"/>
  <c r="U104" i="40" s="1"/>
  <c r="S103" i="40"/>
  <c r="R103" i="40"/>
  <c r="E103" i="40"/>
  <c r="S102" i="40"/>
  <c r="R102" i="40"/>
  <c r="E102" i="40"/>
  <c r="U102" i="40" s="1"/>
  <c r="S101" i="40"/>
  <c r="R101" i="40"/>
  <c r="E101" i="40"/>
  <c r="S100" i="40"/>
  <c r="R100" i="40"/>
  <c r="E100" i="40"/>
  <c r="U100" i="40" s="1"/>
  <c r="S99" i="40"/>
  <c r="R99" i="40"/>
  <c r="E99" i="40"/>
  <c r="S98" i="40"/>
  <c r="R98" i="40"/>
  <c r="E98" i="40"/>
  <c r="U98" i="40" s="1"/>
  <c r="S97" i="40"/>
  <c r="R97" i="40"/>
  <c r="E97" i="40"/>
  <c r="T97" i="40" s="1"/>
  <c r="W96" i="40"/>
  <c r="W113" i="40" s="1"/>
  <c r="V96" i="40"/>
  <c r="V113" i="40" s="1"/>
  <c r="M96" i="40"/>
  <c r="S96" i="40" s="1"/>
  <c r="L96" i="40"/>
  <c r="L113" i="40" s="1"/>
  <c r="R113" i="40" s="1"/>
  <c r="K96" i="40"/>
  <c r="K113" i="40" s="1"/>
  <c r="J96" i="40"/>
  <c r="J113" i="40" s="1"/>
  <c r="I96" i="40"/>
  <c r="I113" i="40" s="1"/>
  <c r="H96" i="40"/>
  <c r="H113" i="40" s="1"/>
  <c r="G96" i="40"/>
  <c r="G113" i="40" s="1"/>
  <c r="F96" i="40"/>
  <c r="F113" i="40" s="1"/>
  <c r="D96" i="40"/>
  <c r="D113" i="40" s="1"/>
  <c r="C96" i="40"/>
  <c r="C113" i="40" s="1"/>
  <c r="B96" i="40"/>
  <c r="B113" i="4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D114" i="1"/>
  <c r="C114" i="1"/>
  <c r="B114" i="1"/>
  <c r="Q113" i="1"/>
  <c r="P113" i="1"/>
  <c r="O113" i="1"/>
  <c r="N113" i="1"/>
  <c r="K113" i="1"/>
  <c r="U112" i="1"/>
  <c r="T112" i="1"/>
  <c r="S112" i="1"/>
  <c r="R112" i="1"/>
  <c r="S111" i="1"/>
  <c r="R111" i="1"/>
  <c r="E111" i="1"/>
  <c r="T111" i="1" s="1"/>
  <c r="S110" i="1"/>
  <c r="R110" i="1"/>
  <c r="E110" i="1"/>
  <c r="U110" i="1" s="1"/>
  <c r="S109" i="1"/>
  <c r="R109" i="1"/>
  <c r="E109" i="1"/>
  <c r="T109" i="1" s="1"/>
  <c r="S108" i="1"/>
  <c r="R108" i="1"/>
  <c r="E108" i="1"/>
  <c r="S107" i="1"/>
  <c r="R107" i="1"/>
  <c r="E107" i="1"/>
  <c r="T107" i="1" s="1"/>
  <c r="S106" i="1"/>
  <c r="R106" i="1"/>
  <c r="E106" i="1"/>
  <c r="S105" i="1"/>
  <c r="R105" i="1"/>
  <c r="E105" i="1"/>
  <c r="U105" i="1" s="1"/>
  <c r="S104" i="1"/>
  <c r="R104" i="1"/>
  <c r="E104" i="1"/>
  <c r="T103" i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T98" i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M113" i="1" s="1"/>
  <c r="S113" i="1" s="1"/>
  <c r="L96" i="1"/>
  <c r="R96" i="1" s="1"/>
  <c r="K96" i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E80" i="7" s="1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E80" i="14" s="1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32"/>
  <c r="E83" i="32"/>
  <c r="E82" i="32"/>
  <c r="E81" i="32"/>
  <c r="W80" i="32"/>
  <c r="V80" i="32"/>
  <c r="M80" i="32"/>
  <c r="L80" i="32"/>
  <c r="K80" i="32"/>
  <c r="J80" i="32"/>
  <c r="I80" i="32"/>
  <c r="H80" i="32"/>
  <c r="G80" i="32"/>
  <c r="F80" i="32"/>
  <c r="D80" i="32"/>
  <c r="C80" i="32"/>
  <c r="B80" i="32"/>
  <c r="A77" i="32"/>
  <c r="E84" i="33"/>
  <c r="E83" i="33"/>
  <c r="E82" i="33"/>
  <c r="E81" i="33"/>
  <c r="W80" i="33"/>
  <c r="V80" i="33"/>
  <c r="M80" i="33"/>
  <c r="L80" i="33"/>
  <c r="K80" i="33"/>
  <c r="J80" i="33"/>
  <c r="I80" i="33"/>
  <c r="H80" i="33"/>
  <c r="G80" i="33"/>
  <c r="F80" i="33"/>
  <c r="D80" i="33"/>
  <c r="C80" i="33"/>
  <c r="B80" i="33"/>
  <c r="A77" i="33"/>
  <c r="E84" i="34"/>
  <c r="E83" i="34"/>
  <c r="E82" i="34"/>
  <c r="E81" i="34"/>
  <c r="W80" i="34"/>
  <c r="V80" i="34"/>
  <c r="M80" i="34"/>
  <c r="L80" i="34"/>
  <c r="K80" i="34"/>
  <c r="J80" i="34"/>
  <c r="I80" i="34"/>
  <c r="H80" i="34"/>
  <c r="G80" i="34"/>
  <c r="F80" i="34"/>
  <c r="D80" i="34"/>
  <c r="C80" i="34"/>
  <c r="B80" i="34"/>
  <c r="A77" i="34"/>
  <c r="E84" i="35"/>
  <c r="E83" i="35"/>
  <c r="E82" i="35"/>
  <c r="E81" i="35"/>
  <c r="W80" i="35"/>
  <c r="V80" i="35"/>
  <c r="M80" i="35"/>
  <c r="L80" i="35"/>
  <c r="K80" i="35"/>
  <c r="J80" i="35"/>
  <c r="I80" i="35"/>
  <c r="H80" i="35"/>
  <c r="G80" i="35"/>
  <c r="F80" i="35"/>
  <c r="D80" i="35"/>
  <c r="C80" i="35"/>
  <c r="B80" i="35"/>
  <c r="A77" i="35"/>
  <c r="E84" i="36"/>
  <c r="E83" i="36"/>
  <c r="E82" i="36"/>
  <c r="E81" i="36"/>
  <c r="W80" i="36"/>
  <c r="V80" i="36"/>
  <c r="M80" i="36"/>
  <c r="L80" i="36"/>
  <c r="K80" i="36"/>
  <c r="J80" i="36"/>
  <c r="I80" i="36"/>
  <c r="H80" i="36"/>
  <c r="G80" i="36"/>
  <c r="F80" i="36"/>
  <c r="D80" i="36"/>
  <c r="C80" i="36"/>
  <c r="B80" i="36"/>
  <c r="A77" i="36"/>
  <c r="E84" i="37"/>
  <c r="E83" i="37"/>
  <c r="E82" i="37"/>
  <c r="E81" i="37"/>
  <c r="W80" i="37"/>
  <c r="V80" i="37"/>
  <c r="M80" i="37"/>
  <c r="L80" i="37"/>
  <c r="K80" i="37"/>
  <c r="J80" i="37"/>
  <c r="I80" i="37"/>
  <c r="H80" i="37"/>
  <c r="G80" i="37"/>
  <c r="F80" i="37"/>
  <c r="D80" i="37"/>
  <c r="C80" i="37"/>
  <c r="B80" i="37"/>
  <c r="A77" i="37"/>
  <c r="E84" i="38"/>
  <c r="E83" i="38"/>
  <c r="E82" i="38"/>
  <c r="E81" i="38"/>
  <c r="W80" i="38"/>
  <c r="V80" i="38"/>
  <c r="M80" i="38"/>
  <c r="L80" i="38"/>
  <c r="K80" i="38"/>
  <c r="J80" i="38"/>
  <c r="I80" i="38"/>
  <c r="H80" i="38"/>
  <c r="G80" i="38"/>
  <c r="F80" i="38"/>
  <c r="D80" i="38"/>
  <c r="C80" i="38"/>
  <c r="B80" i="38"/>
  <c r="A77" i="38"/>
  <c r="E84" i="39"/>
  <c r="E83" i="39"/>
  <c r="E82" i="39"/>
  <c r="E81" i="39"/>
  <c r="W80" i="39"/>
  <c r="V80" i="39"/>
  <c r="M80" i="39"/>
  <c r="L80" i="39"/>
  <c r="K80" i="39"/>
  <c r="J80" i="39"/>
  <c r="I80" i="39"/>
  <c r="H80" i="39"/>
  <c r="G80" i="39"/>
  <c r="F80" i="39"/>
  <c r="D80" i="39"/>
  <c r="C80" i="39"/>
  <c r="B80" i="39"/>
  <c r="A77" i="39"/>
  <c r="E84" i="40"/>
  <c r="E83" i="40"/>
  <c r="E82" i="40"/>
  <c r="E81" i="40"/>
  <c r="W80" i="40"/>
  <c r="V80" i="40"/>
  <c r="M80" i="40"/>
  <c r="L80" i="40"/>
  <c r="K80" i="40"/>
  <c r="J80" i="40"/>
  <c r="I80" i="40"/>
  <c r="H80" i="40"/>
  <c r="G80" i="40"/>
  <c r="F80" i="40"/>
  <c r="D80" i="40"/>
  <c r="C80" i="40"/>
  <c r="B80" i="40"/>
  <c r="A77" i="4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40"/>
  <c r="R94" i="40"/>
  <c r="Q94" i="40"/>
  <c r="P94" i="40"/>
  <c r="E94" i="40"/>
  <c r="T94" i="40" s="1"/>
  <c r="S93" i="40"/>
  <c r="R93" i="40"/>
  <c r="Q93" i="40"/>
  <c r="P93" i="40"/>
  <c r="E93" i="40"/>
  <c r="T93" i="40" s="1"/>
  <c r="T92" i="40"/>
  <c r="S92" i="40"/>
  <c r="R92" i="40"/>
  <c r="Q92" i="40"/>
  <c r="P92" i="40"/>
  <c r="E92" i="40"/>
  <c r="U92" i="40" s="1"/>
  <c r="U91" i="40"/>
  <c r="S91" i="40"/>
  <c r="R91" i="40"/>
  <c r="Q91" i="40"/>
  <c r="P91" i="40"/>
  <c r="E91" i="40"/>
  <c r="T91" i="40" s="1"/>
  <c r="S90" i="40"/>
  <c r="R90" i="40"/>
  <c r="Q90" i="40"/>
  <c r="P90" i="40"/>
  <c r="E90" i="40"/>
  <c r="U90" i="40" s="1"/>
  <c r="T89" i="40"/>
  <c r="S89" i="40"/>
  <c r="R89" i="40"/>
  <c r="Q89" i="40"/>
  <c r="P89" i="40"/>
  <c r="E89" i="40"/>
  <c r="U89" i="40" s="1"/>
  <c r="S88" i="40"/>
  <c r="R88" i="40"/>
  <c r="Q88" i="40"/>
  <c r="P88" i="40"/>
  <c r="E88" i="40"/>
  <c r="S87" i="40"/>
  <c r="R87" i="40"/>
  <c r="Q87" i="40"/>
  <c r="P87" i="40"/>
  <c r="E87" i="40"/>
  <c r="V73" i="40"/>
  <c r="O73" i="40"/>
  <c r="N73" i="40"/>
  <c r="M73" i="40"/>
  <c r="L73" i="40"/>
  <c r="K73" i="40"/>
  <c r="S73" i="40" s="1"/>
  <c r="J73" i="40"/>
  <c r="I73" i="40"/>
  <c r="H73" i="40"/>
  <c r="G73" i="40"/>
  <c r="F73" i="40"/>
  <c r="C73" i="40"/>
  <c r="B73" i="40"/>
  <c r="E73" i="40" s="1"/>
  <c r="V72" i="40"/>
  <c r="O72" i="40"/>
  <c r="N72" i="40"/>
  <c r="M72" i="40"/>
  <c r="L72" i="40"/>
  <c r="K72" i="40"/>
  <c r="S72" i="40" s="1"/>
  <c r="J72" i="40"/>
  <c r="I72" i="40"/>
  <c r="H72" i="40"/>
  <c r="G72" i="40"/>
  <c r="F72" i="40"/>
  <c r="C72" i="40"/>
  <c r="B72" i="40"/>
  <c r="E72" i="40" s="1"/>
  <c r="V71" i="40"/>
  <c r="S71" i="40"/>
  <c r="O71" i="40"/>
  <c r="N71" i="40"/>
  <c r="M71" i="40"/>
  <c r="L71" i="40"/>
  <c r="K71" i="40"/>
  <c r="J71" i="40"/>
  <c r="I71" i="40"/>
  <c r="H71" i="40"/>
  <c r="G71" i="40"/>
  <c r="F71" i="40"/>
  <c r="C71" i="40"/>
  <c r="B71" i="40"/>
  <c r="S70" i="40"/>
  <c r="R70" i="40"/>
  <c r="Q70" i="40"/>
  <c r="P70" i="40"/>
  <c r="E70" i="40"/>
  <c r="U70" i="40" s="1"/>
  <c r="S69" i="40"/>
  <c r="R69" i="40"/>
  <c r="Q69" i="40"/>
  <c r="P69" i="40"/>
  <c r="E69" i="40"/>
  <c r="V67" i="40"/>
  <c r="O67" i="40"/>
  <c r="N67" i="40"/>
  <c r="M67" i="40"/>
  <c r="L67" i="40"/>
  <c r="K67" i="40"/>
  <c r="S67" i="40" s="1"/>
  <c r="J67" i="40"/>
  <c r="I67" i="40"/>
  <c r="H67" i="40"/>
  <c r="G67" i="40"/>
  <c r="F67" i="40"/>
  <c r="C67" i="40"/>
  <c r="B67" i="40"/>
  <c r="V66" i="40"/>
  <c r="O66" i="40"/>
  <c r="N66" i="40"/>
  <c r="M66" i="40"/>
  <c r="L66" i="40"/>
  <c r="K66" i="40"/>
  <c r="S66" i="40" s="1"/>
  <c r="J66" i="40"/>
  <c r="R66" i="40" s="1"/>
  <c r="I66" i="40"/>
  <c r="H66" i="40"/>
  <c r="G66" i="40"/>
  <c r="F66" i="40"/>
  <c r="C66" i="40"/>
  <c r="B66" i="40"/>
  <c r="E66" i="40" s="1"/>
  <c r="S65" i="40"/>
  <c r="R65" i="40"/>
  <c r="Q65" i="40"/>
  <c r="P65" i="40"/>
  <c r="E65" i="40"/>
  <c r="T65" i="40" s="1"/>
  <c r="S64" i="40"/>
  <c r="R64" i="40"/>
  <c r="Q64" i="40"/>
  <c r="P64" i="40"/>
  <c r="E64" i="40"/>
  <c r="T64" i="40" s="1"/>
  <c r="S63" i="40"/>
  <c r="R63" i="40"/>
  <c r="Q63" i="40"/>
  <c r="P63" i="40"/>
  <c r="E63" i="40"/>
  <c r="U63" i="40" s="1"/>
  <c r="U62" i="40"/>
  <c r="S62" i="40"/>
  <c r="R62" i="40"/>
  <c r="Q62" i="40"/>
  <c r="P62" i="40"/>
  <c r="E62" i="40"/>
  <c r="T62" i="40" s="1"/>
  <c r="U61" i="40"/>
  <c r="S61" i="40"/>
  <c r="R61" i="40"/>
  <c r="Q61" i="40"/>
  <c r="P61" i="40"/>
  <c r="E61" i="40"/>
  <c r="T61" i="40" s="1"/>
  <c r="V59" i="40"/>
  <c r="O59" i="40"/>
  <c r="N59" i="40"/>
  <c r="M59" i="40"/>
  <c r="L59" i="40"/>
  <c r="K59" i="40"/>
  <c r="S59" i="40" s="1"/>
  <c r="J59" i="40"/>
  <c r="R59" i="40" s="1"/>
  <c r="I59" i="40"/>
  <c r="H59" i="40"/>
  <c r="G59" i="40"/>
  <c r="F59" i="40"/>
  <c r="C59" i="40"/>
  <c r="B59" i="40"/>
  <c r="S58" i="40"/>
  <c r="R58" i="40"/>
  <c r="Q58" i="40"/>
  <c r="P58" i="40"/>
  <c r="E58" i="40"/>
  <c r="T58" i="40" s="1"/>
  <c r="S57" i="40"/>
  <c r="R57" i="40"/>
  <c r="Q57" i="40"/>
  <c r="P57" i="40"/>
  <c r="E57" i="40"/>
  <c r="U57" i="40" s="1"/>
  <c r="T56" i="40"/>
  <c r="S56" i="40"/>
  <c r="R56" i="40"/>
  <c r="Q56" i="40"/>
  <c r="P56" i="40"/>
  <c r="E56" i="40"/>
  <c r="U56" i="40" s="1"/>
  <c r="S55" i="40"/>
  <c r="R55" i="40"/>
  <c r="Q55" i="40"/>
  <c r="P55" i="40"/>
  <c r="E55" i="40"/>
  <c r="V53" i="40"/>
  <c r="O53" i="40"/>
  <c r="N53" i="40"/>
  <c r="M53" i="40"/>
  <c r="L53" i="40"/>
  <c r="K53" i="40"/>
  <c r="S53" i="40" s="1"/>
  <c r="J53" i="40"/>
  <c r="I53" i="40"/>
  <c r="H53" i="40"/>
  <c r="G53" i="40"/>
  <c r="F53" i="40"/>
  <c r="C53" i="40"/>
  <c r="B53" i="40"/>
  <c r="E53" i="40" s="1"/>
  <c r="U52" i="40"/>
  <c r="T52" i="40"/>
  <c r="S52" i="40"/>
  <c r="R52" i="40"/>
  <c r="Q52" i="40"/>
  <c r="P52" i="40"/>
  <c r="E52" i="40"/>
  <c r="S51" i="40"/>
  <c r="R51" i="40"/>
  <c r="Q51" i="40"/>
  <c r="P51" i="40"/>
  <c r="T51" i="40" s="1"/>
  <c r="E51" i="40"/>
  <c r="U51" i="40" s="1"/>
  <c r="S50" i="40"/>
  <c r="R50" i="40"/>
  <c r="Q50" i="40"/>
  <c r="P50" i="40"/>
  <c r="E50" i="40"/>
  <c r="S49" i="40"/>
  <c r="R49" i="40"/>
  <c r="Q49" i="40"/>
  <c r="P49" i="40"/>
  <c r="E49" i="40"/>
  <c r="T49" i="40" s="1"/>
  <c r="S48" i="40"/>
  <c r="R48" i="40"/>
  <c r="Q48" i="40"/>
  <c r="P48" i="40"/>
  <c r="E48" i="40"/>
  <c r="S47" i="40"/>
  <c r="R47" i="40"/>
  <c r="Q47" i="40"/>
  <c r="P47" i="40"/>
  <c r="E47" i="40"/>
  <c r="U47" i="40" s="1"/>
  <c r="S46" i="40"/>
  <c r="R46" i="40"/>
  <c r="Q46" i="40"/>
  <c r="P46" i="40"/>
  <c r="E46" i="40"/>
  <c r="T46" i="40" s="1"/>
  <c r="S45" i="40"/>
  <c r="R45" i="40"/>
  <c r="Q45" i="40"/>
  <c r="P45" i="40"/>
  <c r="E45" i="40"/>
  <c r="U45" i="40" s="1"/>
  <c r="S44" i="40"/>
  <c r="R44" i="40"/>
  <c r="Q44" i="40"/>
  <c r="P44" i="40"/>
  <c r="E44" i="40"/>
  <c r="T43" i="40"/>
  <c r="S43" i="40"/>
  <c r="R43" i="40"/>
  <c r="Q43" i="40"/>
  <c r="P43" i="40"/>
  <c r="E43" i="40"/>
  <c r="U43" i="40" s="1"/>
  <c r="S42" i="40"/>
  <c r="R42" i="40"/>
  <c r="Q42" i="40"/>
  <c r="P42" i="40"/>
  <c r="E42" i="40"/>
  <c r="V40" i="40"/>
  <c r="O40" i="40"/>
  <c r="N40" i="40"/>
  <c r="M40" i="40"/>
  <c r="L40" i="40"/>
  <c r="K40" i="40"/>
  <c r="S40" i="40" s="1"/>
  <c r="J40" i="40"/>
  <c r="R40" i="40" s="1"/>
  <c r="I40" i="40"/>
  <c r="H40" i="40"/>
  <c r="G40" i="40"/>
  <c r="F40" i="40"/>
  <c r="E40" i="40"/>
  <c r="C40" i="40"/>
  <c r="B40" i="40"/>
  <c r="S39" i="40"/>
  <c r="R39" i="40"/>
  <c r="Q39" i="40"/>
  <c r="P39" i="40"/>
  <c r="E39" i="40"/>
  <c r="S38" i="40"/>
  <c r="R38" i="40"/>
  <c r="Q38" i="40"/>
  <c r="P38" i="40"/>
  <c r="E38" i="40"/>
  <c r="S37" i="40"/>
  <c r="R37" i="40"/>
  <c r="Q37" i="40"/>
  <c r="P37" i="40"/>
  <c r="E37" i="40"/>
  <c r="T37" i="40" s="1"/>
  <c r="S36" i="40"/>
  <c r="R36" i="40"/>
  <c r="Q36" i="40"/>
  <c r="P36" i="40"/>
  <c r="E36" i="40"/>
  <c r="S35" i="40"/>
  <c r="R35" i="40"/>
  <c r="Q35" i="40"/>
  <c r="P35" i="40"/>
  <c r="E35" i="40"/>
  <c r="V33" i="40"/>
  <c r="O33" i="40"/>
  <c r="N33" i="40"/>
  <c r="M33" i="40"/>
  <c r="L33" i="40"/>
  <c r="K33" i="40"/>
  <c r="S33" i="40" s="1"/>
  <c r="J33" i="40"/>
  <c r="R33" i="40" s="1"/>
  <c r="I33" i="40"/>
  <c r="H33" i="40"/>
  <c r="G33" i="40"/>
  <c r="F33" i="40"/>
  <c r="C33" i="40"/>
  <c r="B33" i="40"/>
  <c r="S32" i="40"/>
  <c r="R32" i="40"/>
  <c r="Q32" i="40"/>
  <c r="P32" i="40"/>
  <c r="E32" i="40"/>
  <c r="V30" i="40"/>
  <c r="O30" i="40"/>
  <c r="N30" i="40"/>
  <c r="M30" i="40"/>
  <c r="L30" i="40"/>
  <c r="K30" i="40"/>
  <c r="S30" i="40" s="1"/>
  <c r="J30" i="40"/>
  <c r="R30" i="40" s="1"/>
  <c r="I30" i="40"/>
  <c r="H30" i="40"/>
  <c r="P30" i="40" s="1"/>
  <c r="G30" i="40"/>
  <c r="F30" i="40"/>
  <c r="C30" i="40"/>
  <c r="B30" i="40"/>
  <c r="E30" i="40" s="1"/>
  <c r="S29" i="40"/>
  <c r="R29" i="40"/>
  <c r="Q29" i="40"/>
  <c r="U29" i="40" s="1"/>
  <c r="P29" i="40"/>
  <c r="E29" i="40"/>
  <c r="S28" i="40"/>
  <c r="R28" i="40"/>
  <c r="Q28" i="40"/>
  <c r="P28" i="40"/>
  <c r="E28" i="40"/>
  <c r="T28" i="40" s="1"/>
  <c r="S27" i="40"/>
  <c r="R27" i="40"/>
  <c r="Q27" i="40"/>
  <c r="P27" i="40"/>
  <c r="E27" i="40"/>
  <c r="U27" i="40" s="1"/>
  <c r="U26" i="40"/>
  <c r="S26" i="40"/>
  <c r="R26" i="40"/>
  <c r="Q26" i="40"/>
  <c r="P26" i="40"/>
  <c r="E26" i="40"/>
  <c r="T26" i="40" s="1"/>
  <c r="V24" i="40"/>
  <c r="O24" i="40"/>
  <c r="N24" i="40"/>
  <c r="M24" i="40"/>
  <c r="L24" i="40"/>
  <c r="K24" i="40"/>
  <c r="S24" i="40" s="1"/>
  <c r="J24" i="40"/>
  <c r="R24" i="40" s="1"/>
  <c r="I24" i="40"/>
  <c r="Q24" i="40" s="1"/>
  <c r="H24" i="40"/>
  <c r="G24" i="40"/>
  <c r="F24" i="40"/>
  <c r="C24" i="40"/>
  <c r="B24" i="40"/>
  <c r="E24" i="40" s="1"/>
  <c r="S23" i="40"/>
  <c r="R23" i="40"/>
  <c r="Q23" i="40"/>
  <c r="P23" i="40"/>
  <c r="E23" i="40"/>
  <c r="S22" i="40"/>
  <c r="R22" i="40"/>
  <c r="Q22" i="40"/>
  <c r="P22" i="40"/>
  <c r="E22" i="40"/>
  <c r="U21" i="40"/>
  <c r="T21" i="40"/>
  <c r="S21" i="40"/>
  <c r="R21" i="40"/>
  <c r="Q21" i="40"/>
  <c r="P21" i="40"/>
  <c r="E21" i="40"/>
  <c r="U20" i="40"/>
  <c r="T20" i="40"/>
  <c r="S20" i="40"/>
  <c r="R20" i="40"/>
  <c r="Q20" i="40"/>
  <c r="P20" i="40"/>
  <c r="E20" i="40"/>
  <c r="S19" i="40"/>
  <c r="R19" i="40"/>
  <c r="Q19" i="40"/>
  <c r="P19" i="40"/>
  <c r="E19" i="40"/>
  <c r="U19" i="40" s="1"/>
  <c r="S18" i="40"/>
  <c r="R18" i="40"/>
  <c r="Q18" i="40"/>
  <c r="P18" i="40"/>
  <c r="E18" i="40"/>
  <c r="U17" i="40"/>
  <c r="S17" i="40"/>
  <c r="R17" i="40"/>
  <c r="Q17" i="40"/>
  <c r="P17" i="40"/>
  <c r="E17" i="40"/>
  <c r="T17" i="40" s="1"/>
  <c r="V15" i="40"/>
  <c r="O15" i="40"/>
  <c r="N15" i="40"/>
  <c r="M15" i="40"/>
  <c r="L15" i="40"/>
  <c r="K15" i="40"/>
  <c r="S15" i="40" s="1"/>
  <c r="J15" i="40"/>
  <c r="I15" i="40"/>
  <c r="H15" i="40"/>
  <c r="G15" i="40"/>
  <c r="F15" i="40"/>
  <c r="C15" i="40"/>
  <c r="B15" i="40"/>
  <c r="S14" i="40"/>
  <c r="R14" i="40"/>
  <c r="Q14" i="40"/>
  <c r="P14" i="40"/>
  <c r="E14" i="40"/>
  <c r="U13" i="40"/>
  <c r="S13" i="40"/>
  <c r="R13" i="40"/>
  <c r="Q13" i="40"/>
  <c r="P13" i="40"/>
  <c r="E13" i="40"/>
  <c r="T13" i="40" s="1"/>
  <c r="S12" i="40"/>
  <c r="R12" i="40"/>
  <c r="Q12" i="40"/>
  <c r="P12" i="40"/>
  <c r="E12" i="40"/>
  <c r="S11" i="40"/>
  <c r="R11" i="40"/>
  <c r="Q11" i="40"/>
  <c r="P11" i="40"/>
  <c r="E11" i="40"/>
  <c r="U10" i="40"/>
  <c r="S10" i="40"/>
  <c r="R10" i="40"/>
  <c r="Q10" i="40"/>
  <c r="P10" i="40"/>
  <c r="E10" i="40"/>
  <c r="T9" i="40"/>
  <c r="S9" i="40"/>
  <c r="R9" i="40"/>
  <c r="Q9" i="40"/>
  <c r="P9" i="40"/>
  <c r="E9" i="40"/>
  <c r="U9" i="40" s="1"/>
  <c r="U94" i="39"/>
  <c r="T94" i="39"/>
  <c r="S94" i="39"/>
  <c r="R94" i="39"/>
  <c r="Q94" i="39"/>
  <c r="P94" i="39"/>
  <c r="E94" i="39"/>
  <c r="T93" i="39"/>
  <c r="S93" i="39"/>
  <c r="R93" i="39"/>
  <c r="Q93" i="39"/>
  <c r="P93" i="39"/>
  <c r="E93" i="39"/>
  <c r="U93" i="39" s="1"/>
  <c r="S92" i="39"/>
  <c r="R92" i="39"/>
  <c r="Q92" i="39"/>
  <c r="P92" i="39"/>
  <c r="E92" i="39"/>
  <c r="U91" i="39"/>
  <c r="S91" i="39"/>
  <c r="R91" i="39"/>
  <c r="Q91" i="39"/>
  <c r="P91" i="39"/>
  <c r="E91" i="39"/>
  <c r="T91" i="39" s="1"/>
  <c r="S90" i="39"/>
  <c r="R90" i="39"/>
  <c r="Q90" i="39"/>
  <c r="P90" i="39"/>
  <c r="E90" i="39"/>
  <c r="T90" i="39" s="1"/>
  <c r="S89" i="39"/>
  <c r="R89" i="39"/>
  <c r="Q89" i="39"/>
  <c r="P89" i="39"/>
  <c r="E89" i="39"/>
  <c r="U89" i="39" s="1"/>
  <c r="U88" i="39"/>
  <c r="S88" i="39"/>
  <c r="R88" i="39"/>
  <c r="Q88" i="39"/>
  <c r="P88" i="39"/>
  <c r="E88" i="39"/>
  <c r="T88" i="39" s="1"/>
  <c r="U87" i="39"/>
  <c r="T87" i="39"/>
  <c r="S87" i="39"/>
  <c r="R87" i="39"/>
  <c r="Q87" i="39"/>
  <c r="P87" i="39"/>
  <c r="E87" i="39"/>
  <c r="W73" i="39"/>
  <c r="V73" i="39"/>
  <c r="O73" i="39"/>
  <c r="N73" i="39"/>
  <c r="M73" i="39"/>
  <c r="L73" i="39"/>
  <c r="K73" i="39"/>
  <c r="J73" i="39"/>
  <c r="R73" i="39" s="1"/>
  <c r="I73" i="39"/>
  <c r="H73" i="39"/>
  <c r="G73" i="39"/>
  <c r="F73" i="39"/>
  <c r="C73" i="39"/>
  <c r="B73" i="39"/>
  <c r="W72" i="39"/>
  <c r="V72" i="39"/>
  <c r="O72" i="39"/>
  <c r="N72" i="39"/>
  <c r="M72" i="39"/>
  <c r="L72" i="39"/>
  <c r="K72" i="39"/>
  <c r="S72" i="39" s="1"/>
  <c r="J72" i="39"/>
  <c r="I72" i="39"/>
  <c r="H72" i="39"/>
  <c r="G72" i="39"/>
  <c r="F72" i="39"/>
  <c r="C72" i="39"/>
  <c r="B72" i="39"/>
  <c r="W71" i="39"/>
  <c r="V71" i="39"/>
  <c r="R71" i="39"/>
  <c r="O71" i="39"/>
  <c r="N71" i="39"/>
  <c r="M71" i="39"/>
  <c r="L71" i="39"/>
  <c r="K71" i="39"/>
  <c r="S71" i="39" s="1"/>
  <c r="J71" i="39"/>
  <c r="I71" i="39"/>
  <c r="Q71" i="39" s="1"/>
  <c r="H71" i="39"/>
  <c r="G71" i="39"/>
  <c r="F71" i="39"/>
  <c r="C71" i="39"/>
  <c r="B71" i="39"/>
  <c r="U70" i="39"/>
  <c r="S70" i="39"/>
  <c r="R70" i="39"/>
  <c r="Q70" i="39"/>
  <c r="P70" i="39"/>
  <c r="E70" i="39"/>
  <c r="T70" i="39" s="1"/>
  <c r="T69" i="39"/>
  <c r="S69" i="39"/>
  <c r="R69" i="39"/>
  <c r="Q69" i="39"/>
  <c r="U69" i="39" s="1"/>
  <c r="P69" i="39"/>
  <c r="E69" i="39"/>
  <c r="V67" i="39"/>
  <c r="O67" i="39"/>
  <c r="N67" i="39"/>
  <c r="M67" i="39"/>
  <c r="L67" i="39"/>
  <c r="K67" i="39"/>
  <c r="J67" i="39"/>
  <c r="R67" i="39" s="1"/>
  <c r="I67" i="39"/>
  <c r="H67" i="39"/>
  <c r="G67" i="39"/>
  <c r="F67" i="39"/>
  <c r="C67" i="39"/>
  <c r="B67" i="39"/>
  <c r="V66" i="39"/>
  <c r="O66" i="39"/>
  <c r="N66" i="39"/>
  <c r="M66" i="39"/>
  <c r="L66" i="39"/>
  <c r="K66" i="39"/>
  <c r="S66" i="39" s="1"/>
  <c r="J66" i="39"/>
  <c r="R66" i="39" s="1"/>
  <c r="I66" i="39"/>
  <c r="H66" i="39"/>
  <c r="G66" i="39"/>
  <c r="F66" i="39"/>
  <c r="C66" i="39"/>
  <c r="B66" i="39"/>
  <c r="S65" i="39"/>
  <c r="R65" i="39"/>
  <c r="Q65" i="39"/>
  <c r="P65" i="39"/>
  <c r="E65" i="39"/>
  <c r="U64" i="39"/>
  <c r="S64" i="39"/>
  <c r="R64" i="39"/>
  <c r="Q64" i="39"/>
  <c r="P64" i="39"/>
  <c r="E64" i="39"/>
  <c r="T64" i="39" s="1"/>
  <c r="T63" i="39"/>
  <c r="S63" i="39"/>
  <c r="R63" i="39"/>
  <c r="Q63" i="39"/>
  <c r="P63" i="39"/>
  <c r="E63" i="39"/>
  <c r="U63" i="39" s="1"/>
  <c r="U62" i="39"/>
  <c r="S62" i="39"/>
  <c r="R62" i="39"/>
  <c r="Q62" i="39"/>
  <c r="P62" i="39"/>
  <c r="E62" i="39"/>
  <c r="T62" i="39" s="1"/>
  <c r="T61" i="39"/>
  <c r="S61" i="39"/>
  <c r="R61" i="39"/>
  <c r="Q61" i="39"/>
  <c r="P61" i="39"/>
  <c r="E61" i="39"/>
  <c r="U61" i="39" s="1"/>
  <c r="V59" i="39"/>
  <c r="O59" i="39"/>
  <c r="N59" i="39"/>
  <c r="M59" i="39"/>
  <c r="L59" i="39"/>
  <c r="K59" i="39"/>
  <c r="S59" i="39" s="1"/>
  <c r="J59" i="39"/>
  <c r="R59" i="39" s="1"/>
  <c r="I59" i="39"/>
  <c r="H59" i="39"/>
  <c r="G59" i="39"/>
  <c r="F59" i="39"/>
  <c r="C59" i="39"/>
  <c r="B59" i="39"/>
  <c r="E59" i="39" s="1"/>
  <c r="S58" i="39"/>
  <c r="R58" i="39"/>
  <c r="Q58" i="39"/>
  <c r="P58" i="39"/>
  <c r="E58" i="39"/>
  <c r="U58" i="39" s="1"/>
  <c r="S57" i="39"/>
  <c r="R57" i="39"/>
  <c r="Q57" i="39"/>
  <c r="P57" i="39"/>
  <c r="E57" i="39"/>
  <c r="U57" i="39" s="1"/>
  <c r="S56" i="39"/>
  <c r="R56" i="39"/>
  <c r="Q56" i="39"/>
  <c r="P56" i="39"/>
  <c r="E56" i="39"/>
  <c r="U55" i="39"/>
  <c r="S55" i="39"/>
  <c r="R55" i="39"/>
  <c r="Q55" i="39"/>
  <c r="P55" i="39"/>
  <c r="E55" i="39"/>
  <c r="T55" i="39" s="1"/>
  <c r="V53" i="39"/>
  <c r="O53" i="39"/>
  <c r="N53" i="39"/>
  <c r="M53" i="39"/>
  <c r="L53" i="39"/>
  <c r="K53" i="39"/>
  <c r="S53" i="39" s="1"/>
  <c r="J53" i="39"/>
  <c r="R53" i="39" s="1"/>
  <c r="I53" i="39"/>
  <c r="H53" i="39"/>
  <c r="G53" i="39"/>
  <c r="F53" i="39"/>
  <c r="C53" i="39"/>
  <c r="B53" i="39"/>
  <c r="S52" i="39"/>
  <c r="R52" i="39"/>
  <c r="Q52" i="39"/>
  <c r="P52" i="39"/>
  <c r="E52" i="39"/>
  <c r="U51" i="39"/>
  <c r="S51" i="39"/>
  <c r="R51" i="39"/>
  <c r="Q51" i="39"/>
  <c r="P51" i="39"/>
  <c r="E51" i="39"/>
  <c r="T51" i="39" s="1"/>
  <c r="S50" i="39"/>
  <c r="R50" i="39"/>
  <c r="Q50" i="39"/>
  <c r="P50" i="39"/>
  <c r="E50" i="39"/>
  <c r="T50" i="39" s="1"/>
  <c r="S49" i="39"/>
  <c r="R49" i="39"/>
  <c r="Q49" i="39"/>
  <c r="P49" i="39"/>
  <c r="E49" i="39"/>
  <c r="U49" i="39" s="1"/>
  <c r="U48" i="39"/>
  <c r="S48" i="39"/>
  <c r="R48" i="39"/>
  <c r="Q48" i="39"/>
  <c r="P48" i="39"/>
  <c r="E48" i="39"/>
  <c r="T48" i="39" s="1"/>
  <c r="T47" i="39"/>
  <c r="S47" i="39"/>
  <c r="R47" i="39"/>
  <c r="Q47" i="39"/>
  <c r="P47" i="39"/>
  <c r="E47" i="39"/>
  <c r="U47" i="39" s="1"/>
  <c r="U46" i="39"/>
  <c r="S46" i="39"/>
  <c r="R46" i="39"/>
  <c r="Q46" i="39"/>
  <c r="P46" i="39"/>
  <c r="E46" i="39"/>
  <c r="T46" i="39" s="1"/>
  <c r="T45" i="39"/>
  <c r="S45" i="39"/>
  <c r="R45" i="39"/>
  <c r="Q45" i="39"/>
  <c r="P45" i="39"/>
  <c r="E45" i="39"/>
  <c r="U45" i="39" s="1"/>
  <c r="S44" i="39"/>
  <c r="R44" i="39"/>
  <c r="Q44" i="39"/>
  <c r="P44" i="39"/>
  <c r="E44" i="39"/>
  <c r="U43" i="39"/>
  <c r="S43" i="39"/>
  <c r="R43" i="39"/>
  <c r="Q43" i="39"/>
  <c r="P43" i="39"/>
  <c r="E43" i="39"/>
  <c r="S42" i="39"/>
  <c r="R42" i="39"/>
  <c r="Q42" i="39"/>
  <c r="P42" i="39"/>
  <c r="E42" i="39"/>
  <c r="T42" i="39" s="1"/>
  <c r="V40" i="39"/>
  <c r="O40" i="39"/>
  <c r="N40" i="39"/>
  <c r="M40" i="39"/>
  <c r="L40" i="39"/>
  <c r="K40" i="39"/>
  <c r="S40" i="39" s="1"/>
  <c r="J40" i="39"/>
  <c r="I40" i="39"/>
  <c r="Q40" i="39" s="1"/>
  <c r="H40" i="39"/>
  <c r="G40" i="39"/>
  <c r="F40" i="39"/>
  <c r="C40" i="39"/>
  <c r="B40" i="39"/>
  <c r="U39" i="39"/>
  <c r="S39" i="39"/>
  <c r="R39" i="39"/>
  <c r="Q39" i="39"/>
  <c r="P39" i="39"/>
  <c r="E39" i="39"/>
  <c r="T39" i="39" s="1"/>
  <c r="U38" i="39"/>
  <c r="S38" i="39"/>
  <c r="R38" i="39"/>
  <c r="Q38" i="39"/>
  <c r="P38" i="39"/>
  <c r="E38" i="39"/>
  <c r="T38" i="39" s="1"/>
  <c r="S37" i="39"/>
  <c r="R37" i="39"/>
  <c r="Q37" i="39"/>
  <c r="P37" i="39"/>
  <c r="E37" i="39"/>
  <c r="U37" i="39" s="1"/>
  <c r="S36" i="39"/>
  <c r="R36" i="39"/>
  <c r="Q36" i="39"/>
  <c r="P36" i="39"/>
  <c r="E36" i="39"/>
  <c r="S35" i="39"/>
  <c r="R35" i="39"/>
  <c r="Q35" i="39"/>
  <c r="P35" i="39"/>
  <c r="E35" i="39"/>
  <c r="V33" i="39"/>
  <c r="R33" i="39"/>
  <c r="O33" i="39"/>
  <c r="N33" i="39"/>
  <c r="M33" i="39"/>
  <c r="L33" i="39"/>
  <c r="K33" i="39"/>
  <c r="S33" i="39" s="1"/>
  <c r="J33" i="39"/>
  <c r="I33" i="39"/>
  <c r="H33" i="39"/>
  <c r="P33" i="39" s="1"/>
  <c r="G33" i="39"/>
  <c r="F33" i="39"/>
  <c r="C33" i="39"/>
  <c r="B33" i="39"/>
  <c r="S32" i="39"/>
  <c r="R32" i="39"/>
  <c r="Q32" i="39"/>
  <c r="P32" i="39"/>
  <c r="E32" i="39"/>
  <c r="V30" i="39"/>
  <c r="O30" i="39"/>
  <c r="N30" i="39"/>
  <c r="M30" i="39"/>
  <c r="L30" i="39"/>
  <c r="K30" i="39"/>
  <c r="J30" i="39"/>
  <c r="R30" i="39" s="1"/>
  <c r="I30" i="39"/>
  <c r="H30" i="39"/>
  <c r="G30" i="39"/>
  <c r="F30" i="39"/>
  <c r="E30" i="39"/>
  <c r="C30" i="39"/>
  <c r="B30" i="39"/>
  <c r="S29" i="39"/>
  <c r="R29" i="39"/>
  <c r="Q29" i="39"/>
  <c r="P29" i="39"/>
  <c r="E29" i="39"/>
  <c r="S28" i="39"/>
  <c r="R28" i="39"/>
  <c r="Q28" i="39"/>
  <c r="P28" i="39"/>
  <c r="E28" i="39"/>
  <c r="T28" i="39" s="1"/>
  <c r="S27" i="39"/>
  <c r="R27" i="39"/>
  <c r="Q27" i="39"/>
  <c r="P27" i="39"/>
  <c r="E27" i="39"/>
  <c r="U27" i="39" s="1"/>
  <c r="T26" i="39"/>
  <c r="S26" i="39"/>
  <c r="R26" i="39"/>
  <c r="Q26" i="39"/>
  <c r="P26" i="39"/>
  <c r="E26" i="39"/>
  <c r="U26" i="39" s="1"/>
  <c r="V24" i="39"/>
  <c r="R24" i="39"/>
  <c r="O24" i="39"/>
  <c r="N24" i="39"/>
  <c r="M24" i="39"/>
  <c r="L24" i="39"/>
  <c r="K24" i="39"/>
  <c r="S24" i="39" s="1"/>
  <c r="J24" i="39"/>
  <c r="I24" i="39"/>
  <c r="Q24" i="39" s="1"/>
  <c r="H24" i="39"/>
  <c r="G24" i="39"/>
  <c r="F24" i="39"/>
  <c r="C24" i="39"/>
  <c r="B24" i="39"/>
  <c r="U23" i="39"/>
  <c r="S23" i="39"/>
  <c r="R23" i="39"/>
  <c r="Q23" i="39"/>
  <c r="P23" i="39"/>
  <c r="E23" i="39"/>
  <c r="T23" i="39" s="1"/>
  <c r="S22" i="39"/>
  <c r="R22" i="39"/>
  <c r="Q22" i="39"/>
  <c r="P22" i="39"/>
  <c r="E22" i="39"/>
  <c r="S21" i="39"/>
  <c r="R21" i="39"/>
  <c r="Q21" i="39"/>
  <c r="P21" i="39"/>
  <c r="E21" i="39"/>
  <c r="S20" i="39"/>
  <c r="R20" i="39"/>
  <c r="Q20" i="39"/>
  <c r="P20" i="39"/>
  <c r="E20" i="39"/>
  <c r="S19" i="39"/>
  <c r="R19" i="39"/>
  <c r="Q19" i="39"/>
  <c r="P19" i="39"/>
  <c r="E19" i="39"/>
  <c r="U18" i="39"/>
  <c r="S18" i="39"/>
  <c r="R18" i="39"/>
  <c r="Q18" i="39"/>
  <c r="P18" i="39"/>
  <c r="E18" i="39"/>
  <c r="T18" i="39" s="1"/>
  <c r="S17" i="39"/>
  <c r="R17" i="39"/>
  <c r="Q17" i="39"/>
  <c r="P17" i="39"/>
  <c r="E17" i="39"/>
  <c r="U17" i="39" s="1"/>
  <c r="V15" i="39"/>
  <c r="O15" i="39"/>
  <c r="N15" i="39"/>
  <c r="M15" i="39"/>
  <c r="L15" i="39"/>
  <c r="K15" i="39"/>
  <c r="J15" i="39"/>
  <c r="R15" i="39" s="1"/>
  <c r="I15" i="39"/>
  <c r="H15" i="39"/>
  <c r="G15" i="39"/>
  <c r="F15" i="39"/>
  <c r="C15" i="39"/>
  <c r="E15" i="39" s="1"/>
  <c r="B15" i="39"/>
  <c r="U14" i="39"/>
  <c r="S14" i="39"/>
  <c r="R14" i="39"/>
  <c r="Q14" i="39"/>
  <c r="P14" i="39"/>
  <c r="E14" i="39"/>
  <c r="T14" i="39" s="1"/>
  <c r="S13" i="39"/>
  <c r="R13" i="39"/>
  <c r="Q13" i="39"/>
  <c r="P13" i="39"/>
  <c r="E13" i="39"/>
  <c r="S12" i="39"/>
  <c r="R12" i="39"/>
  <c r="Q12" i="39"/>
  <c r="P12" i="39"/>
  <c r="E12" i="39"/>
  <c r="S11" i="39"/>
  <c r="R11" i="39"/>
  <c r="Q11" i="39"/>
  <c r="P11" i="39"/>
  <c r="E11" i="39"/>
  <c r="U10" i="39"/>
  <c r="T10" i="39"/>
  <c r="S10" i="39"/>
  <c r="R10" i="39"/>
  <c r="Q10" i="39"/>
  <c r="P10" i="39"/>
  <c r="E10" i="39"/>
  <c r="T9" i="39"/>
  <c r="S9" i="39"/>
  <c r="R9" i="39"/>
  <c r="Q9" i="39"/>
  <c r="P9" i="39"/>
  <c r="E9" i="39"/>
  <c r="U9" i="39" s="1"/>
  <c r="S94" i="38"/>
  <c r="R94" i="38"/>
  <c r="Q94" i="38"/>
  <c r="P94" i="38"/>
  <c r="E94" i="38"/>
  <c r="S93" i="38"/>
  <c r="R93" i="38"/>
  <c r="Q93" i="38"/>
  <c r="P93" i="38"/>
  <c r="E93" i="38"/>
  <c r="U92" i="38"/>
  <c r="S92" i="38"/>
  <c r="R92" i="38"/>
  <c r="Q92" i="38"/>
  <c r="P92" i="38"/>
  <c r="E92" i="38"/>
  <c r="T92" i="38" s="1"/>
  <c r="S91" i="38"/>
  <c r="R91" i="38"/>
  <c r="Q91" i="38"/>
  <c r="P91" i="38"/>
  <c r="E91" i="38"/>
  <c r="U91" i="38" s="1"/>
  <c r="U90" i="38"/>
  <c r="S90" i="38"/>
  <c r="R90" i="38"/>
  <c r="Q90" i="38"/>
  <c r="P90" i="38"/>
  <c r="E90" i="38"/>
  <c r="T90" i="38" s="1"/>
  <c r="U89" i="38"/>
  <c r="S89" i="38"/>
  <c r="R89" i="38"/>
  <c r="Q89" i="38"/>
  <c r="P89" i="38"/>
  <c r="E89" i="38"/>
  <c r="T89" i="38" s="1"/>
  <c r="S88" i="38"/>
  <c r="R88" i="38"/>
  <c r="Q88" i="38"/>
  <c r="P88" i="38"/>
  <c r="E88" i="38"/>
  <c r="T87" i="38"/>
  <c r="S87" i="38"/>
  <c r="R87" i="38"/>
  <c r="Q87" i="38"/>
  <c r="P87" i="38"/>
  <c r="E87" i="38"/>
  <c r="U87" i="38" s="1"/>
  <c r="W73" i="38"/>
  <c r="V73" i="38"/>
  <c r="O73" i="38"/>
  <c r="N73" i="38"/>
  <c r="M73" i="38"/>
  <c r="L73" i="38"/>
  <c r="K73" i="38"/>
  <c r="J73" i="38"/>
  <c r="I73" i="38"/>
  <c r="H73" i="38"/>
  <c r="G73" i="38"/>
  <c r="F73" i="38"/>
  <c r="C73" i="38"/>
  <c r="B73" i="38"/>
  <c r="V72" i="38"/>
  <c r="O72" i="38"/>
  <c r="N72" i="38"/>
  <c r="M72" i="38"/>
  <c r="L72" i="38"/>
  <c r="K72" i="38"/>
  <c r="S72" i="38" s="1"/>
  <c r="J72" i="38"/>
  <c r="I72" i="38"/>
  <c r="H72" i="38"/>
  <c r="G72" i="38"/>
  <c r="F72" i="38"/>
  <c r="C72" i="38"/>
  <c r="B72" i="38"/>
  <c r="V71" i="38"/>
  <c r="O71" i="38"/>
  <c r="N71" i="38"/>
  <c r="M71" i="38"/>
  <c r="L71" i="38"/>
  <c r="K71" i="38"/>
  <c r="S71" i="38" s="1"/>
  <c r="J71" i="38"/>
  <c r="R71" i="38" s="1"/>
  <c r="I71" i="38"/>
  <c r="H71" i="38"/>
  <c r="G71" i="38"/>
  <c r="F71" i="38"/>
  <c r="C71" i="38"/>
  <c r="B71" i="38"/>
  <c r="E71" i="38" s="1"/>
  <c r="U70" i="38"/>
  <c r="T70" i="38"/>
  <c r="S70" i="38"/>
  <c r="R70" i="38"/>
  <c r="Q70" i="38"/>
  <c r="P70" i="38"/>
  <c r="E70" i="38"/>
  <c r="U69" i="38"/>
  <c r="T69" i="38"/>
  <c r="S69" i="38"/>
  <c r="R69" i="38"/>
  <c r="Q69" i="38"/>
  <c r="P69" i="38"/>
  <c r="E69" i="38"/>
  <c r="W67" i="38"/>
  <c r="V67" i="38"/>
  <c r="O67" i="38"/>
  <c r="N67" i="38"/>
  <c r="M67" i="38"/>
  <c r="S67" i="38" s="1"/>
  <c r="L67" i="38"/>
  <c r="K67" i="38"/>
  <c r="J67" i="38"/>
  <c r="I67" i="38"/>
  <c r="H67" i="38"/>
  <c r="G67" i="38"/>
  <c r="F67" i="38"/>
  <c r="C67" i="38"/>
  <c r="B67" i="38"/>
  <c r="V66" i="38"/>
  <c r="O66" i="38"/>
  <c r="N66" i="38"/>
  <c r="M66" i="38"/>
  <c r="L66" i="38"/>
  <c r="K66" i="38"/>
  <c r="S66" i="38" s="1"/>
  <c r="J66" i="38"/>
  <c r="R66" i="38" s="1"/>
  <c r="I66" i="38"/>
  <c r="H66" i="38"/>
  <c r="G66" i="38"/>
  <c r="F66" i="38"/>
  <c r="E66" i="38"/>
  <c r="C66" i="38"/>
  <c r="B66" i="38"/>
  <c r="U65" i="38"/>
  <c r="S65" i="38"/>
  <c r="R65" i="38"/>
  <c r="Q65" i="38"/>
  <c r="P65" i="38"/>
  <c r="E65" i="38"/>
  <c r="T65" i="38" s="1"/>
  <c r="T64" i="38"/>
  <c r="S64" i="38"/>
  <c r="R64" i="38"/>
  <c r="Q64" i="38"/>
  <c r="P64" i="38"/>
  <c r="E64" i="38"/>
  <c r="U64" i="38" s="1"/>
  <c r="S63" i="38"/>
  <c r="R63" i="38"/>
  <c r="Q63" i="38"/>
  <c r="P63" i="38"/>
  <c r="E63" i="38"/>
  <c r="S62" i="38"/>
  <c r="R62" i="38"/>
  <c r="Q62" i="38"/>
  <c r="P62" i="38"/>
  <c r="E62" i="38"/>
  <c r="T62" i="38" s="1"/>
  <c r="U61" i="38"/>
  <c r="S61" i="38"/>
  <c r="R61" i="38"/>
  <c r="Q61" i="38"/>
  <c r="P61" i="38"/>
  <c r="E61" i="38"/>
  <c r="T61" i="38" s="1"/>
  <c r="V59" i="38"/>
  <c r="R59" i="38"/>
  <c r="O59" i="38"/>
  <c r="N59" i="38"/>
  <c r="M59" i="38"/>
  <c r="L59" i="38"/>
  <c r="K59" i="38"/>
  <c r="S59" i="38" s="1"/>
  <c r="J59" i="38"/>
  <c r="I59" i="38"/>
  <c r="H59" i="38"/>
  <c r="G59" i="38"/>
  <c r="F59" i="38"/>
  <c r="C59" i="38"/>
  <c r="B59" i="38"/>
  <c r="S58" i="38"/>
  <c r="R58" i="38"/>
  <c r="Q58" i="38"/>
  <c r="P58" i="38"/>
  <c r="E58" i="38"/>
  <c r="T58" i="38" s="1"/>
  <c r="S57" i="38"/>
  <c r="R57" i="38"/>
  <c r="Q57" i="38"/>
  <c r="P57" i="38"/>
  <c r="E57" i="38"/>
  <c r="S56" i="38"/>
  <c r="R56" i="38"/>
  <c r="Q56" i="38"/>
  <c r="P56" i="38"/>
  <c r="E56" i="38"/>
  <c r="S55" i="38"/>
  <c r="R55" i="38"/>
  <c r="Q55" i="38"/>
  <c r="P55" i="38"/>
  <c r="E55" i="38"/>
  <c r="T55" i="38" s="1"/>
  <c r="V53" i="38"/>
  <c r="O53" i="38"/>
  <c r="N53" i="38"/>
  <c r="M53" i="38"/>
  <c r="L53" i="38"/>
  <c r="K53" i="38"/>
  <c r="S53" i="38" s="1"/>
  <c r="J53" i="38"/>
  <c r="R53" i="38" s="1"/>
  <c r="I53" i="38"/>
  <c r="Q53" i="38" s="1"/>
  <c r="H53" i="38"/>
  <c r="G53" i="38"/>
  <c r="F53" i="38"/>
  <c r="C53" i="38"/>
  <c r="B53" i="38"/>
  <c r="E53" i="38" s="1"/>
  <c r="T52" i="38"/>
  <c r="S52" i="38"/>
  <c r="R52" i="38"/>
  <c r="Q52" i="38"/>
  <c r="P52" i="38"/>
  <c r="E52" i="38"/>
  <c r="U52" i="38" s="1"/>
  <c r="S51" i="38"/>
  <c r="R51" i="38"/>
  <c r="Q51" i="38"/>
  <c r="P51" i="38"/>
  <c r="E51" i="38"/>
  <c r="T51" i="38" s="1"/>
  <c r="S50" i="38"/>
  <c r="R50" i="38"/>
  <c r="Q50" i="38"/>
  <c r="P50" i="38"/>
  <c r="E50" i="38"/>
  <c r="U50" i="38" s="1"/>
  <c r="S49" i="38"/>
  <c r="R49" i="38"/>
  <c r="Q49" i="38"/>
  <c r="P49" i="38"/>
  <c r="E49" i="38"/>
  <c r="U49" i="38" s="1"/>
  <c r="S48" i="38"/>
  <c r="R48" i="38"/>
  <c r="Q48" i="38"/>
  <c r="P48" i="38"/>
  <c r="E48" i="38"/>
  <c r="S47" i="38"/>
  <c r="R47" i="38"/>
  <c r="Q47" i="38"/>
  <c r="P47" i="38"/>
  <c r="E47" i="38"/>
  <c r="S46" i="38"/>
  <c r="R46" i="38"/>
  <c r="Q46" i="38"/>
  <c r="P46" i="38"/>
  <c r="E46" i="38"/>
  <c r="T46" i="38" s="1"/>
  <c r="S45" i="38"/>
  <c r="R45" i="38"/>
  <c r="Q45" i="38"/>
  <c r="P45" i="38"/>
  <c r="E45" i="38"/>
  <c r="U45" i="38" s="1"/>
  <c r="T44" i="38"/>
  <c r="S44" i="38"/>
  <c r="R44" i="38"/>
  <c r="Q44" i="38"/>
  <c r="P44" i="38"/>
  <c r="E44" i="38"/>
  <c r="U44" i="38" s="1"/>
  <c r="S43" i="38"/>
  <c r="R43" i="38"/>
  <c r="Q43" i="38"/>
  <c r="P43" i="38"/>
  <c r="E43" i="38"/>
  <c r="U43" i="38" s="1"/>
  <c r="S42" i="38"/>
  <c r="R42" i="38"/>
  <c r="Q42" i="38"/>
  <c r="P42" i="38"/>
  <c r="E42" i="38"/>
  <c r="U42" i="38" s="1"/>
  <c r="V40" i="38"/>
  <c r="O40" i="38"/>
  <c r="N40" i="38"/>
  <c r="M40" i="38"/>
  <c r="L40" i="38"/>
  <c r="R40" i="38" s="1"/>
  <c r="K40" i="38"/>
  <c r="S40" i="38" s="1"/>
  <c r="J40" i="38"/>
  <c r="I40" i="38"/>
  <c r="H40" i="38"/>
  <c r="G40" i="38"/>
  <c r="F40" i="38"/>
  <c r="C40" i="38"/>
  <c r="B40" i="38"/>
  <c r="S39" i="38"/>
  <c r="R39" i="38"/>
  <c r="Q39" i="38"/>
  <c r="P39" i="38"/>
  <c r="E39" i="38"/>
  <c r="U38" i="38"/>
  <c r="T38" i="38"/>
  <c r="S38" i="38"/>
  <c r="R38" i="38"/>
  <c r="Q38" i="38"/>
  <c r="P38" i="38"/>
  <c r="E38" i="38"/>
  <c r="T37" i="38"/>
  <c r="S37" i="38"/>
  <c r="R37" i="38"/>
  <c r="Q37" i="38"/>
  <c r="P37" i="38"/>
  <c r="E37" i="38"/>
  <c r="U37" i="38" s="1"/>
  <c r="S36" i="38"/>
  <c r="R36" i="38"/>
  <c r="Q36" i="38"/>
  <c r="P36" i="38"/>
  <c r="E36" i="38"/>
  <c r="S35" i="38"/>
  <c r="R35" i="38"/>
  <c r="Q35" i="38"/>
  <c r="P35" i="38"/>
  <c r="E35" i="38"/>
  <c r="V33" i="38"/>
  <c r="O33" i="38"/>
  <c r="N33" i="38"/>
  <c r="M33" i="38"/>
  <c r="L33" i="38"/>
  <c r="K33" i="38"/>
  <c r="J33" i="38"/>
  <c r="I33" i="38"/>
  <c r="H33" i="38"/>
  <c r="P33" i="38" s="1"/>
  <c r="G33" i="38"/>
  <c r="F33" i="38"/>
  <c r="C33" i="38"/>
  <c r="E33" i="38" s="1"/>
  <c r="B33" i="38"/>
  <c r="S32" i="38"/>
  <c r="R32" i="38"/>
  <c r="Q32" i="38"/>
  <c r="P32" i="38"/>
  <c r="E32" i="38"/>
  <c r="U32" i="38" s="1"/>
  <c r="V30" i="38"/>
  <c r="O30" i="38"/>
  <c r="N30" i="38"/>
  <c r="M30" i="38"/>
  <c r="L30" i="38"/>
  <c r="K30" i="38"/>
  <c r="S30" i="38" s="1"/>
  <c r="J30" i="38"/>
  <c r="R30" i="38" s="1"/>
  <c r="I30" i="38"/>
  <c r="H30" i="38"/>
  <c r="G30" i="38"/>
  <c r="F30" i="38"/>
  <c r="E30" i="38"/>
  <c r="C30" i="38"/>
  <c r="B30" i="38"/>
  <c r="U29" i="38"/>
  <c r="T29" i="38"/>
  <c r="S29" i="38"/>
  <c r="R29" i="38"/>
  <c r="Q29" i="38"/>
  <c r="P29" i="38"/>
  <c r="E29" i="38"/>
  <c r="S28" i="38"/>
  <c r="R28" i="38"/>
  <c r="Q28" i="38"/>
  <c r="P28" i="38"/>
  <c r="E28" i="38"/>
  <c r="U28" i="38" s="1"/>
  <c r="S27" i="38"/>
  <c r="R27" i="38"/>
  <c r="Q27" i="38"/>
  <c r="P27" i="38"/>
  <c r="E27" i="38"/>
  <c r="U26" i="38"/>
  <c r="S26" i="38"/>
  <c r="R26" i="38"/>
  <c r="Q26" i="38"/>
  <c r="P26" i="38"/>
  <c r="E26" i="38"/>
  <c r="T26" i="38" s="1"/>
  <c r="W24" i="38"/>
  <c r="V24" i="38"/>
  <c r="O24" i="38"/>
  <c r="N24" i="38"/>
  <c r="M24" i="38"/>
  <c r="L24" i="38"/>
  <c r="K24" i="38"/>
  <c r="S24" i="38" s="1"/>
  <c r="J24" i="38"/>
  <c r="R24" i="38" s="1"/>
  <c r="I24" i="38"/>
  <c r="Q24" i="38" s="1"/>
  <c r="H24" i="38"/>
  <c r="G24" i="38"/>
  <c r="F24" i="38"/>
  <c r="C24" i="38"/>
  <c r="B24" i="38"/>
  <c r="S23" i="38"/>
  <c r="R23" i="38"/>
  <c r="Q23" i="38"/>
  <c r="P23" i="38"/>
  <c r="E23" i="38"/>
  <c r="U23" i="38" s="1"/>
  <c r="S22" i="38"/>
  <c r="R22" i="38"/>
  <c r="Q22" i="38"/>
  <c r="P22" i="38"/>
  <c r="E22" i="38"/>
  <c r="U21" i="38"/>
  <c r="S21" i="38"/>
  <c r="R21" i="38"/>
  <c r="Q21" i="38"/>
  <c r="P21" i="38"/>
  <c r="E21" i="38"/>
  <c r="T21" i="38" s="1"/>
  <c r="T20" i="38"/>
  <c r="S20" i="38"/>
  <c r="R20" i="38"/>
  <c r="Q20" i="38"/>
  <c r="P20" i="38"/>
  <c r="E20" i="38"/>
  <c r="U20" i="38" s="1"/>
  <c r="U19" i="38"/>
  <c r="S19" i="38"/>
  <c r="R19" i="38"/>
  <c r="Q19" i="38"/>
  <c r="P19" i="38"/>
  <c r="E19" i="38"/>
  <c r="T19" i="38" s="1"/>
  <c r="S18" i="38"/>
  <c r="R18" i="38"/>
  <c r="Q18" i="38"/>
  <c r="P18" i="38"/>
  <c r="E18" i="38"/>
  <c r="U18" i="38" s="1"/>
  <c r="S17" i="38"/>
  <c r="R17" i="38"/>
  <c r="Q17" i="38"/>
  <c r="P17" i="38"/>
  <c r="E17" i="38"/>
  <c r="V15" i="38"/>
  <c r="O15" i="38"/>
  <c r="N15" i="38"/>
  <c r="M15" i="38"/>
  <c r="L15" i="38"/>
  <c r="K15" i="38"/>
  <c r="J15" i="38"/>
  <c r="R15" i="38" s="1"/>
  <c r="I15" i="38"/>
  <c r="H15" i="38"/>
  <c r="P15" i="38" s="1"/>
  <c r="G15" i="38"/>
  <c r="F15" i="38"/>
  <c r="E15" i="38"/>
  <c r="C15" i="38"/>
  <c r="B15" i="38"/>
  <c r="S14" i="38"/>
  <c r="R14" i="38"/>
  <c r="Q14" i="38"/>
  <c r="P14" i="38"/>
  <c r="E14" i="38"/>
  <c r="U14" i="38" s="1"/>
  <c r="S13" i="38"/>
  <c r="R13" i="38"/>
  <c r="Q13" i="38"/>
  <c r="P13" i="38"/>
  <c r="E13" i="38"/>
  <c r="S12" i="38"/>
  <c r="R12" i="38"/>
  <c r="Q12" i="38"/>
  <c r="P12" i="38"/>
  <c r="E12" i="38"/>
  <c r="U12" i="38" s="1"/>
  <c r="S11" i="38"/>
  <c r="R11" i="38"/>
  <c r="Q11" i="38"/>
  <c r="P11" i="38"/>
  <c r="E11" i="38"/>
  <c r="T11" i="38" s="1"/>
  <c r="S10" i="38"/>
  <c r="R10" i="38"/>
  <c r="Q10" i="38"/>
  <c r="P10" i="38"/>
  <c r="E10" i="38"/>
  <c r="U10" i="38" s="1"/>
  <c r="U9" i="38"/>
  <c r="S9" i="38"/>
  <c r="R9" i="38"/>
  <c r="Q9" i="38"/>
  <c r="P9" i="38"/>
  <c r="E9" i="38"/>
  <c r="T9" i="38" s="1"/>
  <c r="U94" i="37"/>
  <c r="T94" i="37"/>
  <c r="S94" i="37"/>
  <c r="R94" i="37"/>
  <c r="Q94" i="37"/>
  <c r="P94" i="37"/>
  <c r="E94" i="37"/>
  <c r="T93" i="37"/>
  <c r="S93" i="37"/>
  <c r="R93" i="37"/>
  <c r="Q93" i="37"/>
  <c r="P93" i="37"/>
  <c r="E93" i="37"/>
  <c r="U93" i="37" s="1"/>
  <c r="S92" i="37"/>
  <c r="R92" i="37"/>
  <c r="Q92" i="37"/>
  <c r="P92" i="37"/>
  <c r="E92" i="37"/>
  <c r="U92" i="37" s="1"/>
  <c r="S91" i="37"/>
  <c r="R91" i="37"/>
  <c r="Q91" i="37"/>
  <c r="P91" i="37"/>
  <c r="E91" i="37"/>
  <c r="S90" i="37"/>
  <c r="R90" i="37"/>
  <c r="Q90" i="37"/>
  <c r="P90" i="37"/>
  <c r="E90" i="37"/>
  <c r="U90" i="37" s="1"/>
  <c r="S89" i="37"/>
  <c r="R89" i="37"/>
  <c r="Q89" i="37"/>
  <c r="P89" i="37"/>
  <c r="E89" i="37"/>
  <c r="T89" i="37" s="1"/>
  <c r="S88" i="37"/>
  <c r="R88" i="37"/>
  <c r="Q88" i="37"/>
  <c r="P88" i="37"/>
  <c r="E88" i="37"/>
  <c r="U88" i="37" s="1"/>
  <c r="U87" i="37"/>
  <c r="S87" i="37"/>
  <c r="R87" i="37"/>
  <c r="Q87" i="37"/>
  <c r="P87" i="37"/>
  <c r="E87" i="37"/>
  <c r="T87" i="37" s="1"/>
  <c r="V73" i="37"/>
  <c r="O73" i="37"/>
  <c r="N73" i="37"/>
  <c r="M73" i="37"/>
  <c r="L73" i="37"/>
  <c r="K73" i="37"/>
  <c r="J73" i="37"/>
  <c r="I73" i="37"/>
  <c r="H73" i="37"/>
  <c r="G73" i="37"/>
  <c r="F73" i="37"/>
  <c r="C73" i="37"/>
  <c r="B73" i="37"/>
  <c r="V72" i="37"/>
  <c r="O72" i="37"/>
  <c r="N72" i="37"/>
  <c r="M72" i="37"/>
  <c r="L72" i="37"/>
  <c r="K72" i="37"/>
  <c r="S72" i="37" s="1"/>
  <c r="J72" i="37"/>
  <c r="I72" i="37"/>
  <c r="H72" i="37"/>
  <c r="G72" i="37"/>
  <c r="F72" i="37"/>
  <c r="C72" i="37"/>
  <c r="B72" i="37"/>
  <c r="E72" i="37" s="1"/>
  <c r="V71" i="37"/>
  <c r="O71" i="37"/>
  <c r="N71" i="37"/>
  <c r="M71" i="37"/>
  <c r="L71" i="37"/>
  <c r="K71" i="37"/>
  <c r="S71" i="37" s="1"/>
  <c r="J71" i="37"/>
  <c r="R71" i="37" s="1"/>
  <c r="I71" i="37"/>
  <c r="H71" i="37"/>
  <c r="P71" i="37" s="1"/>
  <c r="G71" i="37"/>
  <c r="F71" i="37"/>
  <c r="C71" i="37"/>
  <c r="B71" i="37"/>
  <c r="E71" i="37" s="1"/>
  <c r="T70" i="37"/>
  <c r="S70" i="37"/>
  <c r="R70" i="37"/>
  <c r="Q70" i="37"/>
  <c r="P70" i="37"/>
  <c r="E70" i="37"/>
  <c r="U70" i="37" s="1"/>
  <c r="S69" i="37"/>
  <c r="R69" i="37"/>
  <c r="Q69" i="37"/>
  <c r="P69" i="37"/>
  <c r="E69" i="37"/>
  <c r="V67" i="37"/>
  <c r="O67" i="37"/>
  <c r="N67" i="37"/>
  <c r="M67" i="37"/>
  <c r="L67" i="37"/>
  <c r="K67" i="37"/>
  <c r="J67" i="37"/>
  <c r="I67" i="37"/>
  <c r="H67" i="37"/>
  <c r="G67" i="37"/>
  <c r="F67" i="37"/>
  <c r="C67" i="37"/>
  <c r="B67" i="37"/>
  <c r="V66" i="37"/>
  <c r="S66" i="37"/>
  <c r="O66" i="37"/>
  <c r="N66" i="37"/>
  <c r="M66" i="37"/>
  <c r="L66" i="37"/>
  <c r="K66" i="37"/>
  <c r="J66" i="37"/>
  <c r="R66" i="37" s="1"/>
  <c r="I66" i="37"/>
  <c r="H66" i="37"/>
  <c r="G66" i="37"/>
  <c r="F66" i="37"/>
  <c r="C66" i="37"/>
  <c r="B66" i="37"/>
  <c r="T65" i="37"/>
  <c r="S65" i="37"/>
  <c r="R65" i="37"/>
  <c r="Q65" i="37"/>
  <c r="P65" i="37"/>
  <c r="E65" i="37"/>
  <c r="U65" i="37" s="1"/>
  <c r="U64" i="37"/>
  <c r="S64" i="37"/>
  <c r="R64" i="37"/>
  <c r="Q64" i="37"/>
  <c r="P64" i="37"/>
  <c r="E64" i="37"/>
  <c r="T64" i="37" s="1"/>
  <c r="S63" i="37"/>
  <c r="R63" i="37"/>
  <c r="Q63" i="37"/>
  <c r="P63" i="37"/>
  <c r="E63" i="37"/>
  <c r="U63" i="37" s="1"/>
  <c r="S62" i="37"/>
  <c r="R62" i="37"/>
  <c r="Q62" i="37"/>
  <c r="P62" i="37"/>
  <c r="E62" i="37"/>
  <c r="S61" i="37"/>
  <c r="R61" i="37"/>
  <c r="Q61" i="37"/>
  <c r="P61" i="37"/>
  <c r="E61" i="37"/>
  <c r="V59" i="37"/>
  <c r="O59" i="37"/>
  <c r="N59" i="37"/>
  <c r="M59" i="37"/>
  <c r="L59" i="37"/>
  <c r="K59" i="37"/>
  <c r="S59" i="37" s="1"/>
  <c r="J59" i="37"/>
  <c r="R59" i="37" s="1"/>
  <c r="I59" i="37"/>
  <c r="H59" i="37"/>
  <c r="G59" i="37"/>
  <c r="F59" i="37"/>
  <c r="C59" i="37"/>
  <c r="E59" i="37" s="1"/>
  <c r="B59" i="37"/>
  <c r="S58" i="37"/>
  <c r="R58" i="37"/>
  <c r="Q58" i="37"/>
  <c r="P58" i="37"/>
  <c r="E58" i="37"/>
  <c r="S57" i="37"/>
  <c r="R57" i="37"/>
  <c r="Q57" i="37"/>
  <c r="P57" i="37"/>
  <c r="E57" i="37"/>
  <c r="U57" i="37" s="1"/>
  <c r="S56" i="37"/>
  <c r="R56" i="37"/>
  <c r="Q56" i="37"/>
  <c r="P56" i="37"/>
  <c r="E56" i="37"/>
  <c r="T56" i="37" s="1"/>
  <c r="S55" i="37"/>
  <c r="R55" i="37"/>
  <c r="Q55" i="37"/>
  <c r="P55" i="37"/>
  <c r="E55" i="37"/>
  <c r="V53" i="37"/>
  <c r="O53" i="37"/>
  <c r="N53" i="37"/>
  <c r="M53" i="37"/>
  <c r="L53" i="37"/>
  <c r="K53" i="37"/>
  <c r="S53" i="37" s="1"/>
  <c r="J53" i="37"/>
  <c r="R53" i="37" s="1"/>
  <c r="I53" i="37"/>
  <c r="H53" i="37"/>
  <c r="G53" i="37"/>
  <c r="F53" i="37"/>
  <c r="C53" i="37"/>
  <c r="B53" i="37"/>
  <c r="S52" i="37"/>
  <c r="R52" i="37"/>
  <c r="Q52" i="37"/>
  <c r="P52" i="37"/>
  <c r="E52" i="37"/>
  <c r="T52" i="37" s="1"/>
  <c r="T51" i="37"/>
  <c r="S51" i="37"/>
  <c r="R51" i="37"/>
  <c r="Q51" i="37"/>
  <c r="P51" i="37"/>
  <c r="E51" i="37"/>
  <c r="U51" i="37" s="1"/>
  <c r="S50" i="37"/>
  <c r="R50" i="37"/>
  <c r="Q50" i="37"/>
  <c r="P50" i="37"/>
  <c r="E50" i="37"/>
  <c r="T50" i="37" s="1"/>
  <c r="S49" i="37"/>
  <c r="R49" i="37"/>
  <c r="Q49" i="37"/>
  <c r="P49" i="37"/>
  <c r="E49" i="37"/>
  <c r="U49" i="37" s="1"/>
  <c r="S48" i="37"/>
  <c r="R48" i="37"/>
  <c r="Q48" i="37"/>
  <c r="P48" i="37"/>
  <c r="E48" i="37"/>
  <c r="U48" i="37" s="1"/>
  <c r="S47" i="37"/>
  <c r="R47" i="37"/>
  <c r="Q47" i="37"/>
  <c r="P47" i="37"/>
  <c r="E47" i="37"/>
  <c r="U47" i="37" s="1"/>
  <c r="S46" i="37"/>
  <c r="R46" i="37"/>
  <c r="Q46" i="37"/>
  <c r="P46" i="37"/>
  <c r="E46" i="37"/>
  <c r="S45" i="37"/>
  <c r="R45" i="37"/>
  <c r="Q45" i="37"/>
  <c r="P45" i="37"/>
  <c r="E45" i="37"/>
  <c r="U45" i="37" s="1"/>
  <c r="U44" i="37"/>
  <c r="S44" i="37"/>
  <c r="R44" i="37"/>
  <c r="Q44" i="37"/>
  <c r="P44" i="37"/>
  <c r="E44" i="37"/>
  <c r="T44" i="37" s="1"/>
  <c r="T43" i="37"/>
  <c r="S43" i="37"/>
  <c r="R43" i="37"/>
  <c r="Q43" i="37"/>
  <c r="P43" i="37"/>
  <c r="E43" i="37"/>
  <c r="S42" i="37"/>
  <c r="R42" i="37"/>
  <c r="Q42" i="37"/>
  <c r="P42" i="37"/>
  <c r="E42" i="37"/>
  <c r="T42" i="37" s="1"/>
  <c r="V40" i="37"/>
  <c r="O40" i="37"/>
  <c r="N40" i="37"/>
  <c r="M40" i="37"/>
  <c r="L40" i="37"/>
  <c r="K40" i="37"/>
  <c r="S40" i="37" s="1"/>
  <c r="J40" i="37"/>
  <c r="I40" i="37"/>
  <c r="H40" i="37"/>
  <c r="G40" i="37"/>
  <c r="F40" i="37"/>
  <c r="C40" i="37"/>
  <c r="B40" i="37"/>
  <c r="T39" i="37"/>
  <c r="S39" i="37"/>
  <c r="R39" i="37"/>
  <c r="Q39" i="37"/>
  <c r="P39" i="37"/>
  <c r="E39" i="37"/>
  <c r="U39" i="37" s="1"/>
  <c r="S38" i="37"/>
  <c r="R38" i="37"/>
  <c r="Q38" i="37"/>
  <c r="P38" i="37"/>
  <c r="E38" i="37"/>
  <c r="T38" i="37" s="1"/>
  <c r="S37" i="37"/>
  <c r="R37" i="37"/>
  <c r="Q37" i="37"/>
  <c r="P37" i="37"/>
  <c r="E37" i="37"/>
  <c r="U37" i="37" s="1"/>
  <c r="U36" i="37"/>
  <c r="S36" i="37"/>
  <c r="R36" i="37"/>
  <c r="Q36" i="37"/>
  <c r="P36" i="37"/>
  <c r="E36" i="37"/>
  <c r="S35" i="37"/>
  <c r="R35" i="37"/>
  <c r="Q35" i="37"/>
  <c r="P35" i="37"/>
  <c r="T35" i="37" s="1"/>
  <c r="E35" i="37"/>
  <c r="U35" i="37" s="1"/>
  <c r="V33" i="37"/>
  <c r="O33" i="37"/>
  <c r="N33" i="37"/>
  <c r="M33" i="37"/>
  <c r="L33" i="37"/>
  <c r="K33" i="37"/>
  <c r="J33" i="37"/>
  <c r="I33" i="37"/>
  <c r="H33" i="37"/>
  <c r="G33" i="37"/>
  <c r="F33" i="37"/>
  <c r="C33" i="37"/>
  <c r="E33" i="37" s="1"/>
  <c r="B33" i="37"/>
  <c r="S32" i="37"/>
  <c r="R32" i="37"/>
  <c r="Q32" i="37"/>
  <c r="P32" i="37"/>
  <c r="E32" i="37"/>
  <c r="U32" i="37" s="1"/>
  <c r="V30" i="37"/>
  <c r="R30" i="37"/>
  <c r="O30" i="37"/>
  <c r="N30" i="37"/>
  <c r="M30" i="37"/>
  <c r="L30" i="37"/>
  <c r="K30" i="37"/>
  <c r="S30" i="37" s="1"/>
  <c r="J30" i="37"/>
  <c r="I30" i="37"/>
  <c r="H30" i="37"/>
  <c r="G30" i="37"/>
  <c r="F30" i="37"/>
  <c r="C30" i="37"/>
  <c r="B30" i="37"/>
  <c r="E30" i="37" s="1"/>
  <c r="U29" i="37"/>
  <c r="S29" i="37"/>
  <c r="R29" i="37"/>
  <c r="Q29" i="37"/>
  <c r="P29" i="37"/>
  <c r="E29" i="37"/>
  <c r="T29" i="37" s="1"/>
  <c r="S28" i="37"/>
  <c r="R28" i="37"/>
  <c r="Q28" i="37"/>
  <c r="P28" i="37"/>
  <c r="E28" i="37"/>
  <c r="T27" i="37"/>
  <c r="S27" i="37"/>
  <c r="R27" i="37"/>
  <c r="Q27" i="37"/>
  <c r="P27" i="37"/>
  <c r="E27" i="37"/>
  <c r="U27" i="37" s="1"/>
  <c r="S26" i="37"/>
  <c r="R26" i="37"/>
  <c r="Q26" i="37"/>
  <c r="P26" i="37"/>
  <c r="E26" i="37"/>
  <c r="V24" i="37"/>
  <c r="O24" i="37"/>
  <c r="N24" i="37"/>
  <c r="M24" i="37"/>
  <c r="L24" i="37"/>
  <c r="K24" i="37"/>
  <c r="J24" i="37"/>
  <c r="I24" i="37"/>
  <c r="H24" i="37"/>
  <c r="G24" i="37"/>
  <c r="F24" i="37"/>
  <c r="C24" i="37"/>
  <c r="B24" i="37"/>
  <c r="T23" i="37"/>
  <c r="S23" i="37"/>
  <c r="R23" i="37"/>
  <c r="Q23" i="37"/>
  <c r="P23" i="37"/>
  <c r="E23" i="37"/>
  <c r="U23" i="37" s="1"/>
  <c r="S22" i="37"/>
  <c r="R22" i="37"/>
  <c r="Q22" i="37"/>
  <c r="P22" i="37"/>
  <c r="E22" i="37"/>
  <c r="S21" i="37"/>
  <c r="R21" i="37"/>
  <c r="Q21" i="37"/>
  <c r="P21" i="37"/>
  <c r="E21" i="37"/>
  <c r="S20" i="37"/>
  <c r="R20" i="37"/>
  <c r="Q20" i="37"/>
  <c r="P20" i="37"/>
  <c r="E20" i="37"/>
  <c r="S19" i="37"/>
  <c r="R19" i="37"/>
  <c r="Q19" i="37"/>
  <c r="P19" i="37"/>
  <c r="E19" i="37"/>
  <c r="S18" i="37"/>
  <c r="R18" i="37"/>
  <c r="Q18" i="37"/>
  <c r="P18" i="37"/>
  <c r="E18" i="37"/>
  <c r="T18" i="37" s="1"/>
  <c r="U17" i="37"/>
  <c r="T17" i="37"/>
  <c r="S17" i="37"/>
  <c r="R17" i="37"/>
  <c r="Q17" i="37"/>
  <c r="P17" i="37"/>
  <c r="E17" i="37"/>
  <c r="V15" i="37"/>
  <c r="S15" i="37"/>
  <c r="O15" i="37"/>
  <c r="N15" i="37"/>
  <c r="M15" i="37"/>
  <c r="L15" i="37"/>
  <c r="K15" i="37"/>
  <c r="J15" i="37"/>
  <c r="R15" i="37" s="1"/>
  <c r="I15" i="37"/>
  <c r="H15" i="37"/>
  <c r="G15" i="37"/>
  <c r="F15" i="37"/>
  <c r="C15" i="37"/>
  <c r="B15" i="37"/>
  <c r="S14" i="37"/>
  <c r="R14" i="37"/>
  <c r="Q14" i="37"/>
  <c r="P14" i="37"/>
  <c r="E14" i="37"/>
  <c r="T14" i="37" s="1"/>
  <c r="S13" i="37"/>
  <c r="R13" i="37"/>
  <c r="Q13" i="37"/>
  <c r="P13" i="37"/>
  <c r="E13" i="37"/>
  <c r="U13" i="37" s="1"/>
  <c r="U12" i="37"/>
  <c r="S12" i="37"/>
  <c r="R12" i="37"/>
  <c r="Q12" i="37"/>
  <c r="P12" i="37"/>
  <c r="E12" i="37"/>
  <c r="T12" i="37" s="1"/>
  <c r="T11" i="37"/>
  <c r="S11" i="37"/>
  <c r="R11" i="37"/>
  <c r="Q11" i="37"/>
  <c r="P11" i="37"/>
  <c r="E11" i="37"/>
  <c r="U11" i="37" s="1"/>
  <c r="S10" i="37"/>
  <c r="R10" i="37"/>
  <c r="Q10" i="37"/>
  <c r="P10" i="37"/>
  <c r="E10" i="37"/>
  <c r="S9" i="37"/>
  <c r="R9" i="37"/>
  <c r="Q9" i="37"/>
  <c r="P9" i="37"/>
  <c r="E9" i="37"/>
  <c r="U9" i="37" s="1"/>
  <c r="S94" i="36"/>
  <c r="R94" i="36"/>
  <c r="Q94" i="36"/>
  <c r="P94" i="36"/>
  <c r="E94" i="36"/>
  <c r="S93" i="36"/>
  <c r="R93" i="36"/>
  <c r="Q93" i="36"/>
  <c r="P93" i="36"/>
  <c r="E93" i="36"/>
  <c r="U93" i="36" s="1"/>
  <c r="S92" i="36"/>
  <c r="R92" i="36"/>
  <c r="Q92" i="36"/>
  <c r="P92" i="36"/>
  <c r="E92" i="36"/>
  <c r="T92" i="36" s="1"/>
  <c r="U91" i="36"/>
  <c r="S91" i="36"/>
  <c r="R91" i="36"/>
  <c r="Q91" i="36"/>
  <c r="P91" i="36"/>
  <c r="E91" i="36"/>
  <c r="T91" i="36" s="1"/>
  <c r="S90" i="36"/>
  <c r="R90" i="36"/>
  <c r="Q90" i="36"/>
  <c r="P90" i="36"/>
  <c r="E90" i="36"/>
  <c r="T89" i="36"/>
  <c r="S89" i="36"/>
  <c r="R89" i="36"/>
  <c r="Q89" i="36"/>
  <c r="P89" i="36"/>
  <c r="E89" i="36"/>
  <c r="U89" i="36" s="1"/>
  <c r="S88" i="36"/>
  <c r="R88" i="36"/>
  <c r="Q88" i="36"/>
  <c r="P88" i="36"/>
  <c r="E88" i="36"/>
  <c r="S87" i="36"/>
  <c r="R87" i="36"/>
  <c r="Q87" i="36"/>
  <c r="P87" i="36"/>
  <c r="E87" i="36"/>
  <c r="U87" i="36" s="1"/>
  <c r="V73" i="36"/>
  <c r="O73" i="36"/>
  <c r="N73" i="36"/>
  <c r="M73" i="36"/>
  <c r="L73" i="36"/>
  <c r="K73" i="36"/>
  <c r="S73" i="36" s="1"/>
  <c r="J73" i="36"/>
  <c r="I73" i="36"/>
  <c r="H73" i="36"/>
  <c r="G73" i="36"/>
  <c r="F73" i="36"/>
  <c r="C73" i="36"/>
  <c r="B73" i="36"/>
  <c r="V72" i="36"/>
  <c r="O72" i="36"/>
  <c r="N72" i="36"/>
  <c r="M72" i="36"/>
  <c r="L72" i="36"/>
  <c r="K72" i="36"/>
  <c r="J72" i="36"/>
  <c r="R72" i="36" s="1"/>
  <c r="I72" i="36"/>
  <c r="H72" i="36"/>
  <c r="G72" i="36"/>
  <c r="F72" i="36"/>
  <c r="C72" i="36"/>
  <c r="E72" i="36" s="1"/>
  <c r="B72" i="36"/>
  <c r="V71" i="36"/>
  <c r="O71" i="36"/>
  <c r="N71" i="36"/>
  <c r="M71" i="36"/>
  <c r="L71" i="36"/>
  <c r="K71" i="36"/>
  <c r="J71" i="36"/>
  <c r="R71" i="36" s="1"/>
  <c r="I71" i="36"/>
  <c r="H71" i="36"/>
  <c r="G71" i="36"/>
  <c r="F71" i="36"/>
  <c r="C71" i="36"/>
  <c r="B71" i="36"/>
  <c r="U70" i="36"/>
  <c r="S70" i="36"/>
  <c r="R70" i="36"/>
  <c r="Q70" i="36"/>
  <c r="P70" i="36"/>
  <c r="E70" i="36"/>
  <c r="T70" i="36" s="1"/>
  <c r="U69" i="36"/>
  <c r="T69" i="36"/>
  <c r="S69" i="36"/>
  <c r="R69" i="36"/>
  <c r="Q69" i="36"/>
  <c r="P69" i="36"/>
  <c r="E69" i="36"/>
  <c r="V67" i="36"/>
  <c r="O67" i="36"/>
  <c r="N67" i="36"/>
  <c r="M67" i="36"/>
  <c r="L67" i="36"/>
  <c r="K67" i="36"/>
  <c r="J67" i="36"/>
  <c r="I67" i="36"/>
  <c r="H67" i="36"/>
  <c r="G67" i="36"/>
  <c r="F67" i="36"/>
  <c r="C67" i="36"/>
  <c r="B67" i="36"/>
  <c r="E67" i="36" s="1"/>
  <c r="V66" i="36"/>
  <c r="O66" i="36"/>
  <c r="N66" i="36"/>
  <c r="M66" i="36"/>
  <c r="L66" i="36"/>
  <c r="K66" i="36"/>
  <c r="S66" i="36" s="1"/>
  <c r="J66" i="36"/>
  <c r="R66" i="36" s="1"/>
  <c r="I66" i="36"/>
  <c r="H66" i="36"/>
  <c r="G66" i="36"/>
  <c r="F66" i="36"/>
  <c r="E66" i="36"/>
  <c r="C66" i="36"/>
  <c r="B66" i="36"/>
  <c r="S65" i="36"/>
  <c r="R65" i="36"/>
  <c r="Q65" i="36"/>
  <c r="P65" i="36"/>
  <c r="E65" i="36"/>
  <c r="T65" i="36" s="1"/>
  <c r="T64" i="36"/>
  <c r="S64" i="36"/>
  <c r="R64" i="36"/>
  <c r="Q64" i="36"/>
  <c r="P64" i="36"/>
  <c r="E64" i="36"/>
  <c r="U64" i="36" s="1"/>
  <c r="S63" i="36"/>
  <c r="R63" i="36"/>
  <c r="Q63" i="36"/>
  <c r="P63" i="36"/>
  <c r="E63" i="36"/>
  <c r="T63" i="36" s="1"/>
  <c r="S62" i="36"/>
  <c r="R62" i="36"/>
  <c r="Q62" i="36"/>
  <c r="P62" i="36"/>
  <c r="E62" i="36"/>
  <c r="U62" i="36" s="1"/>
  <c r="U61" i="36"/>
  <c r="S61" i="36"/>
  <c r="R61" i="36"/>
  <c r="Q61" i="36"/>
  <c r="P61" i="36"/>
  <c r="E61" i="36"/>
  <c r="T61" i="36" s="1"/>
  <c r="V59" i="36"/>
  <c r="R59" i="36"/>
  <c r="O59" i="36"/>
  <c r="N59" i="36"/>
  <c r="M59" i="36"/>
  <c r="L59" i="36"/>
  <c r="K59" i="36"/>
  <c r="S59" i="36" s="1"/>
  <c r="J59" i="36"/>
  <c r="I59" i="36"/>
  <c r="H59" i="36"/>
  <c r="G59" i="36"/>
  <c r="F59" i="36"/>
  <c r="C59" i="36"/>
  <c r="B59" i="36"/>
  <c r="S58" i="36"/>
  <c r="R58" i="36"/>
  <c r="Q58" i="36"/>
  <c r="P58" i="36"/>
  <c r="E58" i="36"/>
  <c r="U58" i="36" s="1"/>
  <c r="S57" i="36"/>
  <c r="R57" i="36"/>
  <c r="Q57" i="36"/>
  <c r="P57" i="36"/>
  <c r="E57" i="36"/>
  <c r="T57" i="36" s="1"/>
  <c r="S56" i="36"/>
  <c r="R56" i="36"/>
  <c r="Q56" i="36"/>
  <c r="P56" i="36"/>
  <c r="E56" i="36"/>
  <c r="S55" i="36"/>
  <c r="R55" i="36"/>
  <c r="Q55" i="36"/>
  <c r="P55" i="36"/>
  <c r="E55" i="36"/>
  <c r="V53" i="36"/>
  <c r="O53" i="36"/>
  <c r="N53" i="36"/>
  <c r="M53" i="36"/>
  <c r="L53" i="36"/>
  <c r="K53" i="36"/>
  <c r="S53" i="36" s="1"/>
  <c r="J53" i="36"/>
  <c r="R53" i="36" s="1"/>
  <c r="I53" i="36"/>
  <c r="H53" i="36"/>
  <c r="G53" i="36"/>
  <c r="F53" i="36"/>
  <c r="C53" i="36"/>
  <c r="B53" i="36"/>
  <c r="E53" i="36" s="1"/>
  <c r="S52" i="36"/>
  <c r="R52" i="36"/>
  <c r="Q52" i="36"/>
  <c r="P52" i="36"/>
  <c r="E52" i="36"/>
  <c r="U52" i="36" s="1"/>
  <c r="S51" i="36"/>
  <c r="R51" i="36"/>
  <c r="Q51" i="36"/>
  <c r="P51" i="36"/>
  <c r="E51" i="36"/>
  <c r="S50" i="36"/>
  <c r="R50" i="36"/>
  <c r="Q50" i="36"/>
  <c r="P50" i="36"/>
  <c r="E50" i="36"/>
  <c r="U50" i="36" s="1"/>
  <c r="S49" i="36"/>
  <c r="R49" i="36"/>
  <c r="Q49" i="36"/>
  <c r="P49" i="36"/>
  <c r="E49" i="36"/>
  <c r="T49" i="36" s="1"/>
  <c r="S48" i="36"/>
  <c r="R48" i="36"/>
  <c r="Q48" i="36"/>
  <c r="P48" i="36"/>
  <c r="E48" i="36"/>
  <c r="S47" i="36"/>
  <c r="R47" i="36"/>
  <c r="Q47" i="36"/>
  <c r="P47" i="36"/>
  <c r="E47" i="36"/>
  <c r="S46" i="36"/>
  <c r="R46" i="36"/>
  <c r="Q46" i="36"/>
  <c r="P46" i="36"/>
  <c r="E46" i="36"/>
  <c r="U46" i="36" s="1"/>
  <c r="U45" i="36"/>
  <c r="S45" i="36"/>
  <c r="R45" i="36"/>
  <c r="Q45" i="36"/>
  <c r="P45" i="36"/>
  <c r="E45" i="36"/>
  <c r="T45" i="36" s="1"/>
  <c r="T44" i="36"/>
  <c r="S44" i="36"/>
  <c r="R44" i="36"/>
  <c r="Q44" i="36"/>
  <c r="P44" i="36"/>
  <c r="E44" i="36"/>
  <c r="U44" i="36" s="1"/>
  <c r="S43" i="36"/>
  <c r="R43" i="36"/>
  <c r="Q43" i="36"/>
  <c r="P43" i="36"/>
  <c r="E43" i="36"/>
  <c r="S42" i="36"/>
  <c r="R42" i="36"/>
  <c r="Q42" i="36"/>
  <c r="P42" i="36"/>
  <c r="E42" i="36"/>
  <c r="T42" i="36" s="1"/>
  <c r="V40" i="36"/>
  <c r="O40" i="36"/>
  <c r="N40" i="36"/>
  <c r="M40" i="36"/>
  <c r="L40" i="36"/>
  <c r="K40" i="36"/>
  <c r="S40" i="36" s="1"/>
  <c r="J40" i="36"/>
  <c r="R40" i="36" s="1"/>
  <c r="I40" i="36"/>
  <c r="H40" i="36"/>
  <c r="P40" i="36" s="1"/>
  <c r="G40" i="36"/>
  <c r="F40" i="36"/>
  <c r="C40" i="36"/>
  <c r="B40" i="36"/>
  <c r="S39" i="36"/>
  <c r="R39" i="36"/>
  <c r="Q39" i="36"/>
  <c r="P39" i="36"/>
  <c r="E39" i="36"/>
  <c r="S38" i="36"/>
  <c r="R38" i="36"/>
  <c r="Q38" i="36"/>
  <c r="P38" i="36"/>
  <c r="E38" i="36"/>
  <c r="T38" i="36" s="1"/>
  <c r="S37" i="36"/>
  <c r="R37" i="36"/>
  <c r="Q37" i="36"/>
  <c r="P37" i="36"/>
  <c r="E37" i="36"/>
  <c r="T37" i="36" s="1"/>
  <c r="T36" i="36"/>
  <c r="S36" i="36"/>
  <c r="R36" i="36"/>
  <c r="Q36" i="36"/>
  <c r="P36" i="36"/>
  <c r="E36" i="36"/>
  <c r="S35" i="36"/>
  <c r="R35" i="36"/>
  <c r="Q35" i="36"/>
  <c r="P35" i="36"/>
  <c r="E35" i="36"/>
  <c r="V33" i="36"/>
  <c r="O33" i="36"/>
  <c r="N33" i="36"/>
  <c r="M33" i="36"/>
  <c r="L33" i="36"/>
  <c r="K33" i="36"/>
  <c r="J33" i="36"/>
  <c r="R33" i="36" s="1"/>
  <c r="I33" i="36"/>
  <c r="H33" i="36"/>
  <c r="P33" i="36" s="1"/>
  <c r="G33" i="36"/>
  <c r="F33" i="36"/>
  <c r="C33" i="36"/>
  <c r="B33" i="36"/>
  <c r="S32" i="36"/>
  <c r="R32" i="36"/>
  <c r="Q32" i="36"/>
  <c r="P32" i="36"/>
  <c r="E32" i="36"/>
  <c r="V30" i="36"/>
  <c r="R30" i="36"/>
  <c r="O30" i="36"/>
  <c r="N30" i="36"/>
  <c r="M30" i="36"/>
  <c r="L30" i="36"/>
  <c r="K30" i="36"/>
  <c r="S30" i="36" s="1"/>
  <c r="J30" i="36"/>
  <c r="I30" i="36"/>
  <c r="H30" i="36"/>
  <c r="G30" i="36"/>
  <c r="F30" i="36"/>
  <c r="C30" i="36"/>
  <c r="E30" i="36" s="1"/>
  <c r="B30" i="36"/>
  <c r="S29" i="36"/>
  <c r="R29" i="36"/>
  <c r="Q29" i="36"/>
  <c r="P29" i="36"/>
  <c r="E29" i="36"/>
  <c r="S28" i="36"/>
  <c r="R28" i="36"/>
  <c r="Q28" i="36"/>
  <c r="P28" i="36"/>
  <c r="E28" i="36"/>
  <c r="U28" i="36" s="1"/>
  <c r="S27" i="36"/>
  <c r="R27" i="36"/>
  <c r="Q27" i="36"/>
  <c r="P27" i="36"/>
  <c r="E27" i="36"/>
  <c r="T27" i="36" s="1"/>
  <c r="S26" i="36"/>
  <c r="R26" i="36"/>
  <c r="Q26" i="36"/>
  <c r="P26" i="36"/>
  <c r="E26" i="36"/>
  <c r="U26" i="36" s="1"/>
  <c r="V24" i="36"/>
  <c r="O24" i="36"/>
  <c r="N24" i="36"/>
  <c r="M24" i="36"/>
  <c r="L24" i="36"/>
  <c r="K24" i="36"/>
  <c r="S24" i="36" s="1"/>
  <c r="J24" i="36"/>
  <c r="I24" i="36"/>
  <c r="Q24" i="36" s="1"/>
  <c r="H24" i="36"/>
  <c r="G24" i="36"/>
  <c r="F24" i="36"/>
  <c r="C24" i="36"/>
  <c r="B24" i="36"/>
  <c r="E24" i="36" s="1"/>
  <c r="S23" i="36"/>
  <c r="R23" i="36"/>
  <c r="Q23" i="36"/>
  <c r="P23" i="36"/>
  <c r="E23" i="36"/>
  <c r="T23" i="36" s="1"/>
  <c r="U22" i="36"/>
  <c r="S22" i="36"/>
  <c r="R22" i="36"/>
  <c r="Q22" i="36"/>
  <c r="P22" i="36"/>
  <c r="E22" i="36"/>
  <c r="T22" i="36" s="1"/>
  <c r="S21" i="36"/>
  <c r="R21" i="36"/>
  <c r="Q21" i="36"/>
  <c r="U21" i="36" s="1"/>
  <c r="P21" i="36"/>
  <c r="E21" i="36"/>
  <c r="T21" i="36" s="1"/>
  <c r="S20" i="36"/>
  <c r="R20" i="36"/>
  <c r="Q20" i="36"/>
  <c r="P20" i="36"/>
  <c r="E20" i="36"/>
  <c r="S19" i="36"/>
  <c r="R19" i="36"/>
  <c r="Q19" i="36"/>
  <c r="P19" i="36"/>
  <c r="E19" i="36"/>
  <c r="S18" i="36"/>
  <c r="R18" i="36"/>
  <c r="Q18" i="36"/>
  <c r="P18" i="36"/>
  <c r="E18" i="36"/>
  <c r="T18" i="36" s="1"/>
  <c r="S17" i="36"/>
  <c r="R17" i="36"/>
  <c r="Q17" i="36"/>
  <c r="P17" i="36"/>
  <c r="E17" i="36"/>
  <c r="T17" i="36" s="1"/>
  <c r="V15" i="36"/>
  <c r="O15" i="36"/>
  <c r="N15" i="36"/>
  <c r="M15" i="36"/>
  <c r="L15" i="36"/>
  <c r="K15" i="36"/>
  <c r="S15" i="36" s="1"/>
  <c r="J15" i="36"/>
  <c r="I15" i="36"/>
  <c r="H15" i="36"/>
  <c r="G15" i="36"/>
  <c r="F15" i="36"/>
  <c r="C15" i="36"/>
  <c r="B15" i="36"/>
  <c r="E15" i="36" s="1"/>
  <c r="S14" i="36"/>
  <c r="R14" i="36"/>
  <c r="Q14" i="36"/>
  <c r="P14" i="36"/>
  <c r="E14" i="36"/>
  <c r="T14" i="36" s="1"/>
  <c r="S13" i="36"/>
  <c r="R13" i="36"/>
  <c r="Q13" i="36"/>
  <c r="P13" i="36"/>
  <c r="E13" i="36"/>
  <c r="T13" i="36" s="1"/>
  <c r="T12" i="36"/>
  <c r="S12" i="36"/>
  <c r="R12" i="36"/>
  <c r="Q12" i="36"/>
  <c r="P12" i="36"/>
  <c r="E12" i="36"/>
  <c r="U12" i="36" s="1"/>
  <c r="S11" i="36"/>
  <c r="R11" i="36"/>
  <c r="Q11" i="36"/>
  <c r="P11" i="36"/>
  <c r="E11" i="36"/>
  <c r="S10" i="36"/>
  <c r="R10" i="36"/>
  <c r="Q10" i="36"/>
  <c r="P10" i="36"/>
  <c r="E10" i="36"/>
  <c r="U10" i="36" s="1"/>
  <c r="U9" i="36"/>
  <c r="S9" i="36"/>
  <c r="R9" i="36"/>
  <c r="Q9" i="36"/>
  <c r="P9" i="36"/>
  <c r="E9" i="36"/>
  <c r="T9" i="36" s="1"/>
  <c r="T94" i="35"/>
  <c r="S94" i="35"/>
  <c r="R94" i="35"/>
  <c r="Q94" i="35"/>
  <c r="P94" i="35"/>
  <c r="E94" i="35"/>
  <c r="U94" i="35" s="1"/>
  <c r="S93" i="35"/>
  <c r="R93" i="35"/>
  <c r="Q93" i="35"/>
  <c r="P93" i="35"/>
  <c r="E93" i="35"/>
  <c r="S92" i="35"/>
  <c r="R92" i="35"/>
  <c r="Q92" i="35"/>
  <c r="P92" i="35"/>
  <c r="E92" i="35"/>
  <c r="T92" i="35" s="1"/>
  <c r="S91" i="35"/>
  <c r="R91" i="35"/>
  <c r="Q91" i="35"/>
  <c r="P91" i="35"/>
  <c r="E91" i="35"/>
  <c r="T90" i="35"/>
  <c r="S90" i="35"/>
  <c r="R90" i="35"/>
  <c r="Q90" i="35"/>
  <c r="P90" i="35"/>
  <c r="E90" i="35"/>
  <c r="U90" i="35" s="1"/>
  <c r="S89" i="35"/>
  <c r="R89" i="35"/>
  <c r="Q89" i="35"/>
  <c r="P89" i="35"/>
  <c r="E89" i="35"/>
  <c r="T89" i="35" s="1"/>
  <c r="S88" i="35"/>
  <c r="R88" i="35"/>
  <c r="Q88" i="35"/>
  <c r="P88" i="35"/>
  <c r="E88" i="35"/>
  <c r="U88" i="35" s="1"/>
  <c r="U87" i="35"/>
  <c r="S87" i="35"/>
  <c r="R87" i="35"/>
  <c r="Q87" i="35"/>
  <c r="P87" i="35"/>
  <c r="E87" i="35"/>
  <c r="T87" i="35" s="1"/>
  <c r="V73" i="35"/>
  <c r="O73" i="35"/>
  <c r="N73" i="35"/>
  <c r="M73" i="35"/>
  <c r="L73" i="35"/>
  <c r="K73" i="35"/>
  <c r="J73" i="35"/>
  <c r="I73" i="35"/>
  <c r="H73" i="35"/>
  <c r="G73" i="35"/>
  <c r="F73" i="35"/>
  <c r="C73" i="35"/>
  <c r="B73" i="35"/>
  <c r="V72" i="35"/>
  <c r="S72" i="35"/>
  <c r="O72" i="35"/>
  <c r="N72" i="35"/>
  <c r="M72" i="35"/>
  <c r="L72" i="35"/>
  <c r="K72" i="35"/>
  <c r="J72" i="35"/>
  <c r="R72" i="35" s="1"/>
  <c r="I72" i="35"/>
  <c r="H72" i="35"/>
  <c r="G72" i="35"/>
  <c r="F72" i="35"/>
  <c r="C72" i="35"/>
  <c r="E72" i="35" s="1"/>
  <c r="B72" i="35"/>
  <c r="V71" i="35"/>
  <c r="O71" i="35"/>
  <c r="N71" i="35"/>
  <c r="M71" i="35"/>
  <c r="L71" i="35"/>
  <c r="K71" i="35"/>
  <c r="S71" i="35" s="1"/>
  <c r="J71" i="35"/>
  <c r="R71" i="35" s="1"/>
  <c r="I71" i="35"/>
  <c r="H71" i="35"/>
  <c r="G71" i="35"/>
  <c r="F71" i="35"/>
  <c r="C71" i="35"/>
  <c r="B71" i="35"/>
  <c r="U70" i="35"/>
  <c r="S70" i="35"/>
  <c r="R70" i="35"/>
  <c r="Q70" i="35"/>
  <c r="P70" i="35"/>
  <c r="E70" i="35"/>
  <c r="T70" i="35" s="1"/>
  <c r="S69" i="35"/>
  <c r="R69" i="35"/>
  <c r="Q69" i="35"/>
  <c r="U69" i="35" s="1"/>
  <c r="P69" i="35"/>
  <c r="E69" i="35"/>
  <c r="V67" i="35"/>
  <c r="O67" i="35"/>
  <c r="N67" i="35"/>
  <c r="M67" i="35"/>
  <c r="L67" i="35"/>
  <c r="K67" i="35"/>
  <c r="S67" i="35" s="1"/>
  <c r="J67" i="35"/>
  <c r="R67" i="35" s="1"/>
  <c r="I67" i="35"/>
  <c r="H67" i="35"/>
  <c r="G67" i="35"/>
  <c r="F67" i="35"/>
  <c r="C67" i="35"/>
  <c r="B67" i="35"/>
  <c r="V66" i="35"/>
  <c r="O66" i="35"/>
  <c r="N66" i="35"/>
  <c r="M66" i="35"/>
  <c r="L66" i="35"/>
  <c r="K66" i="35"/>
  <c r="S66" i="35" s="1"/>
  <c r="J66" i="35"/>
  <c r="R66" i="35" s="1"/>
  <c r="I66" i="35"/>
  <c r="H66" i="35"/>
  <c r="G66" i="35"/>
  <c r="F66" i="35"/>
  <c r="C66" i="35"/>
  <c r="E66" i="35" s="1"/>
  <c r="B66" i="35"/>
  <c r="T65" i="35"/>
  <c r="S65" i="35"/>
  <c r="R65" i="35"/>
  <c r="Q65" i="35"/>
  <c r="P65" i="35"/>
  <c r="E65" i="35"/>
  <c r="U65" i="35" s="1"/>
  <c r="S64" i="35"/>
  <c r="R64" i="35"/>
  <c r="Q64" i="35"/>
  <c r="P64" i="35"/>
  <c r="E64" i="35"/>
  <c r="S63" i="35"/>
  <c r="R63" i="35"/>
  <c r="Q63" i="35"/>
  <c r="P63" i="35"/>
  <c r="E63" i="35"/>
  <c r="S62" i="35"/>
  <c r="R62" i="35"/>
  <c r="Q62" i="35"/>
  <c r="P62" i="35"/>
  <c r="E62" i="35"/>
  <c r="S61" i="35"/>
  <c r="R61" i="35"/>
  <c r="Q61" i="35"/>
  <c r="P61" i="35"/>
  <c r="E61" i="35"/>
  <c r="V59" i="35"/>
  <c r="O59" i="35"/>
  <c r="N59" i="35"/>
  <c r="M59" i="35"/>
  <c r="L59" i="35"/>
  <c r="K59" i="35"/>
  <c r="S59" i="35" s="1"/>
  <c r="J59" i="35"/>
  <c r="R59" i="35" s="1"/>
  <c r="I59" i="35"/>
  <c r="H59" i="35"/>
  <c r="G59" i="35"/>
  <c r="F59" i="35"/>
  <c r="C59" i="35"/>
  <c r="B59" i="35"/>
  <c r="S58" i="35"/>
  <c r="R58" i="35"/>
  <c r="Q58" i="35"/>
  <c r="P58" i="35"/>
  <c r="E58" i="35"/>
  <c r="T58" i="35" s="1"/>
  <c r="S57" i="35"/>
  <c r="R57" i="35"/>
  <c r="Q57" i="35"/>
  <c r="P57" i="35"/>
  <c r="E57" i="35"/>
  <c r="U57" i="35" s="1"/>
  <c r="S56" i="35"/>
  <c r="R56" i="35"/>
  <c r="Q56" i="35"/>
  <c r="P56" i="35"/>
  <c r="E56" i="35"/>
  <c r="U55" i="35"/>
  <c r="T55" i="35"/>
  <c r="S55" i="35"/>
  <c r="R55" i="35"/>
  <c r="Q55" i="35"/>
  <c r="P55" i="35"/>
  <c r="E55" i="35"/>
  <c r="V53" i="35"/>
  <c r="O53" i="35"/>
  <c r="N53" i="35"/>
  <c r="M53" i="35"/>
  <c r="L53" i="35"/>
  <c r="K53" i="35"/>
  <c r="S53" i="35" s="1"/>
  <c r="J53" i="35"/>
  <c r="I53" i="35"/>
  <c r="H53" i="35"/>
  <c r="G53" i="35"/>
  <c r="F53" i="35"/>
  <c r="C53" i="35"/>
  <c r="B53" i="35"/>
  <c r="S52" i="35"/>
  <c r="R52" i="35"/>
  <c r="Q52" i="35"/>
  <c r="P52" i="35"/>
  <c r="E52" i="35"/>
  <c r="T52" i="35" s="1"/>
  <c r="S51" i="35"/>
  <c r="R51" i="35"/>
  <c r="Q51" i="35"/>
  <c r="P51" i="35"/>
  <c r="E51" i="35"/>
  <c r="U50" i="35"/>
  <c r="T50" i="35"/>
  <c r="S50" i="35"/>
  <c r="R50" i="35"/>
  <c r="Q50" i="35"/>
  <c r="P50" i="35"/>
  <c r="E50" i="35"/>
  <c r="T49" i="35"/>
  <c r="S49" i="35"/>
  <c r="R49" i="35"/>
  <c r="Q49" i="35"/>
  <c r="P49" i="35"/>
  <c r="E49" i="35"/>
  <c r="U49" i="35" s="1"/>
  <c r="S48" i="35"/>
  <c r="R48" i="35"/>
  <c r="Q48" i="35"/>
  <c r="P48" i="35"/>
  <c r="E48" i="35"/>
  <c r="S47" i="35"/>
  <c r="R47" i="35"/>
  <c r="Q47" i="35"/>
  <c r="P47" i="35"/>
  <c r="E47" i="35"/>
  <c r="S46" i="35"/>
  <c r="R46" i="35"/>
  <c r="Q46" i="35"/>
  <c r="P46" i="35"/>
  <c r="E46" i="35"/>
  <c r="T46" i="35" s="1"/>
  <c r="S45" i="35"/>
  <c r="R45" i="35"/>
  <c r="Q45" i="35"/>
  <c r="P45" i="35"/>
  <c r="E45" i="35"/>
  <c r="U45" i="35" s="1"/>
  <c r="S44" i="35"/>
  <c r="R44" i="35"/>
  <c r="Q44" i="35"/>
  <c r="P44" i="35"/>
  <c r="E44" i="35"/>
  <c r="T44" i="35" s="1"/>
  <c r="S43" i="35"/>
  <c r="R43" i="35"/>
  <c r="Q43" i="35"/>
  <c r="P43" i="35"/>
  <c r="E43" i="35"/>
  <c r="U42" i="35"/>
  <c r="T42" i="35"/>
  <c r="S42" i="35"/>
  <c r="R42" i="35"/>
  <c r="Q42" i="35"/>
  <c r="P42" i="35"/>
  <c r="E42" i="35"/>
  <c r="V40" i="35"/>
  <c r="S40" i="35"/>
  <c r="O40" i="35"/>
  <c r="N40" i="35"/>
  <c r="M40" i="35"/>
  <c r="L40" i="35"/>
  <c r="K40" i="35"/>
  <c r="J40" i="35"/>
  <c r="R40" i="35" s="1"/>
  <c r="I40" i="35"/>
  <c r="H40" i="35"/>
  <c r="G40" i="35"/>
  <c r="F40" i="35"/>
  <c r="C40" i="35"/>
  <c r="B40" i="35"/>
  <c r="T39" i="35"/>
  <c r="S39" i="35"/>
  <c r="R39" i="35"/>
  <c r="Q39" i="35"/>
  <c r="P39" i="35"/>
  <c r="E39" i="35"/>
  <c r="U39" i="35" s="1"/>
  <c r="U38" i="35"/>
  <c r="S38" i="35"/>
  <c r="R38" i="35"/>
  <c r="Q38" i="35"/>
  <c r="P38" i="35"/>
  <c r="E38" i="35"/>
  <c r="T38" i="35" s="1"/>
  <c r="S37" i="35"/>
  <c r="R37" i="35"/>
  <c r="Q37" i="35"/>
  <c r="P37" i="35"/>
  <c r="E37" i="35"/>
  <c r="U37" i="35" s="1"/>
  <c r="S36" i="35"/>
  <c r="R36" i="35"/>
  <c r="Q36" i="35"/>
  <c r="P36" i="35"/>
  <c r="E36" i="35"/>
  <c r="U35" i="35"/>
  <c r="S35" i="35"/>
  <c r="R35" i="35"/>
  <c r="Q35" i="35"/>
  <c r="P35" i="35"/>
  <c r="E35" i="35"/>
  <c r="V33" i="35"/>
  <c r="O33" i="35"/>
  <c r="N33" i="35"/>
  <c r="M33" i="35"/>
  <c r="L33" i="35"/>
  <c r="K33" i="35"/>
  <c r="S33" i="35" s="1"/>
  <c r="J33" i="35"/>
  <c r="R33" i="35" s="1"/>
  <c r="I33" i="35"/>
  <c r="H33" i="35"/>
  <c r="G33" i="35"/>
  <c r="F33" i="35"/>
  <c r="C33" i="35"/>
  <c r="B33" i="35"/>
  <c r="E33" i="35" s="1"/>
  <c r="S32" i="35"/>
  <c r="R32" i="35"/>
  <c r="Q32" i="35"/>
  <c r="P32" i="35"/>
  <c r="E32" i="35"/>
  <c r="V30" i="35"/>
  <c r="O30" i="35"/>
  <c r="N30" i="35"/>
  <c r="M30" i="35"/>
  <c r="L30" i="35"/>
  <c r="K30" i="35"/>
  <c r="S30" i="35" s="1"/>
  <c r="J30" i="35"/>
  <c r="R30" i="35" s="1"/>
  <c r="I30" i="35"/>
  <c r="H30" i="35"/>
  <c r="P30" i="35" s="1"/>
  <c r="G30" i="35"/>
  <c r="F30" i="35"/>
  <c r="E30" i="35"/>
  <c r="C30" i="35"/>
  <c r="B30" i="35"/>
  <c r="S29" i="35"/>
  <c r="R29" i="35"/>
  <c r="Q29" i="35"/>
  <c r="P29" i="35"/>
  <c r="E29" i="35"/>
  <c r="U29" i="35" s="1"/>
  <c r="S28" i="35"/>
  <c r="R28" i="35"/>
  <c r="Q28" i="35"/>
  <c r="P28" i="35"/>
  <c r="E28" i="35"/>
  <c r="U27" i="35"/>
  <c r="S27" i="35"/>
  <c r="R27" i="35"/>
  <c r="Q27" i="35"/>
  <c r="P27" i="35"/>
  <c r="E27" i="35"/>
  <c r="T27" i="35" s="1"/>
  <c r="S26" i="35"/>
  <c r="R26" i="35"/>
  <c r="Q26" i="35"/>
  <c r="P26" i="35"/>
  <c r="E26" i="35"/>
  <c r="T26" i="35" s="1"/>
  <c r="V24" i="35"/>
  <c r="O24" i="35"/>
  <c r="N24" i="35"/>
  <c r="M24" i="35"/>
  <c r="L24" i="35"/>
  <c r="K24" i="35"/>
  <c r="S24" i="35" s="1"/>
  <c r="J24" i="35"/>
  <c r="R24" i="35" s="1"/>
  <c r="I24" i="35"/>
  <c r="H24" i="35"/>
  <c r="G24" i="35"/>
  <c r="F24" i="35"/>
  <c r="E24" i="35"/>
  <c r="C24" i="35"/>
  <c r="B24" i="35"/>
  <c r="S23" i="35"/>
  <c r="R23" i="35"/>
  <c r="Q23" i="35"/>
  <c r="P23" i="35"/>
  <c r="E23" i="35"/>
  <c r="U22" i="35"/>
  <c r="S22" i="35"/>
  <c r="R22" i="35"/>
  <c r="Q22" i="35"/>
  <c r="P22" i="35"/>
  <c r="E22" i="35"/>
  <c r="T22" i="35" s="1"/>
  <c r="S21" i="35"/>
  <c r="R21" i="35"/>
  <c r="Q21" i="35"/>
  <c r="P21" i="35"/>
  <c r="E21" i="35"/>
  <c r="U21" i="35" s="1"/>
  <c r="S20" i="35"/>
  <c r="R20" i="35"/>
  <c r="Q20" i="35"/>
  <c r="P20" i="35"/>
  <c r="E20" i="35"/>
  <c r="T20" i="35" s="1"/>
  <c r="U19" i="35"/>
  <c r="S19" i="35"/>
  <c r="R19" i="35"/>
  <c r="Q19" i="35"/>
  <c r="P19" i="35"/>
  <c r="E19" i="35"/>
  <c r="T19" i="35" s="1"/>
  <c r="S18" i="35"/>
  <c r="R18" i="35"/>
  <c r="Q18" i="35"/>
  <c r="P18" i="35"/>
  <c r="E18" i="35"/>
  <c r="T17" i="35"/>
  <c r="S17" i="35"/>
  <c r="R17" i="35"/>
  <c r="Q17" i="35"/>
  <c r="P17" i="35"/>
  <c r="E17" i="35"/>
  <c r="U17" i="35" s="1"/>
  <c r="V15" i="35"/>
  <c r="O15" i="35"/>
  <c r="N15" i="35"/>
  <c r="M15" i="35"/>
  <c r="L15" i="35"/>
  <c r="K15" i="35"/>
  <c r="S15" i="35" s="1"/>
  <c r="J15" i="35"/>
  <c r="I15" i="35"/>
  <c r="H15" i="35"/>
  <c r="G15" i="35"/>
  <c r="F15" i="35"/>
  <c r="C15" i="35"/>
  <c r="E15" i="35" s="1"/>
  <c r="B15" i="35"/>
  <c r="S14" i="35"/>
  <c r="R14" i="35"/>
  <c r="Q14" i="35"/>
  <c r="P14" i="35"/>
  <c r="E14" i="35"/>
  <c r="U14" i="35" s="1"/>
  <c r="S13" i="35"/>
  <c r="R13" i="35"/>
  <c r="Q13" i="35"/>
  <c r="P13" i="35"/>
  <c r="E13" i="35"/>
  <c r="U13" i="35" s="1"/>
  <c r="S12" i="35"/>
  <c r="R12" i="35"/>
  <c r="Q12" i="35"/>
  <c r="P12" i="35"/>
  <c r="E12" i="35"/>
  <c r="S11" i="35"/>
  <c r="R11" i="35"/>
  <c r="Q11" i="35"/>
  <c r="P11" i="35"/>
  <c r="E11" i="35"/>
  <c r="T11" i="35" s="1"/>
  <c r="S10" i="35"/>
  <c r="R10" i="35"/>
  <c r="Q10" i="35"/>
  <c r="P10" i="35"/>
  <c r="E10" i="35"/>
  <c r="S9" i="35"/>
  <c r="R9" i="35"/>
  <c r="Q9" i="35"/>
  <c r="P9" i="35"/>
  <c r="E9" i="35"/>
  <c r="T9" i="35" s="1"/>
  <c r="S94" i="34"/>
  <c r="R94" i="34"/>
  <c r="Q94" i="34"/>
  <c r="P94" i="34"/>
  <c r="E94" i="34"/>
  <c r="T94" i="34" s="1"/>
  <c r="S93" i="34"/>
  <c r="R93" i="34"/>
  <c r="Q93" i="34"/>
  <c r="P93" i="34"/>
  <c r="E93" i="34"/>
  <c r="U93" i="34" s="1"/>
  <c r="S92" i="34"/>
  <c r="R92" i="34"/>
  <c r="Q92" i="34"/>
  <c r="P92" i="34"/>
  <c r="E92" i="34"/>
  <c r="U92" i="34" s="1"/>
  <c r="S91" i="34"/>
  <c r="R91" i="34"/>
  <c r="Q91" i="34"/>
  <c r="P91" i="34"/>
  <c r="E91" i="34"/>
  <c r="S90" i="34"/>
  <c r="R90" i="34"/>
  <c r="Q90" i="34"/>
  <c r="P90" i="34"/>
  <c r="E90" i="34"/>
  <c r="S89" i="34"/>
  <c r="R89" i="34"/>
  <c r="Q89" i="34"/>
  <c r="P89" i="34"/>
  <c r="E89" i="34"/>
  <c r="T89" i="34" s="1"/>
  <c r="S88" i="34"/>
  <c r="R88" i="34"/>
  <c r="Q88" i="34"/>
  <c r="P88" i="34"/>
  <c r="E88" i="34"/>
  <c r="S87" i="34"/>
  <c r="R87" i="34"/>
  <c r="Q87" i="34"/>
  <c r="P87" i="34"/>
  <c r="E87" i="34"/>
  <c r="V73" i="34"/>
  <c r="O73" i="34"/>
  <c r="N73" i="34"/>
  <c r="M73" i="34"/>
  <c r="L73" i="34"/>
  <c r="K73" i="34"/>
  <c r="J73" i="34"/>
  <c r="R73" i="34" s="1"/>
  <c r="I73" i="34"/>
  <c r="H73" i="34"/>
  <c r="G73" i="34"/>
  <c r="F73" i="34"/>
  <c r="C73" i="34"/>
  <c r="B73" i="34"/>
  <c r="V72" i="34"/>
  <c r="O72" i="34"/>
  <c r="N72" i="34"/>
  <c r="M72" i="34"/>
  <c r="L72" i="34"/>
  <c r="K72" i="34"/>
  <c r="J72" i="34"/>
  <c r="I72" i="34"/>
  <c r="H72" i="34"/>
  <c r="G72" i="34"/>
  <c r="F72" i="34"/>
  <c r="C72" i="34"/>
  <c r="B72" i="34"/>
  <c r="E72" i="34" s="1"/>
  <c r="V71" i="34"/>
  <c r="Q71" i="34"/>
  <c r="O71" i="34"/>
  <c r="N71" i="34"/>
  <c r="M71" i="34"/>
  <c r="L71" i="34"/>
  <c r="K71" i="34"/>
  <c r="J71" i="34"/>
  <c r="R71" i="34" s="1"/>
  <c r="I71" i="34"/>
  <c r="H71" i="34"/>
  <c r="P71" i="34" s="1"/>
  <c r="G71" i="34"/>
  <c r="F71" i="34"/>
  <c r="E71" i="34"/>
  <c r="C71" i="34"/>
  <c r="B71" i="34"/>
  <c r="U70" i="34"/>
  <c r="T70" i="34"/>
  <c r="S70" i="34"/>
  <c r="R70" i="34"/>
  <c r="Q70" i="34"/>
  <c r="P70" i="34"/>
  <c r="E70" i="34"/>
  <c r="S69" i="34"/>
  <c r="R69" i="34"/>
  <c r="Q69" i="34"/>
  <c r="P69" i="34"/>
  <c r="E69" i="34"/>
  <c r="T69" i="34" s="1"/>
  <c r="V67" i="34"/>
  <c r="O67" i="34"/>
  <c r="N67" i="34"/>
  <c r="M67" i="34"/>
  <c r="L67" i="34"/>
  <c r="K67" i="34"/>
  <c r="J67" i="34"/>
  <c r="I67" i="34"/>
  <c r="H67" i="34"/>
  <c r="G67" i="34"/>
  <c r="F67" i="34"/>
  <c r="C67" i="34"/>
  <c r="E67" i="34" s="1"/>
  <c r="B67" i="34"/>
  <c r="V66" i="34"/>
  <c r="S66" i="34"/>
  <c r="O66" i="34"/>
  <c r="N66" i="34"/>
  <c r="M66" i="34"/>
  <c r="L66" i="34"/>
  <c r="K66" i="34"/>
  <c r="J66" i="34"/>
  <c r="R66" i="34" s="1"/>
  <c r="I66" i="34"/>
  <c r="H66" i="34"/>
  <c r="G66" i="34"/>
  <c r="F66" i="34"/>
  <c r="C66" i="34"/>
  <c r="B66" i="34"/>
  <c r="E66" i="34" s="1"/>
  <c r="S65" i="34"/>
  <c r="R65" i="34"/>
  <c r="Q65" i="34"/>
  <c r="P65" i="34"/>
  <c r="E65" i="34"/>
  <c r="T65" i="34" s="1"/>
  <c r="S64" i="34"/>
  <c r="R64" i="34"/>
  <c r="Q64" i="34"/>
  <c r="P64" i="34"/>
  <c r="E64" i="34"/>
  <c r="U64" i="34" s="1"/>
  <c r="U63" i="34"/>
  <c r="S63" i="34"/>
  <c r="R63" i="34"/>
  <c r="Q63" i="34"/>
  <c r="P63" i="34"/>
  <c r="E63" i="34"/>
  <c r="T63" i="34" s="1"/>
  <c r="S62" i="34"/>
  <c r="R62" i="34"/>
  <c r="Q62" i="34"/>
  <c r="P62" i="34"/>
  <c r="E62" i="34"/>
  <c r="S61" i="34"/>
  <c r="R61" i="34"/>
  <c r="Q61" i="34"/>
  <c r="P61" i="34"/>
  <c r="E61" i="34"/>
  <c r="V59" i="34"/>
  <c r="O59" i="34"/>
  <c r="N59" i="34"/>
  <c r="M59" i="34"/>
  <c r="L59" i="34"/>
  <c r="K59" i="34"/>
  <c r="S59" i="34" s="1"/>
  <c r="J59" i="34"/>
  <c r="R59" i="34" s="1"/>
  <c r="I59" i="34"/>
  <c r="H59" i="34"/>
  <c r="G59" i="34"/>
  <c r="F59" i="34"/>
  <c r="C59" i="34"/>
  <c r="B59" i="34"/>
  <c r="E59" i="34" s="1"/>
  <c r="S58" i="34"/>
  <c r="R58" i="34"/>
  <c r="Q58" i="34"/>
  <c r="P58" i="34"/>
  <c r="E58" i="34"/>
  <c r="U58" i="34" s="1"/>
  <c r="S57" i="34"/>
  <c r="R57" i="34"/>
  <c r="Q57" i="34"/>
  <c r="P57" i="34"/>
  <c r="E57" i="34"/>
  <c r="S56" i="34"/>
  <c r="R56" i="34"/>
  <c r="Q56" i="34"/>
  <c r="P56" i="34"/>
  <c r="E56" i="34"/>
  <c r="U55" i="34"/>
  <c r="T55" i="34"/>
  <c r="S55" i="34"/>
  <c r="R55" i="34"/>
  <c r="Q55" i="34"/>
  <c r="P55" i="34"/>
  <c r="E55" i="34"/>
  <c r="V53" i="34"/>
  <c r="S53" i="34"/>
  <c r="O53" i="34"/>
  <c r="N53" i="34"/>
  <c r="M53" i="34"/>
  <c r="L53" i="34"/>
  <c r="K53" i="34"/>
  <c r="J53" i="34"/>
  <c r="R53" i="34" s="1"/>
  <c r="I53" i="34"/>
  <c r="H53" i="34"/>
  <c r="G53" i="34"/>
  <c r="F53" i="34"/>
  <c r="C53" i="34"/>
  <c r="B53" i="34"/>
  <c r="U52" i="34"/>
  <c r="S52" i="34"/>
  <c r="R52" i="34"/>
  <c r="Q52" i="34"/>
  <c r="P52" i="34"/>
  <c r="E52" i="34"/>
  <c r="T52" i="34" s="1"/>
  <c r="S51" i="34"/>
  <c r="R51" i="34"/>
  <c r="Q51" i="34"/>
  <c r="P51" i="34"/>
  <c r="E51" i="34"/>
  <c r="S50" i="34"/>
  <c r="R50" i="34"/>
  <c r="Q50" i="34"/>
  <c r="P50" i="34"/>
  <c r="E50" i="34"/>
  <c r="S49" i="34"/>
  <c r="R49" i="34"/>
  <c r="Q49" i="34"/>
  <c r="P49" i="34"/>
  <c r="E49" i="34"/>
  <c r="T49" i="34" s="1"/>
  <c r="S48" i="34"/>
  <c r="R48" i="34"/>
  <c r="Q48" i="34"/>
  <c r="P48" i="34"/>
  <c r="E48" i="34"/>
  <c r="U48" i="34" s="1"/>
  <c r="S47" i="34"/>
  <c r="R47" i="34"/>
  <c r="Q47" i="34"/>
  <c r="P47" i="34"/>
  <c r="E47" i="34"/>
  <c r="U47" i="34" s="1"/>
  <c r="S46" i="34"/>
  <c r="R46" i="34"/>
  <c r="Q46" i="34"/>
  <c r="P46" i="34"/>
  <c r="E46" i="34"/>
  <c r="S45" i="34"/>
  <c r="R45" i="34"/>
  <c r="Q45" i="34"/>
  <c r="P45" i="34"/>
  <c r="E45" i="34"/>
  <c r="U44" i="34"/>
  <c r="S44" i="34"/>
  <c r="R44" i="34"/>
  <c r="Q44" i="34"/>
  <c r="P44" i="34"/>
  <c r="E44" i="34"/>
  <c r="T44" i="34" s="1"/>
  <c r="U43" i="34"/>
  <c r="T43" i="34"/>
  <c r="S43" i="34"/>
  <c r="R43" i="34"/>
  <c r="Q43" i="34"/>
  <c r="P43" i="34"/>
  <c r="E43" i="34"/>
  <c r="S42" i="34"/>
  <c r="R42" i="34"/>
  <c r="Q42" i="34"/>
  <c r="P42" i="34"/>
  <c r="E42" i="34"/>
  <c r="V40" i="34"/>
  <c r="O40" i="34"/>
  <c r="N40" i="34"/>
  <c r="M40" i="34"/>
  <c r="L40" i="34"/>
  <c r="K40" i="34"/>
  <c r="S40" i="34" s="1"/>
  <c r="J40" i="34"/>
  <c r="R40" i="34" s="1"/>
  <c r="I40" i="34"/>
  <c r="H40" i="34"/>
  <c r="G40" i="34"/>
  <c r="F40" i="34"/>
  <c r="C40" i="34"/>
  <c r="B40" i="34"/>
  <c r="S39" i="34"/>
  <c r="R39" i="34"/>
  <c r="Q39" i="34"/>
  <c r="P39" i="34"/>
  <c r="E39" i="34"/>
  <c r="T38" i="34"/>
  <c r="S38" i="34"/>
  <c r="R38" i="34"/>
  <c r="Q38" i="34"/>
  <c r="P38" i="34"/>
  <c r="E38" i="34"/>
  <c r="U38" i="34" s="1"/>
  <c r="U37" i="34"/>
  <c r="S37" i="34"/>
  <c r="R37" i="34"/>
  <c r="Q37" i="34"/>
  <c r="P37" i="34"/>
  <c r="E37" i="34"/>
  <c r="T37" i="34" s="1"/>
  <c r="S36" i="34"/>
  <c r="R36" i="34"/>
  <c r="Q36" i="34"/>
  <c r="U36" i="34" s="1"/>
  <c r="P36" i="34"/>
  <c r="E36" i="34"/>
  <c r="T36" i="34" s="1"/>
  <c r="U35" i="34"/>
  <c r="S35" i="34"/>
  <c r="R35" i="34"/>
  <c r="Q35" i="34"/>
  <c r="P35" i="34"/>
  <c r="E35" i="34"/>
  <c r="T35" i="34" s="1"/>
  <c r="V33" i="34"/>
  <c r="S33" i="34"/>
  <c r="O33" i="34"/>
  <c r="Q33" i="34" s="1"/>
  <c r="N33" i="34"/>
  <c r="M33" i="34"/>
  <c r="L33" i="34"/>
  <c r="K33" i="34"/>
  <c r="J33" i="34"/>
  <c r="R33" i="34" s="1"/>
  <c r="I33" i="34"/>
  <c r="H33" i="34"/>
  <c r="G33" i="34"/>
  <c r="F33" i="34"/>
  <c r="C33" i="34"/>
  <c r="B33" i="34"/>
  <c r="E33" i="34" s="1"/>
  <c r="S32" i="34"/>
  <c r="R32" i="34"/>
  <c r="Q32" i="34"/>
  <c r="P32" i="34"/>
  <c r="T32" i="34" s="1"/>
  <c r="E32" i="34"/>
  <c r="V30" i="34"/>
  <c r="R30" i="34"/>
  <c r="O30" i="34"/>
  <c r="N30" i="34"/>
  <c r="M30" i="34"/>
  <c r="L30" i="34"/>
  <c r="K30" i="34"/>
  <c r="S30" i="34" s="1"/>
  <c r="J30" i="34"/>
  <c r="I30" i="34"/>
  <c r="H30" i="34"/>
  <c r="P30" i="34" s="1"/>
  <c r="G30" i="34"/>
  <c r="F30" i="34"/>
  <c r="C30" i="34"/>
  <c r="B30" i="34"/>
  <c r="E30" i="34" s="1"/>
  <c r="S29" i="34"/>
  <c r="R29" i="34"/>
  <c r="Q29" i="34"/>
  <c r="P29" i="34"/>
  <c r="E29" i="34"/>
  <c r="S28" i="34"/>
  <c r="R28" i="34"/>
  <c r="Q28" i="34"/>
  <c r="P28" i="34"/>
  <c r="E28" i="34"/>
  <c r="U27" i="34"/>
  <c r="T27" i="34"/>
  <c r="S27" i="34"/>
  <c r="R27" i="34"/>
  <c r="Q27" i="34"/>
  <c r="P27" i="34"/>
  <c r="E27" i="34"/>
  <c r="T26" i="34"/>
  <c r="S26" i="34"/>
  <c r="R26" i="34"/>
  <c r="Q26" i="34"/>
  <c r="P26" i="34"/>
  <c r="E26" i="34"/>
  <c r="U26" i="34" s="1"/>
  <c r="V24" i="34"/>
  <c r="O24" i="34"/>
  <c r="N24" i="34"/>
  <c r="M24" i="34"/>
  <c r="L24" i="34"/>
  <c r="K24" i="34"/>
  <c r="S24" i="34" s="1"/>
  <c r="J24" i="34"/>
  <c r="R24" i="34" s="1"/>
  <c r="I24" i="34"/>
  <c r="Q24" i="34" s="1"/>
  <c r="H24" i="34"/>
  <c r="G24" i="34"/>
  <c r="F24" i="34"/>
  <c r="C24" i="34"/>
  <c r="B24" i="34"/>
  <c r="E24" i="34" s="1"/>
  <c r="U23" i="34"/>
  <c r="T23" i="34"/>
  <c r="S23" i="34"/>
  <c r="R23" i="34"/>
  <c r="Q23" i="34"/>
  <c r="P23" i="34"/>
  <c r="E23" i="34"/>
  <c r="S22" i="34"/>
  <c r="R22" i="34"/>
  <c r="Q22" i="34"/>
  <c r="P22" i="34"/>
  <c r="E22" i="34"/>
  <c r="S21" i="34"/>
  <c r="R21" i="34"/>
  <c r="Q21" i="34"/>
  <c r="P21" i="34"/>
  <c r="E21" i="34"/>
  <c r="S20" i="34"/>
  <c r="R20" i="34"/>
  <c r="Q20" i="34"/>
  <c r="U20" i="34" s="1"/>
  <c r="P20" i="34"/>
  <c r="E20" i="34"/>
  <c r="T20" i="34" s="1"/>
  <c r="U19" i="34"/>
  <c r="T19" i="34"/>
  <c r="S19" i="34"/>
  <c r="R19" i="34"/>
  <c r="Q19" i="34"/>
  <c r="P19" i="34"/>
  <c r="E19" i="34"/>
  <c r="S18" i="34"/>
  <c r="R18" i="34"/>
  <c r="Q18" i="34"/>
  <c r="P18" i="34"/>
  <c r="E18" i="34"/>
  <c r="S17" i="34"/>
  <c r="R17" i="34"/>
  <c r="Q17" i="34"/>
  <c r="P17" i="34"/>
  <c r="E17" i="34"/>
  <c r="V15" i="34"/>
  <c r="O15" i="34"/>
  <c r="N15" i="34"/>
  <c r="M15" i="34"/>
  <c r="S15" i="34" s="1"/>
  <c r="L15" i="34"/>
  <c r="K15" i="34"/>
  <c r="J15" i="34"/>
  <c r="R15" i="34" s="1"/>
  <c r="I15" i="34"/>
  <c r="H15" i="34"/>
  <c r="P15" i="34" s="1"/>
  <c r="G15" i="34"/>
  <c r="F15" i="34"/>
  <c r="C15" i="34"/>
  <c r="E15" i="34" s="1"/>
  <c r="B15" i="34"/>
  <c r="U14" i="34"/>
  <c r="S14" i="34"/>
  <c r="R14" i="34"/>
  <c r="Q14" i="34"/>
  <c r="P14" i="34"/>
  <c r="E14" i="34"/>
  <c r="T14" i="34" s="1"/>
  <c r="T13" i="34"/>
  <c r="S13" i="34"/>
  <c r="R13" i="34"/>
  <c r="Q13" i="34"/>
  <c r="P13" i="34"/>
  <c r="E13" i="34"/>
  <c r="U13" i="34" s="1"/>
  <c r="S12" i="34"/>
  <c r="R12" i="34"/>
  <c r="Q12" i="34"/>
  <c r="P12" i="34"/>
  <c r="E12" i="34"/>
  <c r="U11" i="34"/>
  <c r="S11" i="34"/>
  <c r="R11" i="34"/>
  <c r="Q11" i="34"/>
  <c r="P11" i="34"/>
  <c r="E11" i="34"/>
  <c r="T11" i="34" s="1"/>
  <c r="S10" i="34"/>
  <c r="R10" i="34"/>
  <c r="Q10" i="34"/>
  <c r="P10" i="34"/>
  <c r="E10" i="34"/>
  <c r="U10" i="34" s="1"/>
  <c r="S9" i="34"/>
  <c r="R9" i="34"/>
  <c r="Q9" i="34"/>
  <c r="P9" i="34"/>
  <c r="E9" i="34"/>
  <c r="S94" i="33"/>
  <c r="R94" i="33"/>
  <c r="Q94" i="33"/>
  <c r="P94" i="33"/>
  <c r="E94" i="33"/>
  <c r="T94" i="33" s="1"/>
  <c r="U93" i="33"/>
  <c r="T93" i="33"/>
  <c r="S93" i="33"/>
  <c r="R93" i="33"/>
  <c r="Q93" i="33"/>
  <c r="P93" i="33"/>
  <c r="E93" i="33"/>
  <c r="S92" i="33"/>
  <c r="R92" i="33"/>
  <c r="Q92" i="33"/>
  <c r="P92" i="33"/>
  <c r="E92" i="33"/>
  <c r="S91" i="33"/>
  <c r="R91" i="33"/>
  <c r="Q91" i="33"/>
  <c r="P91" i="33"/>
  <c r="E91" i="33"/>
  <c r="U91" i="33" s="1"/>
  <c r="S90" i="33"/>
  <c r="R90" i="33"/>
  <c r="Q90" i="33"/>
  <c r="P90" i="33"/>
  <c r="E90" i="33"/>
  <c r="U89" i="33"/>
  <c r="S89" i="33"/>
  <c r="R89" i="33"/>
  <c r="Q89" i="33"/>
  <c r="P89" i="33"/>
  <c r="E89" i="33"/>
  <c r="T89" i="33" s="1"/>
  <c r="S88" i="33"/>
  <c r="R88" i="33"/>
  <c r="Q88" i="33"/>
  <c r="P88" i="33"/>
  <c r="E88" i="33"/>
  <c r="U88" i="33" s="1"/>
  <c r="S87" i="33"/>
  <c r="R87" i="33"/>
  <c r="Q87" i="33"/>
  <c r="P87" i="33"/>
  <c r="E87" i="33"/>
  <c r="V73" i="33"/>
  <c r="O73" i="33"/>
  <c r="N73" i="33"/>
  <c r="M73" i="33"/>
  <c r="L73" i="33"/>
  <c r="K73" i="33"/>
  <c r="J73" i="33"/>
  <c r="I73" i="33"/>
  <c r="Q73" i="33" s="1"/>
  <c r="H73" i="33"/>
  <c r="G73" i="33"/>
  <c r="F73" i="33"/>
  <c r="C73" i="33"/>
  <c r="B73" i="33"/>
  <c r="V72" i="33"/>
  <c r="R72" i="33"/>
  <c r="O72" i="33"/>
  <c r="N72" i="33"/>
  <c r="M72" i="33"/>
  <c r="Q72" i="33" s="1"/>
  <c r="L72" i="33"/>
  <c r="K72" i="33"/>
  <c r="J72" i="33"/>
  <c r="I72" i="33"/>
  <c r="H72" i="33"/>
  <c r="P72" i="33" s="1"/>
  <c r="G72" i="33"/>
  <c r="F72" i="33"/>
  <c r="C72" i="33"/>
  <c r="B72" i="33"/>
  <c r="V71" i="33"/>
  <c r="S71" i="33"/>
  <c r="O71" i="33"/>
  <c r="N71" i="33"/>
  <c r="M71" i="33"/>
  <c r="L71" i="33"/>
  <c r="R71" i="33" s="1"/>
  <c r="K71" i="33"/>
  <c r="J71" i="33"/>
  <c r="I71" i="33"/>
  <c r="H71" i="33"/>
  <c r="G71" i="33"/>
  <c r="F71" i="33"/>
  <c r="C71" i="33"/>
  <c r="B71" i="33"/>
  <c r="E71" i="33" s="1"/>
  <c r="U70" i="33"/>
  <c r="S70" i="33"/>
  <c r="R70" i="33"/>
  <c r="Q70" i="33"/>
  <c r="P70" i="33"/>
  <c r="E70" i="33"/>
  <c r="T70" i="33" s="1"/>
  <c r="S69" i="33"/>
  <c r="R69" i="33"/>
  <c r="Q69" i="33"/>
  <c r="P69" i="33"/>
  <c r="E69" i="33"/>
  <c r="U69" i="33" s="1"/>
  <c r="V67" i="33"/>
  <c r="O67" i="33"/>
  <c r="N67" i="33"/>
  <c r="M67" i="33"/>
  <c r="L67" i="33"/>
  <c r="K67" i="33"/>
  <c r="J67" i="33"/>
  <c r="I67" i="33"/>
  <c r="H67" i="33"/>
  <c r="G67" i="33"/>
  <c r="F67" i="33"/>
  <c r="C67" i="33"/>
  <c r="B67" i="33"/>
  <c r="V66" i="33"/>
  <c r="R66" i="33"/>
  <c r="O66" i="33"/>
  <c r="N66" i="33"/>
  <c r="M66" i="33"/>
  <c r="L66" i="33"/>
  <c r="K66" i="33"/>
  <c r="S66" i="33" s="1"/>
  <c r="J66" i="33"/>
  <c r="I66" i="33"/>
  <c r="H66" i="33"/>
  <c r="P66" i="33" s="1"/>
  <c r="G66" i="33"/>
  <c r="F66" i="33"/>
  <c r="C66" i="33"/>
  <c r="B66" i="33"/>
  <c r="E66" i="33" s="1"/>
  <c r="U65" i="33"/>
  <c r="S65" i="33"/>
  <c r="R65" i="33"/>
  <c r="Q65" i="33"/>
  <c r="P65" i="33"/>
  <c r="E65" i="33"/>
  <c r="T65" i="33" s="1"/>
  <c r="T64" i="33"/>
  <c r="S64" i="33"/>
  <c r="R64" i="33"/>
  <c r="Q64" i="33"/>
  <c r="P64" i="33"/>
  <c r="E64" i="33"/>
  <c r="U64" i="33" s="1"/>
  <c r="S63" i="33"/>
  <c r="R63" i="33"/>
  <c r="Q63" i="33"/>
  <c r="P63" i="33"/>
  <c r="E63" i="33"/>
  <c r="U63" i="33" s="1"/>
  <c r="S62" i="33"/>
  <c r="R62" i="33"/>
  <c r="Q62" i="33"/>
  <c r="P62" i="33"/>
  <c r="E62" i="33"/>
  <c r="U61" i="33"/>
  <c r="T61" i="33"/>
  <c r="S61" i="33"/>
  <c r="R61" i="33"/>
  <c r="Q61" i="33"/>
  <c r="P61" i="33"/>
  <c r="E61" i="33"/>
  <c r="V59" i="33"/>
  <c r="O59" i="33"/>
  <c r="N59" i="33"/>
  <c r="M59" i="33"/>
  <c r="L59" i="33"/>
  <c r="K59" i="33"/>
  <c r="S59" i="33" s="1"/>
  <c r="J59" i="33"/>
  <c r="R59" i="33" s="1"/>
  <c r="I59" i="33"/>
  <c r="H59" i="33"/>
  <c r="G59" i="33"/>
  <c r="F59" i="33"/>
  <c r="C59" i="33"/>
  <c r="B59" i="33"/>
  <c r="E59" i="33" s="1"/>
  <c r="U58" i="33"/>
  <c r="T58" i="33"/>
  <c r="S58" i="33"/>
  <c r="R58" i="33"/>
  <c r="Q58" i="33"/>
  <c r="P58" i="33"/>
  <c r="E58" i="33"/>
  <c r="S57" i="33"/>
  <c r="R57" i="33"/>
  <c r="Q57" i="33"/>
  <c r="P57" i="33"/>
  <c r="E57" i="33"/>
  <c r="U57" i="33" s="1"/>
  <c r="U56" i="33"/>
  <c r="T56" i="33"/>
  <c r="S56" i="33"/>
  <c r="R56" i="33"/>
  <c r="Q56" i="33"/>
  <c r="P56" i="33"/>
  <c r="E56" i="33"/>
  <c r="S55" i="33"/>
  <c r="R55" i="33"/>
  <c r="Q55" i="33"/>
  <c r="P55" i="33"/>
  <c r="E55" i="33"/>
  <c r="V53" i="33"/>
  <c r="O53" i="33"/>
  <c r="N53" i="33"/>
  <c r="M53" i="33"/>
  <c r="L53" i="33"/>
  <c r="K53" i="33"/>
  <c r="S53" i="33" s="1"/>
  <c r="J53" i="33"/>
  <c r="R53" i="33" s="1"/>
  <c r="I53" i="33"/>
  <c r="Q53" i="33" s="1"/>
  <c r="H53" i="33"/>
  <c r="G53" i="33"/>
  <c r="F53" i="33"/>
  <c r="E53" i="33"/>
  <c r="C53" i="33"/>
  <c r="B53" i="33"/>
  <c r="U52" i="33"/>
  <c r="T52" i="33"/>
  <c r="S52" i="33"/>
  <c r="R52" i="33"/>
  <c r="Q52" i="33"/>
  <c r="P52" i="33"/>
  <c r="E52" i="33"/>
  <c r="S51" i="33"/>
  <c r="R51" i="33"/>
  <c r="Q51" i="33"/>
  <c r="P51" i="33"/>
  <c r="E51" i="33"/>
  <c r="U51" i="33" s="1"/>
  <c r="S50" i="33"/>
  <c r="R50" i="33"/>
  <c r="Q50" i="33"/>
  <c r="P50" i="33"/>
  <c r="E50" i="33"/>
  <c r="S49" i="33"/>
  <c r="R49" i="33"/>
  <c r="Q49" i="33"/>
  <c r="P49" i="33"/>
  <c r="E49" i="33"/>
  <c r="T49" i="33" s="1"/>
  <c r="U48" i="33"/>
  <c r="T48" i="33"/>
  <c r="S48" i="33"/>
  <c r="R48" i="33"/>
  <c r="Q48" i="33"/>
  <c r="P48" i="33"/>
  <c r="E48" i="33"/>
  <c r="U47" i="33"/>
  <c r="S47" i="33"/>
  <c r="R47" i="33"/>
  <c r="Q47" i="33"/>
  <c r="P47" i="33"/>
  <c r="E47" i="33"/>
  <c r="T47" i="33" s="1"/>
  <c r="S46" i="33"/>
  <c r="R46" i="33"/>
  <c r="Q46" i="33"/>
  <c r="P46" i="33"/>
  <c r="E46" i="33"/>
  <c r="U46" i="33" s="1"/>
  <c r="U45" i="33"/>
  <c r="T45" i="33"/>
  <c r="S45" i="33"/>
  <c r="R45" i="33"/>
  <c r="Q45" i="33"/>
  <c r="P45" i="33"/>
  <c r="E45" i="33"/>
  <c r="S44" i="33"/>
  <c r="R44" i="33"/>
  <c r="Q44" i="33"/>
  <c r="P44" i="33"/>
  <c r="E44" i="33"/>
  <c r="S43" i="33"/>
  <c r="R43" i="33"/>
  <c r="Q43" i="33"/>
  <c r="P43" i="33"/>
  <c r="E43" i="33"/>
  <c r="S42" i="33"/>
  <c r="R42" i="33"/>
  <c r="Q42" i="33"/>
  <c r="P42" i="33"/>
  <c r="E42" i="33"/>
  <c r="V40" i="33"/>
  <c r="O40" i="33"/>
  <c r="N40" i="33"/>
  <c r="M40" i="33"/>
  <c r="L40" i="33"/>
  <c r="K40" i="33"/>
  <c r="J40" i="33"/>
  <c r="I40" i="33"/>
  <c r="H40" i="33"/>
  <c r="G40" i="33"/>
  <c r="F40" i="33"/>
  <c r="C40" i="33"/>
  <c r="B40" i="33"/>
  <c r="E40" i="33" s="1"/>
  <c r="S39" i="33"/>
  <c r="R39" i="33"/>
  <c r="Q39" i="33"/>
  <c r="P39" i="33"/>
  <c r="E39" i="33"/>
  <c r="S38" i="33"/>
  <c r="R38" i="33"/>
  <c r="Q38" i="33"/>
  <c r="P38" i="33"/>
  <c r="E38" i="33"/>
  <c r="S37" i="33"/>
  <c r="R37" i="33"/>
  <c r="Q37" i="33"/>
  <c r="P37" i="33"/>
  <c r="E37" i="33"/>
  <c r="S36" i="33"/>
  <c r="R36" i="33"/>
  <c r="Q36" i="33"/>
  <c r="U36" i="33" s="1"/>
  <c r="P36" i="33"/>
  <c r="T36" i="33" s="1"/>
  <c r="E36" i="33"/>
  <c r="S35" i="33"/>
  <c r="R35" i="33"/>
  <c r="Q35" i="33"/>
  <c r="P35" i="33"/>
  <c r="E35" i="33"/>
  <c r="U35" i="33" s="1"/>
  <c r="V33" i="33"/>
  <c r="R33" i="33"/>
  <c r="O33" i="33"/>
  <c r="N33" i="33"/>
  <c r="M33" i="33"/>
  <c r="S33" i="33" s="1"/>
  <c r="L33" i="33"/>
  <c r="K33" i="33"/>
  <c r="J33" i="33"/>
  <c r="I33" i="33"/>
  <c r="H33" i="33"/>
  <c r="P33" i="33" s="1"/>
  <c r="G33" i="33"/>
  <c r="F33" i="33"/>
  <c r="E33" i="33"/>
  <c r="C33" i="33"/>
  <c r="B33" i="33"/>
  <c r="S32" i="33"/>
  <c r="R32" i="33"/>
  <c r="Q32" i="33"/>
  <c r="P32" i="33"/>
  <c r="E32" i="33"/>
  <c r="V30" i="33"/>
  <c r="R30" i="33"/>
  <c r="O30" i="33"/>
  <c r="N30" i="33"/>
  <c r="M30" i="33"/>
  <c r="L30" i="33"/>
  <c r="K30" i="33"/>
  <c r="S30" i="33" s="1"/>
  <c r="J30" i="33"/>
  <c r="I30" i="33"/>
  <c r="H30" i="33"/>
  <c r="G30" i="33"/>
  <c r="F30" i="33"/>
  <c r="C30" i="33"/>
  <c r="B30" i="33"/>
  <c r="S29" i="33"/>
  <c r="R29" i="33"/>
  <c r="Q29" i="33"/>
  <c r="P29" i="33"/>
  <c r="E29" i="33"/>
  <c r="T29" i="33" s="1"/>
  <c r="S28" i="33"/>
  <c r="R28" i="33"/>
  <c r="Q28" i="33"/>
  <c r="P28" i="33"/>
  <c r="E28" i="33"/>
  <c r="S27" i="33"/>
  <c r="R27" i="33"/>
  <c r="Q27" i="33"/>
  <c r="P27" i="33"/>
  <c r="E27" i="33"/>
  <c r="U27" i="33" s="1"/>
  <c r="S26" i="33"/>
  <c r="R26" i="33"/>
  <c r="Q26" i="33"/>
  <c r="P26" i="33"/>
  <c r="E26" i="33"/>
  <c r="T26" i="33" s="1"/>
  <c r="V24" i="33"/>
  <c r="S24" i="33"/>
  <c r="O24" i="33"/>
  <c r="N24" i="33"/>
  <c r="M24" i="33"/>
  <c r="L24" i="33"/>
  <c r="K24" i="33"/>
  <c r="J24" i="33"/>
  <c r="R24" i="33" s="1"/>
  <c r="I24" i="33"/>
  <c r="Q24" i="33" s="1"/>
  <c r="H24" i="33"/>
  <c r="G24" i="33"/>
  <c r="F24" i="33"/>
  <c r="C24" i="33"/>
  <c r="B24" i="33"/>
  <c r="S23" i="33"/>
  <c r="R23" i="33"/>
  <c r="Q23" i="33"/>
  <c r="P23" i="33"/>
  <c r="E23" i="33"/>
  <c r="U23" i="33" s="1"/>
  <c r="U22" i="33"/>
  <c r="S22" i="33"/>
  <c r="R22" i="33"/>
  <c r="Q22" i="33"/>
  <c r="P22" i="33"/>
  <c r="E22" i="33"/>
  <c r="T22" i="33" s="1"/>
  <c r="S21" i="33"/>
  <c r="R21" i="33"/>
  <c r="Q21" i="33"/>
  <c r="P21" i="33"/>
  <c r="E21" i="33"/>
  <c r="T20" i="33"/>
  <c r="S20" i="33"/>
  <c r="R20" i="33"/>
  <c r="Q20" i="33"/>
  <c r="U20" i="33" s="1"/>
  <c r="P20" i="33"/>
  <c r="E20" i="33"/>
  <c r="S19" i="33"/>
  <c r="R19" i="33"/>
  <c r="Q19" i="33"/>
  <c r="P19" i="33"/>
  <c r="E19" i="33"/>
  <c r="S18" i="33"/>
  <c r="R18" i="33"/>
  <c r="Q18" i="33"/>
  <c r="P18" i="33"/>
  <c r="E18" i="33"/>
  <c r="U17" i="33"/>
  <c r="S17" i="33"/>
  <c r="R17" i="33"/>
  <c r="Q17" i="33"/>
  <c r="P17" i="33"/>
  <c r="E17" i="33"/>
  <c r="T17" i="33" s="1"/>
  <c r="V15" i="33"/>
  <c r="S15" i="33"/>
  <c r="O15" i="33"/>
  <c r="N15" i="33"/>
  <c r="M15" i="33"/>
  <c r="L15" i="33"/>
  <c r="K15" i="33"/>
  <c r="J15" i="33"/>
  <c r="I15" i="33"/>
  <c r="H15" i="33"/>
  <c r="G15" i="33"/>
  <c r="F15" i="33"/>
  <c r="C15" i="33"/>
  <c r="B15" i="33"/>
  <c r="S14" i="33"/>
  <c r="R14" i="33"/>
  <c r="Q14" i="33"/>
  <c r="P14" i="33"/>
  <c r="E14" i="33"/>
  <c r="S13" i="33"/>
  <c r="R13" i="33"/>
  <c r="Q13" i="33"/>
  <c r="P13" i="33"/>
  <c r="E13" i="33"/>
  <c r="T12" i="33"/>
  <c r="S12" i="33"/>
  <c r="R12" i="33"/>
  <c r="Q12" i="33"/>
  <c r="P12" i="33"/>
  <c r="E12" i="33"/>
  <c r="U12" i="33" s="1"/>
  <c r="U11" i="33"/>
  <c r="S11" i="33"/>
  <c r="R11" i="33"/>
  <c r="Q11" i="33"/>
  <c r="P11" i="33"/>
  <c r="E11" i="33"/>
  <c r="T11" i="33" s="1"/>
  <c r="S10" i="33"/>
  <c r="R10" i="33"/>
  <c r="Q10" i="33"/>
  <c r="U10" i="33" s="1"/>
  <c r="P10" i="33"/>
  <c r="T10" i="33" s="1"/>
  <c r="E10" i="33"/>
  <c r="T9" i="33"/>
  <c r="S9" i="33"/>
  <c r="R9" i="33"/>
  <c r="Q9" i="33"/>
  <c r="P9" i="33"/>
  <c r="E9" i="33"/>
  <c r="U9" i="33" s="1"/>
  <c r="S94" i="32"/>
  <c r="R94" i="32"/>
  <c r="Q94" i="32"/>
  <c r="P94" i="32"/>
  <c r="E94" i="32"/>
  <c r="T93" i="32"/>
  <c r="S93" i="32"/>
  <c r="R93" i="32"/>
  <c r="Q93" i="32"/>
  <c r="P93" i="32"/>
  <c r="E93" i="32"/>
  <c r="U93" i="32" s="1"/>
  <c r="S92" i="32"/>
  <c r="R92" i="32"/>
  <c r="Q92" i="32"/>
  <c r="P92" i="32"/>
  <c r="E92" i="32"/>
  <c r="S91" i="32"/>
  <c r="R91" i="32"/>
  <c r="Q91" i="32"/>
  <c r="P91" i="32"/>
  <c r="E91" i="32"/>
  <c r="T91" i="32" s="1"/>
  <c r="S90" i="32"/>
  <c r="R90" i="32"/>
  <c r="Q90" i="32"/>
  <c r="P90" i="32"/>
  <c r="E90" i="32"/>
  <c r="U90" i="32" s="1"/>
  <c r="S89" i="32"/>
  <c r="R89" i="32"/>
  <c r="Q89" i="32"/>
  <c r="P89" i="32"/>
  <c r="E89" i="32"/>
  <c r="U88" i="32"/>
  <c r="T88" i="32"/>
  <c r="S88" i="32"/>
  <c r="R88" i="32"/>
  <c r="Q88" i="32"/>
  <c r="P88" i="32"/>
  <c r="E88" i="32"/>
  <c r="T87" i="32"/>
  <c r="S87" i="32"/>
  <c r="R87" i="32"/>
  <c r="Q87" i="32"/>
  <c r="P87" i="32"/>
  <c r="E87" i="32"/>
  <c r="U87" i="32" s="1"/>
  <c r="V73" i="32"/>
  <c r="O73" i="32"/>
  <c r="N73" i="32"/>
  <c r="M73" i="32"/>
  <c r="L73" i="32"/>
  <c r="K73" i="32"/>
  <c r="S73" i="32" s="1"/>
  <c r="J73" i="32"/>
  <c r="R73" i="32" s="1"/>
  <c r="I73" i="32"/>
  <c r="H73" i="32"/>
  <c r="G73" i="32"/>
  <c r="F73" i="32"/>
  <c r="C73" i="32"/>
  <c r="B73" i="32"/>
  <c r="V72" i="32"/>
  <c r="O72" i="32"/>
  <c r="N72" i="32"/>
  <c r="M72" i="32"/>
  <c r="L72" i="32"/>
  <c r="K72" i="32"/>
  <c r="J72" i="32"/>
  <c r="I72" i="32"/>
  <c r="H72" i="32"/>
  <c r="G72" i="32"/>
  <c r="F72" i="32"/>
  <c r="C72" i="32"/>
  <c r="E72" i="32" s="1"/>
  <c r="B72" i="32"/>
  <c r="V71" i="32"/>
  <c r="O71" i="32"/>
  <c r="N71" i="32"/>
  <c r="M71" i="32"/>
  <c r="L71" i="32"/>
  <c r="K71" i="32"/>
  <c r="J71" i="32"/>
  <c r="R71" i="32" s="1"/>
  <c r="I71" i="32"/>
  <c r="H71" i="32"/>
  <c r="G71" i="32"/>
  <c r="F71" i="32"/>
  <c r="C71" i="32"/>
  <c r="B71" i="32"/>
  <c r="S70" i="32"/>
  <c r="R70" i="32"/>
  <c r="Q70" i="32"/>
  <c r="P70" i="32"/>
  <c r="E70" i="32"/>
  <c r="U69" i="32"/>
  <c r="S69" i="32"/>
  <c r="R69" i="32"/>
  <c r="Q69" i="32"/>
  <c r="P69" i="32"/>
  <c r="E69" i="32"/>
  <c r="V67" i="32"/>
  <c r="O67" i="32"/>
  <c r="N67" i="32"/>
  <c r="M67" i="32"/>
  <c r="L67" i="32"/>
  <c r="K67" i="32"/>
  <c r="J67" i="32"/>
  <c r="I67" i="32"/>
  <c r="H67" i="32"/>
  <c r="G67" i="32"/>
  <c r="F67" i="32"/>
  <c r="C67" i="32"/>
  <c r="E67" i="32" s="1"/>
  <c r="B67" i="32"/>
  <c r="V66" i="32"/>
  <c r="O66" i="32"/>
  <c r="N66" i="32"/>
  <c r="M66" i="32"/>
  <c r="L66" i="32"/>
  <c r="K66" i="32"/>
  <c r="S66" i="32" s="1"/>
  <c r="J66" i="32"/>
  <c r="R66" i="32" s="1"/>
  <c r="I66" i="32"/>
  <c r="Q66" i="32" s="1"/>
  <c r="H66" i="32"/>
  <c r="G66" i="32"/>
  <c r="F66" i="32"/>
  <c r="C66" i="32"/>
  <c r="E66" i="32" s="1"/>
  <c r="B66" i="32"/>
  <c r="S65" i="32"/>
  <c r="R65" i="32"/>
  <c r="Q65" i="32"/>
  <c r="P65" i="32"/>
  <c r="E65" i="32"/>
  <c r="S64" i="32"/>
  <c r="R64" i="32"/>
  <c r="Q64" i="32"/>
  <c r="P64" i="32"/>
  <c r="E64" i="32"/>
  <c r="U64" i="32" s="1"/>
  <c r="S63" i="32"/>
  <c r="R63" i="32"/>
  <c r="Q63" i="32"/>
  <c r="P63" i="32"/>
  <c r="E63" i="32"/>
  <c r="S62" i="32"/>
  <c r="R62" i="32"/>
  <c r="Q62" i="32"/>
  <c r="P62" i="32"/>
  <c r="E62" i="32"/>
  <c r="T62" i="32" s="1"/>
  <c r="U61" i="32"/>
  <c r="S61" i="32"/>
  <c r="R61" i="32"/>
  <c r="Q61" i="32"/>
  <c r="P61" i="32"/>
  <c r="E61" i="32"/>
  <c r="T61" i="32" s="1"/>
  <c r="V59" i="32"/>
  <c r="S59" i="32"/>
  <c r="O59" i="32"/>
  <c r="N59" i="32"/>
  <c r="M59" i="32"/>
  <c r="L59" i="32"/>
  <c r="K59" i="32"/>
  <c r="J59" i="32"/>
  <c r="R59" i="32" s="1"/>
  <c r="I59" i="32"/>
  <c r="H59" i="32"/>
  <c r="G59" i="32"/>
  <c r="F59" i="32"/>
  <c r="C59" i="32"/>
  <c r="B59" i="32"/>
  <c r="S58" i="32"/>
  <c r="R58" i="32"/>
  <c r="Q58" i="32"/>
  <c r="P58" i="32"/>
  <c r="E58" i="32"/>
  <c r="T58" i="32" s="1"/>
  <c r="S57" i="32"/>
  <c r="R57" i="32"/>
  <c r="Q57" i="32"/>
  <c r="P57" i="32"/>
  <c r="E57" i="32"/>
  <c r="U56" i="32"/>
  <c r="T56" i="32"/>
  <c r="S56" i="32"/>
  <c r="R56" i="32"/>
  <c r="Q56" i="32"/>
  <c r="P56" i="32"/>
  <c r="E56" i="32"/>
  <c r="S55" i="32"/>
  <c r="R55" i="32"/>
  <c r="Q55" i="32"/>
  <c r="P55" i="32"/>
  <c r="E55" i="32"/>
  <c r="T55" i="32" s="1"/>
  <c r="V53" i="32"/>
  <c r="O53" i="32"/>
  <c r="N53" i="32"/>
  <c r="M53" i="32"/>
  <c r="L53" i="32"/>
  <c r="K53" i="32"/>
  <c r="S53" i="32" s="1"/>
  <c r="J53" i="32"/>
  <c r="R53" i="32" s="1"/>
  <c r="I53" i="32"/>
  <c r="H53" i="32"/>
  <c r="G53" i="32"/>
  <c r="F53" i="32"/>
  <c r="C53" i="32"/>
  <c r="B53" i="32"/>
  <c r="U52" i="32"/>
  <c r="S52" i="32"/>
  <c r="R52" i="32"/>
  <c r="Q52" i="32"/>
  <c r="P52" i="32"/>
  <c r="E52" i="32"/>
  <c r="T52" i="32" s="1"/>
  <c r="U51" i="32"/>
  <c r="S51" i="32"/>
  <c r="R51" i="32"/>
  <c r="Q51" i="32"/>
  <c r="P51" i="32"/>
  <c r="E51" i="32"/>
  <c r="T51" i="32" s="1"/>
  <c r="S50" i="32"/>
  <c r="R50" i="32"/>
  <c r="Q50" i="32"/>
  <c r="P50" i="32"/>
  <c r="E50" i="32"/>
  <c r="S49" i="32"/>
  <c r="R49" i="32"/>
  <c r="Q49" i="32"/>
  <c r="P49" i="32"/>
  <c r="E49" i="32"/>
  <c r="T48" i="32"/>
  <c r="S48" i="32"/>
  <c r="R48" i="32"/>
  <c r="Q48" i="32"/>
  <c r="P48" i="32"/>
  <c r="E48" i="32"/>
  <c r="U48" i="32" s="1"/>
  <c r="S47" i="32"/>
  <c r="R47" i="32"/>
  <c r="Q47" i="32"/>
  <c r="P47" i="32"/>
  <c r="E47" i="32"/>
  <c r="S46" i="32"/>
  <c r="R46" i="32"/>
  <c r="Q46" i="32"/>
  <c r="P46" i="32"/>
  <c r="E46" i="32"/>
  <c r="U45" i="32"/>
  <c r="S45" i="32"/>
  <c r="R45" i="32"/>
  <c r="Q45" i="32"/>
  <c r="P45" i="32"/>
  <c r="E45" i="32"/>
  <c r="T45" i="32" s="1"/>
  <c r="S44" i="32"/>
  <c r="R44" i="32"/>
  <c r="Q44" i="32"/>
  <c r="P44" i="32"/>
  <c r="E44" i="32"/>
  <c r="T43" i="32"/>
  <c r="S43" i="32"/>
  <c r="R43" i="32"/>
  <c r="Q43" i="32"/>
  <c r="P43" i="32"/>
  <c r="E43" i="32"/>
  <c r="U43" i="32" s="1"/>
  <c r="U42" i="32"/>
  <c r="T42" i="32"/>
  <c r="S42" i="32"/>
  <c r="R42" i="32"/>
  <c r="Q42" i="32"/>
  <c r="P42" i="32"/>
  <c r="E42" i="32"/>
  <c r="V40" i="32"/>
  <c r="O40" i="32"/>
  <c r="N40" i="32"/>
  <c r="M40" i="32"/>
  <c r="L40" i="32"/>
  <c r="K40" i="32"/>
  <c r="S40" i="32" s="1"/>
  <c r="J40" i="32"/>
  <c r="I40" i="32"/>
  <c r="H40" i="32"/>
  <c r="G40" i="32"/>
  <c r="F40" i="32"/>
  <c r="C40" i="32"/>
  <c r="B40" i="32"/>
  <c r="S39" i="32"/>
  <c r="R39" i="32"/>
  <c r="Q39" i="32"/>
  <c r="P39" i="32"/>
  <c r="E39" i="32"/>
  <c r="U39" i="32" s="1"/>
  <c r="U38" i="32"/>
  <c r="T38" i="32"/>
  <c r="S38" i="32"/>
  <c r="R38" i="32"/>
  <c r="Q38" i="32"/>
  <c r="P38" i="32"/>
  <c r="E38" i="32"/>
  <c r="U37" i="32"/>
  <c r="T37" i="32"/>
  <c r="S37" i="32"/>
  <c r="R37" i="32"/>
  <c r="Q37" i="32"/>
  <c r="P37" i="32"/>
  <c r="E37" i="32"/>
  <c r="S36" i="32"/>
  <c r="R36" i="32"/>
  <c r="Q36" i="32"/>
  <c r="P36" i="32"/>
  <c r="T36" i="32" s="1"/>
  <c r="E36" i="32"/>
  <c r="S35" i="32"/>
  <c r="R35" i="32"/>
  <c r="Q35" i="32"/>
  <c r="P35" i="32"/>
  <c r="E35" i="32"/>
  <c r="V33" i="32"/>
  <c r="O33" i="32"/>
  <c r="N33" i="32"/>
  <c r="M33" i="32"/>
  <c r="L33" i="32"/>
  <c r="K33" i="32"/>
  <c r="J33" i="32"/>
  <c r="I33" i="32"/>
  <c r="H33" i="32"/>
  <c r="G33" i="32"/>
  <c r="F33" i="32"/>
  <c r="C33" i="32"/>
  <c r="B33" i="32"/>
  <c r="E33" i="32" s="1"/>
  <c r="S32" i="32"/>
  <c r="R32" i="32"/>
  <c r="Q32" i="32"/>
  <c r="P32" i="32"/>
  <c r="E32" i="32"/>
  <c r="V30" i="32"/>
  <c r="O30" i="32"/>
  <c r="N30" i="32"/>
  <c r="M30" i="32"/>
  <c r="L30" i="32"/>
  <c r="K30" i="32"/>
  <c r="S30" i="32" s="1"/>
  <c r="J30" i="32"/>
  <c r="R30" i="32" s="1"/>
  <c r="I30" i="32"/>
  <c r="H30" i="32"/>
  <c r="G30" i="32"/>
  <c r="F30" i="32"/>
  <c r="C30" i="32"/>
  <c r="B30" i="32"/>
  <c r="E30" i="32" s="1"/>
  <c r="U29" i="32"/>
  <c r="S29" i="32"/>
  <c r="R29" i="32"/>
  <c r="Q29" i="32"/>
  <c r="P29" i="32"/>
  <c r="E29" i="32"/>
  <c r="T29" i="32" s="1"/>
  <c r="S28" i="32"/>
  <c r="R28" i="32"/>
  <c r="Q28" i="32"/>
  <c r="P28" i="32"/>
  <c r="E28" i="32"/>
  <c r="S27" i="32"/>
  <c r="R27" i="32"/>
  <c r="Q27" i="32"/>
  <c r="P27" i="32"/>
  <c r="E27" i="32"/>
  <c r="S26" i="32"/>
  <c r="R26" i="32"/>
  <c r="Q26" i="32"/>
  <c r="P26" i="32"/>
  <c r="E26" i="32"/>
  <c r="T26" i="32" s="1"/>
  <c r="V24" i="32"/>
  <c r="O24" i="32"/>
  <c r="N24" i="32"/>
  <c r="M24" i="32"/>
  <c r="L24" i="32"/>
  <c r="K24" i="32"/>
  <c r="S24" i="32" s="1"/>
  <c r="J24" i="32"/>
  <c r="I24" i="32"/>
  <c r="H24" i="32"/>
  <c r="G24" i="32"/>
  <c r="F24" i="32"/>
  <c r="C24" i="32"/>
  <c r="B24" i="32"/>
  <c r="S23" i="32"/>
  <c r="R23" i="32"/>
  <c r="Q23" i="32"/>
  <c r="P23" i="32"/>
  <c r="E23" i="32"/>
  <c r="S22" i="32"/>
  <c r="R22" i="32"/>
  <c r="Q22" i="32"/>
  <c r="P22" i="32"/>
  <c r="E22" i="32"/>
  <c r="T22" i="32" s="1"/>
  <c r="U21" i="32"/>
  <c r="T21" i="32"/>
  <c r="S21" i="32"/>
  <c r="R21" i="32"/>
  <c r="Q21" i="32"/>
  <c r="P21" i="32"/>
  <c r="E21" i="32"/>
  <c r="T20" i="32"/>
  <c r="S20" i="32"/>
  <c r="R20" i="32"/>
  <c r="Q20" i="32"/>
  <c r="U20" i="32" s="1"/>
  <c r="P20" i="32"/>
  <c r="E20" i="32"/>
  <c r="S19" i="32"/>
  <c r="R19" i="32"/>
  <c r="Q19" i="32"/>
  <c r="P19" i="32"/>
  <c r="E19" i="32"/>
  <c r="U19" i="32" s="1"/>
  <c r="U18" i="32"/>
  <c r="S18" i="32"/>
  <c r="R18" i="32"/>
  <c r="Q18" i="32"/>
  <c r="P18" i="32"/>
  <c r="E18" i="32"/>
  <c r="T18" i="32" s="1"/>
  <c r="T17" i="32"/>
  <c r="S17" i="32"/>
  <c r="R17" i="32"/>
  <c r="Q17" i="32"/>
  <c r="P17" i="32"/>
  <c r="E17" i="32"/>
  <c r="U17" i="32" s="1"/>
  <c r="V15" i="32"/>
  <c r="O15" i="32"/>
  <c r="N15" i="32"/>
  <c r="M15" i="32"/>
  <c r="L15" i="32"/>
  <c r="K15" i="32"/>
  <c r="S15" i="32" s="1"/>
  <c r="J15" i="32"/>
  <c r="R15" i="32" s="1"/>
  <c r="I15" i="32"/>
  <c r="H15" i="32"/>
  <c r="G15" i="32"/>
  <c r="F15" i="32"/>
  <c r="C15" i="32"/>
  <c r="B15" i="32"/>
  <c r="E15" i="32" s="1"/>
  <c r="S14" i="32"/>
  <c r="R14" i="32"/>
  <c r="Q14" i="32"/>
  <c r="U14" i="32" s="1"/>
  <c r="P14" i="32"/>
  <c r="E14" i="32"/>
  <c r="T14" i="32" s="1"/>
  <c r="S13" i="32"/>
  <c r="R13" i="32"/>
  <c r="Q13" i="32"/>
  <c r="P13" i="32"/>
  <c r="E13" i="32"/>
  <c r="S12" i="32"/>
  <c r="R12" i="32"/>
  <c r="Q12" i="32"/>
  <c r="P12" i="32"/>
  <c r="E12" i="32"/>
  <c r="U12" i="32" s="1"/>
  <c r="S11" i="32"/>
  <c r="R11" i="32"/>
  <c r="Q11" i="32"/>
  <c r="P11" i="32"/>
  <c r="E11" i="32"/>
  <c r="S10" i="32"/>
  <c r="R10" i="32"/>
  <c r="Q10" i="32"/>
  <c r="U10" i="32" s="1"/>
  <c r="P10" i="32"/>
  <c r="E10" i="32"/>
  <c r="S9" i="32"/>
  <c r="R9" i="32"/>
  <c r="Q9" i="32"/>
  <c r="P9" i="32"/>
  <c r="E9" i="32"/>
  <c r="U9" i="32" s="1"/>
  <c r="S94" i="31"/>
  <c r="R94" i="31"/>
  <c r="Q94" i="31"/>
  <c r="P94" i="31"/>
  <c r="E94" i="31"/>
  <c r="U94" i="31" s="1"/>
  <c r="S93" i="31"/>
  <c r="R93" i="31"/>
  <c r="Q93" i="31"/>
  <c r="P93" i="31"/>
  <c r="E93" i="31"/>
  <c r="S92" i="31"/>
  <c r="R92" i="31"/>
  <c r="Q92" i="31"/>
  <c r="P92" i="31"/>
  <c r="E92" i="31"/>
  <c r="S91" i="31"/>
  <c r="R91" i="31"/>
  <c r="Q91" i="31"/>
  <c r="P91" i="31"/>
  <c r="E91" i="31"/>
  <c r="S90" i="31"/>
  <c r="R90" i="31"/>
  <c r="Q90" i="31"/>
  <c r="P90" i="31"/>
  <c r="E90" i="31"/>
  <c r="U90" i="31" s="1"/>
  <c r="S89" i="31"/>
  <c r="R89" i="31"/>
  <c r="Q89" i="31"/>
  <c r="P89" i="31"/>
  <c r="E89" i="31"/>
  <c r="S88" i="31"/>
  <c r="R88" i="31"/>
  <c r="Q88" i="31"/>
  <c r="P88" i="31"/>
  <c r="E88" i="31"/>
  <c r="U87" i="31"/>
  <c r="S87" i="31"/>
  <c r="R87" i="31"/>
  <c r="Q87" i="31"/>
  <c r="P87" i="31"/>
  <c r="E87" i="31"/>
  <c r="T87" i="31" s="1"/>
  <c r="V73" i="31"/>
  <c r="O73" i="31"/>
  <c r="N73" i="31"/>
  <c r="M73" i="31"/>
  <c r="L73" i="31"/>
  <c r="K73" i="31"/>
  <c r="J73" i="31"/>
  <c r="I73" i="31"/>
  <c r="H73" i="31"/>
  <c r="G73" i="31"/>
  <c r="F73" i="31"/>
  <c r="C73" i="31"/>
  <c r="B73" i="31"/>
  <c r="V72" i="31"/>
  <c r="O72" i="31"/>
  <c r="N72" i="31"/>
  <c r="M72" i="31"/>
  <c r="L72" i="31"/>
  <c r="K72" i="31"/>
  <c r="S72" i="31" s="1"/>
  <c r="J72" i="31"/>
  <c r="I72" i="31"/>
  <c r="H72" i="31"/>
  <c r="G72" i="31"/>
  <c r="F72" i="31"/>
  <c r="C72" i="31"/>
  <c r="B72" i="31"/>
  <c r="E72" i="31" s="1"/>
  <c r="V71" i="31"/>
  <c r="O71" i="31"/>
  <c r="N71" i="31"/>
  <c r="M71" i="31"/>
  <c r="L71" i="31"/>
  <c r="K71" i="31"/>
  <c r="J71" i="31"/>
  <c r="R71" i="31" s="1"/>
  <c r="I71" i="31"/>
  <c r="Q71" i="31" s="1"/>
  <c r="H71" i="31"/>
  <c r="G71" i="31"/>
  <c r="F71" i="31"/>
  <c r="C71" i="31"/>
  <c r="B71" i="31"/>
  <c r="T70" i="31"/>
  <c r="S70" i="31"/>
  <c r="R70" i="31"/>
  <c r="Q70" i="31"/>
  <c r="P70" i="31"/>
  <c r="E70" i="31"/>
  <c r="U70" i="31" s="1"/>
  <c r="T69" i="31"/>
  <c r="S69" i="31"/>
  <c r="R69" i="31"/>
  <c r="Q69" i="31"/>
  <c r="U69" i="31" s="1"/>
  <c r="P69" i="31"/>
  <c r="E69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E67" i="31" s="1"/>
  <c r="V66" i="31"/>
  <c r="O66" i="31"/>
  <c r="N66" i="31"/>
  <c r="M66" i="31"/>
  <c r="L66" i="31"/>
  <c r="K66" i="31"/>
  <c r="S66" i="31" s="1"/>
  <c r="J66" i="31"/>
  <c r="R66" i="31" s="1"/>
  <c r="I66" i="31"/>
  <c r="Q66" i="31" s="1"/>
  <c r="H66" i="31"/>
  <c r="G66" i="31"/>
  <c r="F66" i="31"/>
  <c r="C66" i="31"/>
  <c r="B66" i="31"/>
  <c r="S65" i="31"/>
  <c r="R65" i="31"/>
  <c r="Q65" i="31"/>
  <c r="P65" i="31"/>
  <c r="E65" i="31"/>
  <c r="U64" i="31"/>
  <c r="S64" i="31"/>
  <c r="R64" i="31"/>
  <c r="Q64" i="31"/>
  <c r="P64" i="31"/>
  <c r="E64" i="31"/>
  <c r="T64" i="31" s="1"/>
  <c r="S63" i="31"/>
  <c r="R63" i="31"/>
  <c r="Q63" i="31"/>
  <c r="P63" i="31"/>
  <c r="E63" i="31"/>
  <c r="S62" i="31"/>
  <c r="R62" i="31"/>
  <c r="Q62" i="31"/>
  <c r="P62" i="31"/>
  <c r="E62" i="3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S59" i="31" s="1"/>
  <c r="J59" i="31"/>
  <c r="R59" i="31" s="1"/>
  <c r="I59" i="31"/>
  <c r="H59" i="31"/>
  <c r="G59" i="31"/>
  <c r="F59" i="31"/>
  <c r="C59" i="31"/>
  <c r="B59" i="31"/>
  <c r="S58" i="31"/>
  <c r="R58" i="31"/>
  <c r="Q58" i="31"/>
  <c r="P58" i="31"/>
  <c r="E58" i="31"/>
  <c r="S57" i="31"/>
  <c r="R57" i="31"/>
  <c r="Q57" i="31"/>
  <c r="P57" i="31"/>
  <c r="E57" i="31"/>
  <c r="U57" i="31" s="1"/>
  <c r="S56" i="31"/>
  <c r="R56" i="31"/>
  <c r="Q56" i="31"/>
  <c r="P56" i="31"/>
  <c r="E56" i="31"/>
  <c r="S55" i="31"/>
  <c r="R55" i="31"/>
  <c r="Q55" i="31"/>
  <c r="P55" i="31"/>
  <c r="E55" i="31"/>
  <c r="V53" i="31"/>
  <c r="O53" i="31"/>
  <c r="N53" i="31"/>
  <c r="M53" i="31"/>
  <c r="L53" i="31"/>
  <c r="K53" i="31"/>
  <c r="S53" i="31" s="1"/>
  <c r="J53" i="31"/>
  <c r="R53" i="31" s="1"/>
  <c r="I53" i="31"/>
  <c r="H53" i="31"/>
  <c r="G53" i="31"/>
  <c r="F53" i="31"/>
  <c r="C53" i="31"/>
  <c r="B53" i="31"/>
  <c r="E53" i="31" s="1"/>
  <c r="S52" i="31"/>
  <c r="R52" i="31"/>
  <c r="Q52" i="31"/>
  <c r="P52" i="31"/>
  <c r="E52" i="31"/>
  <c r="S51" i="31"/>
  <c r="R51" i="31"/>
  <c r="Q51" i="31"/>
  <c r="P51" i="31"/>
  <c r="E51" i="31"/>
  <c r="S50" i="31"/>
  <c r="R50" i="31"/>
  <c r="Q50" i="31"/>
  <c r="P50" i="31"/>
  <c r="E50" i="31"/>
  <c r="S49" i="31"/>
  <c r="R49" i="31"/>
  <c r="Q49" i="31"/>
  <c r="P49" i="31"/>
  <c r="E49" i="31"/>
  <c r="U49" i="31" s="1"/>
  <c r="S48" i="31"/>
  <c r="R48" i="31"/>
  <c r="Q48" i="31"/>
  <c r="P48" i="31"/>
  <c r="E48" i="31"/>
  <c r="T47" i="31"/>
  <c r="S47" i="31"/>
  <c r="R47" i="31"/>
  <c r="Q47" i="31"/>
  <c r="P47" i="31"/>
  <c r="E47" i="31"/>
  <c r="U47" i="31" s="1"/>
  <c r="U46" i="31"/>
  <c r="S46" i="31"/>
  <c r="R46" i="31"/>
  <c r="Q46" i="31"/>
  <c r="P46" i="31"/>
  <c r="E46" i="31"/>
  <c r="T46" i="31" s="1"/>
  <c r="S45" i="31"/>
  <c r="R45" i="31"/>
  <c r="Q45" i="31"/>
  <c r="P45" i="31"/>
  <c r="E45" i="31"/>
  <c r="U45" i="31" s="1"/>
  <c r="S44" i="31"/>
  <c r="R44" i="31"/>
  <c r="Q44" i="31"/>
  <c r="P44" i="31"/>
  <c r="E44" i="31"/>
  <c r="S43" i="31"/>
  <c r="R43" i="31"/>
  <c r="Q43" i="31"/>
  <c r="P43" i="31"/>
  <c r="E43" i="31"/>
  <c r="U43" i="31" s="1"/>
  <c r="S42" i="31"/>
  <c r="R42" i="31"/>
  <c r="Q42" i="31"/>
  <c r="P42" i="31"/>
  <c r="E42" i="31"/>
  <c r="V40" i="31"/>
  <c r="O40" i="31"/>
  <c r="N40" i="31"/>
  <c r="M40" i="31"/>
  <c r="L40" i="31"/>
  <c r="K40" i="31"/>
  <c r="S40" i="31" s="1"/>
  <c r="J40" i="31"/>
  <c r="I40" i="31"/>
  <c r="H40" i="31"/>
  <c r="G40" i="31"/>
  <c r="F40" i="31"/>
  <c r="C40" i="31"/>
  <c r="B40" i="31"/>
  <c r="E40" i="31" s="1"/>
  <c r="S39" i="31"/>
  <c r="R39" i="31"/>
  <c r="Q39" i="31"/>
  <c r="P39" i="31"/>
  <c r="E39" i="31"/>
  <c r="T39" i="31" s="1"/>
  <c r="S38" i="31"/>
  <c r="R38" i="31"/>
  <c r="Q38" i="31"/>
  <c r="P38" i="31"/>
  <c r="E38" i="31"/>
  <c r="S37" i="31"/>
  <c r="R37" i="31"/>
  <c r="Q37" i="31"/>
  <c r="P37" i="31"/>
  <c r="E37" i="31"/>
  <c r="S36" i="31"/>
  <c r="R36" i="31"/>
  <c r="Q36" i="31"/>
  <c r="P36" i="31"/>
  <c r="E36" i="31"/>
  <c r="S35" i="31"/>
  <c r="R35" i="31"/>
  <c r="Q35" i="31"/>
  <c r="P35" i="31"/>
  <c r="E35" i="31"/>
  <c r="V33" i="31"/>
  <c r="O33" i="31"/>
  <c r="N33" i="31"/>
  <c r="M33" i="31"/>
  <c r="L33" i="31"/>
  <c r="K33" i="31"/>
  <c r="S33" i="31" s="1"/>
  <c r="J33" i="31"/>
  <c r="R33" i="31" s="1"/>
  <c r="I33" i="31"/>
  <c r="H33" i="31"/>
  <c r="G33" i="31"/>
  <c r="F33" i="31"/>
  <c r="C33" i="31"/>
  <c r="B33" i="31"/>
  <c r="E33" i="31" s="1"/>
  <c r="U32" i="31"/>
  <c r="S32" i="31"/>
  <c r="R32" i="31"/>
  <c r="Q32" i="31"/>
  <c r="P32" i="31"/>
  <c r="E32" i="31"/>
  <c r="V30" i="31"/>
  <c r="S30" i="31"/>
  <c r="Q30" i="31"/>
  <c r="O30" i="31"/>
  <c r="N30" i="31"/>
  <c r="M30" i="31"/>
  <c r="L30" i="31"/>
  <c r="K30" i="31"/>
  <c r="J30" i="31"/>
  <c r="R30" i="31" s="1"/>
  <c r="I30" i="31"/>
  <c r="H30" i="31"/>
  <c r="P30" i="31" s="1"/>
  <c r="G30" i="31"/>
  <c r="F30" i="31"/>
  <c r="C30" i="31"/>
  <c r="B30" i="31"/>
  <c r="S29" i="31"/>
  <c r="R29" i="31"/>
  <c r="Q29" i="31"/>
  <c r="P29" i="31"/>
  <c r="E29" i="31"/>
  <c r="S28" i="31"/>
  <c r="R28" i="31"/>
  <c r="Q28" i="31"/>
  <c r="P28" i="31"/>
  <c r="E28" i="31"/>
  <c r="T28" i="31" s="1"/>
  <c r="U27" i="31"/>
  <c r="T27" i="31"/>
  <c r="S27" i="31"/>
  <c r="R27" i="31"/>
  <c r="Q27" i="31"/>
  <c r="P27" i="31"/>
  <c r="E27" i="31"/>
  <c r="U26" i="31"/>
  <c r="T26" i="31"/>
  <c r="S26" i="31"/>
  <c r="R26" i="31"/>
  <c r="Q26" i="31"/>
  <c r="P26" i="31"/>
  <c r="E26" i="31"/>
  <c r="V24" i="31"/>
  <c r="R24" i="31"/>
  <c r="O24" i="31"/>
  <c r="N24" i="31"/>
  <c r="M24" i="31"/>
  <c r="L24" i="31"/>
  <c r="K24" i="31"/>
  <c r="S24" i="31" s="1"/>
  <c r="J24" i="31"/>
  <c r="I24" i="31"/>
  <c r="H24" i="31"/>
  <c r="G24" i="31"/>
  <c r="F24" i="31"/>
  <c r="C24" i="31"/>
  <c r="B24" i="31"/>
  <c r="S23" i="31"/>
  <c r="R23" i="31"/>
  <c r="Q23" i="31"/>
  <c r="P23" i="31"/>
  <c r="E23" i="31"/>
  <c r="U22" i="31"/>
  <c r="S22" i="31"/>
  <c r="R22" i="31"/>
  <c r="Q22" i="31"/>
  <c r="P22" i="31"/>
  <c r="E22" i="31"/>
  <c r="T22" i="31" s="1"/>
  <c r="S21" i="31"/>
  <c r="R21" i="31"/>
  <c r="Q21" i="31"/>
  <c r="P21" i="31"/>
  <c r="E21" i="31"/>
  <c r="S20" i="31"/>
  <c r="R20" i="31"/>
  <c r="Q20" i="31"/>
  <c r="P20" i="31"/>
  <c r="E20" i="31"/>
  <c r="S19" i="31"/>
  <c r="R19" i="31"/>
  <c r="Q19" i="31"/>
  <c r="P19" i="31"/>
  <c r="E19" i="31"/>
  <c r="S18" i="31"/>
  <c r="R18" i="31"/>
  <c r="Q18" i="31"/>
  <c r="P18" i="31"/>
  <c r="E18" i="31"/>
  <c r="T18" i="31" s="1"/>
  <c r="S17" i="31"/>
  <c r="R17" i="31"/>
  <c r="Q17" i="31"/>
  <c r="P17" i="31"/>
  <c r="E17" i="31"/>
  <c r="U17" i="31" s="1"/>
  <c r="V15" i="31"/>
  <c r="O15" i="31"/>
  <c r="N15" i="31"/>
  <c r="M15" i="31"/>
  <c r="L15" i="31"/>
  <c r="K15" i="31"/>
  <c r="J15" i="31"/>
  <c r="I15" i="31"/>
  <c r="Q15" i="31" s="1"/>
  <c r="H15" i="31"/>
  <c r="G15" i="31"/>
  <c r="F15" i="31"/>
  <c r="C15" i="31"/>
  <c r="B15" i="31"/>
  <c r="S14" i="31"/>
  <c r="R14" i="31"/>
  <c r="Q14" i="31"/>
  <c r="P14" i="31"/>
  <c r="E14" i="31"/>
  <c r="S13" i="31"/>
  <c r="R13" i="31"/>
  <c r="Q13" i="31"/>
  <c r="P13" i="31"/>
  <c r="E13" i="31"/>
  <c r="U13" i="31" s="1"/>
  <c r="U12" i="31"/>
  <c r="S12" i="31"/>
  <c r="R12" i="31"/>
  <c r="Q12" i="31"/>
  <c r="P12" i="31"/>
  <c r="E12" i="31"/>
  <c r="T12" i="31" s="1"/>
  <c r="S11" i="31"/>
  <c r="R11" i="31"/>
  <c r="Q11" i="31"/>
  <c r="P11" i="31"/>
  <c r="E11" i="31"/>
  <c r="S10" i="31"/>
  <c r="R10" i="31"/>
  <c r="Q10" i="31"/>
  <c r="P10" i="31"/>
  <c r="E10" i="31"/>
  <c r="T10" i="31" s="1"/>
  <c r="S9" i="31"/>
  <c r="R9" i="31"/>
  <c r="Q9" i="31"/>
  <c r="P9" i="31"/>
  <c r="E9" i="31"/>
  <c r="S94" i="30"/>
  <c r="R94" i="30"/>
  <c r="Q94" i="30"/>
  <c r="P94" i="30"/>
  <c r="E94" i="30"/>
  <c r="S93" i="30"/>
  <c r="R93" i="30"/>
  <c r="Q93" i="30"/>
  <c r="P93" i="30"/>
  <c r="E93" i="30"/>
  <c r="U92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U90" i="30"/>
  <c r="S90" i="30"/>
  <c r="R90" i="30"/>
  <c r="Q90" i="30"/>
  <c r="P90" i="30"/>
  <c r="E90" i="30"/>
  <c r="T90" i="30" s="1"/>
  <c r="S89" i="30"/>
  <c r="R89" i="30"/>
  <c r="Q89" i="30"/>
  <c r="P89" i="30"/>
  <c r="E89" i="30"/>
  <c r="U88" i="30"/>
  <c r="S88" i="30"/>
  <c r="R88" i="30"/>
  <c r="Q88" i="30"/>
  <c r="P88" i="30"/>
  <c r="E88" i="30"/>
  <c r="T88" i="30" s="1"/>
  <c r="S87" i="30"/>
  <c r="R87" i="30"/>
  <c r="Q87" i="30"/>
  <c r="P87" i="30"/>
  <c r="E87" i="30"/>
  <c r="U87" i="30" s="1"/>
  <c r="V73" i="30"/>
  <c r="O73" i="30"/>
  <c r="N73" i="30"/>
  <c r="M73" i="30"/>
  <c r="L73" i="30"/>
  <c r="K73" i="30"/>
  <c r="J73" i="30"/>
  <c r="I73" i="30"/>
  <c r="H73" i="30"/>
  <c r="G73" i="30"/>
  <c r="F73" i="30"/>
  <c r="E73" i="30"/>
  <c r="C73" i="30"/>
  <c r="B73" i="30"/>
  <c r="V72" i="30"/>
  <c r="O72" i="30"/>
  <c r="N72" i="30"/>
  <c r="M72" i="30"/>
  <c r="L72" i="30"/>
  <c r="R72" i="30" s="1"/>
  <c r="K72" i="30"/>
  <c r="J72" i="30"/>
  <c r="I72" i="30"/>
  <c r="Q72" i="30" s="1"/>
  <c r="H72" i="30"/>
  <c r="G72" i="30"/>
  <c r="F72" i="30"/>
  <c r="C72" i="30"/>
  <c r="B72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C71" i="30"/>
  <c r="B71" i="30"/>
  <c r="E71" i="30" s="1"/>
  <c r="U70" i="30"/>
  <c r="T70" i="30"/>
  <c r="S70" i="30"/>
  <c r="R70" i="30"/>
  <c r="Q70" i="30"/>
  <c r="P70" i="30"/>
  <c r="E70" i="30"/>
  <c r="S69" i="30"/>
  <c r="R69" i="30"/>
  <c r="Q69" i="30"/>
  <c r="P69" i="30"/>
  <c r="E69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V66" i="30"/>
  <c r="O66" i="30"/>
  <c r="N66" i="30"/>
  <c r="M66" i="30"/>
  <c r="L66" i="30"/>
  <c r="K66" i="30"/>
  <c r="S66" i="30" s="1"/>
  <c r="J66" i="30"/>
  <c r="R66" i="30" s="1"/>
  <c r="I66" i="30"/>
  <c r="H66" i="30"/>
  <c r="G66" i="30"/>
  <c r="F66" i="30"/>
  <c r="C66" i="30"/>
  <c r="B66" i="30"/>
  <c r="E66" i="30" s="1"/>
  <c r="S65" i="30"/>
  <c r="R65" i="30"/>
  <c r="Q65" i="30"/>
  <c r="P65" i="30"/>
  <c r="E65" i="30"/>
  <c r="U64" i="30"/>
  <c r="T64" i="30"/>
  <c r="S64" i="30"/>
  <c r="R64" i="30"/>
  <c r="Q64" i="30"/>
  <c r="P64" i="30"/>
  <c r="E64" i="30"/>
  <c r="T63" i="30"/>
  <c r="S63" i="30"/>
  <c r="R63" i="30"/>
  <c r="Q63" i="30"/>
  <c r="P63" i="30"/>
  <c r="E63" i="30"/>
  <c r="U63" i="30" s="1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S59" i="30" s="1"/>
  <c r="J59" i="30"/>
  <c r="R59" i="30" s="1"/>
  <c r="I59" i="30"/>
  <c r="H59" i="30"/>
  <c r="G59" i="30"/>
  <c r="F59" i="30"/>
  <c r="C59" i="30"/>
  <c r="B59" i="30"/>
  <c r="E59" i="30" s="1"/>
  <c r="S58" i="30"/>
  <c r="R58" i="30"/>
  <c r="Q58" i="30"/>
  <c r="P58" i="30"/>
  <c r="E58" i="30"/>
  <c r="U58" i="30" s="1"/>
  <c r="S57" i="30"/>
  <c r="R57" i="30"/>
  <c r="Q57" i="30"/>
  <c r="P57" i="30"/>
  <c r="E57" i="30"/>
  <c r="U56" i="30"/>
  <c r="T56" i="30"/>
  <c r="S56" i="30"/>
  <c r="R56" i="30"/>
  <c r="Q56" i="30"/>
  <c r="P56" i="30"/>
  <c r="E56" i="30"/>
  <c r="U55" i="30"/>
  <c r="T55" i="30"/>
  <c r="S55" i="30"/>
  <c r="R55" i="30"/>
  <c r="Q55" i="30"/>
  <c r="P55" i="30"/>
  <c r="E55" i="30"/>
  <c r="V53" i="30"/>
  <c r="O53" i="30"/>
  <c r="N53" i="30"/>
  <c r="M53" i="30"/>
  <c r="L53" i="30"/>
  <c r="K53" i="30"/>
  <c r="S53" i="30" s="1"/>
  <c r="J53" i="30"/>
  <c r="R53" i="30" s="1"/>
  <c r="I53" i="30"/>
  <c r="H53" i="30"/>
  <c r="G53" i="30"/>
  <c r="F53" i="30"/>
  <c r="C53" i="30"/>
  <c r="B53" i="30"/>
  <c r="E53" i="30" s="1"/>
  <c r="S52" i="30"/>
  <c r="R52" i="30"/>
  <c r="Q52" i="30"/>
  <c r="P52" i="30"/>
  <c r="E52" i="30"/>
  <c r="T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S48" i="30"/>
  <c r="R48" i="30"/>
  <c r="Q48" i="30"/>
  <c r="P48" i="30"/>
  <c r="E48" i="30"/>
  <c r="U47" i="30"/>
  <c r="S47" i="30"/>
  <c r="R47" i="30"/>
  <c r="Q47" i="30"/>
  <c r="P47" i="30"/>
  <c r="E47" i="30"/>
  <c r="T47" i="30" s="1"/>
  <c r="T46" i="30"/>
  <c r="S46" i="30"/>
  <c r="R46" i="30"/>
  <c r="Q46" i="30"/>
  <c r="P46" i="30"/>
  <c r="E46" i="30"/>
  <c r="U46" i="30" s="1"/>
  <c r="S45" i="30"/>
  <c r="R45" i="30"/>
  <c r="Q45" i="30"/>
  <c r="P45" i="30"/>
  <c r="E45" i="30"/>
  <c r="S44" i="30"/>
  <c r="R44" i="30"/>
  <c r="Q44" i="30"/>
  <c r="P44" i="30"/>
  <c r="E44" i="30"/>
  <c r="S43" i="30"/>
  <c r="R43" i="30"/>
  <c r="Q43" i="30"/>
  <c r="P43" i="30"/>
  <c r="E43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H40" i="30"/>
  <c r="G40" i="30"/>
  <c r="F40" i="30"/>
  <c r="E40" i="30"/>
  <c r="C40" i="30"/>
  <c r="B40" i="30"/>
  <c r="S39" i="30"/>
  <c r="R39" i="30"/>
  <c r="Q39" i="30"/>
  <c r="P39" i="30"/>
  <c r="E39" i="30"/>
  <c r="T38" i="30"/>
  <c r="S38" i="30"/>
  <c r="R38" i="30"/>
  <c r="Q38" i="30"/>
  <c r="P38" i="30"/>
  <c r="E38" i="30"/>
  <c r="U38" i="30" s="1"/>
  <c r="S37" i="30"/>
  <c r="R37" i="30"/>
  <c r="Q37" i="30"/>
  <c r="P37" i="30"/>
  <c r="E37" i="30"/>
  <c r="S36" i="30"/>
  <c r="R36" i="30"/>
  <c r="Q36" i="30"/>
  <c r="P36" i="30"/>
  <c r="T36" i="30" s="1"/>
  <c r="E36" i="30"/>
  <c r="S35" i="30"/>
  <c r="R35" i="30"/>
  <c r="Q35" i="30"/>
  <c r="P35" i="30"/>
  <c r="E35" i="30"/>
  <c r="V33" i="30"/>
  <c r="S33" i="30"/>
  <c r="O33" i="30"/>
  <c r="N33" i="30"/>
  <c r="M33" i="30"/>
  <c r="L33" i="30"/>
  <c r="K33" i="30"/>
  <c r="J33" i="30"/>
  <c r="R33" i="30" s="1"/>
  <c r="I33" i="30"/>
  <c r="H33" i="30"/>
  <c r="G33" i="30"/>
  <c r="F33" i="30"/>
  <c r="E33" i="30"/>
  <c r="C33" i="30"/>
  <c r="B33" i="30"/>
  <c r="S32" i="30"/>
  <c r="R32" i="30"/>
  <c r="Q32" i="30"/>
  <c r="P32" i="30"/>
  <c r="E32" i="30"/>
  <c r="V30" i="30"/>
  <c r="O30" i="30"/>
  <c r="N30" i="30"/>
  <c r="M30" i="30"/>
  <c r="L30" i="30"/>
  <c r="K30" i="30"/>
  <c r="S30" i="30" s="1"/>
  <c r="J30" i="30"/>
  <c r="R30" i="30" s="1"/>
  <c r="I30" i="30"/>
  <c r="H30" i="30"/>
  <c r="G30" i="30"/>
  <c r="F30" i="30"/>
  <c r="C30" i="30"/>
  <c r="B30" i="30"/>
  <c r="S29" i="30"/>
  <c r="R29" i="30"/>
  <c r="Q29" i="30"/>
  <c r="P29" i="30"/>
  <c r="E29" i="30"/>
  <c r="U28" i="30"/>
  <c r="T28" i="30"/>
  <c r="S28" i="30"/>
  <c r="R28" i="30"/>
  <c r="Q28" i="30"/>
  <c r="P28" i="30"/>
  <c r="E28" i="30"/>
  <c r="S27" i="30"/>
  <c r="R27" i="30"/>
  <c r="Q27" i="30"/>
  <c r="P27" i="30"/>
  <c r="E27" i="30"/>
  <c r="T26" i="30"/>
  <c r="S26" i="30"/>
  <c r="R26" i="30"/>
  <c r="Q26" i="30"/>
  <c r="P26" i="30"/>
  <c r="E26" i="30"/>
  <c r="U26" i="30" s="1"/>
  <c r="V24" i="30"/>
  <c r="Q24" i="30"/>
  <c r="O24" i="30"/>
  <c r="N24" i="30"/>
  <c r="M24" i="30"/>
  <c r="L24" i="30"/>
  <c r="K24" i="30"/>
  <c r="S24" i="30" s="1"/>
  <c r="J24" i="30"/>
  <c r="I24" i="30"/>
  <c r="H24" i="30"/>
  <c r="P24" i="30" s="1"/>
  <c r="G24" i="30"/>
  <c r="F24" i="30"/>
  <c r="C24" i="30"/>
  <c r="B24" i="30"/>
  <c r="E24" i="30" s="1"/>
  <c r="S23" i="30"/>
  <c r="R23" i="30"/>
  <c r="Q23" i="30"/>
  <c r="P23" i="30"/>
  <c r="E23" i="30"/>
  <c r="T23" i="30" s="1"/>
  <c r="S22" i="30"/>
  <c r="R22" i="30"/>
  <c r="Q22" i="30"/>
  <c r="P22" i="30"/>
  <c r="E22" i="30"/>
  <c r="S21" i="30"/>
  <c r="R21" i="30"/>
  <c r="Q21" i="30"/>
  <c r="P21" i="30"/>
  <c r="E21" i="30"/>
  <c r="S20" i="30"/>
  <c r="R20" i="30"/>
  <c r="Q20" i="30"/>
  <c r="P20" i="30"/>
  <c r="T20" i="30" s="1"/>
  <c r="E20" i="30"/>
  <c r="U19" i="30"/>
  <c r="S19" i="30"/>
  <c r="R19" i="30"/>
  <c r="Q19" i="30"/>
  <c r="P19" i="30"/>
  <c r="E19" i="30"/>
  <c r="T19" i="30" s="1"/>
  <c r="S18" i="30"/>
  <c r="R18" i="30"/>
  <c r="Q18" i="30"/>
  <c r="P18" i="30"/>
  <c r="E18" i="30"/>
  <c r="U18" i="30" s="1"/>
  <c r="S17" i="30"/>
  <c r="R17" i="30"/>
  <c r="Q17" i="30"/>
  <c r="P17" i="30"/>
  <c r="E17" i="30"/>
  <c r="V15" i="30"/>
  <c r="O15" i="30"/>
  <c r="N15" i="30"/>
  <c r="M15" i="30"/>
  <c r="L15" i="30"/>
  <c r="K15" i="30"/>
  <c r="J15" i="30"/>
  <c r="I15" i="30"/>
  <c r="H15" i="30"/>
  <c r="G15" i="30"/>
  <c r="F15" i="30"/>
  <c r="C15" i="30"/>
  <c r="E15" i="30" s="1"/>
  <c r="B15" i="30"/>
  <c r="S14" i="30"/>
  <c r="R14" i="30"/>
  <c r="Q14" i="30"/>
  <c r="P14" i="30"/>
  <c r="E14" i="30"/>
  <c r="U14" i="30" s="1"/>
  <c r="S13" i="30"/>
  <c r="R13" i="30"/>
  <c r="Q13" i="30"/>
  <c r="P13" i="30"/>
  <c r="E13" i="30"/>
  <c r="U12" i="30"/>
  <c r="S12" i="30"/>
  <c r="R12" i="30"/>
  <c r="Q12" i="30"/>
  <c r="P12" i="30"/>
  <c r="E12" i="30"/>
  <c r="T12" i="30" s="1"/>
  <c r="S11" i="30"/>
  <c r="R11" i="30"/>
  <c r="Q11" i="30"/>
  <c r="P11" i="30"/>
  <c r="E11" i="30"/>
  <c r="S10" i="30"/>
  <c r="R10" i="30"/>
  <c r="Q10" i="30"/>
  <c r="P10" i="30"/>
  <c r="E10" i="30"/>
  <c r="U9" i="30"/>
  <c r="S9" i="30"/>
  <c r="R9" i="30"/>
  <c r="Q9" i="30"/>
  <c r="P9" i="30"/>
  <c r="E9" i="30"/>
  <c r="U94" i="29"/>
  <c r="S94" i="29"/>
  <c r="R94" i="29"/>
  <c r="Q94" i="29"/>
  <c r="P94" i="29"/>
  <c r="E94" i="29"/>
  <c r="T94" i="29" s="1"/>
  <c r="U93" i="29"/>
  <c r="T93" i="29"/>
  <c r="S93" i="29"/>
  <c r="R93" i="29"/>
  <c r="Q93" i="29"/>
  <c r="P93" i="29"/>
  <c r="E93" i="29"/>
  <c r="S92" i="29"/>
  <c r="R92" i="29"/>
  <c r="Q92" i="29"/>
  <c r="P92" i="29"/>
  <c r="E92" i="29"/>
  <c r="S91" i="29"/>
  <c r="R91" i="29"/>
  <c r="Q91" i="29"/>
  <c r="P91" i="29"/>
  <c r="E91" i="29"/>
  <c r="S90" i="29"/>
  <c r="R90" i="29"/>
  <c r="Q90" i="29"/>
  <c r="P90" i="29"/>
  <c r="E90" i="29"/>
  <c r="T90" i="29" s="1"/>
  <c r="U89" i="29"/>
  <c r="T89" i="29"/>
  <c r="S89" i="29"/>
  <c r="R89" i="29"/>
  <c r="Q89" i="29"/>
  <c r="P89" i="29"/>
  <c r="E89" i="29"/>
  <c r="S88" i="29"/>
  <c r="R88" i="29"/>
  <c r="Q88" i="29"/>
  <c r="P88" i="29"/>
  <c r="E88" i="29"/>
  <c r="U88" i="29" s="1"/>
  <c r="S87" i="29"/>
  <c r="R87" i="29"/>
  <c r="Q87" i="29"/>
  <c r="P87" i="29"/>
  <c r="E87" i="29"/>
  <c r="T87" i="29" s="1"/>
  <c r="V73" i="29"/>
  <c r="O73" i="29"/>
  <c r="N73" i="29"/>
  <c r="M73" i="29"/>
  <c r="L73" i="29"/>
  <c r="K73" i="29"/>
  <c r="J73" i="29"/>
  <c r="I73" i="29"/>
  <c r="H73" i="29"/>
  <c r="G73" i="29"/>
  <c r="F73" i="29"/>
  <c r="C73" i="29"/>
  <c r="B73" i="29"/>
  <c r="E73" i="29" s="1"/>
  <c r="V72" i="29"/>
  <c r="O72" i="29"/>
  <c r="N72" i="29"/>
  <c r="M72" i="29"/>
  <c r="L72" i="29"/>
  <c r="K72" i="29"/>
  <c r="J72" i="29"/>
  <c r="R72" i="29" s="1"/>
  <c r="I72" i="29"/>
  <c r="H72" i="29"/>
  <c r="G72" i="29"/>
  <c r="F72" i="29"/>
  <c r="C72" i="29"/>
  <c r="B72" i="29"/>
  <c r="E72" i="29" s="1"/>
  <c r="V71" i="29"/>
  <c r="O71" i="29"/>
  <c r="N71" i="29"/>
  <c r="M71" i="29"/>
  <c r="L71" i="29"/>
  <c r="K71" i="29"/>
  <c r="J71" i="29"/>
  <c r="I71" i="29"/>
  <c r="H71" i="29"/>
  <c r="P71" i="29" s="1"/>
  <c r="G71" i="29"/>
  <c r="F71" i="29"/>
  <c r="C71" i="29"/>
  <c r="E71" i="29" s="1"/>
  <c r="B71" i="29"/>
  <c r="S70" i="29"/>
  <c r="R70" i="29"/>
  <c r="Q70" i="29"/>
  <c r="P70" i="29"/>
  <c r="E70" i="29"/>
  <c r="S69" i="29"/>
  <c r="R69" i="29"/>
  <c r="Q69" i="29"/>
  <c r="P69" i="29"/>
  <c r="E69" i="29"/>
  <c r="V67" i="29"/>
  <c r="O67" i="29"/>
  <c r="N67" i="29"/>
  <c r="M67" i="29"/>
  <c r="L67" i="29"/>
  <c r="K67" i="29"/>
  <c r="J67" i="29"/>
  <c r="I67" i="29"/>
  <c r="H67" i="29"/>
  <c r="G67" i="29"/>
  <c r="F67" i="29"/>
  <c r="C67" i="29"/>
  <c r="B67" i="29"/>
  <c r="V66" i="29"/>
  <c r="R66" i="29"/>
  <c r="O66" i="29"/>
  <c r="N66" i="29"/>
  <c r="M66" i="29"/>
  <c r="L66" i="29"/>
  <c r="K66" i="29"/>
  <c r="S66" i="29" s="1"/>
  <c r="J66" i="29"/>
  <c r="I66" i="29"/>
  <c r="H66" i="29"/>
  <c r="G66" i="29"/>
  <c r="F66" i="29"/>
  <c r="C66" i="29"/>
  <c r="B66" i="29"/>
  <c r="U65" i="29"/>
  <c r="S65" i="29"/>
  <c r="R65" i="29"/>
  <c r="Q65" i="29"/>
  <c r="P65" i="29"/>
  <c r="E65" i="29"/>
  <c r="T65" i="29" s="1"/>
  <c r="U64" i="29"/>
  <c r="T64" i="29"/>
  <c r="S64" i="29"/>
  <c r="R64" i="29"/>
  <c r="Q64" i="29"/>
  <c r="P64" i="29"/>
  <c r="E64" i="29"/>
  <c r="S63" i="29"/>
  <c r="R63" i="29"/>
  <c r="Q63" i="29"/>
  <c r="P63" i="29"/>
  <c r="E63" i="29"/>
  <c r="U63" i="29" s="1"/>
  <c r="S62" i="29"/>
  <c r="R62" i="29"/>
  <c r="Q62" i="29"/>
  <c r="P62" i="29"/>
  <c r="E62" i="29"/>
  <c r="U61" i="29"/>
  <c r="S61" i="29"/>
  <c r="R61" i="29"/>
  <c r="Q61" i="29"/>
  <c r="P61" i="29"/>
  <c r="E61" i="29"/>
  <c r="V59" i="29"/>
  <c r="O59" i="29"/>
  <c r="N59" i="29"/>
  <c r="M59" i="29"/>
  <c r="L59" i="29"/>
  <c r="K59" i="29"/>
  <c r="S59" i="29" s="1"/>
  <c r="J59" i="29"/>
  <c r="R59" i="29" s="1"/>
  <c r="I59" i="29"/>
  <c r="H59" i="29"/>
  <c r="G59" i="29"/>
  <c r="F59" i="29"/>
  <c r="C59" i="29"/>
  <c r="B59" i="29"/>
  <c r="S58" i="29"/>
  <c r="R58" i="29"/>
  <c r="Q58" i="29"/>
  <c r="P58" i="29"/>
  <c r="E58" i="29"/>
  <c r="S57" i="29"/>
  <c r="R57" i="29"/>
  <c r="Q57" i="29"/>
  <c r="P57" i="29"/>
  <c r="E57" i="29"/>
  <c r="T57" i="29" s="1"/>
  <c r="U56" i="29"/>
  <c r="T56" i="29"/>
  <c r="S56" i="29"/>
  <c r="R56" i="29"/>
  <c r="Q56" i="29"/>
  <c r="P56" i="29"/>
  <c r="E56" i="29"/>
  <c r="S55" i="29"/>
  <c r="R55" i="29"/>
  <c r="Q55" i="29"/>
  <c r="P55" i="29"/>
  <c r="E55" i="29"/>
  <c r="U55" i="29" s="1"/>
  <c r="V53" i="29"/>
  <c r="O53" i="29"/>
  <c r="N53" i="29"/>
  <c r="M53" i="29"/>
  <c r="L53" i="29"/>
  <c r="R53" i="29" s="1"/>
  <c r="K53" i="29"/>
  <c r="J53" i="29"/>
  <c r="I53" i="29"/>
  <c r="H53" i="29"/>
  <c r="G53" i="29"/>
  <c r="F53" i="29"/>
  <c r="C53" i="29"/>
  <c r="B53" i="29"/>
  <c r="S52" i="29"/>
  <c r="R52" i="29"/>
  <c r="Q52" i="29"/>
  <c r="P52" i="29"/>
  <c r="E52" i="29"/>
  <c r="S51" i="29"/>
  <c r="R51" i="29"/>
  <c r="Q51" i="29"/>
  <c r="P51" i="29"/>
  <c r="E51" i="29"/>
  <c r="S50" i="29"/>
  <c r="R50" i="29"/>
  <c r="Q50" i="29"/>
  <c r="P50" i="29"/>
  <c r="E50" i="29"/>
  <c r="T50" i="29" s="1"/>
  <c r="U49" i="29"/>
  <c r="T49" i="29"/>
  <c r="S49" i="29"/>
  <c r="R49" i="29"/>
  <c r="Q49" i="29"/>
  <c r="P49" i="29"/>
  <c r="E49" i="29"/>
  <c r="S48" i="29"/>
  <c r="R48" i="29"/>
  <c r="Q48" i="29"/>
  <c r="P48" i="29"/>
  <c r="E48" i="29"/>
  <c r="S47" i="29"/>
  <c r="R47" i="29"/>
  <c r="Q47" i="29"/>
  <c r="P47" i="29"/>
  <c r="E47" i="29"/>
  <c r="S46" i="29"/>
  <c r="R46" i="29"/>
  <c r="Q46" i="29"/>
  <c r="P46" i="29"/>
  <c r="E46" i="29"/>
  <c r="S45" i="29"/>
  <c r="R45" i="29"/>
  <c r="Q45" i="29"/>
  <c r="P45" i="29"/>
  <c r="E45" i="29"/>
  <c r="S44" i="29"/>
  <c r="R44" i="29"/>
  <c r="Q44" i="29"/>
  <c r="P44" i="29"/>
  <c r="E44" i="29"/>
  <c r="U44" i="29" s="1"/>
  <c r="S43" i="29"/>
  <c r="R43" i="29"/>
  <c r="Q43" i="29"/>
  <c r="P43" i="29"/>
  <c r="E43" i="29"/>
  <c r="S42" i="29"/>
  <c r="R42" i="29"/>
  <c r="Q42" i="29"/>
  <c r="P42" i="29"/>
  <c r="E42" i="29"/>
  <c r="V40" i="29"/>
  <c r="O40" i="29"/>
  <c r="N40" i="29"/>
  <c r="M40" i="29"/>
  <c r="L40" i="29"/>
  <c r="K40" i="29"/>
  <c r="S40" i="29" s="1"/>
  <c r="J40" i="29"/>
  <c r="R40" i="29" s="1"/>
  <c r="I40" i="29"/>
  <c r="H40" i="29"/>
  <c r="G40" i="29"/>
  <c r="F40" i="29"/>
  <c r="C40" i="29"/>
  <c r="B40" i="29"/>
  <c r="T39" i="29"/>
  <c r="S39" i="29"/>
  <c r="R39" i="29"/>
  <c r="Q39" i="29"/>
  <c r="P39" i="29"/>
  <c r="E39" i="29"/>
  <c r="U39" i="29" s="1"/>
  <c r="S38" i="29"/>
  <c r="R38" i="29"/>
  <c r="Q38" i="29"/>
  <c r="P38" i="29"/>
  <c r="E38" i="29"/>
  <c r="T38" i="29" s="1"/>
  <c r="U37" i="29"/>
  <c r="T37" i="29"/>
  <c r="S37" i="29"/>
  <c r="R37" i="29"/>
  <c r="Q37" i="29"/>
  <c r="P37" i="29"/>
  <c r="E37" i="29"/>
  <c r="U36" i="29"/>
  <c r="T36" i="29"/>
  <c r="S36" i="29"/>
  <c r="R36" i="29"/>
  <c r="Q36" i="29"/>
  <c r="P36" i="29"/>
  <c r="E36" i="29"/>
  <c r="S35" i="29"/>
  <c r="R35" i="29"/>
  <c r="Q35" i="29"/>
  <c r="P35" i="29"/>
  <c r="E35" i="29"/>
  <c r="V33" i="29"/>
  <c r="O33" i="29"/>
  <c r="N33" i="29"/>
  <c r="M33" i="29"/>
  <c r="L33" i="29"/>
  <c r="K33" i="29"/>
  <c r="S33" i="29" s="1"/>
  <c r="J33" i="29"/>
  <c r="R33" i="29" s="1"/>
  <c r="I33" i="29"/>
  <c r="H33" i="29"/>
  <c r="G33" i="29"/>
  <c r="F33" i="29"/>
  <c r="C33" i="29"/>
  <c r="B33" i="29"/>
  <c r="E33" i="29" s="1"/>
  <c r="S32" i="29"/>
  <c r="R32" i="29"/>
  <c r="Q32" i="29"/>
  <c r="U32" i="29" s="1"/>
  <c r="P32" i="29"/>
  <c r="T32" i="29" s="1"/>
  <c r="E32" i="29"/>
  <c r="V30" i="29"/>
  <c r="O30" i="29"/>
  <c r="N30" i="29"/>
  <c r="M30" i="29"/>
  <c r="L30" i="29"/>
  <c r="K30" i="29"/>
  <c r="J30" i="29"/>
  <c r="R30" i="29" s="1"/>
  <c r="I30" i="29"/>
  <c r="H30" i="29"/>
  <c r="G30" i="29"/>
  <c r="F30" i="29"/>
  <c r="C30" i="29"/>
  <c r="B30" i="29"/>
  <c r="T29" i="29"/>
  <c r="S29" i="29"/>
  <c r="R29" i="29"/>
  <c r="Q29" i="29"/>
  <c r="P29" i="29"/>
  <c r="E29" i="29"/>
  <c r="U29" i="29" s="1"/>
  <c r="T28" i="29"/>
  <c r="S28" i="29"/>
  <c r="R28" i="29"/>
  <c r="Q28" i="29"/>
  <c r="P28" i="29"/>
  <c r="E28" i="29"/>
  <c r="U28" i="29" s="1"/>
  <c r="T27" i="29"/>
  <c r="S27" i="29"/>
  <c r="R27" i="29"/>
  <c r="Q27" i="29"/>
  <c r="P27" i="29"/>
  <c r="E27" i="29"/>
  <c r="U27" i="29" s="1"/>
  <c r="S26" i="29"/>
  <c r="R26" i="29"/>
  <c r="Q26" i="29"/>
  <c r="P26" i="29"/>
  <c r="E26" i="29"/>
  <c r="V24" i="29"/>
  <c r="O24" i="29"/>
  <c r="N24" i="29"/>
  <c r="M24" i="29"/>
  <c r="L24" i="29"/>
  <c r="K24" i="29"/>
  <c r="S24" i="29" s="1"/>
  <c r="J24" i="29"/>
  <c r="R24" i="29" s="1"/>
  <c r="I24" i="29"/>
  <c r="H24" i="29"/>
  <c r="P24" i="29" s="1"/>
  <c r="G24" i="29"/>
  <c r="F24" i="29"/>
  <c r="C24" i="29"/>
  <c r="B24" i="29"/>
  <c r="E24" i="29" s="1"/>
  <c r="S23" i="29"/>
  <c r="R23" i="29"/>
  <c r="Q23" i="29"/>
  <c r="P23" i="29"/>
  <c r="E23" i="29"/>
  <c r="S22" i="29"/>
  <c r="R22" i="29"/>
  <c r="Q22" i="29"/>
  <c r="P22" i="29"/>
  <c r="E22" i="29"/>
  <c r="U21" i="29"/>
  <c r="S21" i="29"/>
  <c r="R21" i="29"/>
  <c r="Q21" i="29"/>
  <c r="P21" i="29"/>
  <c r="E21" i="29"/>
  <c r="T21" i="29" s="1"/>
  <c r="S20" i="29"/>
  <c r="R20" i="29"/>
  <c r="Q20" i="29"/>
  <c r="P20" i="29"/>
  <c r="E20" i="29"/>
  <c r="S19" i="29"/>
  <c r="R19" i="29"/>
  <c r="Q19" i="29"/>
  <c r="P19" i="29"/>
  <c r="E19" i="29"/>
  <c r="S18" i="29"/>
  <c r="R18" i="29"/>
  <c r="Q18" i="29"/>
  <c r="P18" i="29"/>
  <c r="E18" i="29"/>
  <c r="T18" i="29" s="1"/>
  <c r="U17" i="29"/>
  <c r="S17" i="29"/>
  <c r="R17" i="29"/>
  <c r="Q17" i="29"/>
  <c r="P17" i="29"/>
  <c r="E17" i="29"/>
  <c r="T17" i="29" s="1"/>
  <c r="V15" i="29"/>
  <c r="S15" i="29"/>
  <c r="O15" i="29"/>
  <c r="N15" i="29"/>
  <c r="M15" i="29"/>
  <c r="L15" i="29"/>
  <c r="K15" i="29"/>
  <c r="J15" i="29"/>
  <c r="R15" i="29" s="1"/>
  <c r="I15" i="29"/>
  <c r="H15" i="29"/>
  <c r="G15" i="29"/>
  <c r="F15" i="29"/>
  <c r="C15" i="29"/>
  <c r="B15" i="29"/>
  <c r="E15" i="29" s="1"/>
  <c r="S14" i="29"/>
  <c r="R14" i="29"/>
  <c r="Q14" i="29"/>
  <c r="P14" i="29"/>
  <c r="E14" i="29"/>
  <c r="T14" i="29" s="1"/>
  <c r="U13" i="29"/>
  <c r="S13" i="29"/>
  <c r="R13" i="29"/>
  <c r="Q13" i="29"/>
  <c r="P13" i="29"/>
  <c r="E13" i="29"/>
  <c r="T13" i="29" s="1"/>
  <c r="T12" i="29"/>
  <c r="S12" i="29"/>
  <c r="R12" i="29"/>
  <c r="Q12" i="29"/>
  <c r="P12" i="29"/>
  <c r="E12" i="29"/>
  <c r="U12" i="29" s="1"/>
  <c r="T11" i="29"/>
  <c r="S11" i="29"/>
  <c r="R11" i="29"/>
  <c r="Q11" i="29"/>
  <c r="P11" i="29"/>
  <c r="E11" i="29"/>
  <c r="U11" i="29" s="1"/>
  <c r="S10" i="29"/>
  <c r="R10" i="29"/>
  <c r="Q10" i="29"/>
  <c r="P10" i="29"/>
  <c r="E10" i="29"/>
  <c r="S9" i="29"/>
  <c r="R9" i="29"/>
  <c r="Q9" i="29"/>
  <c r="P9" i="29"/>
  <c r="E9" i="29"/>
  <c r="U9" i="29" s="1"/>
  <c r="U94" i="28"/>
  <c r="S94" i="28"/>
  <c r="R94" i="28"/>
  <c r="Q94" i="28"/>
  <c r="P94" i="28"/>
  <c r="E94" i="28"/>
  <c r="T94" i="28" s="1"/>
  <c r="S93" i="28"/>
  <c r="R93" i="28"/>
  <c r="Q93" i="28"/>
  <c r="P93" i="28"/>
  <c r="E93" i="28"/>
  <c r="U92" i="28"/>
  <c r="S92" i="28"/>
  <c r="R92" i="28"/>
  <c r="Q92" i="28"/>
  <c r="P92" i="28"/>
  <c r="E92" i="28"/>
  <c r="T92" i="28" s="1"/>
  <c r="T91" i="28"/>
  <c r="S91" i="28"/>
  <c r="R91" i="28"/>
  <c r="Q91" i="28"/>
  <c r="P91" i="28"/>
  <c r="E91" i="28"/>
  <c r="U91" i="28" s="1"/>
  <c r="U90" i="28"/>
  <c r="S90" i="28"/>
  <c r="R90" i="28"/>
  <c r="Q90" i="28"/>
  <c r="P90" i="28"/>
  <c r="E90" i="28"/>
  <c r="T90" i="28" s="1"/>
  <c r="S89" i="28"/>
  <c r="R89" i="28"/>
  <c r="Q89" i="28"/>
  <c r="P89" i="28"/>
  <c r="E89" i="28"/>
  <c r="U89" i="28" s="1"/>
  <c r="S88" i="28"/>
  <c r="R88" i="28"/>
  <c r="Q88" i="28"/>
  <c r="P88" i="28"/>
  <c r="E88" i="28"/>
  <c r="S87" i="28"/>
  <c r="R87" i="28"/>
  <c r="Q87" i="28"/>
  <c r="P87" i="28"/>
  <c r="E87" i="28"/>
  <c r="V73" i="28"/>
  <c r="O73" i="28"/>
  <c r="N73" i="28"/>
  <c r="M73" i="28"/>
  <c r="L73" i="28"/>
  <c r="K73" i="28"/>
  <c r="S73" i="28" s="1"/>
  <c r="J73" i="28"/>
  <c r="R73" i="28" s="1"/>
  <c r="I73" i="28"/>
  <c r="H73" i="28"/>
  <c r="G73" i="28"/>
  <c r="F73" i="28"/>
  <c r="C73" i="28"/>
  <c r="B73" i="28"/>
  <c r="V72" i="28"/>
  <c r="O72" i="28"/>
  <c r="N72" i="28"/>
  <c r="M72" i="28"/>
  <c r="L72" i="28"/>
  <c r="K72" i="28"/>
  <c r="J72" i="28"/>
  <c r="I72" i="28"/>
  <c r="H72" i="28"/>
  <c r="P72" i="28" s="1"/>
  <c r="G72" i="28"/>
  <c r="F72" i="28"/>
  <c r="C72" i="28"/>
  <c r="B72" i="28"/>
  <c r="E72" i="28" s="1"/>
  <c r="V71" i="28"/>
  <c r="O71" i="28"/>
  <c r="N71" i="28"/>
  <c r="M71" i="28"/>
  <c r="L71" i="28"/>
  <c r="K71" i="28"/>
  <c r="S71" i="28" s="1"/>
  <c r="J71" i="28"/>
  <c r="R71" i="28" s="1"/>
  <c r="I71" i="28"/>
  <c r="H71" i="28"/>
  <c r="G71" i="28"/>
  <c r="F71" i="28"/>
  <c r="C71" i="28"/>
  <c r="B71" i="28"/>
  <c r="S70" i="28"/>
  <c r="R70" i="28"/>
  <c r="Q70" i="28"/>
  <c r="P70" i="28"/>
  <c r="E70" i="28"/>
  <c r="T69" i="28"/>
  <c r="S69" i="28"/>
  <c r="R69" i="28"/>
  <c r="Q69" i="28"/>
  <c r="U69" i="28" s="1"/>
  <c r="P69" i="28"/>
  <c r="E69" i="28"/>
  <c r="V67" i="28"/>
  <c r="O67" i="28"/>
  <c r="N67" i="28"/>
  <c r="M67" i="28"/>
  <c r="L67" i="28"/>
  <c r="K67" i="28"/>
  <c r="S67" i="28" s="1"/>
  <c r="J67" i="28"/>
  <c r="I67" i="28"/>
  <c r="H67" i="28"/>
  <c r="G67" i="28"/>
  <c r="F67" i="28"/>
  <c r="C67" i="28"/>
  <c r="B67" i="28"/>
  <c r="V66" i="28"/>
  <c r="O66" i="28"/>
  <c r="N66" i="28"/>
  <c r="M66" i="28"/>
  <c r="L66" i="28"/>
  <c r="K66" i="28"/>
  <c r="S66" i="28" s="1"/>
  <c r="J66" i="28"/>
  <c r="R66" i="28" s="1"/>
  <c r="I66" i="28"/>
  <c r="H66" i="28"/>
  <c r="G66" i="28"/>
  <c r="F66" i="28"/>
  <c r="C66" i="28"/>
  <c r="B66" i="28"/>
  <c r="S65" i="28"/>
  <c r="R65" i="28"/>
  <c r="Q65" i="28"/>
  <c r="P65" i="28"/>
  <c r="E65" i="28"/>
  <c r="S64" i="28"/>
  <c r="R64" i="28"/>
  <c r="Q64" i="28"/>
  <c r="P64" i="28"/>
  <c r="E64" i="28"/>
  <c r="U64" i="28" s="1"/>
  <c r="S63" i="28"/>
  <c r="R63" i="28"/>
  <c r="Q63" i="28"/>
  <c r="P63" i="28"/>
  <c r="E63" i="28"/>
  <c r="U62" i="28"/>
  <c r="S62" i="28"/>
  <c r="R62" i="28"/>
  <c r="Q62" i="28"/>
  <c r="P62" i="28"/>
  <c r="E62" i="28"/>
  <c r="T62" i="28" s="1"/>
  <c r="U61" i="28"/>
  <c r="T61" i="28"/>
  <c r="S61" i="28"/>
  <c r="R61" i="28"/>
  <c r="Q61" i="28"/>
  <c r="P61" i="28"/>
  <c r="E61" i="28"/>
  <c r="V59" i="28"/>
  <c r="R59" i="28"/>
  <c r="O59" i="28"/>
  <c r="N59" i="28"/>
  <c r="M59" i="28"/>
  <c r="L59" i="28"/>
  <c r="K59" i="28"/>
  <c r="S59" i="28" s="1"/>
  <c r="J59" i="28"/>
  <c r="I59" i="28"/>
  <c r="H59" i="28"/>
  <c r="G59" i="28"/>
  <c r="F59" i="28"/>
  <c r="C59" i="28"/>
  <c r="B59" i="28"/>
  <c r="S58" i="28"/>
  <c r="R58" i="28"/>
  <c r="Q58" i="28"/>
  <c r="P58" i="28"/>
  <c r="E58" i="28"/>
  <c r="U58" i="28" s="1"/>
  <c r="S57" i="28"/>
  <c r="R57" i="28"/>
  <c r="Q57" i="28"/>
  <c r="P57" i="28"/>
  <c r="E57" i="28"/>
  <c r="S56" i="28"/>
  <c r="R56" i="28"/>
  <c r="Q56" i="28"/>
  <c r="P56" i="28"/>
  <c r="E56" i="28"/>
  <c r="U56" i="28" s="1"/>
  <c r="S55" i="28"/>
  <c r="R55" i="28"/>
  <c r="Q55" i="28"/>
  <c r="P55" i="28"/>
  <c r="E55" i="28"/>
  <c r="V53" i="28"/>
  <c r="O53" i="28"/>
  <c r="N53" i="28"/>
  <c r="M53" i="28"/>
  <c r="L53" i="28"/>
  <c r="K53" i="28"/>
  <c r="S53" i="28" s="1"/>
  <c r="J53" i="28"/>
  <c r="R53" i="28" s="1"/>
  <c r="I53" i="28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T50" i="28" s="1"/>
  <c r="U49" i="28"/>
  <c r="S49" i="28"/>
  <c r="R49" i="28"/>
  <c r="Q49" i="28"/>
  <c r="P49" i="28"/>
  <c r="E49" i="28"/>
  <c r="T49" i="28" s="1"/>
  <c r="S48" i="28"/>
  <c r="R48" i="28"/>
  <c r="Q48" i="28"/>
  <c r="P48" i="28"/>
  <c r="E48" i="28"/>
  <c r="U48" i="28" s="1"/>
  <c r="S47" i="28"/>
  <c r="R47" i="28"/>
  <c r="Q47" i="28"/>
  <c r="P47" i="28"/>
  <c r="E47" i="28"/>
  <c r="U46" i="28"/>
  <c r="S46" i="28"/>
  <c r="R46" i="28"/>
  <c r="Q46" i="28"/>
  <c r="P46" i="28"/>
  <c r="E46" i="28"/>
  <c r="T46" i="28" s="1"/>
  <c r="U45" i="28"/>
  <c r="T45" i="28"/>
  <c r="S45" i="28"/>
  <c r="R45" i="28"/>
  <c r="Q45" i="28"/>
  <c r="P45" i="28"/>
  <c r="E45" i="28"/>
  <c r="S44" i="28"/>
  <c r="R44" i="28"/>
  <c r="Q44" i="28"/>
  <c r="P44" i="28"/>
  <c r="E44" i="28"/>
  <c r="U44" i="28" s="1"/>
  <c r="S43" i="28"/>
  <c r="R43" i="28"/>
  <c r="Q43" i="28"/>
  <c r="P43" i="28"/>
  <c r="E43" i="28"/>
  <c r="U42" i="28"/>
  <c r="S42" i="28"/>
  <c r="R42" i="28"/>
  <c r="Q42" i="28"/>
  <c r="P42" i="28"/>
  <c r="E42" i="28"/>
  <c r="T42" i="28" s="1"/>
  <c r="V40" i="28"/>
  <c r="S40" i="28"/>
  <c r="O40" i="28"/>
  <c r="N40" i="28"/>
  <c r="M40" i="28"/>
  <c r="L40" i="28"/>
  <c r="K40" i="28"/>
  <c r="J40" i="28"/>
  <c r="R40" i="28" s="1"/>
  <c r="I40" i="28"/>
  <c r="H40" i="28"/>
  <c r="P40" i="28" s="1"/>
  <c r="G40" i="28"/>
  <c r="F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T38" i="28" s="1"/>
  <c r="T37" i="28"/>
  <c r="S37" i="28"/>
  <c r="R37" i="28"/>
  <c r="Q37" i="28"/>
  <c r="P37" i="28"/>
  <c r="E37" i="28"/>
  <c r="U37" i="28" s="1"/>
  <c r="S36" i="28"/>
  <c r="R36" i="28"/>
  <c r="Q36" i="28"/>
  <c r="P36" i="28"/>
  <c r="E36" i="28"/>
  <c r="U36" i="28" s="1"/>
  <c r="S35" i="28"/>
  <c r="R35" i="28"/>
  <c r="Q35" i="28"/>
  <c r="P35" i="28"/>
  <c r="E35" i="28"/>
  <c r="U35" i="28" s="1"/>
  <c r="V33" i="28"/>
  <c r="O33" i="28"/>
  <c r="N33" i="28"/>
  <c r="M33" i="28"/>
  <c r="S33" i="28" s="1"/>
  <c r="L33" i="28"/>
  <c r="K33" i="28"/>
  <c r="J33" i="28"/>
  <c r="I33" i="28"/>
  <c r="Q33" i="28" s="1"/>
  <c r="H33" i="28"/>
  <c r="P33" i="28" s="1"/>
  <c r="G33" i="28"/>
  <c r="F33" i="28"/>
  <c r="C33" i="28"/>
  <c r="E33" i="28" s="1"/>
  <c r="B33" i="28"/>
  <c r="S32" i="28"/>
  <c r="R32" i="28"/>
  <c r="Q32" i="28"/>
  <c r="P32" i="28"/>
  <c r="E32" i="28"/>
  <c r="V30" i="28"/>
  <c r="O30" i="28"/>
  <c r="N30" i="28"/>
  <c r="M30" i="28"/>
  <c r="L30" i="28"/>
  <c r="K30" i="28"/>
  <c r="S30" i="28" s="1"/>
  <c r="J30" i="28"/>
  <c r="R30" i="28" s="1"/>
  <c r="I30" i="28"/>
  <c r="H30" i="28"/>
  <c r="G30" i="28"/>
  <c r="F30" i="28"/>
  <c r="C30" i="28"/>
  <c r="B30" i="28"/>
  <c r="E30" i="28" s="1"/>
  <c r="S29" i="28"/>
  <c r="R29" i="28"/>
  <c r="Q29" i="28"/>
  <c r="P29" i="28"/>
  <c r="E29" i="28"/>
  <c r="T29" i="28" s="1"/>
  <c r="T28" i="28"/>
  <c r="S28" i="28"/>
  <c r="R28" i="28"/>
  <c r="Q28" i="28"/>
  <c r="P28" i="28"/>
  <c r="E28" i="28"/>
  <c r="U28" i="28" s="1"/>
  <c r="S27" i="28"/>
  <c r="R27" i="28"/>
  <c r="Q27" i="28"/>
  <c r="P27" i="28"/>
  <c r="E27" i="28"/>
  <c r="T27" i="28" s="1"/>
  <c r="U26" i="28"/>
  <c r="T26" i="28"/>
  <c r="S26" i="28"/>
  <c r="R26" i="28"/>
  <c r="Q26" i="28"/>
  <c r="P26" i="28"/>
  <c r="E26" i="28"/>
  <c r="V24" i="28"/>
  <c r="R24" i="28"/>
  <c r="O24" i="28"/>
  <c r="N24" i="28"/>
  <c r="M24" i="28"/>
  <c r="L24" i="28"/>
  <c r="K24" i="28"/>
  <c r="S24" i="28" s="1"/>
  <c r="J24" i="28"/>
  <c r="I24" i="28"/>
  <c r="H24" i="28"/>
  <c r="G24" i="28"/>
  <c r="F24" i="28"/>
  <c r="C24" i="28"/>
  <c r="B24" i="28"/>
  <c r="S23" i="28"/>
  <c r="R23" i="28"/>
  <c r="Q23" i="28"/>
  <c r="P23" i="28"/>
  <c r="E23" i="28"/>
  <c r="T22" i="28"/>
  <c r="S22" i="28"/>
  <c r="R22" i="28"/>
  <c r="Q22" i="28"/>
  <c r="P22" i="28"/>
  <c r="E22" i="28"/>
  <c r="U22" i="28" s="1"/>
  <c r="U21" i="28"/>
  <c r="S21" i="28"/>
  <c r="R21" i="28"/>
  <c r="Q21" i="28"/>
  <c r="P21" i="28"/>
  <c r="E21" i="28"/>
  <c r="T21" i="28" s="1"/>
  <c r="S20" i="28"/>
  <c r="R20" i="28"/>
  <c r="Q20" i="28"/>
  <c r="P20" i="28"/>
  <c r="E20" i="28"/>
  <c r="U20" i="28" s="1"/>
  <c r="S19" i="28"/>
  <c r="R19" i="28"/>
  <c r="Q19" i="28"/>
  <c r="P19" i="28"/>
  <c r="E19" i="28"/>
  <c r="S18" i="28"/>
  <c r="R18" i="28"/>
  <c r="Q18" i="28"/>
  <c r="P18" i="28"/>
  <c r="E18" i="28"/>
  <c r="T18" i="28" s="1"/>
  <c r="S17" i="28"/>
  <c r="R17" i="28"/>
  <c r="Q17" i="28"/>
  <c r="P17" i="28"/>
  <c r="E17" i="28"/>
  <c r="V15" i="28"/>
  <c r="O15" i="28"/>
  <c r="N15" i="28"/>
  <c r="M15" i="28"/>
  <c r="L15" i="28"/>
  <c r="K15" i="28"/>
  <c r="S15" i="28" s="1"/>
  <c r="J15" i="28"/>
  <c r="R15" i="28" s="1"/>
  <c r="I15" i="28"/>
  <c r="H15" i="28"/>
  <c r="G15" i="28"/>
  <c r="F15" i="28"/>
  <c r="C15" i="28"/>
  <c r="B15" i="28"/>
  <c r="E15" i="28" s="1"/>
  <c r="U14" i="28"/>
  <c r="S14" i="28"/>
  <c r="R14" i="28"/>
  <c r="Q14" i="28"/>
  <c r="P14" i="28"/>
  <c r="E14" i="28"/>
  <c r="T14" i="28" s="1"/>
  <c r="U13" i="28"/>
  <c r="S13" i="28"/>
  <c r="R13" i="28"/>
  <c r="Q13" i="28"/>
  <c r="P13" i="28"/>
  <c r="E13" i="28"/>
  <c r="T13" i="28" s="1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E10" i="28"/>
  <c r="U9" i="28"/>
  <c r="S9" i="28"/>
  <c r="R9" i="28"/>
  <c r="Q9" i="28"/>
  <c r="P9" i="28"/>
  <c r="E9" i="28"/>
  <c r="T9" i="28" s="1"/>
  <c r="S94" i="27"/>
  <c r="R94" i="27"/>
  <c r="Q94" i="27"/>
  <c r="P94" i="27"/>
  <c r="E94" i="27"/>
  <c r="S93" i="27"/>
  <c r="R93" i="27"/>
  <c r="Q93" i="27"/>
  <c r="P93" i="27"/>
  <c r="E93" i="27"/>
  <c r="U93" i="27" s="1"/>
  <c r="U92" i="27"/>
  <c r="S92" i="27"/>
  <c r="R92" i="27"/>
  <c r="Q92" i="27"/>
  <c r="P92" i="27"/>
  <c r="E92" i="27"/>
  <c r="T92" i="27" s="1"/>
  <c r="S91" i="27"/>
  <c r="R91" i="27"/>
  <c r="Q91" i="27"/>
  <c r="P91" i="27"/>
  <c r="E91" i="27"/>
  <c r="S90" i="27"/>
  <c r="R90" i="27"/>
  <c r="Q90" i="27"/>
  <c r="P90" i="27"/>
  <c r="E90" i="27"/>
  <c r="S89" i="27"/>
  <c r="R89" i="27"/>
  <c r="Q89" i="27"/>
  <c r="P89" i="27"/>
  <c r="E89" i="27"/>
  <c r="T89" i="27" s="1"/>
  <c r="S88" i="27"/>
  <c r="R88" i="27"/>
  <c r="Q88" i="27"/>
  <c r="P88" i="27"/>
  <c r="E88" i="27"/>
  <c r="U88" i="27" s="1"/>
  <c r="U87" i="27"/>
  <c r="T87" i="27"/>
  <c r="S87" i="27"/>
  <c r="R87" i="27"/>
  <c r="Q87" i="27"/>
  <c r="P87" i="27"/>
  <c r="E87" i="27"/>
  <c r="V73" i="27"/>
  <c r="O73" i="27"/>
  <c r="N73" i="27"/>
  <c r="M73" i="27"/>
  <c r="L73" i="27"/>
  <c r="K73" i="27"/>
  <c r="S73" i="27" s="1"/>
  <c r="J73" i="27"/>
  <c r="R73" i="27" s="1"/>
  <c r="I73" i="27"/>
  <c r="H73" i="27"/>
  <c r="G73" i="27"/>
  <c r="F73" i="27"/>
  <c r="C73" i="27"/>
  <c r="B73" i="27"/>
  <c r="V72" i="27"/>
  <c r="O72" i="27"/>
  <c r="N72" i="27"/>
  <c r="M72" i="27"/>
  <c r="L72" i="27"/>
  <c r="K72" i="27"/>
  <c r="J72" i="27"/>
  <c r="I72" i="27"/>
  <c r="H72" i="27"/>
  <c r="P72" i="27" s="1"/>
  <c r="G72" i="27"/>
  <c r="F72" i="27"/>
  <c r="C72" i="27"/>
  <c r="B72" i="27"/>
  <c r="V71" i="27"/>
  <c r="O71" i="27"/>
  <c r="N71" i="27"/>
  <c r="M71" i="27"/>
  <c r="L71" i="27"/>
  <c r="K71" i="27"/>
  <c r="S71" i="27" s="1"/>
  <c r="J71" i="27"/>
  <c r="R71" i="27" s="1"/>
  <c r="I71" i="27"/>
  <c r="H71" i="27"/>
  <c r="G71" i="27"/>
  <c r="F71" i="27"/>
  <c r="C71" i="27"/>
  <c r="B71" i="27"/>
  <c r="S70" i="27"/>
  <c r="R70" i="27"/>
  <c r="Q70" i="27"/>
  <c r="P70" i="27"/>
  <c r="E70" i="27"/>
  <c r="U69" i="27"/>
  <c r="S69" i="27"/>
  <c r="R69" i="27"/>
  <c r="Q69" i="27"/>
  <c r="P69" i="27"/>
  <c r="E69" i="27"/>
  <c r="V67" i="27"/>
  <c r="S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L66" i="27"/>
  <c r="K66" i="27"/>
  <c r="S66" i="27" s="1"/>
  <c r="J66" i="27"/>
  <c r="R66" i="27" s="1"/>
  <c r="I66" i="27"/>
  <c r="H66" i="27"/>
  <c r="G66" i="27"/>
  <c r="F66" i="27"/>
  <c r="E66" i="27"/>
  <c r="C66" i="27"/>
  <c r="B66" i="27"/>
  <c r="S65" i="27"/>
  <c r="R65" i="27"/>
  <c r="Q65" i="27"/>
  <c r="P65" i="27"/>
  <c r="E65" i="27"/>
  <c r="S64" i="27"/>
  <c r="R64" i="27"/>
  <c r="Q64" i="27"/>
  <c r="P64" i="27"/>
  <c r="E64" i="27"/>
  <c r="S63" i="27"/>
  <c r="R63" i="27"/>
  <c r="Q63" i="27"/>
  <c r="P63" i="27"/>
  <c r="E63" i="27"/>
  <c r="T63" i="27" s="1"/>
  <c r="S62" i="27"/>
  <c r="R62" i="27"/>
  <c r="Q62" i="27"/>
  <c r="P62" i="27"/>
  <c r="E62" i="27"/>
  <c r="U62" i="27" s="1"/>
  <c r="S61" i="27"/>
  <c r="R61" i="27"/>
  <c r="Q61" i="27"/>
  <c r="P61" i="27"/>
  <c r="E61" i="27"/>
  <c r="T61" i="27" s="1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C59" i="27"/>
  <c r="B59" i="27"/>
  <c r="U58" i="27"/>
  <c r="S58" i="27"/>
  <c r="R58" i="27"/>
  <c r="Q58" i="27"/>
  <c r="P58" i="27"/>
  <c r="E58" i="27"/>
  <c r="T58" i="27" s="1"/>
  <c r="S57" i="27"/>
  <c r="R57" i="27"/>
  <c r="Q57" i="27"/>
  <c r="P57" i="27"/>
  <c r="E57" i="27"/>
  <c r="S56" i="27"/>
  <c r="R56" i="27"/>
  <c r="Q56" i="27"/>
  <c r="P56" i="27"/>
  <c r="E56" i="27"/>
  <c r="S55" i="27"/>
  <c r="R55" i="27"/>
  <c r="Q55" i="27"/>
  <c r="P55" i="27"/>
  <c r="E55" i="27"/>
  <c r="U55" i="27" s="1"/>
  <c r="V53" i="27"/>
  <c r="O53" i="27"/>
  <c r="N53" i="27"/>
  <c r="M53" i="27"/>
  <c r="L53" i="27"/>
  <c r="K53" i="27"/>
  <c r="S53" i="27" s="1"/>
  <c r="J53" i="27"/>
  <c r="R53" i="27" s="1"/>
  <c r="I53" i="27"/>
  <c r="Q53" i="27" s="1"/>
  <c r="H53" i="27"/>
  <c r="G53" i="27"/>
  <c r="F53" i="27"/>
  <c r="C53" i="27"/>
  <c r="B53" i="27"/>
  <c r="S52" i="27"/>
  <c r="R52" i="27"/>
  <c r="Q52" i="27"/>
  <c r="P52" i="27"/>
  <c r="E52" i="27"/>
  <c r="T52" i="27" s="1"/>
  <c r="U51" i="27"/>
  <c r="T51" i="27"/>
  <c r="S51" i="27"/>
  <c r="R51" i="27"/>
  <c r="Q51" i="27"/>
  <c r="P51" i="27"/>
  <c r="E51" i="27"/>
  <c r="S50" i="27"/>
  <c r="R50" i="27"/>
  <c r="Q50" i="27"/>
  <c r="P50" i="27"/>
  <c r="E50" i="27"/>
  <c r="S49" i="27"/>
  <c r="R49" i="27"/>
  <c r="Q49" i="27"/>
  <c r="P49" i="27"/>
  <c r="E49" i="27"/>
  <c r="T49" i="27" s="1"/>
  <c r="S48" i="27"/>
  <c r="R48" i="27"/>
  <c r="Q48" i="27"/>
  <c r="P48" i="27"/>
  <c r="E48" i="27"/>
  <c r="U48" i="27" s="1"/>
  <c r="U47" i="27"/>
  <c r="S47" i="27"/>
  <c r="R47" i="27"/>
  <c r="Q47" i="27"/>
  <c r="P47" i="27"/>
  <c r="E47" i="27"/>
  <c r="T47" i="27" s="1"/>
  <c r="S46" i="27"/>
  <c r="R46" i="27"/>
  <c r="Q46" i="27"/>
  <c r="P46" i="27"/>
  <c r="E46" i="27"/>
  <c r="T45" i="27"/>
  <c r="S45" i="27"/>
  <c r="R45" i="27"/>
  <c r="Q45" i="27"/>
  <c r="P45" i="27"/>
  <c r="E45" i="27"/>
  <c r="U45" i="27" s="1"/>
  <c r="S44" i="27"/>
  <c r="R44" i="27"/>
  <c r="Q44" i="27"/>
  <c r="P44" i="27"/>
  <c r="E44" i="27"/>
  <c r="S43" i="27"/>
  <c r="R43" i="27"/>
  <c r="Q43" i="27"/>
  <c r="P43" i="27"/>
  <c r="E43" i="27"/>
  <c r="U43" i="27" s="1"/>
  <c r="S42" i="27"/>
  <c r="R42" i="27"/>
  <c r="Q42" i="27"/>
  <c r="P42" i="27"/>
  <c r="E42" i="27"/>
  <c r="V40" i="27"/>
  <c r="O40" i="27"/>
  <c r="N40" i="27"/>
  <c r="M40" i="27"/>
  <c r="L40" i="27"/>
  <c r="K40" i="27"/>
  <c r="S40" i="27" s="1"/>
  <c r="J40" i="27"/>
  <c r="R40" i="27" s="1"/>
  <c r="I40" i="27"/>
  <c r="Q40" i="27" s="1"/>
  <c r="H40" i="27"/>
  <c r="G40" i="27"/>
  <c r="F40" i="27"/>
  <c r="C40" i="27"/>
  <c r="B40" i="27"/>
  <c r="S39" i="27"/>
  <c r="R39" i="27"/>
  <c r="Q39" i="27"/>
  <c r="P39" i="27"/>
  <c r="E39" i="27"/>
  <c r="U38" i="27"/>
  <c r="T38" i="27"/>
  <c r="S38" i="27"/>
  <c r="R38" i="27"/>
  <c r="Q38" i="27"/>
  <c r="P38" i="27"/>
  <c r="E38" i="27"/>
  <c r="S37" i="27"/>
  <c r="R37" i="27"/>
  <c r="Q37" i="27"/>
  <c r="P37" i="27"/>
  <c r="E37" i="27"/>
  <c r="S36" i="27"/>
  <c r="R36" i="27"/>
  <c r="Q36" i="27"/>
  <c r="P36" i="27"/>
  <c r="E36" i="27"/>
  <c r="S35" i="27"/>
  <c r="R35" i="27"/>
  <c r="Q35" i="27"/>
  <c r="P35" i="27"/>
  <c r="E35" i="27"/>
  <c r="T40" i="27" s="1"/>
  <c r="V33" i="27"/>
  <c r="O33" i="27"/>
  <c r="N33" i="27"/>
  <c r="M33" i="27"/>
  <c r="L33" i="27"/>
  <c r="K33" i="27"/>
  <c r="S33" i="27" s="1"/>
  <c r="J33" i="27"/>
  <c r="I33" i="27"/>
  <c r="H33" i="27"/>
  <c r="G33" i="27"/>
  <c r="F33" i="27"/>
  <c r="C33" i="27"/>
  <c r="B33" i="27"/>
  <c r="S32" i="27"/>
  <c r="R32" i="27"/>
  <c r="Q32" i="27"/>
  <c r="P32" i="27"/>
  <c r="E32" i="27"/>
  <c r="V30" i="27"/>
  <c r="O30" i="27"/>
  <c r="Q30" i="27" s="1"/>
  <c r="N30" i="27"/>
  <c r="M30" i="27"/>
  <c r="L30" i="27"/>
  <c r="K30" i="27"/>
  <c r="S30" i="27" s="1"/>
  <c r="J30" i="27"/>
  <c r="R30" i="27" s="1"/>
  <c r="I30" i="27"/>
  <c r="H30" i="27"/>
  <c r="P30" i="27" s="1"/>
  <c r="G30" i="27"/>
  <c r="F30" i="27"/>
  <c r="C30" i="27"/>
  <c r="E30" i="27" s="1"/>
  <c r="B30" i="27"/>
  <c r="S29" i="27"/>
  <c r="R29" i="27"/>
  <c r="Q29" i="27"/>
  <c r="P29" i="27"/>
  <c r="E29" i="27"/>
  <c r="S28" i="27"/>
  <c r="R28" i="27"/>
  <c r="Q28" i="27"/>
  <c r="P28" i="27"/>
  <c r="E28" i="27"/>
  <c r="T28" i="27" s="1"/>
  <c r="U27" i="27"/>
  <c r="T27" i="27"/>
  <c r="S27" i="27"/>
  <c r="R27" i="27"/>
  <c r="Q27" i="27"/>
  <c r="P27" i="27"/>
  <c r="E27" i="27"/>
  <c r="T26" i="27"/>
  <c r="S26" i="27"/>
  <c r="R26" i="27"/>
  <c r="Q26" i="27"/>
  <c r="P26" i="27"/>
  <c r="E26" i="27"/>
  <c r="U26" i="27" s="1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E24" i="27" s="1"/>
  <c r="U23" i="27"/>
  <c r="T23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T21" i="27" s="1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S18" i="27"/>
  <c r="R18" i="27"/>
  <c r="Q18" i="27"/>
  <c r="P18" i="27"/>
  <c r="E18" i="27"/>
  <c r="S17" i="27"/>
  <c r="R17" i="27"/>
  <c r="Q17" i="27"/>
  <c r="P17" i="27"/>
  <c r="E17" i="27"/>
  <c r="V15" i="27"/>
  <c r="O15" i="27"/>
  <c r="N15" i="27"/>
  <c r="M15" i="27"/>
  <c r="L15" i="27"/>
  <c r="K15" i="27"/>
  <c r="S15" i="27" s="1"/>
  <c r="J15" i="27"/>
  <c r="I15" i="27"/>
  <c r="H15" i="27"/>
  <c r="G15" i="27"/>
  <c r="F15" i="27"/>
  <c r="C15" i="27"/>
  <c r="B15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T12" i="27" s="1"/>
  <c r="U11" i="27"/>
  <c r="T11" i="27"/>
  <c r="S11" i="27"/>
  <c r="R11" i="27"/>
  <c r="Q11" i="27"/>
  <c r="P11" i="27"/>
  <c r="E11" i="27"/>
  <c r="S10" i="27"/>
  <c r="R10" i="27"/>
  <c r="Q10" i="27"/>
  <c r="P10" i="27"/>
  <c r="E10" i="27"/>
  <c r="T10" i="27" s="1"/>
  <c r="U9" i="27"/>
  <c r="S9" i="27"/>
  <c r="R9" i="27"/>
  <c r="Q9" i="27"/>
  <c r="P9" i="27"/>
  <c r="E9" i="27"/>
  <c r="T9" i="27" s="1"/>
  <c r="S94" i="26"/>
  <c r="R94" i="26"/>
  <c r="Q94" i="26"/>
  <c r="P94" i="26"/>
  <c r="E94" i="26"/>
  <c r="S93" i="26"/>
  <c r="R93" i="26"/>
  <c r="Q93" i="26"/>
  <c r="P93" i="26"/>
  <c r="E93" i="26"/>
  <c r="S92" i="26"/>
  <c r="R92" i="26"/>
  <c r="Q92" i="26"/>
  <c r="P92" i="26"/>
  <c r="E92" i="26"/>
  <c r="T92" i="26" s="1"/>
  <c r="T91" i="26"/>
  <c r="S91" i="26"/>
  <c r="R91" i="26"/>
  <c r="Q91" i="26"/>
  <c r="P91" i="26"/>
  <c r="E91" i="26"/>
  <c r="U91" i="26" s="1"/>
  <c r="S90" i="26"/>
  <c r="R90" i="26"/>
  <c r="Q90" i="26"/>
  <c r="P90" i="26"/>
  <c r="E90" i="26"/>
  <c r="T90" i="26" s="1"/>
  <c r="U89" i="26"/>
  <c r="T89" i="26"/>
  <c r="S89" i="26"/>
  <c r="R89" i="26"/>
  <c r="Q89" i="26"/>
  <c r="P89" i="26"/>
  <c r="E89" i="26"/>
  <c r="S88" i="26"/>
  <c r="R88" i="26"/>
  <c r="Q88" i="26"/>
  <c r="P88" i="26"/>
  <c r="E88" i="26"/>
  <c r="S87" i="26"/>
  <c r="R87" i="26"/>
  <c r="Q87" i="26"/>
  <c r="P87" i="26"/>
  <c r="E87" i="26"/>
  <c r="T87" i="26" s="1"/>
  <c r="V73" i="26"/>
  <c r="O73" i="26"/>
  <c r="N73" i="26"/>
  <c r="M73" i="26"/>
  <c r="L73" i="26"/>
  <c r="K73" i="26"/>
  <c r="J73" i="26"/>
  <c r="I73" i="26"/>
  <c r="H73" i="26"/>
  <c r="G73" i="26"/>
  <c r="F73" i="26"/>
  <c r="C73" i="26"/>
  <c r="B73" i="26"/>
  <c r="V72" i="26"/>
  <c r="O72" i="26"/>
  <c r="N72" i="26"/>
  <c r="M72" i="26"/>
  <c r="L72" i="26"/>
  <c r="K72" i="26"/>
  <c r="S72" i="26" s="1"/>
  <c r="J72" i="26"/>
  <c r="R72" i="26" s="1"/>
  <c r="I72" i="26"/>
  <c r="H72" i="26"/>
  <c r="G72" i="26"/>
  <c r="F72" i="26"/>
  <c r="C72" i="26"/>
  <c r="B72" i="26"/>
  <c r="E72" i="26" s="1"/>
  <c r="V71" i="26"/>
  <c r="O71" i="26"/>
  <c r="N71" i="26"/>
  <c r="M71" i="26"/>
  <c r="L71" i="26"/>
  <c r="R71" i="26" s="1"/>
  <c r="K71" i="26"/>
  <c r="S71" i="26" s="1"/>
  <c r="J71" i="26"/>
  <c r="I71" i="26"/>
  <c r="H71" i="26"/>
  <c r="G71" i="26"/>
  <c r="F71" i="26"/>
  <c r="C71" i="26"/>
  <c r="B71" i="26"/>
  <c r="S70" i="26"/>
  <c r="R70" i="26"/>
  <c r="Q70" i="26"/>
  <c r="P70" i="26"/>
  <c r="E70" i="26"/>
  <c r="T70" i="26" s="1"/>
  <c r="S69" i="26"/>
  <c r="R69" i="26"/>
  <c r="Q69" i="26"/>
  <c r="P69" i="26"/>
  <c r="E69" i="26"/>
  <c r="T69" i="26" s="1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V66" i="26"/>
  <c r="O66" i="26"/>
  <c r="N66" i="26"/>
  <c r="M66" i="26"/>
  <c r="L66" i="26"/>
  <c r="K66" i="26"/>
  <c r="S66" i="26" s="1"/>
  <c r="J66" i="26"/>
  <c r="R66" i="26" s="1"/>
  <c r="I66" i="26"/>
  <c r="H66" i="26"/>
  <c r="P66" i="26" s="1"/>
  <c r="G66" i="26"/>
  <c r="F66" i="26"/>
  <c r="C66" i="26"/>
  <c r="B66" i="26"/>
  <c r="S65" i="26"/>
  <c r="R65" i="26"/>
  <c r="Q65" i="26"/>
  <c r="P65" i="26"/>
  <c r="E65" i="26"/>
  <c r="S64" i="26"/>
  <c r="R64" i="26"/>
  <c r="Q64" i="26"/>
  <c r="P64" i="26"/>
  <c r="E64" i="26"/>
  <c r="U63" i="26"/>
  <c r="S63" i="26"/>
  <c r="R63" i="26"/>
  <c r="Q63" i="26"/>
  <c r="P63" i="26"/>
  <c r="E63" i="26"/>
  <c r="T63" i="26" s="1"/>
  <c r="S62" i="26"/>
  <c r="R62" i="26"/>
  <c r="Q62" i="26"/>
  <c r="P62" i="26"/>
  <c r="E62" i="26"/>
  <c r="S61" i="26"/>
  <c r="R61" i="26"/>
  <c r="Q61" i="26"/>
  <c r="P61" i="26"/>
  <c r="E61" i="26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S58" i="26"/>
  <c r="R58" i="26"/>
  <c r="Q58" i="26"/>
  <c r="P58" i="26"/>
  <c r="E58" i="26"/>
  <c r="U58" i="26" s="1"/>
  <c r="S57" i="26"/>
  <c r="R57" i="26"/>
  <c r="Q57" i="26"/>
  <c r="P57" i="26"/>
  <c r="E57" i="26"/>
  <c r="S56" i="26"/>
  <c r="R56" i="26"/>
  <c r="Q56" i="26"/>
  <c r="P56" i="26"/>
  <c r="E56" i="26"/>
  <c r="T55" i="26"/>
  <c r="S55" i="26"/>
  <c r="R55" i="26"/>
  <c r="Q55" i="26"/>
  <c r="P55" i="26"/>
  <c r="E55" i="26"/>
  <c r="U55" i="26" s="1"/>
  <c r="V53" i="26"/>
  <c r="O53" i="26"/>
  <c r="N53" i="26"/>
  <c r="M53" i="26"/>
  <c r="L53" i="26"/>
  <c r="K53" i="26"/>
  <c r="S53" i="26" s="1"/>
  <c r="J53" i="26"/>
  <c r="R53" i="26" s="1"/>
  <c r="I53" i="26"/>
  <c r="H53" i="26"/>
  <c r="G53" i="26"/>
  <c r="F53" i="26"/>
  <c r="C53" i="26"/>
  <c r="B53" i="26"/>
  <c r="S52" i="26"/>
  <c r="R52" i="26"/>
  <c r="Q52" i="26"/>
  <c r="P52" i="26"/>
  <c r="E52" i="26"/>
  <c r="U51" i="26"/>
  <c r="S51" i="26"/>
  <c r="R51" i="26"/>
  <c r="Q51" i="26"/>
  <c r="P51" i="26"/>
  <c r="E51" i="26"/>
  <c r="T51" i="26" s="1"/>
  <c r="U50" i="26"/>
  <c r="S50" i="26"/>
  <c r="R50" i="26"/>
  <c r="Q50" i="26"/>
  <c r="P50" i="26"/>
  <c r="E50" i="26"/>
  <c r="T50" i="26" s="1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S44" i="26"/>
  <c r="R44" i="26"/>
  <c r="Q44" i="26"/>
  <c r="P44" i="26"/>
  <c r="E44" i="26"/>
  <c r="T44" i="26" s="1"/>
  <c r="U43" i="26"/>
  <c r="T43" i="26"/>
  <c r="S43" i="26"/>
  <c r="R43" i="26"/>
  <c r="Q43" i="26"/>
  <c r="P43" i="26"/>
  <c r="E43" i="26"/>
  <c r="S42" i="26"/>
  <c r="R42" i="26"/>
  <c r="Q42" i="26"/>
  <c r="P42" i="26"/>
  <c r="E42" i="26"/>
  <c r="T42" i="26" s="1"/>
  <c r="V40" i="26"/>
  <c r="O40" i="26"/>
  <c r="N40" i="26"/>
  <c r="M40" i="26"/>
  <c r="L40" i="26"/>
  <c r="K40" i="26"/>
  <c r="J40" i="26"/>
  <c r="R40" i="26" s="1"/>
  <c r="I40" i="26"/>
  <c r="H40" i="26"/>
  <c r="G40" i="26"/>
  <c r="F40" i="26"/>
  <c r="C40" i="26"/>
  <c r="B40" i="26"/>
  <c r="S39" i="26"/>
  <c r="R39" i="26"/>
  <c r="Q39" i="26"/>
  <c r="P39" i="26"/>
  <c r="E39" i="26"/>
  <c r="S38" i="26"/>
  <c r="R38" i="26"/>
  <c r="Q38" i="26"/>
  <c r="P38" i="26"/>
  <c r="E38" i="26"/>
  <c r="T38" i="26" s="1"/>
  <c r="S37" i="26"/>
  <c r="R37" i="26"/>
  <c r="Q37" i="26"/>
  <c r="P37" i="26"/>
  <c r="E37" i="26"/>
  <c r="U37" i="26" s="1"/>
  <c r="S36" i="26"/>
  <c r="R36" i="26"/>
  <c r="Q36" i="26"/>
  <c r="P36" i="26"/>
  <c r="E36" i="26"/>
  <c r="S35" i="26"/>
  <c r="R35" i="26"/>
  <c r="Q35" i="26"/>
  <c r="P35" i="26"/>
  <c r="E35" i="26"/>
  <c r="U35" i="26" s="1"/>
  <c r="V33" i="26"/>
  <c r="O33" i="26"/>
  <c r="N33" i="26"/>
  <c r="M33" i="26"/>
  <c r="S33" i="26" s="1"/>
  <c r="L33" i="26"/>
  <c r="K33" i="26"/>
  <c r="J33" i="26"/>
  <c r="I33" i="26"/>
  <c r="H33" i="26"/>
  <c r="P33" i="26" s="1"/>
  <c r="G33" i="26"/>
  <c r="F33" i="26"/>
  <c r="E33" i="26"/>
  <c r="C33" i="26"/>
  <c r="B33" i="26"/>
  <c r="S32" i="26"/>
  <c r="R32" i="26"/>
  <c r="Q32" i="26"/>
  <c r="U32" i="26" s="1"/>
  <c r="P32" i="26"/>
  <c r="E32" i="26"/>
  <c r="V30" i="26"/>
  <c r="O30" i="26"/>
  <c r="N30" i="26"/>
  <c r="M30" i="26"/>
  <c r="L30" i="26"/>
  <c r="K30" i="26"/>
  <c r="S30" i="26" s="1"/>
  <c r="J30" i="26"/>
  <c r="R30" i="26" s="1"/>
  <c r="I30" i="26"/>
  <c r="H30" i="26"/>
  <c r="G30" i="26"/>
  <c r="F30" i="26"/>
  <c r="C30" i="26"/>
  <c r="B30" i="26"/>
  <c r="E30" i="26" s="1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T28" i="26" s="1"/>
  <c r="S27" i="26"/>
  <c r="R27" i="26"/>
  <c r="Q27" i="26"/>
  <c r="P27" i="26"/>
  <c r="E27" i="26"/>
  <c r="T27" i="26" s="1"/>
  <c r="T26" i="26"/>
  <c r="S26" i="26"/>
  <c r="R26" i="26"/>
  <c r="Q26" i="26"/>
  <c r="P26" i="26"/>
  <c r="E26" i="26"/>
  <c r="U26" i="26" s="1"/>
  <c r="V24" i="26"/>
  <c r="O24" i="26"/>
  <c r="Q24" i="26" s="1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E24" i="26" s="1"/>
  <c r="B24" i="26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U20" i="26" s="1"/>
  <c r="P20" i="26"/>
  <c r="E20" i="26"/>
  <c r="T20" i="26" s="1"/>
  <c r="U19" i="26"/>
  <c r="T19" i="26"/>
  <c r="S19" i="26"/>
  <c r="R19" i="26"/>
  <c r="Q19" i="26"/>
  <c r="P19" i="26"/>
  <c r="E19" i="26"/>
  <c r="S18" i="26"/>
  <c r="R18" i="26"/>
  <c r="Q18" i="26"/>
  <c r="P18" i="26"/>
  <c r="E18" i="26"/>
  <c r="T18" i="26" s="1"/>
  <c r="T17" i="26"/>
  <c r="S17" i="26"/>
  <c r="R17" i="26"/>
  <c r="Q17" i="26"/>
  <c r="P17" i="26"/>
  <c r="E17" i="26"/>
  <c r="U17" i="26" s="1"/>
  <c r="V15" i="26"/>
  <c r="O15" i="26"/>
  <c r="N15" i="26"/>
  <c r="M15" i="26"/>
  <c r="L15" i="26"/>
  <c r="K15" i="26"/>
  <c r="J15" i="26"/>
  <c r="R15" i="26" s="1"/>
  <c r="I15" i="26"/>
  <c r="H15" i="26"/>
  <c r="G15" i="26"/>
  <c r="F15" i="26"/>
  <c r="C15" i="26"/>
  <c r="B15" i="26"/>
  <c r="E15" i="26" s="1"/>
  <c r="S14" i="26"/>
  <c r="R14" i="26"/>
  <c r="Q14" i="26"/>
  <c r="P14" i="26"/>
  <c r="E14" i="26"/>
  <c r="S13" i="26"/>
  <c r="R13" i="26"/>
  <c r="Q13" i="26"/>
  <c r="P13" i="26"/>
  <c r="E13" i="26"/>
  <c r="S12" i="26"/>
  <c r="R12" i="26"/>
  <c r="Q12" i="26"/>
  <c r="P12" i="26"/>
  <c r="E12" i="26"/>
  <c r="T12" i="26" s="1"/>
  <c r="S11" i="26"/>
  <c r="R11" i="26"/>
  <c r="Q11" i="26"/>
  <c r="P11" i="26"/>
  <c r="E11" i="26"/>
  <c r="U11" i="26" s="1"/>
  <c r="S10" i="26"/>
  <c r="R10" i="26"/>
  <c r="Q10" i="26"/>
  <c r="P10" i="26"/>
  <c r="E10" i="26"/>
  <c r="S9" i="26"/>
  <c r="R9" i="26"/>
  <c r="Q9" i="26"/>
  <c r="P9" i="26"/>
  <c r="E9" i="26"/>
  <c r="T9" i="26" s="1"/>
  <c r="S94" i="25"/>
  <c r="R94" i="25"/>
  <c r="Q94" i="25"/>
  <c r="P94" i="25"/>
  <c r="E94" i="25"/>
  <c r="T94" i="25" s="1"/>
  <c r="S93" i="25"/>
  <c r="R93" i="25"/>
  <c r="Q93" i="25"/>
  <c r="P93" i="25"/>
  <c r="E93" i="25"/>
  <c r="U93" i="25" s="1"/>
  <c r="S92" i="25"/>
  <c r="R92" i="25"/>
  <c r="Q92" i="25"/>
  <c r="P92" i="25"/>
  <c r="E92" i="25"/>
  <c r="S91" i="25"/>
  <c r="R91" i="25"/>
  <c r="Q91" i="25"/>
  <c r="P91" i="25"/>
  <c r="E91" i="25"/>
  <c r="U91" i="25" s="1"/>
  <c r="U90" i="25"/>
  <c r="S90" i="25"/>
  <c r="R90" i="25"/>
  <c r="Q90" i="25"/>
  <c r="P90" i="25"/>
  <c r="E90" i="25"/>
  <c r="T90" i="25" s="1"/>
  <c r="S89" i="25"/>
  <c r="R89" i="25"/>
  <c r="Q89" i="25"/>
  <c r="P89" i="25"/>
  <c r="E89" i="25"/>
  <c r="T89" i="25" s="1"/>
  <c r="S88" i="25"/>
  <c r="R88" i="25"/>
  <c r="Q88" i="25"/>
  <c r="P88" i="25"/>
  <c r="E88" i="25"/>
  <c r="U88" i="25" s="1"/>
  <c r="U87" i="25"/>
  <c r="S87" i="25"/>
  <c r="R87" i="25"/>
  <c r="Q87" i="25"/>
  <c r="P87" i="25"/>
  <c r="E87" i="25"/>
  <c r="T87" i="25" s="1"/>
  <c r="V73" i="25"/>
  <c r="S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V72" i="25"/>
  <c r="O72" i="25"/>
  <c r="N72" i="25"/>
  <c r="M72" i="25"/>
  <c r="L72" i="25"/>
  <c r="K72" i="25"/>
  <c r="S72" i="25" s="1"/>
  <c r="J72" i="25"/>
  <c r="R72" i="25" s="1"/>
  <c r="I72" i="25"/>
  <c r="H72" i="25"/>
  <c r="G72" i="25"/>
  <c r="F72" i="25"/>
  <c r="C72" i="25"/>
  <c r="B72" i="25"/>
  <c r="E72" i="25" s="1"/>
  <c r="V71" i="25"/>
  <c r="O71" i="25"/>
  <c r="N71" i="25"/>
  <c r="M71" i="25"/>
  <c r="L71" i="25"/>
  <c r="K71" i="25"/>
  <c r="J71" i="25"/>
  <c r="R71" i="25" s="1"/>
  <c r="I71" i="25"/>
  <c r="H71" i="25"/>
  <c r="G71" i="25"/>
  <c r="F71" i="25"/>
  <c r="E71" i="25"/>
  <c r="C71" i="25"/>
  <c r="B71" i="25"/>
  <c r="S70" i="25"/>
  <c r="R70" i="25"/>
  <c r="Q70" i="25"/>
  <c r="P70" i="25"/>
  <c r="E70" i="25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E67" i="25" s="1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C66" i="25"/>
  <c r="B66" i="25"/>
  <c r="E66" i="25" s="1"/>
  <c r="S65" i="25"/>
  <c r="R65" i="25"/>
  <c r="Q65" i="25"/>
  <c r="P65" i="25"/>
  <c r="E65" i="25"/>
  <c r="U65" i="25" s="1"/>
  <c r="U64" i="25"/>
  <c r="T64" i="25"/>
  <c r="S64" i="25"/>
  <c r="R64" i="25"/>
  <c r="Q64" i="25"/>
  <c r="P64" i="25"/>
  <c r="E64" i="25"/>
  <c r="S63" i="25"/>
  <c r="R63" i="25"/>
  <c r="Q63" i="25"/>
  <c r="P63" i="25"/>
  <c r="E63" i="25"/>
  <c r="T63" i="25" s="1"/>
  <c r="S62" i="25"/>
  <c r="R62" i="25"/>
  <c r="Q62" i="25"/>
  <c r="P62" i="25"/>
  <c r="E62" i="25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T58" i="25"/>
  <c r="S58" i="25"/>
  <c r="R58" i="25"/>
  <c r="Q58" i="25"/>
  <c r="P58" i="25"/>
  <c r="E58" i="25"/>
  <c r="U58" i="25" s="1"/>
  <c r="S57" i="25"/>
  <c r="R57" i="25"/>
  <c r="Q57" i="25"/>
  <c r="P57" i="25"/>
  <c r="E57" i="25"/>
  <c r="S56" i="25"/>
  <c r="R56" i="25"/>
  <c r="Q56" i="25"/>
  <c r="P56" i="25"/>
  <c r="E56" i="25"/>
  <c r="S55" i="25"/>
  <c r="R55" i="25"/>
  <c r="Q55" i="25"/>
  <c r="P55" i="25"/>
  <c r="E55" i="25"/>
  <c r="V53" i="25"/>
  <c r="O53" i="25"/>
  <c r="N53" i="25"/>
  <c r="M53" i="25"/>
  <c r="L53" i="25"/>
  <c r="K53" i="25"/>
  <c r="S53" i="25" s="1"/>
  <c r="J53" i="25"/>
  <c r="I53" i="25"/>
  <c r="H53" i="25"/>
  <c r="G53" i="25"/>
  <c r="F53" i="25"/>
  <c r="C53" i="25"/>
  <c r="B53" i="25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S50" i="25"/>
  <c r="R50" i="25"/>
  <c r="Q50" i="25"/>
  <c r="P50" i="25"/>
  <c r="E50" i="25"/>
  <c r="S49" i="25"/>
  <c r="R49" i="25"/>
  <c r="Q49" i="25"/>
  <c r="P49" i="25"/>
  <c r="E49" i="25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S46" i="25"/>
  <c r="R46" i="25"/>
  <c r="Q46" i="25"/>
  <c r="P46" i="25"/>
  <c r="E46" i="25"/>
  <c r="U45" i="25"/>
  <c r="S45" i="25"/>
  <c r="R45" i="25"/>
  <c r="Q45" i="25"/>
  <c r="P45" i="25"/>
  <c r="E45" i="25"/>
  <c r="T45" i="25" s="1"/>
  <c r="S44" i="25"/>
  <c r="R44" i="25"/>
  <c r="Q44" i="25"/>
  <c r="P44" i="25"/>
  <c r="E44" i="25"/>
  <c r="S43" i="25"/>
  <c r="R43" i="25"/>
  <c r="Q43" i="25"/>
  <c r="P43" i="25"/>
  <c r="E43" i="25"/>
  <c r="U42" i="25"/>
  <c r="S42" i="25"/>
  <c r="R42" i="25"/>
  <c r="Q42" i="25"/>
  <c r="P42" i="25"/>
  <c r="E42" i="25"/>
  <c r="T42" i="25" s="1"/>
  <c r="V40" i="25"/>
  <c r="O40" i="25"/>
  <c r="N40" i="25"/>
  <c r="M40" i="25"/>
  <c r="L40" i="25"/>
  <c r="K40" i="25"/>
  <c r="S40" i="25" s="1"/>
  <c r="J40" i="25"/>
  <c r="R40" i="25" s="1"/>
  <c r="I40" i="25"/>
  <c r="H40" i="25"/>
  <c r="G40" i="25"/>
  <c r="F40" i="25"/>
  <c r="C40" i="25"/>
  <c r="B40" i="25"/>
  <c r="E40" i="25" s="1"/>
  <c r="S39" i="25"/>
  <c r="R39" i="25"/>
  <c r="Q39" i="25"/>
  <c r="P39" i="25"/>
  <c r="E39" i="25"/>
  <c r="S38" i="25"/>
  <c r="R38" i="25"/>
  <c r="Q38" i="25"/>
  <c r="P38" i="25"/>
  <c r="E38" i="25"/>
  <c r="T38" i="25" s="1"/>
  <c r="U37" i="25"/>
  <c r="S37" i="25"/>
  <c r="R37" i="25"/>
  <c r="Q37" i="25"/>
  <c r="P37" i="25"/>
  <c r="E37" i="25"/>
  <c r="T37" i="25" s="1"/>
  <c r="S36" i="25"/>
  <c r="R36" i="25"/>
  <c r="Q36" i="25"/>
  <c r="P36" i="25"/>
  <c r="E36" i="25"/>
  <c r="U36" i="25" s="1"/>
  <c r="S35" i="25"/>
  <c r="R35" i="25"/>
  <c r="Q35" i="25"/>
  <c r="P35" i="25"/>
  <c r="E35" i="25"/>
  <c r="U35" i="25" s="1"/>
  <c r="V33" i="25"/>
  <c r="O33" i="25"/>
  <c r="N33" i="25"/>
  <c r="M33" i="25"/>
  <c r="L33" i="25"/>
  <c r="K33" i="25"/>
  <c r="S33" i="25" s="1"/>
  <c r="J33" i="25"/>
  <c r="R33" i="25" s="1"/>
  <c r="I33" i="25"/>
  <c r="H33" i="25"/>
  <c r="G33" i="25"/>
  <c r="F33" i="25"/>
  <c r="C33" i="25"/>
  <c r="B33" i="25"/>
  <c r="E33" i="25" s="1"/>
  <c r="T32" i="25"/>
  <c r="S32" i="25"/>
  <c r="R32" i="25"/>
  <c r="Q32" i="25"/>
  <c r="U32" i="25" s="1"/>
  <c r="P32" i="25"/>
  <c r="E32" i="25"/>
  <c r="V30" i="25"/>
  <c r="O30" i="25"/>
  <c r="N30" i="25"/>
  <c r="M30" i="25"/>
  <c r="L30" i="25"/>
  <c r="K30" i="25"/>
  <c r="S30" i="25" s="1"/>
  <c r="J30" i="25"/>
  <c r="I30" i="25"/>
  <c r="H30" i="25"/>
  <c r="G30" i="25"/>
  <c r="F30" i="25"/>
  <c r="C30" i="25"/>
  <c r="B30" i="25"/>
  <c r="E30" i="25" s="1"/>
  <c r="S29" i="25"/>
  <c r="R29" i="25"/>
  <c r="Q29" i="25"/>
  <c r="P29" i="25"/>
  <c r="E29" i="25"/>
  <c r="T29" i="25" s="1"/>
  <c r="S28" i="25"/>
  <c r="R28" i="25"/>
  <c r="Q28" i="25"/>
  <c r="P28" i="25"/>
  <c r="E28" i="25"/>
  <c r="S27" i="25"/>
  <c r="R27" i="25"/>
  <c r="Q27" i="25"/>
  <c r="P27" i="25"/>
  <c r="E27" i="25"/>
  <c r="S26" i="25"/>
  <c r="R26" i="25"/>
  <c r="Q26" i="25"/>
  <c r="P26" i="25"/>
  <c r="E26" i="25"/>
  <c r="V24" i="25"/>
  <c r="O24" i="25"/>
  <c r="N24" i="25"/>
  <c r="M24" i="25"/>
  <c r="L24" i="25"/>
  <c r="K24" i="25"/>
  <c r="J24" i="25"/>
  <c r="R24" i="25" s="1"/>
  <c r="I24" i="25"/>
  <c r="H24" i="25"/>
  <c r="G24" i="25"/>
  <c r="F24" i="25"/>
  <c r="C24" i="25"/>
  <c r="B24" i="25"/>
  <c r="U23" i="25"/>
  <c r="S23" i="25"/>
  <c r="R23" i="25"/>
  <c r="Q23" i="25"/>
  <c r="P23" i="25"/>
  <c r="E23" i="25"/>
  <c r="T23" i="25" s="1"/>
  <c r="S22" i="25"/>
  <c r="R22" i="25"/>
  <c r="Q22" i="25"/>
  <c r="P22" i="25"/>
  <c r="E22" i="25"/>
  <c r="U22" i="25" s="1"/>
  <c r="S21" i="25"/>
  <c r="R21" i="25"/>
  <c r="Q21" i="25"/>
  <c r="P21" i="25"/>
  <c r="E21" i="25"/>
  <c r="U21" i="25" s="1"/>
  <c r="S20" i="25"/>
  <c r="R20" i="25"/>
  <c r="Q20" i="25"/>
  <c r="P20" i="25"/>
  <c r="T20" i="25" s="1"/>
  <c r="E20" i="25"/>
  <c r="S19" i="25"/>
  <c r="R19" i="25"/>
  <c r="Q19" i="25"/>
  <c r="P19" i="25"/>
  <c r="E19" i="25"/>
  <c r="S18" i="25"/>
  <c r="R18" i="25"/>
  <c r="Q18" i="25"/>
  <c r="P18" i="25"/>
  <c r="E18" i="25"/>
  <c r="U17" i="25"/>
  <c r="S17" i="25"/>
  <c r="R17" i="25"/>
  <c r="Q17" i="25"/>
  <c r="P17" i="25"/>
  <c r="E17" i="25"/>
  <c r="T17" i="25" s="1"/>
  <c r="V15" i="25"/>
  <c r="S15" i="25"/>
  <c r="O15" i="25"/>
  <c r="N15" i="25"/>
  <c r="M15" i="25"/>
  <c r="L15" i="25"/>
  <c r="K15" i="25"/>
  <c r="J15" i="25"/>
  <c r="R15" i="25" s="1"/>
  <c r="I15" i="25"/>
  <c r="H15" i="25"/>
  <c r="P15" i="25" s="1"/>
  <c r="G15" i="25"/>
  <c r="F15" i="25"/>
  <c r="C15" i="25"/>
  <c r="B15" i="25"/>
  <c r="U14" i="25"/>
  <c r="S14" i="25"/>
  <c r="R14" i="25"/>
  <c r="Q14" i="25"/>
  <c r="P14" i="25"/>
  <c r="E14" i="25"/>
  <c r="T14" i="25" s="1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S10" i="25"/>
  <c r="R10" i="25"/>
  <c r="Q10" i="25"/>
  <c r="P10" i="25"/>
  <c r="E10" i="25"/>
  <c r="S9" i="25"/>
  <c r="R9" i="25"/>
  <c r="Q9" i="25"/>
  <c r="P9" i="25"/>
  <c r="E9" i="25"/>
  <c r="U9" i="25" s="1"/>
  <c r="U94" i="24"/>
  <c r="S94" i="24"/>
  <c r="R94" i="24"/>
  <c r="Q94" i="24"/>
  <c r="P94" i="24"/>
  <c r="E94" i="24"/>
  <c r="T94" i="24" s="1"/>
  <c r="T93" i="24"/>
  <c r="S93" i="24"/>
  <c r="R93" i="24"/>
  <c r="Q93" i="24"/>
  <c r="P93" i="24"/>
  <c r="E93" i="24"/>
  <c r="U93" i="24" s="1"/>
  <c r="S92" i="24"/>
  <c r="R92" i="24"/>
  <c r="Q92" i="24"/>
  <c r="P92" i="24"/>
  <c r="E92" i="24"/>
  <c r="T92" i="24" s="1"/>
  <c r="S91" i="24"/>
  <c r="R91" i="24"/>
  <c r="Q91" i="24"/>
  <c r="P91" i="24"/>
  <c r="E91" i="24"/>
  <c r="U90" i="24"/>
  <c r="T90" i="24"/>
  <c r="S90" i="24"/>
  <c r="R90" i="24"/>
  <c r="Q90" i="24"/>
  <c r="P90" i="24"/>
  <c r="E90" i="24"/>
  <c r="S89" i="24"/>
  <c r="R89" i="24"/>
  <c r="Q89" i="24"/>
  <c r="P89" i="24"/>
  <c r="E89" i="24"/>
  <c r="T89" i="24" s="1"/>
  <c r="T88" i="24"/>
  <c r="S88" i="24"/>
  <c r="R88" i="24"/>
  <c r="Q88" i="24"/>
  <c r="P88" i="24"/>
  <c r="E88" i="24"/>
  <c r="U88" i="24" s="1"/>
  <c r="S87" i="24"/>
  <c r="R87" i="24"/>
  <c r="Q87" i="24"/>
  <c r="P87" i="24"/>
  <c r="E87" i="24"/>
  <c r="W73" i="24"/>
  <c r="V73" i="24"/>
  <c r="O73" i="24"/>
  <c r="N73" i="24"/>
  <c r="M73" i="24"/>
  <c r="L73" i="24"/>
  <c r="K73" i="24"/>
  <c r="J73" i="24"/>
  <c r="R73" i="24" s="1"/>
  <c r="I73" i="24"/>
  <c r="H73" i="24"/>
  <c r="G73" i="24"/>
  <c r="F73" i="24"/>
  <c r="E73" i="24"/>
  <c r="C73" i="24"/>
  <c r="B73" i="24"/>
  <c r="W72" i="24"/>
  <c r="V72" i="24"/>
  <c r="O72" i="24"/>
  <c r="N72" i="24"/>
  <c r="M72" i="24"/>
  <c r="L72" i="24"/>
  <c r="K72" i="24"/>
  <c r="S72" i="24" s="1"/>
  <c r="J72" i="24"/>
  <c r="R72" i="24" s="1"/>
  <c r="I72" i="24"/>
  <c r="H72" i="24"/>
  <c r="G72" i="24"/>
  <c r="F72" i="24"/>
  <c r="C72" i="24"/>
  <c r="B72" i="24"/>
  <c r="E72" i="24" s="1"/>
  <c r="W71" i="24"/>
  <c r="V71" i="24"/>
  <c r="O71" i="24"/>
  <c r="N71" i="24"/>
  <c r="M71" i="24"/>
  <c r="L71" i="24"/>
  <c r="K71" i="24"/>
  <c r="S71" i="24" s="1"/>
  <c r="J71" i="24"/>
  <c r="R71" i="24" s="1"/>
  <c r="I71" i="24"/>
  <c r="Q71" i="24" s="1"/>
  <c r="H71" i="24"/>
  <c r="G71" i="24"/>
  <c r="F71" i="24"/>
  <c r="C71" i="24"/>
  <c r="B71" i="24"/>
  <c r="S70" i="24"/>
  <c r="R70" i="24"/>
  <c r="Q70" i="24"/>
  <c r="P70" i="24"/>
  <c r="E70" i="24"/>
  <c r="T70" i="24" s="1"/>
  <c r="S69" i="24"/>
  <c r="R69" i="24"/>
  <c r="Q69" i="24"/>
  <c r="P69" i="24"/>
  <c r="E69" i="24"/>
  <c r="U69" i="24" s="1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S66" i="24" s="1"/>
  <c r="J66" i="24"/>
  <c r="R66" i="24" s="1"/>
  <c r="I66" i="24"/>
  <c r="Q66" i="24" s="1"/>
  <c r="H66" i="24"/>
  <c r="P66" i="24" s="1"/>
  <c r="G66" i="24"/>
  <c r="F66" i="24"/>
  <c r="C66" i="24"/>
  <c r="E66" i="24" s="1"/>
  <c r="B66" i="24"/>
  <c r="S65" i="24"/>
  <c r="R65" i="24"/>
  <c r="Q65" i="24"/>
  <c r="P65" i="24"/>
  <c r="E65" i="24"/>
  <c r="T65" i="24" s="1"/>
  <c r="S64" i="24"/>
  <c r="R64" i="24"/>
  <c r="Q64" i="24"/>
  <c r="P64" i="24"/>
  <c r="E64" i="24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S61" i="24"/>
  <c r="R61" i="24"/>
  <c r="Q61" i="24"/>
  <c r="P61" i="24"/>
  <c r="E61" i="24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S58" i="24"/>
  <c r="R58" i="24"/>
  <c r="Q58" i="24"/>
  <c r="P58" i="24"/>
  <c r="E58" i="24"/>
  <c r="T58" i="24" s="1"/>
  <c r="S57" i="24"/>
  <c r="R57" i="24"/>
  <c r="Q57" i="24"/>
  <c r="P57" i="24"/>
  <c r="E57" i="24"/>
  <c r="U57" i="24" s="1"/>
  <c r="S56" i="24"/>
  <c r="R56" i="24"/>
  <c r="Q56" i="24"/>
  <c r="P56" i="24"/>
  <c r="E56" i="24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U51" i="24" s="1"/>
  <c r="U50" i="24"/>
  <c r="T50" i="24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U46" i="24"/>
  <c r="S46" i="24"/>
  <c r="R46" i="24"/>
  <c r="Q46" i="24"/>
  <c r="P46" i="24"/>
  <c r="E46" i="24"/>
  <c r="T46" i="24" s="1"/>
  <c r="S45" i="24"/>
  <c r="R45" i="24"/>
  <c r="Q45" i="24"/>
  <c r="P45" i="24"/>
  <c r="E45" i="24"/>
  <c r="U45" i="24" s="1"/>
  <c r="U44" i="24"/>
  <c r="S44" i="24"/>
  <c r="R44" i="24"/>
  <c r="Q44" i="24"/>
  <c r="P44" i="24"/>
  <c r="E44" i="24"/>
  <c r="T44" i="24" s="1"/>
  <c r="S43" i="24"/>
  <c r="R43" i="24"/>
  <c r="Q43" i="24"/>
  <c r="P43" i="24"/>
  <c r="E43" i="24"/>
  <c r="U43" i="24" s="1"/>
  <c r="U42" i="24"/>
  <c r="T42" i="24"/>
  <c r="S42" i="24"/>
  <c r="R42" i="24"/>
  <c r="Q42" i="24"/>
  <c r="P42" i="24"/>
  <c r="E42" i="24"/>
  <c r="V40" i="24"/>
  <c r="R40" i="24"/>
  <c r="O40" i="24"/>
  <c r="N40" i="24"/>
  <c r="M40" i="24"/>
  <c r="L40" i="24"/>
  <c r="K40" i="24"/>
  <c r="S40" i="24" s="1"/>
  <c r="J40" i="24"/>
  <c r="I40" i="24"/>
  <c r="H40" i="24"/>
  <c r="G40" i="24"/>
  <c r="F40" i="24"/>
  <c r="C40" i="24"/>
  <c r="B40" i="24"/>
  <c r="E40" i="24" s="1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T37" i="24"/>
  <c r="S37" i="24"/>
  <c r="R37" i="24"/>
  <c r="Q37" i="24"/>
  <c r="P37" i="24"/>
  <c r="E37" i="24"/>
  <c r="U37" i="24" s="1"/>
  <c r="S36" i="24"/>
  <c r="R36" i="24"/>
  <c r="Q36" i="24"/>
  <c r="P36" i="24"/>
  <c r="E36" i="24"/>
  <c r="T36" i="24" s="1"/>
  <c r="U35" i="24"/>
  <c r="S35" i="24"/>
  <c r="R35" i="24"/>
  <c r="Q35" i="24"/>
  <c r="P35" i="24"/>
  <c r="E35" i="24"/>
  <c r="V33" i="24"/>
  <c r="S33" i="24"/>
  <c r="O33" i="24"/>
  <c r="N33" i="24"/>
  <c r="M33" i="24"/>
  <c r="L33" i="24"/>
  <c r="K33" i="24"/>
  <c r="J33" i="24"/>
  <c r="I33" i="24"/>
  <c r="H33" i="24"/>
  <c r="P33" i="24" s="1"/>
  <c r="G33" i="24"/>
  <c r="F33" i="24"/>
  <c r="C33" i="24"/>
  <c r="B33" i="24"/>
  <c r="S32" i="24"/>
  <c r="R32" i="24"/>
  <c r="Q32" i="24"/>
  <c r="P32" i="24"/>
  <c r="E32" i="24"/>
  <c r="V30" i="24"/>
  <c r="O30" i="24"/>
  <c r="N30" i="24"/>
  <c r="M30" i="24"/>
  <c r="L30" i="24"/>
  <c r="K30" i="24"/>
  <c r="S30" i="24" s="1"/>
  <c r="J30" i="24"/>
  <c r="R30" i="24" s="1"/>
  <c r="I30" i="24"/>
  <c r="Q30" i="24" s="1"/>
  <c r="H30" i="24"/>
  <c r="G30" i="24"/>
  <c r="F30" i="24"/>
  <c r="E30" i="24"/>
  <c r="C30" i="24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S27" i="24"/>
  <c r="R27" i="24"/>
  <c r="Q27" i="24"/>
  <c r="P27" i="24"/>
  <c r="E27" i="24"/>
  <c r="T27" i="24" s="1"/>
  <c r="U26" i="24"/>
  <c r="T26" i="24"/>
  <c r="S26" i="24"/>
  <c r="R26" i="24"/>
  <c r="Q26" i="24"/>
  <c r="P26" i="24"/>
  <c r="E26" i="24"/>
  <c r="V24" i="24"/>
  <c r="S24" i="24"/>
  <c r="R24" i="24"/>
  <c r="O24" i="24"/>
  <c r="N24" i="24"/>
  <c r="M24" i="24"/>
  <c r="L24" i="24"/>
  <c r="K24" i="24"/>
  <c r="J24" i="24"/>
  <c r="I24" i="24"/>
  <c r="Q24" i="24" s="1"/>
  <c r="H24" i="24"/>
  <c r="P24" i="24" s="1"/>
  <c r="G24" i="24"/>
  <c r="F24" i="24"/>
  <c r="E24" i="24"/>
  <c r="C24" i="24"/>
  <c r="B24" i="24"/>
  <c r="S23" i="24"/>
  <c r="R23" i="24"/>
  <c r="Q23" i="24"/>
  <c r="P23" i="24"/>
  <c r="E23" i="24"/>
  <c r="T23" i="24" s="1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T20" i="24" s="1"/>
  <c r="U19" i="24"/>
  <c r="T19" i="24"/>
  <c r="S19" i="24"/>
  <c r="R19" i="24"/>
  <c r="Q19" i="24"/>
  <c r="P19" i="24"/>
  <c r="E19" i="24"/>
  <c r="S18" i="24"/>
  <c r="R18" i="24"/>
  <c r="Q18" i="24"/>
  <c r="P18" i="24"/>
  <c r="E18" i="24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J15" i="24"/>
  <c r="I15" i="24"/>
  <c r="H15" i="24"/>
  <c r="P15" i="24" s="1"/>
  <c r="G15" i="24"/>
  <c r="F15" i="24"/>
  <c r="E15" i="24"/>
  <c r="C15" i="24"/>
  <c r="B15" i="24"/>
  <c r="S14" i="24"/>
  <c r="R14" i="24"/>
  <c r="Q14" i="24"/>
  <c r="P14" i="24"/>
  <c r="E14" i="24"/>
  <c r="U14" i="24" s="1"/>
  <c r="T13" i="24"/>
  <c r="S13" i="24"/>
  <c r="R13" i="24"/>
  <c r="Q13" i="24"/>
  <c r="P13" i="24"/>
  <c r="E13" i="24"/>
  <c r="U13" i="24" s="1"/>
  <c r="S12" i="24"/>
  <c r="R12" i="24"/>
  <c r="Q12" i="24"/>
  <c r="P12" i="24"/>
  <c r="E12" i="24"/>
  <c r="U12" i="24" s="1"/>
  <c r="U11" i="24"/>
  <c r="S11" i="24"/>
  <c r="R11" i="24"/>
  <c r="Q11" i="24"/>
  <c r="P11" i="24"/>
  <c r="E11" i="24"/>
  <c r="T11" i="24" s="1"/>
  <c r="S10" i="24"/>
  <c r="R10" i="24"/>
  <c r="Q10" i="24"/>
  <c r="P10" i="24"/>
  <c r="E10" i="24"/>
  <c r="T10" i="24" s="1"/>
  <c r="U9" i="24"/>
  <c r="T9" i="24"/>
  <c r="S9" i="24"/>
  <c r="R9" i="24"/>
  <c r="Q9" i="24"/>
  <c r="P9" i="24"/>
  <c r="E9" i="24"/>
  <c r="S94" i="23"/>
  <c r="R94" i="23"/>
  <c r="Q94" i="23"/>
  <c r="P94" i="23"/>
  <c r="E94" i="23"/>
  <c r="S93" i="23"/>
  <c r="R93" i="23"/>
  <c r="Q93" i="23"/>
  <c r="P93" i="23"/>
  <c r="E93" i="23"/>
  <c r="U93" i="23" s="1"/>
  <c r="U92" i="23"/>
  <c r="T92" i="23"/>
  <c r="S92" i="23"/>
  <c r="R92" i="23"/>
  <c r="Q92" i="23"/>
  <c r="P92" i="23"/>
  <c r="E92" i="23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U89" i="23"/>
  <c r="S89" i="23"/>
  <c r="R89" i="23"/>
  <c r="Q89" i="23"/>
  <c r="P89" i="23"/>
  <c r="E89" i="23"/>
  <c r="T89" i="23" s="1"/>
  <c r="T88" i="23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V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R72" i="23" s="1"/>
  <c r="I72" i="23"/>
  <c r="Q72" i="23" s="1"/>
  <c r="H72" i="23"/>
  <c r="G72" i="23"/>
  <c r="F72" i="23"/>
  <c r="E72" i="23"/>
  <c r="C72" i="23"/>
  <c r="B72" i="23"/>
  <c r="V71" i="23"/>
  <c r="S71" i="23"/>
  <c r="O71" i="23"/>
  <c r="N71" i="23"/>
  <c r="M71" i="23"/>
  <c r="L71" i="23"/>
  <c r="K71" i="23"/>
  <c r="J71" i="23"/>
  <c r="R71" i="23" s="1"/>
  <c r="I71" i="23"/>
  <c r="Q71" i="23" s="1"/>
  <c r="H71" i="23"/>
  <c r="G71" i="23"/>
  <c r="F71" i="23"/>
  <c r="C71" i="23"/>
  <c r="B71" i="23"/>
  <c r="T70" i="23"/>
  <c r="S70" i="23"/>
  <c r="R70" i="23"/>
  <c r="Q70" i="23"/>
  <c r="P70" i="23"/>
  <c r="E70" i="23"/>
  <c r="U70" i="23" s="1"/>
  <c r="S69" i="23"/>
  <c r="R69" i="23"/>
  <c r="Q69" i="23"/>
  <c r="P69" i="23"/>
  <c r="E69" i="23"/>
  <c r="U69" i="23" s="1"/>
  <c r="V67" i="23"/>
  <c r="O67" i="23"/>
  <c r="N67" i="23"/>
  <c r="M67" i="23"/>
  <c r="S67" i="23" s="1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E66" i="23" s="1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S62" i="23"/>
  <c r="R62" i="23"/>
  <c r="Q62" i="23"/>
  <c r="P62" i="23"/>
  <c r="E62" i="23"/>
  <c r="T61" i="23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E59" i="23" s="1"/>
  <c r="S58" i="23"/>
  <c r="R58" i="23"/>
  <c r="Q58" i="23"/>
  <c r="P58" i="23"/>
  <c r="E58" i="23"/>
  <c r="S57" i="23"/>
  <c r="R57" i="23"/>
  <c r="Q57" i="23"/>
  <c r="P57" i="23"/>
  <c r="E57" i="23"/>
  <c r="U57" i="23" s="1"/>
  <c r="S56" i="23"/>
  <c r="R56" i="23"/>
  <c r="Q56" i="23"/>
  <c r="P56" i="23"/>
  <c r="E56" i="23"/>
  <c r="S55" i="23"/>
  <c r="R55" i="23"/>
  <c r="Q55" i="23"/>
  <c r="P55" i="23"/>
  <c r="E55" i="23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S52" i="23"/>
  <c r="R52" i="23"/>
  <c r="Q52" i="23"/>
  <c r="P52" i="23"/>
  <c r="E52" i="23"/>
  <c r="T52" i="23" s="1"/>
  <c r="S51" i="23"/>
  <c r="R51" i="23"/>
  <c r="Q51" i="23"/>
  <c r="P51" i="23"/>
  <c r="E51" i="23"/>
  <c r="U51" i="23" s="1"/>
  <c r="S50" i="23"/>
  <c r="R50" i="23"/>
  <c r="Q50" i="23"/>
  <c r="P50" i="23"/>
  <c r="E50" i="23"/>
  <c r="S49" i="23"/>
  <c r="R49" i="23"/>
  <c r="Q49" i="23"/>
  <c r="P49" i="23"/>
  <c r="E49" i="23"/>
  <c r="S48" i="23"/>
  <c r="R48" i="23"/>
  <c r="Q48" i="23"/>
  <c r="P48" i="23"/>
  <c r="E48" i="23"/>
  <c r="U48" i="23" s="1"/>
  <c r="U47" i="23"/>
  <c r="T47" i="23"/>
  <c r="S47" i="23"/>
  <c r="R47" i="23"/>
  <c r="Q47" i="23"/>
  <c r="P47" i="23"/>
  <c r="E47" i="23"/>
  <c r="S46" i="23"/>
  <c r="R46" i="23"/>
  <c r="Q46" i="23"/>
  <c r="P46" i="23"/>
  <c r="E46" i="23"/>
  <c r="U46" i="23" s="1"/>
  <c r="T45" i="23"/>
  <c r="S45" i="23"/>
  <c r="R45" i="23"/>
  <c r="Q45" i="23"/>
  <c r="P45" i="23"/>
  <c r="E45" i="23"/>
  <c r="U45" i="23" s="1"/>
  <c r="S44" i="23"/>
  <c r="R44" i="23"/>
  <c r="Q44" i="23"/>
  <c r="P44" i="23"/>
  <c r="E44" i="23"/>
  <c r="T44" i="23" s="1"/>
  <c r="S43" i="23"/>
  <c r="R43" i="23"/>
  <c r="Q43" i="23"/>
  <c r="P43" i="23"/>
  <c r="E43" i="23"/>
  <c r="S42" i="23"/>
  <c r="R42" i="23"/>
  <c r="Q42" i="23"/>
  <c r="P42" i="23"/>
  <c r="E42" i="23"/>
  <c r="U42" i="23" s="1"/>
  <c r="V40" i="23"/>
  <c r="O40" i="23"/>
  <c r="N40" i="23"/>
  <c r="M40" i="23"/>
  <c r="L40" i="23"/>
  <c r="K40" i="23"/>
  <c r="J40" i="23"/>
  <c r="R40" i="23" s="1"/>
  <c r="I40" i="23"/>
  <c r="H40" i="23"/>
  <c r="G40" i="23"/>
  <c r="F40" i="23"/>
  <c r="C40" i="23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S37" i="23"/>
  <c r="R37" i="23"/>
  <c r="Q37" i="23"/>
  <c r="P37" i="23"/>
  <c r="E37" i="23"/>
  <c r="U37" i="23" s="1"/>
  <c r="S36" i="23"/>
  <c r="R36" i="23"/>
  <c r="Q36" i="23"/>
  <c r="P36" i="23"/>
  <c r="E36" i="23"/>
  <c r="T36" i="23" s="1"/>
  <c r="U35" i="23"/>
  <c r="T35" i="23"/>
  <c r="S35" i="23"/>
  <c r="R35" i="23"/>
  <c r="Q35" i="23"/>
  <c r="P35" i="23"/>
  <c r="E35" i="23"/>
  <c r="V33" i="23"/>
  <c r="S33" i="23"/>
  <c r="O33" i="23"/>
  <c r="N33" i="23"/>
  <c r="M33" i="23"/>
  <c r="L33" i="23"/>
  <c r="K33" i="23"/>
  <c r="J33" i="23"/>
  <c r="I33" i="23"/>
  <c r="H33" i="23"/>
  <c r="P33" i="23" s="1"/>
  <c r="G33" i="23"/>
  <c r="F33" i="23"/>
  <c r="C33" i="23"/>
  <c r="B33" i="23"/>
  <c r="S32" i="23"/>
  <c r="R32" i="23"/>
  <c r="Q32" i="23"/>
  <c r="P32" i="23"/>
  <c r="E32" i="23"/>
  <c r="V30" i="23"/>
  <c r="O30" i="23"/>
  <c r="N30" i="23"/>
  <c r="M30" i="23"/>
  <c r="L30" i="23"/>
  <c r="K30" i="23"/>
  <c r="S30" i="23" s="1"/>
  <c r="J30" i="23"/>
  <c r="R30" i="23" s="1"/>
  <c r="I30" i="23"/>
  <c r="H30" i="23"/>
  <c r="G30" i="23"/>
  <c r="F30" i="23"/>
  <c r="C30" i="23"/>
  <c r="B30" i="23"/>
  <c r="E30" i="23" s="1"/>
  <c r="S29" i="23"/>
  <c r="R29" i="23"/>
  <c r="Q29" i="23"/>
  <c r="P29" i="23"/>
  <c r="E29" i="23"/>
  <c r="T29" i="23" s="1"/>
  <c r="U28" i="23"/>
  <c r="T28" i="23"/>
  <c r="S28" i="23"/>
  <c r="R28" i="23"/>
  <c r="Q28" i="23"/>
  <c r="P28" i="23"/>
  <c r="E28" i="23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S24" i="23" s="1"/>
  <c r="J24" i="23"/>
  <c r="I24" i="23"/>
  <c r="H24" i="23"/>
  <c r="G24" i="23"/>
  <c r="F24" i="23"/>
  <c r="C24" i="23"/>
  <c r="B24" i="23"/>
  <c r="E24" i="23" s="1"/>
  <c r="U23" i="23"/>
  <c r="S23" i="23"/>
  <c r="R23" i="23"/>
  <c r="Q23" i="23"/>
  <c r="P23" i="23"/>
  <c r="E23" i="23"/>
  <c r="T23" i="23" s="1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T20" i="23" s="1"/>
  <c r="U19" i="23"/>
  <c r="S19" i="23"/>
  <c r="R19" i="23"/>
  <c r="Q19" i="23"/>
  <c r="P19" i="23"/>
  <c r="E19" i="23"/>
  <c r="T19" i="23" s="1"/>
  <c r="S18" i="23"/>
  <c r="R18" i="23"/>
  <c r="Q18" i="23"/>
  <c r="P18" i="23"/>
  <c r="E18" i="23"/>
  <c r="U18" i="23" s="1"/>
  <c r="S17" i="23"/>
  <c r="R17" i="23"/>
  <c r="Q17" i="23"/>
  <c r="P17" i="23"/>
  <c r="E17" i="23"/>
  <c r="U17" i="23" s="1"/>
  <c r="V15" i="23"/>
  <c r="O15" i="23"/>
  <c r="N15" i="23"/>
  <c r="M15" i="23"/>
  <c r="Q15" i="23" s="1"/>
  <c r="L15" i="23"/>
  <c r="K15" i="23"/>
  <c r="J15" i="23"/>
  <c r="I15" i="23"/>
  <c r="H15" i="23"/>
  <c r="G15" i="23"/>
  <c r="F15" i="23"/>
  <c r="C15" i="23"/>
  <c r="B15" i="23"/>
  <c r="E15" i="23" s="1"/>
  <c r="T14" i="23"/>
  <c r="S14" i="23"/>
  <c r="R14" i="23"/>
  <c r="Q14" i="23"/>
  <c r="P14" i="23"/>
  <c r="E14" i="23"/>
  <c r="U14" i="23" s="1"/>
  <c r="U13" i="23"/>
  <c r="S13" i="23"/>
  <c r="R13" i="23"/>
  <c r="Q13" i="23"/>
  <c r="P13" i="23"/>
  <c r="E13" i="23"/>
  <c r="T13" i="23" s="1"/>
  <c r="U12" i="23"/>
  <c r="T12" i="23"/>
  <c r="S12" i="23"/>
  <c r="R12" i="23"/>
  <c r="Q12" i="23"/>
  <c r="P12" i="23"/>
  <c r="E12" i="23"/>
  <c r="T11" i="23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T9" i="23" s="1"/>
  <c r="U94" i="22"/>
  <c r="S94" i="22"/>
  <c r="R94" i="22"/>
  <c r="Q94" i="22"/>
  <c r="P94" i="22"/>
  <c r="E94" i="22"/>
  <c r="T94" i="22" s="1"/>
  <c r="T93" i="22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S91" i="22"/>
  <c r="R91" i="22"/>
  <c r="Q91" i="22"/>
  <c r="P91" i="22"/>
  <c r="E91" i="22"/>
  <c r="S90" i="22"/>
  <c r="R90" i="22"/>
  <c r="Q90" i="22"/>
  <c r="P90" i="22"/>
  <c r="E90" i="22"/>
  <c r="U90" i="22" s="1"/>
  <c r="T89" i="22"/>
  <c r="S89" i="22"/>
  <c r="R89" i="22"/>
  <c r="Q89" i="22"/>
  <c r="P89" i="22"/>
  <c r="E89" i="22"/>
  <c r="U89" i="22" s="1"/>
  <c r="S88" i="22"/>
  <c r="R88" i="22"/>
  <c r="Q88" i="22"/>
  <c r="P88" i="22"/>
  <c r="E88" i="22"/>
  <c r="S87" i="22"/>
  <c r="R87" i="22"/>
  <c r="Q87" i="22"/>
  <c r="P87" i="22"/>
  <c r="E87" i="22"/>
  <c r="U87" i="22" s="1"/>
  <c r="V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V72" i="22"/>
  <c r="O72" i="22"/>
  <c r="N72" i="22"/>
  <c r="M72" i="22"/>
  <c r="Q72" i="22" s="1"/>
  <c r="L72" i="22"/>
  <c r="K72" i="22"/>
  <c r="J72" i="22"/>
  <c r="I72" i="22"/>
  <c r="H72" i="22"/>
  <c r="P72" i="22" s="1"/>
  <c r="G72" i="22"/>
  <c r="F72" i="22"/>
  <c r="C72" i="22"/>
  <c r="B72" i="22"/>
  <c r="V71" i="22"/>
  <c r="O71" i="22"/>
  <c r="N71" i="22"/>
  <c r="M71" i="22"/>
  <c r="L71" i="22"/>
  <c r="K71" i="22"/>
  <c r="J71" i="22"/>
  <c r="I71" i="22"/>
  <c r="H71" i="22"/>
  <c r="G71" i="22"/>
  <c r="F71" i="22"/>
  <c r="C71" i="22"/>
  <c r="B71" i="22"/>
  <c r="S70" i="22"/>
  <c r="R70" i="22"/>
  <c r="Q70" i="22"/>
  <c r="P70" i="22"/>
  <c r="E70" i="22"/>
  <c r="T70" i="22" s="1"/>
  <c r="S69" i="22"/>
  <c r="R69" i="22"/>
  <c r="Q69" i="22"/>
  <c r="P69" i="22"/>
  <c r="E69" i="22"/>
  <c r="T69" i="22" s="1"/>
  <c r="V67" i="22"/>
  <c r="O67" i="22"/>
  <c r="N67" i="22"/>
  <c r="M67" i="22"/>
  <c r="L67" i="22"/>
  <c r="K67" i="22"/>
  <c r="J67" i="22"/>
  <c r="R67" i="22" s="1"/>
  <c r="I67" i="22"/>
  <c r="H67" i="22"/>
  <c r="G67" i="22"/>
  <c r="F67" i="22"/>
  <c r="C67" i="22"/>
  <c r="B67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E66" i="22"/>
  <c r="C66" i="22"/>
  <c r="B66" i="22"/>
  <c r="S65" i="22"/>
  <c r="R65" i="22"/>
  <c r="Q65" i="22"/>
  <c r="P65" i="22"/>
  <c r="E65" i="22"/>
  <c r="T64" i="22"/>
  <c r="S64" i="22"/>
  <c r="R64" i="22"/>
  <c r="Q64" i="22"/>
  <c r="P64" i="22"/>
  <c r="E64" i="22"/>
  <c r="U64" i="22" s="1"/>
  <c r="U63" i="22"/>
  <c r="S63" i="22"/>
  <c r="R63" i="22"/>
  <c r="Q63" i="22"/>
  <c r="P63" i="22"/>
  <c r="E63" i="22"/>
  <c r="T63" i="22" s="1"/>
  <c r="U62" i="22"/>
  <c r="S62" i="22"/>
  <c r="R62" i="22"/>
  <c r="Q62" i="22"/>
  <c r="P62" i="22"/>
  <c r="E62" i="22"/>
  <c r="T62" i="22" s="1"/>
  <c r="U61" i="22"/>
  <c r="T61" i="22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E59" i="22" s="1"/>
  <c r="U58" i="22"/>
  <c r="T58" i="22"/>
  <c r="S58" i="22"/>
  <c r="R58" i="22"/>
  <c r="Q58" i="22"/>
  <c r="P58" i="22"/>
  <c r="E58" i="22"/>
  <c r="S57" i="22"/>
  <c r="R57" i="22"/>
  <c r="Q57" i="22"/>
  <c r="P57" i="22"/>
  <c r="E57" i="22"/>
  <c r="T56" i="22"/>
  <c r="S56" i="22"/>
  <c r="R56" i="22"/>
  <c r="Q56" i="22"/>
  <c r="P56" i="22"/>
  <c r="E56" i="22"/>
  <c r="U56" i="22" s="1"/>
  <c r="S55" i="22"/>
  <c r="R55" i="22"/>
  <c r="Q55" i="22"/>
  <c r="P55" i="22"/>
  <c r="E55" i="22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U52" i="22"/>
  <c r="S52" i="22"/>
  <c r="R52" i="22"/>
  <c r="Q52" i="22"/>
  <c r="P52" i="22"/>
  <c r="E52" i="22"/>
  <c r="T52" i="22" s="1"/>
  <c r="S51" i="22"/>
  <c r="R51" i="22"/>
  <c r="Q51" i="22"/>
  <c r="P51" i="22"/>
  <c r="E51" i="22"/>
  <c r="S50" i="22"/>
  <c r="R50" i="22"/>
  <c r="Q50" i="22"/>
  <c r="P50" i="22"/>
  <c r="E50" i="22"/>
  <c r="S49" i="22"/>
  <c r="R49" i="22"/>
  <c r="Q49" i="22"/>
  <c r="P49" i="22"/>
  <c r="E49" i="22"/>
  <c r="T49" i="22" s="1"/>
  <c r="U48" i="22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T42" i="22"/>
  <c r="S42" i="22"/>
  <c r="R42" i="22"/>
  <c r="Q42" i="22"/>
  <c r="P42" i="22"/>
  <c r="E42" i="22"/>
  <c r="U42" i="22" s="1"/>
  <c r="V40" i="22"/>
  <c r="O40" i="22"/>
  <c r="N40" i="22"/>
  <c r="M40" i="22"/>
  <c r="L40" i="22"/>
  <c r="R40" i="22" s="1"/>
  <c r="K40" i="22"/>
  <c r="J40" i="22"/>
  <c r="I40" i="22"/>
  <c r="Q40" i="22" s="1"/>
  <c r="H40" i="22"/>
  <c r="G40" i="22"/>
  <c r="F40" i="22"/>
  <c r="C40" i="22"/>
  <c r="B40" i="22"/>
  <c r="S39" i="22"/>
  <c r="R39" i="22"/>
  <c r="Q39" i="22"/>
  <c r="P39" i="22"/>
  <c r="E39" i="22"/>
  <c r="T39" i="22" s="1"/>
  <c r="T38" i="22"/>
  <c r="S38" i="22"/>
  <c r="R38" i="22"/>
  <c r="Q38" i="22"/>
  <c r="P38" i="22"/>
  <c r="E38" i="22"/>
  <c r="U38" i="22" s="1"/>
  <c r="U37" i="22"/>
  <c r="S37" i="22"/>
  <c r="R37" i="22"/>
  <c r="Q37" i="22"/>
  <c r="P37" i="22"/>
  <c r="E37" i="22"/>
  <c r="T37" i="22" s="1"/>
  <c r="T36" i="22"/>
  <c r="S36" i="22"/>
  <c r="R36" i="22"/>
  <c r="Q36" i="22"/>
  <c r="P36" i="22"/>
  <c r="E36" i="22"/>
  <c r="S35" i="22"/>
  <c r="R35" i="22"/>
  <c r="Q35" i="22"/>
  <c r="P35" i="22"/>
  <c r="E35" i="22"/>
  <c r="T35" i="22" s="1"/>
  <c r="V33" i="22"/>
  <c r="O33" i="22"/>
  <c r="N33" i="22"/>
  <c r="M33" i="22"/>
  <c r="Q33" i="22" s="1"/>
  <c r="L33" i="22"/>
  <c r="K33" i="22"/>
  <c r="J33" i="22"/>
  <c r="I33" i="22"/>
  <c r="H33" i="22"/>
  <c r="G33" i="22"/>
  <c r="F33" i="22"/>
  <c r="C33" i="22"/>
  <c r="B33" i="22"/>
  <c r="E33" i="22" s="1"/>
  <c r="T32" i="22"/>
  <c r="S32" i="22"/>
  <c r="R32" i="22"/>
  <c r="Q32" i="22"/>
  <c r="P32" i="22"/>
  <c r="E32" i="22"/>
  <c r="U32" i="22" s="1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B30" i="22"/>
  <c r="S29" i="22"/>
  <c r="R29" i="22"/>
  <c r="Q29" i="22"/>
  <c r="P29" i="22"/>
  <c r="E29" i="22"/>
  <c r="T29" i="22" s="1"/>
  <c r="S28" i="22"/>
  <c r="R28" i="22"/>
  <c r="Q28" i="22"/>
  <c r="P28" i="22"/>
  <c r="E28" i="22"/>
  <c r="U27" i="22"/>
  <c r="T27" i="22"/>
  <c r="S27" i="22"/>
  <c r="R27" i="22"/>
  <c r="Q27" i="22"/>
  <c r="P27" i="22"/>
  <c r="E27" i="22"/>
  <c r="U26" i="22"/>
  <c r="S26" i="22"/>
  <c r="R26" i="22"/>
  <c r="Q26" i="22"/>
  <c r="P26" i="22"/>
  <c r="E26" i="22"/>
  <c r="T26" i="22" s="1"/>
  <c r="V24" i="22"/>
  <c r="O24" i="22"/>
  <c r="N24" i="22"/>
  <c r="M24" i="22"/>
  <c r="L24" i="22"/>
  <c r="K24" i="22"/>
  <c r="J24" i="22"/>
  <c r="R24" i="22" s="1"/>
  <c r="I24" i="22"/>
  <c r="H24" i="22"/>
  <c r="G24" i="22"/>
  <c r="F24" i="22"/>
  <c r="C24" i="22"/>
  <c r="B24" i="22"/>
  <c r="T23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V15" i="22"/>
  <c r="S15" i="22"/>
  <c r="Q15" i="22"/>
  <c r="O15" i="22"/>
  <c r="N15" i="22"/>
  <c r="M15" i="22"/>
  <c r="L15" i="22"/>
  <c r="K15" i="22"/>
  <c r="J15" i="22"/>
  <c r="I15" i="22"/>
  <c r="H15" i="22"/>
  <c r="P15" i="22" s="1"/>
  <c r="G15" i="22"/>
  <c r="F15" i="22"/>
  <c r="C15" i="22"/>
  <c r="B15" i="22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U12" i="22"/>
  <c r="S12" i="22"/>
  <c r="R12" i="22"/>
  <c r="Q12" i="22"/>
  <c r="P12" i="22"/>
  <c r="E12" i="22"/>
  <c r="T12" i="22" s="1"/>
  <c r="U11" i="22"/>
  <c r="T11" i="22"/>
  <c r="S11" i="22"/>
  <c r="R11" i="22"/>
  <c r="Q11" i="22"/>
  <c r="P11" i="22"/>
  <c r="E11" i="22"/>
  <c r="S10" i="22"/>
  <c r="R10" i="22"/>
  <c r="Q10" i="22"/>
  <c r="P10" i="22"/>
  <c r="E10" i="22"/>
  <c r="S9" i="22"/>
  <c r="R9" i="22"/>
  <c r="Q9" i="22"/>
  <c r="P9" i="22"/>
  <c r="E9" i="22"/>
  <c r="S94" i="21"/>
  <c r="R94" i="21"/>
  <c r="Q94" i="21"/>
  <c r="P94" i="21"/>
  <c r="E94" i="21"/>
  <c r="U94" i="21" s="1"/>
  <c r="S93" i="21"/>
  <c r="R93" i="21"/>
  <c r="Q93" i="21"/>
  <c r="P93" i="21"/>
  <c r="E93" i="21"/>
  <c r="S92" i="21"/>
  <c r="R92" i="21"/>
  <c r="Q92" i="21"/>
  <c r="P92" i="21"/>
  <c r="E92" i="21"/>
  <c r="U91" i="21"/>
  <c r="S91" i="21"/>
  <c r="R91" i="21"/>
  <c r="Q91" i="21"/>
  <c r="P91" i="21"/>
  <c r="E91" i="21"/>
  <c r="T91" i="21" s="1"/>
  <c r="S90" i="21"/>
  <c r="R90" i="21"/>
  <c r="Q90" i="21"/>
  <c r="P90" i="21"/>
  <c r="E90" i="21"/>
  <c r="U90" i="21" s="1"/>
  <c r="S89" i="21"/>
  <c r="R89" i="21"/>
  <c r="Q89" i="21"/>
  <c r="P89" i="21"/>
  <c r="E89" i="21"/>
  <c r="U88" i="21"/>
  <c r="T88" i="21"/>
  <c r="S88" i="21"/>
  <c r="R88" i="21"/>
  <c r="Q88" i="21"/>
  <c r="P88" i="21"/>
  <c r="E88" i="21"/>
  <c r="S87" i="21"/>
  <c r="R87" i="21"/>
  <c r="Q87" i="21"/>
  <c r="P87" i="21"/>
  <c r="E87" i="21"/>
  <c r="W73" i="21"/>
  <c r="V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E73" i="21" s="1"/>
  <c r="W72" i="21"/>
  <c r="V72" i="21"/>
  <c r="O72" i="21"/>
  <c r="N72" i="21"/>
  <c r="M72" i="21"/>
  <c r="S72" i="21" s="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S71" i="21" s="1"/>
  <c r="J71" i="21"/>
  <c r="R71" i="21" s="1"/>
  <c r="I71" i="21"/>
  <c r="H71" i="21"/>
  <c r="G71" i="21"/>
  <c r="F71" i="21"/>
  <c r="C71" i="21"/>
  <c r="E71" i="21" s="1"/>
  <c r="B71" i="21"/>
  <c r="S70" i="21"/>
  <c r="R70" i="21"/>
  <c r="Q70" i="21"/>
  <c r="P70" i="21"/>
  <c r="E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R67" i="21" s="1"/>
  <c r="I67" i="21"/>
  <c r="H67" i="21"/>
  <c r="G67" i="21"/>
  <c r="F67" i="21"/>
  <c r="C67" i="21"/>
  <c r="B67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U55" i="21"/>
  <c r="S55" i="21"/>
  <c r="R55" i="21"/>
  <c r="Q55" i="21"/>
  <c r="P55" i="21"/>
  <c r="E55" i="21"/>
  <c r="T55" i="21" s="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C53" i="21"/>
  <c r="B53" i="21"/>
  <c r="T52" i="21"/>
  <c r="S52" i="21"/>
  <c r="R52" i="21"/>
  <c r="Q52" i="21"/>
  <c r="P52" i="21"/>
  <c r="E52" i="21"/>
  <c r="U52" i="21" s="1"/>
  <c r="U51" i="21"/>
  <c r="S51" i="21"/>
  <c r="R51" i="21"/>
  <c r="Q51" i="21"/>
  <c r="P51" i="21"/>
  <c r="E51" i="21"/>
  <c r="T51" i="21" s="1"/>
  <c r="T50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U46" i="21" s="1"/>
  <c r="S45" i="21"/>
  <c r="R45" i="21"/>
  <c r="Q45" i="21"/>
  <c r="P45" i="21"/>
  <c r="E45" i="21"/>
  <c r="T44" i="21"/>
  <c r="S44" i="21"/>
  <c r="R44" i="21"/>
  <c r="Q44" i="21"/>
  <c r="P44" i="21"/>
  <c r="E44" i="21"/>
  <c r="U44" i="21" s="1"/>
  <c r="U43" i="21"/>
  <c r="S43" i="21"/>
  <c r="R43" i="21"/>
  <c r="Q43" i="21"/>
  <c r="P43" i="21"/>
  <c r="E43" i="21"/>
  <c r="T43" i="21" s="1"/>
  <c r="T42" i="21"/>
  <c r="S42" i="21"/>
  <c r="R42" i="21"/>
  <c r="Q42" i="21"/>
  <c r="P42" i="21"/>
  <c r="E42" i="21"/>
  <c r="U42" i="21" s="1"/>
  <c r="V40" i="21"/>
  <c r="O40" i="21"/>
  <c r="N40" i="21"/>
  <c r="M40" i="21"/>
  <c r="L40" i="21"/>
  <c r="K40" i="21"/>
  <c r="S40" i="21" s="1"/>
  <c r="J40" i="2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S38" i="21"/>
  <c r="R38" i="21"/>
  <c r="Q38" i="21"/>
  <c r="P38" i="21"/>
  <c r="E38" i="21"/>
  <c r="U37" i="21"/>
  <c r="S37" i="21"/>
  <c r="R37" i="21"/>
  <c r="Q37" i="21"/>
  <c r="P37" i="21"/>
  <c r="E37" i="21"/>
  <c r="T37" i="21" s="1"/>
  <c r="S36" i="21"/>
  <c r="R36" i="21"/>
  <c r="Q36" i="21"/>
  <c r="P36" i="21"/>
  <c r="T36" i="21" s="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R33" i="21" s="1"/>
  <c r="I33" i="21"/>
  <c r="Q33" i="21" s="1"/>
  <c r="H33" i="21"/>
  <c r="G33" i="21"/>
  <c r="F33" i="21"/>
  <c r="E33" i="21"/>
  <c r="C33" i="21"/>
  <c r="B33" i="21"/>
  <c r="S32" i="21"/>
  <c r="R32" i="21"/>
  <c r="Q32" i="21"/>
  <c r="P32" i="21"/>
  <c r="T32" i="21" s="1"/>
  <c r="E32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E30" i="21" s="1"/>
  <c r="T29" i="21"/>
  <c r="S29" i="21"/>
  <c r="R29" i="21"/>
  <c r="Q29" i="21"/>
  <c r="P29" i="21"/>
  <c r="E29" i="21"/>
  <c r="U29" i="21" s="1"/>
  <c r="U28" i="21"/>
  <c r="S28" i="21"/>
  <c r="R28" i="21"/>
  <c r="Q28" i="21"/>
  <c r="P28" i="21"/>
  <c r="E28" i="21"/>
  <c r="T28" i="21" s="1"/>
  <c r="S27" i="21"/>
  <c r="R27" i="21"/>
  <c r="Q27" i="21"/>
  <c r="P27" i="21"/>
  <c r="E27" i="2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S24" i="21" s="1"/>
  <c r="J24" i="21"/>
  <c r="I24" i="21"/>
  <c r="H24" i="21"/>
  <c r="G24" i="21"/>
  <c r="F24" i="21"/>
  <c r="C24" i="21"/>
  <c r="E24" i="21" s="1"/>
  <c r="B24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S18" i="21"/>
  <c r="R18" i="21"/>
  <c r="Q18" i="21"/>
  <c r="P18" i="21"/>
  <c r="E18" i="21"/>
  <c r="U18" i="21" s="1"/>
  <c r="U17" i="21"/>
  <c r="S17" i="21"/>
  <c r="R17" i="21"/>
  <c r="Q17" i="21"/>
  <c r="P17" i="21"/>
  <c r="E17" i="21"/>
  <c r="T17" i="21" s="1"/>
  <c r="V15" i="21"/>
  <c r="R15" i="21"/>
  <c r="O15" i="21"/>
  <c r="N15" i="21"/>
  <c r="M15" i="21"/>
  <c r="L15" i="21"/>
  <c r="K15" i="21"/>
  <c r="S15" i="21" s="1"/>
  <c r="J15" i="21"/>
  <c r="I15" i="21"/>
  <c r="Q15" i="21" s="1"/>
  <c r="H15" i="21"/>
  <c r="P15" i="21" s="1"/>
  <c r="G15" i="21"/>
  <c r="F15" i="21"/>
  <c r="C15" i="21"/>
  <c r="B15" i="21"/>
  <c r="E15" i="21" s="1"/>
  <c r="S14" i="21"/>
  <c r="R14" i="21"/>
  <c r="Q14" i="21"/>
  <c r="P14" i="21"/>
  <c r="E14" i="21"/>
  <c r="U14" i="21" s="1"/>
  <c r="S13" i="21"/>
  <c r="R13" i="21"/>
  <c r="Q13" i="21"/>
  <c r="P13" i="21"/>
  <c r="E13" i="21"/>
  <c r="U12" i="21"/>
  <c r="T12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U10" i="21" s="1"/>
  <c r="U9" i="21"/>
  <c r="S9" i="21"/>
  <c r="R9" i="21"/>
  <c r="Q9" i="21"/>
  <c r="P9" i="21"/>
  <c r="E9" i="21"/>
  <c r="T94" i="20"/>
  <c r="S94" i="20"/>
  <c r="R94" i="20"/>
  <c r="Q94" i="20"/>
  <c r="P94" i="20"/>
  <c r="E94" i="20"/>
  <c r="U94" i="20" s="1"/>
  <c r="U93" i="20"/>
  <c r="S93" i="20"/>
  <c r="R93" i="20"/>
  <c r="Q93" i="20"/>
  <c r="P93" i="20"/>
  <c r="E93" i="20"/>
  <c r="T93" i="20" s="1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8" i="20" s="1"/>
  <c r="S87" i="20"/>
  <c r="R87" i="20"/>
  <c r="Q87" i="20"/>
  <c r="P87" i="20"/>
  <c r="E87" i="20"/>
  <c r="V73" i="20"/>
  <c r="O73" i="20"/>
  <c r="N73" i="20"/>
  <c r="M73" i="20"/>
  <c r="L73" i="20"/>
  <c r="K73" i="20"/>
  <c r="J73" i="20"/>
  <c r="R73" i="20" s="1"/>
  <c r="I73" i="20"/>
  <c r="H73" i="20"/>
  <c r="G73" i="20"/>
  <c r="F73" i="20"/>
  <c r="C73" i="20"/>
  <c r="B73" i="20"/>
  <c r="V72" i="20"/>
  <c r="O72" i="20"/>
  <c r="N72" i="20"/>
  <c r="M72" i="20"/>
  <c r="L72" i="20"/>
  <c r="K72" i="20"/>
  <c r="J72" i="20"/>
  <c r="I72" i="20"/>
  <c r="H72" i="20"/>
  <c r="P72" i="20" s="1"/>
  <c r="G72" i="20"/>
  <c r="F72" i="20"/>
  <c r="E72" i="20"/>
  <c r="C72" i="20"/>
  <c r="B72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U70" i="20"/>
  <c r="T70" i="20"/>
  <c r="S70" i="20"/>
  <c r="R70" i="20"/>
  <c r="Q70" i="20"/>
  <c r="P70" i="20"/>
  <c r="E70" i="20"/>
  <c r="S69" i="20"/>
  <c r="R69" i="20"/>
  <c r="Q69" i="20"/>
  <c r="P69" i="20"/>
  <c r="E69" i="20"/>
  <c r="T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S65" i="20"/>
  <c r="R65" i="20"/>
  <c r="Q65" i="20"/>
  <c r="P65" i="20"/>
  <c r="E65" i="20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U61" i="20"/>
  <c r="S61" i="20"/>
  <c r="R61" i="20"/>
  <c r="Q61" i="20"/>
  <c r="P61" i="20"/>
  <c r="E61" i="20"/>
  <c r="T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S53" i="20" s="1"/>
  <c r="J53" i="20"/>
  <c r="R53" i="20" s="1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U47" i="20"/>
  <c r="T47" i="20"/>
  <c r="S47" i="20"/>
  <c r="R47" i="20"/>
  <c r="Q47" i="20"/>
  <c r="P47" i="20"/>
  <c r="E47" i="20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R40" i="20" s="1"/>
  <c r="I40" i="20"/>
  <c r="Q40" i="20" s="1"/>
  <c r="H40" i="20"/>
  <c r="G40" i="20"/>
  <c r="F40" i="20"/>
  <c r="C40" i="20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U35" i="20" s="1"/>
  <c r="P35" i="20"/>
  <c r="E35" i="20"/>
  <c r="T35" i="20" s="1"/>
  <c r="V33" i="20"/>
  <c r="S33" i="20"/>
  <c r="O33" i="20"/>
  <c r="N33" i="20"/>
  <c r="M33" i="20"/>
  <c r="L33" i="20"/>
  <c r="K33" i="20"/>
  <c r="J33" i="20"/>
  <c r="I33" i="20"/>
  <c r="Q33" i="20" s="1"/>
  <c r="H33" i="20"/>
  <c r="G33" i="20"/>
  <c r="F33" i="20"/>
  <c r="C33" i="20"/>
  <c r="B33" i="20"/>
  <c r="E33" i="20" s="1"/>
  <c r="S32" i="20"/>
  <c r="R32" i="20"/>
  <c r="Q32" i="20"/>
  <c r="P32" i="20"/>
  <c r="E32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E30" i="20" s="1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T27" i="20" s="1"/>
  <c r="U26" i="20"/>
  <c r="T26" i="20"/>
  <c r="S26" i="20"/>
  <c r="R26" i="20"/>
  <c r="Q26" i="20"/>
  <c r="P26" i="20"/>
  <c r="E26" i="20"/>
  <c r="V24" i="20"/>
  <c r="O24" i="20"/>
  <c r="N24" i="20"/>
  <c r="M24" i="20"/>
  <c r="L24" i="20"/>
  <c r="R24" i="20" s="1"/>
  <c r="K24" i="20"/>
  <c r="S24" i="20" s="1"/>
  <c r="J24" i="20"/>
  <c r="I24" i="20"/>
  <c r="H24" i="20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U22" i="20"/>
  <c r="T22" i="20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S14" i="20"/>
  <c r="R14" i="20"/>
  <c r="Q14" i="20"/>
  <c r="P14" i="20"/>
  <c r="E14" i="20"/>
  <c r="T13" i="20"/>
  <c r="S13" i="20"/>
  <c r="R13" i="20"/>
  <c r="Q13" i="20"/>
  <c r="P13" i="20"/>
  <c r="E13" i="20"/>
  <c r="U13" i="20" s="1"/>
  <c r="U12" i="20"/>
  <c r="S12" i="20"/>
  <c r="R12" i="20"/>
  <c r="Q12" i="20"/>
  <c r="P12" i="20"/>
  <c r="E12" i="20"/>
  <c r="T12" i="20" s="1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T10" i="20" s="1"/>
  <c r="S9" i="20"/>
  <c r="R9" i="20"/>
  <c r="Q9" i="20"/>
  <c r="P9" i="20"/>
  <c r="E9" i="20"/>
  <c r="S94" i="19"/>
  <c r="R94" i="19"/>
  <c r="Q94" i="19"/>
  <c r="P94" i="19"/>
  <c r="E94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V73" i="19"/>
  <c r="O73" i="19"/>
  <c r="N73" i="19"/>
  <c r="M73" i="19"/>
  <c r="L73" i="19"/>
  <c r="K73" i="19"/>
  <c r="J73" i="19"/>
  <c r="I73" i="19"/>
  <c r="Q73" i="19" s="1"/>
  <c r="H73" i="19"/>
  <c r="G73" i="19"/>
  <c r="F73" i="19"/>
  <c r="C73" i="19"/>
  <c r="B73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V71" i="19"/>
  <c r="O71" i="19"/>
  <c r="N71" i="19"/>
  <c r="M71" i="19"/>
  <c r="L71" i="19"/>
  <c r="R71" i="19" s="1"/>
  <c r="K71" i="19"/>
  <c r="J71" i="19"/>
  <c r="I71" i="19"/>
  <c r="H71" i="19"/>
  <c r="G71" i="19"/>
  <c r="F71" i="19"/>
  <c r="C71" i="19"/>
  <c r="B71" i="19"/>
  <c r="E71" i="19" s="1"/>
  <c r="S70" i="19"/>
  <c r="R70" i="19"/>
  <c r="Q70" i="19"/>
  <c r="P70" i="19"/>
  <c r="E70" i="19"/>
  <c r="S69" i="19"/>
  <c r="R69" i="19"/>
  <c r="Q69" i="19"/>
  <c r="P69" i="19"/>
  <c r="E69" i="19"/>
  <c r="T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S65" i="19"/>
  <c r="R65" i="19"/>
  <c r="Q65" i="19"/>
  <c r="P65" i="19"/>
  <c r="E65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S59" i="19"/>
  <c r="O59" i="19"/>
  <c r="N59" i="19"/>
  <c r="M59" i="19"/>
  <c r="L59" i="19"/>
  <c r="K59" i="19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U56" i="19"/>
  <c r="T56" i="19"/>
  <c r="S56" i="19"/>
  <c r="R56" i="19"/>
  <c r="Q56" i="19"/>
  <c r="P56" i="19"/>
  <c r="E56" i="19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J53" i="19"/>
  <c r="R53" i="19" s="1"/>
  <c r="I53" i="19"/>
  <c r="H53" i="19"/>
  <c r="G53" i="19"/>
  <c r="F53" i="19"/>
  <c r="C53" i="19"/>
  <c r="B53" i="19"/>
  <c r="U52" i="19"/>
  <c r="T52" i="19"/>
  <c r="S52" i="19"/>
  <c r="R52" i="19"/>
  <c r="Q52" i="19"/>
  <c r="P52" i="19"/>
  <c r="E52" i="19"/>
  <c r="T51" i="19"/>
  <c r="S51" i="19"/>
  <c r="R51" i="19"/>
  <c r="Q51" i="19"/>
  <c r="P51" i="19"/>
  <c r="E51" i="19"/>
  <c r="U51" i="19" s="1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U44" i="19"/>
  <c r="T44" i="19"/>
  <c r="S44" i="19"/>
  <c r="R44" i="19"/>
  <c r="Q44" i="19"/>
  <c r="P44" i="19"/>
  <c r="E44" i="19"/>
  <c r="U43" i="19"/>
  <c r="S43" i="19"/>
  <c r="R43" i="19"/>
  <c r="Q43" i="19"/>
  <c r="P43" i="19"/>
  <c r="E43" i="19"/>
  <c r="T43" i="19" s="1"/>
  <c r="S42" i="19"/>
  <c r="R42" i="19"/>
  <c r="Q42" i="19"/>
  <c r="P42" i="19"/>
  <c r="E42" i="19"/>
  <c r="V40" i="19"/>
  <c r="O40" i="19"/>
  <c r="N40" i="19"/>
  <c r="M40" i="19"/>
  <c r="L40" i="19"/>
  <c r="K40" i="19"/>
  <c r="S40" i="19" s="1"/>
  <c r="J40" i="19"/>
  <c r="I40" i="19"/>
  <c r="H40" i="19"/>
  <c r="G40" i="19"/>
  <c r="F40" i="19"/>
  <c r="C40" i="19"/>
  <c r="E40" i="19" s="1"/>
  <c r="B40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U35" i="19" s="1"/>
  <c r="V33" i="19"/>
  <c r="O33" i="19"/>
  <c r="N33" i="19"/>
  <c r="M33" i="19"/>
  <c r="L33" i="19"/>
  <c r="K33" i="19"/>
  <c r="S33" i="19" s="1"/>
  <c r="J33" i="19"/>
  <c r="I33" i="19"/>
  <c r="H33" i="19"/>
  <c r="G33" i="19"/>
  <c r="F33" i="19"/>
  <c r="C33" i="19"/>
  <c r="E33" i="19" s="1"/>
  <c r="B33" i="19"/>
  <c r="S32" i="19"/>
  <c r="R32" i="19"/>
  <c r="Q32" i="19"/>
  <c r="P32" i="19"/>
  <c r="E32" i="19"/>
  <c r="V30" i="19"/>
  <c r="O30" i="19"/>
  <c r="N30" i="19"/>
  <c r="M30" i="19"/>
  <c r="L30" i="19"/>
  <c r="K30" i="19"/>
  <c r="S30" i="19" s="1"/>
  <c r="J30" i="19"/>
  <c r="R30" i="19" s="1"/>
  <c r="I30" i="19"/>
  <c r="H30" i="19"/>
  <c r="P30" i="19" s="1"/>
  <c r="G30" i="19"/>
  <c r="F30" i="19"/>
  <c r="C30" i="19"/>
  <c r="E30" i="19" s="1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U27" i="19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S24" i="19" s="1"/>
  <c r="J24" i="19"/>
  <c r="R24" i="19" s="1"/>
  <c r="I24" i="19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U19" i="19"/>
  <c r="S19" i="19"/>
  <c r="R19" i="19"/>
  <c r="Q19" i="19"/>
  <c r="P19" i="19"/>
  <c r="E19" i="19"/>
  <c r="T19" i="19" s="1"/>
  <c r="S18" i="19"/>
  <c r="R18" i="19"/>
  <c r="Q18" i="19"/>
  <c r="P18" i="19"/>
  <c r="E18" i="19"/>
  <c r="S17" i="19"/>
  <c r="R17" i="19"/>
  <c r="Q17" i="19"/>
  <c r="P17" i="19"/>
  <c r="E17" i="19"/>
  <c r="V15" i="19"/>
  <c r="O15" i="19"/>
  <c r="N15" i="19"/>
  <c r="M15" i="19"/>
  <c r="L15" i="19"/>
  <c r="K15" i="19"/>
  <c r="S15" i="19" s="1"/>
  <c r="J15" i="19"/>
  <c r="R15" i="19" s="1"/>
  <c r="I15" i="19"/>
  <c r="H15" i="19"/>
  <c r="P15" i="19" s="1"/>
  <c r="G15" i="19"/>
  <c r="F15" i="19"/>
  <c r="C15" i="19"/>
  <c r="B15" i="19"/>
  <c r="E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P10" i="19"/>
  <c r="E10" i="19"/>
  <c r="U9" i="19"/>
  <c r="S9" i="19"/>
  <c r="R9" i="19"/>
  <c r="Q9" i="19"/>
  <c r="P9" i="19"/>
  <c r="E9" i="19"/>
  <c r="S94" i="18"/>
  <c r="R94" i="18"/>
  <c r="Q94" i="18"/>
  <c r="P94" i="18"/>
  <c r="E94" i="18"/>
  <c r="U93" i="18"/>
  <c r="T93" i="18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U87" i="18"/>
  <c r="S87" i="18"/>
  <c r="R87" i="18"/>
  <c r="Q87" i="18"/>
  <c r="P87" i="18"/>
  <c r="E87" i="18"/>
  <c r="T87" i="18" s="1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S72" i="18"/>
  <c r="O72" i="18"/>
  <c r="N72" i="18"/>
  <c r="M72" i="18"/>
  <c r="L72" i="18"/>
  <c r="K72" i="18"/>
  <c r="J72" i="18"/>
  <c r="R72" i="18" s="1"/>
  <c r="I72" i="18"/>
  <c r="Q72" i="18" s="1"/>
  <c r="H72" i="18"/>
  <c r="G72" i="18"/>
  <c r="F72" i="18"/>
  <c r="C72" i="18"/>
  <c r="B72" i="18"/>
  <c r="E72" i="18" s="1"/>
  <c r="V71" i="18"/>
  <c r="O71" i="18"/>
  <c r="Q71" i="18" s="1"/>
  <c r="N71" i="18"/>
  <c r="M71" i="18"/>
  <c r="L71" i="18"/>
  <c r="K71" i="18"/>
  <c r="S71" i="18" s="1"/>
  <c r="J71" i="18"/>
  <c r="I71" i="18"/>
  <c r="H71" i="18"/>
  <c r="G71" i="18"/>
  <c r="F71" i="18"/>
  <c r="C71" i="18"/>
  <c r="B71" i="18"/>
  <c r="E71" i="18" s="1"/>
  <c r="T70" i="18"/>
  <c r="S70" i="18"/>
  <c r="R70" i="18"/>
  <c r="Q70" i="18"/>
  <c r="P70" i="18"/>
  <c r="E70" i="18"/>
  <c r="U70" i="18" s="1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J66" i="18"/>
  <c r="R66" i="18" s="1"/>
  <c r="I66" i="18"/>
  <c r="H66" i="18"/>
  <c r="G66" i="18"/>
  <c r="F66" i="18"/>
  <c r="C66" i="18"/>
  <c r="B66" i="18"/>
  <c r="E66" i="18" s="1"/>
  <c r="T65" i="18"/>
  <c r="S65" i="18"/>
  <c r="R65" i="18"/>
  <c r="Q65" i="18"/>
  <c r="P65" i="18"/>
  <c r="E65" i="18"/>
  <c r="U65" i="18" s="1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S56" i="18"/>
  <c r="R56" i="18"/>
  <c r="Q56" i="18"/>
  <c r="P56" i="18"/>
  <c r="E56" i="18"/>
  <c r="S55" i="18"/>
  <c r="R55" i="18"/>
  <c r="Q55" i="18"/>
  <c r="P55" i="18"/>
  <c r="E55" i="18"/>
  <c r="V53" i="18"/>
  <c r="S53" i="18"/>
  <c r="O53" i="18"/>
  <c r="N53" i="18"/>
  <c r="M53" i="18"/>
  <c r="L53" i="18"/>
  <c r="K53" i="18"/>
  <c r="J53" i="18"/>
  <c r="R53" i="18" s="1"/>
  <c r="I53" i="18"/>
  <c r="Q53" i="18" s="1"/>
  <c r="H53" i="18"/>
  <c r="G53" i="18"/>
  <c r="F53" i="18"/>
  <c r="C53" i="18"/>
  <c r="B53" i="18"/>
  <c r="S52" i="18"/>
  <c r="R52" i="18"/>
  <c r="Q52" i="18"/>
  <c r="P52" i="18"/>
  <c r="E52" i="18"/>
  <c r="T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T47" i="18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U44" i="18"/>
  <c r="S44" i="18"/>
  <c r="R44" i="18"/>
  <c r="Q44" i="18"/>
  <c r="P44" i="18"/>
  <c r="E44" i="18"/>
  <c r="T43" i="18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V40" i="18"/>
  <c r="O40" i="18"/>
  <c r="N40" i="18"/>
  <c r="M40" i="18"/>
  <c r="Q40" i="18" s="1"/>
  <c r="L40" i="18"/>
  <c r="K40" i="18"/>
  <c r="S40" i="18" s="1"/>
  <c r="J40" i="18"/>
  <c r="R40" i="18" s="1"/>
  <c r="I40" i="18"/>
  <c r="H40" i="18"/>
  <c r="G40" i="18"/>
  <c r="F40" i="18"/>
  <c r="C40" i="18"/>
  <c r="E40" i="18" s="1"/>
  <c r="B40" i="18"/>
  <c r="S39" i="18"/>
  <c r="R39" i="18"/>
  <c r="Q39" i="18"/>
  <c r="P39" i="18"/>
  <c r="E39" i="18"/>
  <c r="S38" i="18"/>
  <c r="R38" i="18"/>
  <c r="Q38" i="18"/>
  <c r="P38" i="18"/>
  <c r="E38" i="18"/>
  <c r="S37" i="18"/>
  <c r="R37" i="18"/>
  <c r="Q37" i="18"/>
  <c r="P37" i="18"/>
  <c r="E37" i="18"/>
  <c r="U36" i="18"/>
  <c r="T36" i="18"/>
  <c r="S36" i="18"/>
  <c r="R36" i="18"/>
  <c r="Q36" i="18"/>
  <c r="P36" i="18"/>
  <c r="E36" i="18"/>
  <c r="T35" i="18"/>
  <c r="S35" i="18"/>
  <c r="R35" i="18"/>
  <c r="Q35" i="18"/>
  <c r="P35" i="18"/>
  <c r="E35" i="18"/>
  <c r="U35" i="18" s="1"/>
  <c r="V33" i="18"/>
  <c r="O33" i="18"/>
  <c r="N33" i="18"/>
  <c r="M33" i="18"/>
  <c r="L33" i="18"/>
  <c r="K33" i="18"/>
  <c r="J33" i="18"/>
  <c r="I33" i="18"/>
  <c r="H33" i="18"/>
  <c r="G33" i="18"/>
  <c r="F33" i="18"/>
  <c r="C33" i="18"/>
  <c r="E33" i="18" s="1"/>
  <c r="B33" i="18"/>
  <c r="S32" i="18"/>
  <c r="R32" i="18"/>
  <c r="Q32" i="18"/>
  <c r="P32" i="18"/>
  <c r="E32" i="18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E30" i="18" s="1"/>
  <c r="U29" i="18"/>
  <c r="S29" i="18"/>
  <c r="R29" i="18"/>
  <c r="Q29" i="18"/>
  <c r="P29" i="18"/>
  <c r="T29" i="18" s="1"/>
  <c r="E29" i="18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S26" i="18"/>
  <c r="R26" i="18"/>
  <c r="Q26" i="18"/>
  <c r="P26" i="18"/>
  <c r="E26" i="18"/>
  <c r="V24" i="18"/>
  <c r="O24" i="18"/>
  <c r="N24" i="18"/>
  <c r="M24" i="18"/>
  <c r="L24" i="18"/>
  <c r="K24" i="18"/>
  <c r="S24" i="18" s="1"/>
  <c r="J24" i="18"/>
  <c r="R24" i="18" s="1"/>
  <c r="I24" i="18"/>
  <c r="Q24" i="18" s="1"/>
  <c r="H24" i="18"/>
  <c r="G24" i="18"/>
  <c r="F24" i="18"/>
  <c r="E24" i="18"/>
  <c r="C24" i="18"/>
  <c r="B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8" i="18"/>
  <c r="T18" i="18"/>
  <c r="S18" i="18"/>
  <c r="R18" i="18"/>
  <c r="Q18" i="18"/>
  <c r="P18" i="18"/>
  <c r="E18" i="18"/>
  <c r="U17" i="18"/>
  <c r="S17" i="18"/>
  <c r="R17" i="18"/>
  <c r="Q17" i="18"/>
  <c r="P17" i="18"/>
  <c r="E17" i="18"/>
  <c r="T17" i="18" s="1"/>
  <c r="V15" i="18"/>
  <c r="O15" i="18"/>
  <c r="N15" i="18"/>
  <c r="M15" i="18"/>
  <c r="L15" i="18"/>
  <c r="K15" i="18"/>
  <c r="S15" i="18" s="1"/>
  <c r="J15" i="18"/>
  <c r="R15" i="18" s="1"/>
  <c r="I15" i="18"/>
  <c r="H15" i="18"/>
  <c r="G15" i="18"/>
  <c r="F15" i="18"/>
  <c r="C15" i="18"/>
  <c r="B15" i="18"/>
  <c r="U14" i="18"/>
  <c r="S14" i="18"/>
  <c r="R14" i="18"/>
  <c r="Q14" i="18"/>
  <c r="P14" i="18"/>
  <c r="E14" i="18"/>
  <c r="T14" i="18" s="1"/>
  <c r="S13" i="18"/>
  <c r="R13" i="18"/>
  <c r="Q13" i="18"/>
  <c r="P13" i="18"/>
  <c r="E13" i="18"/>
  <c r="T13" i="18" s="1"/>
  <c r="U12" i="18"/>
  <c r="T12" i="18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U93" i="17"/>
  <c r="S93" i="17"/>
  <c r="R93" i="17"/>
  <c r="Q93" i="17"/>
  <c r="P93" i="17"/>
  <c r="E93" i="17"/>
  <c r="T93" i="17" s="1"/>
  <c r="U92" i="17"/>
  <c r="T92" i="17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V73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E72" i="17" s="1"/>
  <c r="B72" i="17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S70" i="17"/>
  <c r="R70" i="17"/>
  <c r="Q70" i="17"/>
  <c r="P70" i="17"/>
  <c r="E70" i="17"/>
  <c r="U69" i="17"/>
  <c r="T69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E66" i="17" s="1"/>
  <c r="B66" i="17"/>
  <c r="S65" i="17"/>
  <c r="R65" i="17"/>
  <c r="Q65" i="17"/>
  <c r="P65" i="17"/>
  <c r="E65" i="17"/>
  <c r="U64" i="17"/>
  <c r="S64" i="17"/>
  <c r="R64" i="17"/>
  <c r="Q64" i="17"/>
  <c r="P64" i="17"/>
  <c r="E64" i="17"/>
  <c r="T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E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S56" i="17"/>
  <c r="R56" i="17"/>
  <c r="Q56" i="17"/>
  <c r="P56" i="17"/>
  <c r="E56" i="17"/>
  <c r="S55" i="17"/>
  <c r="R55" i="17"/>
  <c r="Q55" i="17"/>
  <c r="P55" i="17"/>
  <c r="E55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E53" i="17" s="1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T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U46" i="17"/>
  <c r="T46" i="17"/>
  <c r="S46" i="17"/>
  <c r="R46" i="17"/>
  <c r="Q46" i="17"/>
  <c r="P46" i="17"/>
  <c r="E46" i="17"/>
  <c r="U45" i="17"/>
  <c r="T45" i="17"/>
  <c r="S45" i="17"/>
  <c r="R45" i="17"/>
  <c r="Q45" i="17"/>
  <c r="P45" i="17"/>
  <c r="E45" i="17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J40" i="17"/>
  <c r="I40" i="17"/>
  <c r="H40" i="17"/>
  <c r="G40" i="17"/>
  <c r="F40" i="17"/>
  <c r="C40" i="17"/>
  <c r="E40" i="17" s="1"/>
  <c r="B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T35" i="17" s="1"/>
  <c r="V33" i="17"/>
  <c r="S33" i="17"/>
  <c r="O33" i="17"/>
  <c r="N33" i="17"/>
  <c r="M33" i="17"/>
  <c r="L33" i="17"/>
  <c r="K33" i="17"/>
  <c r="J33" i="17"/>
  <c r="R33" i="17" s="1"/>
  <c r="I33" i="17"/>
  <c r="Q33" i="17" s="1"/>
  <c r="H33" i="17"/>
  <c r="G33" i="17"/>
  <c r="F33" i="17"/>
  <c r="C33" i="17"/>
  <c r="B33" i="17"/>
  <c r="U32" i="17"/>
  <c r="T32" i="17"/>
  <c r="S32" i="17"/>
  <c r="R32" i="17"/>
  <c r="Q32" i="17"/>
  <c r="P32" i="17"/>
  <c r="E32" i="17"/>
  <c r="V30" i="17"/>
  <c r="S30" i="17"/>
  <c r="R30" i="17"/>
  <c r="O30" i="17"/>
  <c r="N30" i="17"/>
  <c r="M30" i="17"/>
  <c r="L30" i="17"/>
  <c r="K30" i="17"/>
  <c r="J30" i="17"/>
  <c r="I30" i="17"/>
  <c r="H30" i="17"/>
  <c r="P30" i="17" s="1"/>
  <c r="G30" i="17"/>
  <c r="F30" i="17"/>
  <c r="C30" i="17"/>
  <c r="B30" i="17"/>
  <c r="S29" i="17"/>
  <c r="R29" i="17"/>
  <c r="Q29" i="17"/>
  <c r="P29" i="17"/>
  <c r="E29" i="17"/>
  <c r="T29" i="17" s="1"/>
  <c r="U28" i="17"/>
  <c r="S28" i="17"/>
  <c r="R28" i="17"/>
  <c r="Q28" i="17"/>
  <c r="P28" i="17"/>
  <c r="E28" i="17"/>
  <c r="T28" i="17" s="1"/>
  <c r="S27" i="17"/>
  <c r="R27" i="17"/>
  <c r="Q27" i="17"/>
  <c r="P27" i="17"/>
  <c r="E27" i="17"/>
  <c r="T26" i="17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U22" i="17"/>
  <c r="T22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S17" i="17"/>
  <c r="R17" i="17"/>
  <c r="Q17" i="17"/>
  <c r="P17" i="17"/>
  <c r="E17" i="17"/>
  <c r="V15" i="17"/>
  <c r="O15" i="17"/>
  <c r="N15" i="17"/>
  <c r="M15" i="17"/>
  <c r="L15" i="17"/>
  <c r="K15" i="17"/>
  <c r="J15" i="17"/>
  <c r="R15" i="17" s="1"/>
  <c r="I15" i="17"/>
  <c r="H15" i="17"/>
  <c r="G15" i="17"/>
  <c r="F15" i="17"/>
  <c r="C15" i="17"/>
  <c r="B15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T13" i="17" s="1"/>
  <c r="S12" i="17"/>
  <c r="R12" i="17"/>
  <c r="Q12" i="17"/>
  <c r="P12" i="17"/>
  <c r="E12" i="17"/>
  <c r="S11" i="17"/>
  <c r="R11" i="17"/>
  <c r="Q11" i="17"/>
  <c r="P11" i="17"/>
  <c r="E11" i="17"/>
  <c r="U10" i="17"/>
  <c r="S10" i="17"/>
  <c r="R10" i="17"/>
  <c r="Q10" i="17"/>
  <c r="P10" i="17"/>
  <c r="E10" i="17"/>
  <c r="T10" i="17" s="1"/>
  <c r="U9" i="17"/>
  <c r="T9" i="17"/>
  <c r="S9" i="17"/>
  <c r="R9" i="17"/>
  <c r="Q9" i="17"/>
  <c r="P9" i="17"/>
  <c r="E9" i="17"/>
  <c r="T94" i="16"/>
  <c r="S94" i="16"/>
  <c r="R94" i="16"/>
  <c r="Q94" i="16"/>
  <c r="P94" i="16"/>
  <c r="E94" i="16"/>
  <c r="U94" i="16" s="1"/>
  <c r="S93" i="16"/>
  <c r="R93" i="16"/>
  <c r="Q93" i="16"/>
  <c r="P93" i="16"/>
  <c r="E93" i="16"/>
  <c r="S92" i="16"/>
  <c r="R92" i="16"/>
  <c r="Q92" i="16"/>
  <c r="P92" i="16"/>
  <c r="E92" i="16"/>
  <c r="U91" i="16"/>
  <c r="T91" i="16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U88" i="16" s="1"/>
  <c r="S87" i="16"/>
  <c r="R87" i="16"/>
  <c r="Q87" i="16"/>
  <c r="P87" i="16"/>
  <c r="E87" i="16"/>
  <c r="V73" i="16"/>
  <c r="O73" i="16"/>
  <c r="N73" i="16"/>
  <c r="M73" i="16"/>
  <c r="L73" i="16"/>
  <c r="K73" i="16"/>
  <c r="J73" i="16"/>
  <c r="R73" i="16" s="1"/>
  <c r="I73" i="16"/>
  <c r="H73" i="16"/>
  <c r="G73" i="16"/>
  <c r="F73" i="16"/>
  <c r="C73" i="16"/>
  <c r="B73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S71" i="16" s="1"/>
  <c r="J71" i="16"/>
  <c r="R71" i="16" s="1"/>
  <c r="I71" i="16"/>
  <c r="H71" i="16"/>
  <c r="G71" i="16"/>
  <c r="F71" i="16"/>
  <c r="C71" i="16"/>
  <c r="B71" i="16"/>
  <c r="U70" i="16"/>
  <c r="S70" i="16"/>
  <c r="R70" i="16"/>
  <c r="Q70" i="16"/>
  <c r="P70" i="16"/>
  <c r="E70" i="16"/>
  <c r="T70" i="16" s="1"/>
  <c r="S69" i="16"/>
  <c r="R69" i="16"/>
  <c r="Q69" i="16"/>
  <c r="U69" i="16" s="1"/>
  <c r="P69" i="16"/>
  <c r="E69" i="16"/>
  <c r="T69" i="16" s="1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E67" i="16" s="1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U52" i="16"/>
  <c r="T52" i="16"/>
  <c r="S52" i="16"/>
  <c r="R52" i="16"/>
  <c r="Q52" i="16"/>
  <c r="P52" i="16"/>
  <c r="E52" i="16"/>
  <c r="U51" i="16"/>
  <c r="T51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S43" i="16"/>
  <c r="R43" i="16"/>
  <c r="Q43" i="16"/>
  <c r="P43" i="16"/>
  <c r="E43" i="16"/>
  <c r="U42" i="16"/>
  <c r="T42" i="16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V33" i="16"/>
  <c r="O33" i="16"/>
  <c r="N33" i="16"/>
  <c r="M33" i="16"/>
  <c r="L33" i="16"/>
  <c r="K33" i="16"/>
  <c r="S33" i="16" s="1"/>
  <c r="J33" i="16"/>
  <c r="I33" i="16"/>
  <c r="H33" i="16"/>
  <c r="G33" i="16"/>
  <c r="F33" i="16"/>
  <c r="C33" i="16"/>
  <c r="B33" i="16"/>
  <c r="S32" i="16"/>
  <c r="R32" i="16"/>
  <c r="Q32" i="16"/>
  <c r="P32" i="16"/>
  <c r="E32" i="16"/>
  <c r="V30" i="16"/>
  <c r="O30" i="16"/>
  <c r="N30" i="16"/>
  <c r="M30" i="16"/>
  <c r="L30" i="16"/>
  <c r="K30" i="16"/>
  <c r="S30" i="16" s="1"/>
  <c r="J30" i="16"/>
  <c r="R30" i="16" s="1"/>
  <c r="I30" i="16"/>
  <c r="Q30" i="16" s="1"/>
  <c r="H30" i="16"/>
  <c r="G30" i="16"/>
  <c r="F30" i="16"/>
  <c r="C30" i="16"/>
  <c r="B30" i="16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V24" i="16"/>
  <c r="R24" i="16"/>
  <c r="O24" i="16"/>
  <c r="N24" i="16"/>
  <c r="M24" i="16"/>
  <c r="L24" i="16"/>
  <c r="K24" i="16"/>
  <c r="S24" i="16" s="1"/>
  <c r="J24" i="16"/>
  <c r="I24" i="16"/>
  <c r="H24" i="16"/>
  <c r="P24" i="16" s="1"/>
  <c r="G24" i="16"/>
  <c r="F24" i="16"/>
  <c r="C24" i="16"/>
  <c r="B24" i="16"/>
  <c r="E24" i="16" s="1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V15" i="16"/>
  <c r="O15" i="16"/>
  <c r="N15" i="16"/>
  <c r="M15" i="16"/>
  <c r="L15" i="16"/>
  <c r="K15" i="16"/>
  <c r="S15" i="16" s="1"/>
  <c r="J15" i="16"/>
  <c r="R15" i="16" s="1"/>
  <c r="I15" i="16"/>
  <c r="H15" i="16"/>
  <c r="P15" i="16" s="1"/>
  <c r="G15" i="16"/>
  <c r="F15" i="16"/>
  <c r="C15" i="16"/>
  <c r="B15" i="16"/>
  <c r="E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T10" i="16"/>
  <c r="S10" i="16"/>
  <c r="R10" i="16"/>
  <c r="Q10" i="16"/>
  <c r="U10" i="16" s="1"/>
  <c r="P10" i="16"/>
  <c r="E10" i="16"/>
  <c r="T9" i="16"/>
  <c r="S9" i="16"/>
  <c r="R9" i="16"/>
  <c r="Q9" i="16"/>
  <c r="P9" i="16"/>
  <c r="E9" i="16"/>
  <c r="U9" i="16" s="1"/>
  <c r="S94" i="15"/>
  <c r="R94" i="15"/>
  <c r="Q94" i="15"/>
  <c r="P94" i="15"/>
  <c r="E94" i="15"/>
  <c r="S93" i="15"/>
  <c r="R93" i="15"/>
  <c r="Q93" i="15"/>
  <c r="P93" i="15"/>
  <c r="E93" i="15"/>
  <c r="U92" i="15"/>
  <c r="T92" i="15"/>
  <c r="S92" i="15"/>
  <c r="R92" i="15"/>
  <c r="Q92" i="15"/>
  <c r="P92" i="15"/>
  <c r="E92" i="15"/>
  <c r="T91" i="15"/>
  <c r="S91" i="15"/>
  <c r="R91" i="15"/>
  <c r="Q91" i="15"/>
  <c r="P91" i="15"/>
  <c r="E91" i="15"/>
  <c r="U91" i="15" s="1"/>
  <c r="S90" i="15"/>
  <c r="R90" i="15"/>
  <c r="Q90" i="15"/>
  <c r="P90" i="15"/>
  <c r="E90" i="15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V71" i="15"/>
  <c r="O71" i="15"/>
  <c r="N71" i="15"/>
  <c r="M71" i="15"/>
  <c r="L71" i="15"/>
  <c r="K71" i="15"/>
  <c r="S71" i="15" s="1"/>
  <c r="J71" i="15"/>
  <c r="I71" i="15"/>
  <c r="H71" i="15"/>
  <c r="G71" i="15"/>
  <c r="F71" i="15"/>
  <c r="C71" i="15"/>
  <c r="B71" i="15"/>
  <c r="E71" i="15" s="1"/>
  <c r="S70" i="15"/>
  <c r="R70" i="15"/>
  <c r="Q70" i="15"/>
  <c r="P70" i="15"/>
  <c r="E70" i="15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E67" i="15"/>
  <c r="C67" i="15"/>
  <c r="B67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T65" i="15" s="1"/>
  <c r="U64" i="15"/>
  <c r="T64" i="15"/>
  <c r="S64" i="15"/>
  <c r="R64" i="15"/>
  <c r="Q64" i="15"/>
  <c r="P64" i="15"/>
  <c r="E64" i="15"/>
  <c r="U63" i="15"/>
  <c r="T63" i="15"/>
  <c r="S63" i="15"/>
  <c r="R63" i="15"/>
  <c r="Q63" i="15"/>
  <c r="P63" i="15"/>
  <c r="E63" i="15"/>
  <c r="S62" i="15"/>
  <c r="R62" i="15"/>
  <c r="Q62" i="15"/>
  <c r="P62" i="15"/>
  <c r="E62" i="15"/>
  <c r="S61" i="15"/>
  <c r="R61" i="15"/>
  <c r="Q61" i="15"/>
  <c r="P61" i="15"/>
  <c r="E61" i="15"/>
  <c r="V59" i="15"/>
  <c r="R59" i="15"/>
  <c r="O59" i="15"/>
  <c r="N59" i="15"/>
  <c r="M59" i="15"/>
  <c r="L59" i="15"/>
  <c r="K59" i="15"/>
  <c r="S59" i="15" s="1"/>
  <c r="J59" i="15"/>
  <c r="I59" i="15"/>
  <c r="H59" i="15"/>
  <c r="P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6" i="15"/>
  <c r="S56" i="15"/>
  <c r="R56" i="15"/>
  <c r="Q56" i="15"/>
  <c r="P56" i="15"/>
  <c r="E56" i="15"/>
  <c r="T56" i="15" s="1"/>
  <c r="U55" i="15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E53" i="15" s="1"/>
  <c r="B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6" i="15"/>
  <c r="T46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T43" i="15" s="1"/>
  <c r="U42" i="15"/>
  <c r="T42" i="15"/>
  <c r="S42" i="15"/>
  <c r="R42" i="15"/>
  <c r="Q42" i="15"/>
  <c r="P42" i="15"/>
  <c r="E42" i="15"/>
  <c r="V40" i="15"/>
  <c r="R40" i="15"/>
  <c r="O40" i="15"/>
  <c r="N40" i="15"/>
  <c r="M40" i="15"/>
  <c r="L40" i="15"/>
  <c r="K40" i="15"/>
  <c r="S40" i="15" s="1"/>
  <c r="J40" i="15"/>
  <c r="I40" i="15"/>
  <c r="Q40" i="15" s="1"/>
  <c r="H40" i="15"/>
  <c r="P40" i="15" s="1"/>
  <c r="G40" i="15"/>
  <c r="F40" i="15"/>
  <c r="C40" i="15"/>
  <c r="B40" i="15"/>
  <c r="U39" i="15"/>
  <c r="T39" i="15"/>
  <c r="S39" i="15"/>
  <c r="R39" i="15"/>
  <c r="Q39" i="15"/>
  <c r="P39" i="15"/>
  <c r="E39" i="15"/>
  <c r="T38" i="15"/>
  <c r="S38" i="15"/>
  <c r="R38" i="15"/>
  <c r="Q38" i="15"/>
  <c r="P38" i="15"/>
  <c r="E38" i="15"/>
  <c r="U38" i="15" s="1"/>
  <c r="S37" i="15"/>
  <c r="R37" i="15"/>
  <c r="Q37" i="15"/>
  <c r="P37" i="15"/>
  <c r="E37" i="15"/>
  <c r="S36" i="15"/>
  <c r="R36" i="15"/>
  <c r="Q36" i="15"/>
  <c r="P36" i="15"/>
  <c r="E36" i="15"/>
  <c r="T36" i="15" s="1"/>
  <c r="U35" i="15"/>
  <c r="T35" i="15"/>
  <c r="S35" i="15"/>
  <c r="R35" i="15"/>
  <c r="Q35" i="15"/>
  <c r="P35" i="15"/>
  <c r="E35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S32" i="15"/>
  <c r="R32" i="15"/>
  <c r="Q32" i="15"/>
  <c r="P32" i="15"/>
  <c r="E32" i="15"/>
  <c r="V30" i="15"/>
  <c r="O30" i="15"/>
  <c r="N30" i="15"/>
  <c r="M30" i="15"/>
  <c r="L30" i="15"/>
  <c r="K30" i="15"/>
  <c r="S30" i="15" s="1"/>
  <c r="J30" i="15"/>
  <c r="R30" i="15" s="1"/>
  <c r="I30" i="15"/>
  <c r="Q30" i="15" s="1"/>
  <c r="H30" i="15"/>
  <c r="P30" i="15" s="1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U27" i="15"/>
  <c r="S27" i="15"/>
  <c r="R27" i="15"/>
  <c r="Q27" i="15"/>
  <c r="P27" i="15"/>
  <c r="E27" i="15"/>
  <c r="T27" i="15" s="1"/>
  <c r="U26" i="15"/>
  <c r="S26" i="15"/>
  <c r="R26" i="15"/>
  <c r="Q26" i="15"/>
  <c r="P26" i="15"/>
  <c r="E26" i="15"/>
  <c r="T26" i="15" s="1"/>
  <c r="V24" i="15"/>
  <c r="S24" i="15"/>
  <c r="O24" i="15"/>
  <c r="N24" i="15"/>
  <c r="M24" i="15"/>
  <c r="L24" i="15"/>
  <c r="K24" i="15"/>
  <c r="J24" i="15"/>
  <c r="R24" i="15" s="1"/>
  <c r="I24" i="15"/>
  <c r="H24" i="15"/>
  <c r="G24" i="15"/>
  <c r="F24" i="15"/>
  <c r="C24" i="15"/>
  <c r="B24" i="15"/>
  <c r="E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S21" i="15"/>
  <c r="R21" i="15"/>
  <c r="Q21" i="15"/>
  <c r="P21" i="15"/>
  <c r="E21" i="15"/>
  <c r="U20" i="15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H15" i="15"/>
  <c r="G15" i="15"/>
  <c r="F15" i="15"/>
  <c r="C15" i="15"/>
  <c r="E15" i="15" s="1"/>
  <c r="B15" i="15"/>
  <c r="S14" i="15"/>
  <c r="R14" i="15"/>
  <c r="Q14" i="15"/>
  <c r="P14" i="15"/>
  <c r="E14" i="15"/>
  <c r="S13" i="15"/>
  <c r="R13" i="15"/>
  <c r="Q13" i="15"/>
  <c r="P13" i="15"/>
  <c r="E13" i="15"/>
  <c r="U12" i="15"/>
  <c r="S12" i="15"/>
  <c r="R12" i="15"/>
  <c r="Q12" i="15"/>
  <c r="P12" i="15"/>
  <c r="E12" i="15"/>
  <c r="T12" i="15" s="1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T9" i="15" s="1"/>
  <c r="U94" i="14"/>
  <c r="T94" i="14"/>
  <c r="S94" i="14"/>
  <c r="R94" i="14"/>
  <c r="Q94" i="14"/>
  <c r="P94" i="14"/>
  <c r="E94" i="14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U89" i="14"/>
  <c r="T89" i="14"/>
  <c r="S89" i="14"/>
  <c r="R89" i="14"/>
  <c r="Q89" i="14"/>
  <c r="P89" i="14"/>
  <c r="E89" i="14"/>
  <c r="T88" i="14"/>
  <c r="S88" i="14"/>
  <c r="R88" i="14"/>
  <c r="Q88" i="14"/>
  <c r="P88" i="14"/>
  <c r="E88" i="14"/>
  <c r="U88" i="14" s="1"/>
  <c r="S87" i="14"/>
  <c r="R87" i="14"/>
  <c r="Q87" i="14"/>
  <c r="P87" i="14"/>
  <c r="E87" i="14"/>
  <c r="V73" i="14"/>
  <c r="O73" i="14"/>
  <c r="N73" i="14"/>
  <c r="M73" i="14"/>
  <c r="L73" i="14"/>
  <c r="K73" i="14"/>
  <c r="J73" i="14"/>
  <c r="I73" i="14"/>
  <c r="H73" i="14"/>
  <c r="G73" i="14"/>
  <c r="F73" i="14"/>
  <c r="C73" i="14"/>
  <c r="B73" i="14"/>
  <c r="V72" i="14"/>
  <c r="R72" i="14"/>
  <c r="O72" i="14"/>
  <c r="N72" i="14"/>
  <c r="M72" i="14"/>
  <c r="L72" i="14"/>
  <c r="K72" i="14"/>
  <c r="S72" i="14" s="1"/>
  <c r="J72" i="14"/>
  <c r="I72" i="14"/>
  <c r="H72" i="14"/>
  <c r="P72" i="14" s="1"/>
  <c r="G72" i="14"/>
  <c r="F72" i="14"/>
  <c r="C72" i="14"/>
  <c r="B72" i="14"/>
  <c r="E72" i="14" s="1"/>
  <c r="V71" i="14"/>
  <c r="O71" i="14"/>
  <c r="N71" i="14"/>
  <c r="M71" i="14"/>
  <c r="L71" i="14"/>
  <c r="K71" i="14"/>
  <c r="J71" i="14"/>
  <c r="I71" i="14"/>
  <c r="H71" i="14"/>
  <c r="G71" i="14"/>
  <c r="F71" i="14"/>
  <c r="E71" i="14"/>
  <c r="C71" i="14"/>
  <c r="B71" i="14"/>
  <c r="S70" i="14"/>
  <c r="R70" i="14"/>
  <c r="Q70" i="14"/>
  <c r="P70" i="14"/>
  <c r="E70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S65" i="14"/>
  <c r="R65" i="14"/>
  <c r="Q65" i="14"/>
  <c r="P65" i="14"/>
  <c r="E65" i="14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S62" i="14"/>
  <c r="R62" i="14"/>
  <c r="Q62" i="14"/>
  <c r="P62" i="14"/>
  <c r="E62" i="14"/>
  <c r="U61" i="14"/>
  <c r="S61" i="14"/>
  <c r="R61" i="14"/>
  <c r="Q61" i="14"/>
  <c r="P61" i="14"/>
  <c r="E61" i="14"/>
  <c r="V59" i="14"/>
  <c r="S59" i="14"/>
  <c r="O59" i="14"/>
  <c r="N59" i="14"/>
  <c r="M59" i="14"/>
  <c r="L59" i="14"/>
  <c r="K59" i="14"/>
  <c r="J59" i="14"/>
  <c r="R59" i="14" s="1"/>
  <c r="I59" i="14"/>
  <c r="H59" i="14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U56" i="14"/>
  <c r="S56" i="14"/>
  <c r="R56" i="14"/>
  <c r="Q56" i="14"/>
  <c r="P56" i="14"/>
  <c r="E56" i="14"/>
  <c r="T56" i="14" s="1"/>
  <c r="S55" i="14"/>
  <c r="R55" i="14"/>
  <c r="Q55" i="14"/>
  <c r="P55" i="14"/>
  <c r="E55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T52" i="14"/>
  <c r="S52" i="14"/>
  <c r="R52" i="14"/>
  <c r="Q52" i="14"/>
  <c r="P52" i="14"/>
  <c r="E52" i="14"/>
  <c r="U52" i="14" s="1"/>
  <c r="U51" i="14"/>
  <c r="S51" i="14"/>
  <c r="R51" i="14"/>
  <c r="Q51" i="14"/>
  <c r="P51" i="14"/>
  <c r="E51" i="14"/>
  <c r="T51" i="14" s="1"/>
  <c r="U50" i="14"/>
  <c r="T50" i="14"/>
  <c r="S50" i="14"/>
  <c r="R50" i="14"/>
  <c r="Q50" i="14"/>
  <c r="P50" i="14"/>
  <c r="E50" i="14"/>
  <c r="U49" i="14"/>
  <c r="T49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S44" i="14"/>
  <c r="R44" i="14"/>
  <c r="Q44" i="14"/>
  <c r="P44" i="14"/>
  <c r="E44" i="14"/>
  <c r="T44" i="14" s="1"/>
  <c r="U43" i="14"/>
  <c r="T43" i="14"/>
  <c r="S43" i="14"/>
  <c r="R43" i="14"/>
  <c r="Q43" i="14"/>
  <c r="P43" i="14"/>
  <c r="E43" i="14"/>
  <c r="U42" i="14"/>
  <c r="T42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H40" i="14"/>
  <c r="G40" i="14"/>
  <c r="F40" i="14"/>
  <c r="C40" i="14"/>
  <c r="B40" i="14"/>
  <c r="U39" i="14"/>
  <c r="S39" i="14"/>
  <c r="R39" i="14"/>
  <c r="Q39" i="14"/>
  <c r="P39" i="14"/>
  <c r="E39" i="14"/>
  <c r="T39" i="14" s="1"/>
  <c r="U38" i="14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S36" i="14"/>
  <c r="R36" i="14"/>
  <c r="Q36" i="14"/>
  <c r="U36" i="14" s="1"/>
  <c r="P36" i="14"/>
  <c r="E36" i="14"/>
  <c r="S35" i="14"/>
  <c r="R35" i="14"/>
  <c r="Q35" i="14"/>
  <c r="P35" i="14"/>
  <c r="E35" i="14"/>
  <c r="V33" i="14"/>
  <c r="O33" i="14"/>
  <c r="N33" i="14"/>
  <c r="M33" i="14"/>
  <c r="L33" i="14"/>
  <c r="K33" i="14"/>
  <c r="S33" i="14" s="1"/>
  <c r="J33" i="14"/>
  <c r="R33" i="14" s="1"/>
  <c r="I33" i="14"/>
  <c r="H33" i="14"/>
  <c r="P33" i="14" s="1"/>
  <c r="G33" i="14"/>
  <c r="F33" i="14"/>
  <c r="C33" i="14"/>
  <c r="B33" i="14"/>
  <c r="S32" i="14"/>
  <c r="R32" i="14"/>
  <c r="Q32" i="14"/>
  <c r="U32" i="14" s="1"/>
  <c r="P32" i="14"/>
  <c r="E32" i="14"/>
  <c r="V30" i="14"/>
  <c r="O30" i="14"/>
  <c r="N30" i="14"/>
  <c r="M30" i="14"/>
  <c r="L30" i="14"/>
  <c r="K30" i="14"/>
  <c r="S30" i="14" s="1"/>
  <c r="J30" i="14"/>
  <c r="R30" i="14" s="1"/>
  <c r="I30" i="14"/>
  <c r="H30" i="14"/>
  <c r="G30" i="14"/>
  <c r="F30" i="14"/>
  <c r="C30" i="14"/>
  <c r="B30" i="14"/>
  <c r="U29" i="14"/>
  <c r="T29" i="14"/>
  <c r="S29" i="14"/>
  <c r="R29" i="14"/>
  <c r="Q29" i="14"/>
  <c r="P29" i="14"/>
  <c r="E29" i="14"/>
  <c r="U28" i="14"/>
  <c r="S28" i="14"/>
  <c r="R28" i="14"/>
  <c r="Q28" i="14"/>
  <c r="P28" i="14"/>
  <c r="E28" i="14"/>
  <c r="T28" i="14" s="1"/>
  <c r="S27" i="14"/>
  <c r="R27" i="14"/>
  <c r="Q27" i="14"/>
  <c r="P27" i="14"/>
  <c r="E27" i="14"/>
  <c r="S26" i="14"/>
  <c r="R26" i="14"/>
  <c r="Q26" i="14"/>
  <c r="P26" i="14"/>
  <c r="E26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S23" i="14"/>
  <c r="R23" i="14"/>
  <c r="Q23" i="14"/>
  <c r="P23" i="14"/>
  <c r="E23" i="14"/>
  <c r="S22" i="14"/>
  <c r="R22" i="14"/>
  <c r="Q22" i="14"/>
  <c r="P22" i="14"/>
  <c r="E22" i="14"/>
  <c r="U21" i="14"/>
  <c r="S21" i="14"/>
  <c r="R21" i="14"/>
  <c r="Q21" i="14"/>
  <c r="P21" i="14"/>
  <c r="E21" i="14"/>
  <c r="T21" i="14" s="1"/>
  <c r="S20" i="14"/>
  <c r="R20" i="14"/>
  <c r="Q20" i="14"/>
  <c r="U20" i="14" s="1"/>
  <c r="P20" i="14"/>
  <c r="T20" i="14" s="1"/>
  <c r="E20" i="14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S17" i="14"/>
  <c r="R17" i="14"/>
  <c r="Q17" i="14"/>
  <c r="P17" i="14"/>
  <c r="E17" i="14"/>
  <c r="V15" i="14"/>
  <c r="O15" i="14"/>
  <c r="N15" i="14"/>
  <c r="M15" i="14"/>
  <c r="L15" i="14"/>
  <c r="K15" i="14"/>
  <c r="S15" i="14" s="1"/>
  <c r="J15" i="14"/>
  <c r="I15" i="14"/>
  <c r="Q15" i="14" s="1"/>
  <c r="H15" i="14"/>
  <c r="G15" i="14"/>
  <c r="F15" i="14"/>
  <c r="C15" i="14"/>
  <c r="B15" i="14"/>
  <c r="E15" i="14" s="1"/>
  <c r="U14" i="14"/>
  <c r="T14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" i="14" s="1"/>
  <c r="U94" i="13"/>
  <c r="S94" i="13"/>
  <c r="R94" i="13"/>
  <c r="Q94" i="13"/>
  <c r="P94" i="13"/>
  <c r="E94" i="13"/>
  <c r="T94" i="13" s="1"/>
  <c r="U93" i="13"/>
  <c r="S93" i="13"/>
  <c r="R93" i="13"/>
  <c r="Q93" i="13"/>
  <c r="P93" i="13"/>
  <c r="E93" i="13"/>
  <c r="T93" i="13" s="1"/>
  <c r="U92" i="13"/>
  <c r="T92" i="13"/>
  <c r="S92" i="13"/>
  <c r="R92" i="13"/>
  <c r="Q92" i="13"/>
  <c r="P92" i="13"/>
  <c r="E92" i="13"/>
  <c r="U91" i="13"/>
  <c r="T91" i="13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W73" i="13"/>
  <c r="V73" i="13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E73" i="13" s="1"/>
  <c r="W72" i="13"/>
  <c r="V72" i="13"/>
  <c r="O72" i="13"/>
  <c r="N72" i="13"/>
  <c r="M72" i="13"/>
  <c r="L72" i="13"/>
  <c r="K72" i="13"/>
  <c r="S72" i="13" s="1"/>
  <c r="J72" i="13"/>
  <c r="R72" i="13" s="1"/>
  <c r="I72" i="13"/>
  <c r="Q72" i="13" s="1"/>
  <c r="H72" i="13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G71" i="13"/>
  <c r="F71" i="13"/>
  <c r="C71" i="13"/>
  <c r="B71" i="13"/>
  <c r="E71" i="13" s="1"/>
  <c r="U70" i="13"/>
  <c r="S70" i="13"/>
  <c r="R70" i="13"/>
  <c r="Q70" i="13"/>
  <c r="P70" i="13"/>
  <c r="E70" i="13"/>
  <c r="T70" i="13" s="1"/>
  <c r="S69" i="13"/>
  <c r="R69" i="13"/>
  <c r="Q69" i="13"/>
  <c r="P69" i="13"/>
  <c r="E69" i="13"/>
  <c r="V67" i="13"/>
  <c r="O67" i="13"/>
  <c r="N67" i="13"/>
  <c r="M67" i="13"/>
  <c r="L67" i="13"/>
  <c r="K67" i="13"/>
  <c r="J67" i="13"/>
  <c r="R67" i="13" s="1"/>
  <c r="I67" i="13"/>
  <c r="H67" i="13"/>
  <c r="G67" i="13"/>
  <c r="F67" i="13"/>
  <c r="C67" i="13"/>
  <c r="B67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E66" i="13"/>
  <c r="C66" i="13"/>
  <c r="B66" i="13"/>
  <c r="S65" i="13"/>
  <c r="R65" i="13"/>
  <c r="Q65" i="13"/>
  <c r="P65" i="13"/>
  <c r="E65" i="13"/>
  <c r="S64" i="13"/>
  <c r="R64" i="13"/>
  <c r="Q64" i="13"/>
  <c r="P64" i="13"/>
  <c r="E64" i="13"/>
  <c r="U63" i="13"/>
  <c r="S63" i="13"/>
  <c r="R63" i="13"/>
  <c r="Q63" i="13"/>
  <c r="P63" i="13"/>
  <c r="E63" i="13"/>
  <c r="T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U57" i="13"/>
  <c r="T57" i="13"/>
  <c r="S57" i="13"/>
  <c r="R57" i="13"/>
  <c r="Q57" i="13"/>
  <c r="P57" i="13"/>
  <c r="E57" i="13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U52" i="13"/>
  <c r="S52" i="13"/>
  <c r="R52" i="13"/>
  <c r="Q52" i="13"/>
  <c r="P52" i="13"/>
  <c r="E52" i="13"/>
  <c r="T52" i="13" s="1"/>
  <c r="U51" i="13"/>
  <c r="T51" i="13"/>
  <c r="S51" i="13"/>
  <c r="R51" i="13"/>
  <c r="Q51" i="13"/>
  <c r="P51" i="13"/>
  <c r="E51" i="13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U44" i="13"/>
  <c r="S44" i="13"/>
  <c r="R44" i="13"/>
  <c r="Q44" i="13"/>
  <c r="P44" i="13"/>
  <c r="E44" i="13"/>
  <c r="T44" i="13" s="1"/>
  <c r="S43" i="13"/>
  <c r="R43" i="13"/>
  <c r="Q43" i="13"/>
  <c r="P43" i="13"/>
  <c r="E43" i="13"/>
  <c r="S42" i="13"/>
  <c r="R42" i="13"/>
  <c r="Q42" i="13"/>
  <c r="P42" i="13"/>
  <c r="E42" i="13"/>
  <c r="V40" i="13"/>
  <c r="O40" i="13"/>
  <c r="N40" i="13"/>
  <c r="M40" i="13"/>
  <c r="L40" i="13"/>
  <c r="K40" i="13"/>
  <c r="S40" i="13" s="1"/>
  <c r="J40" i="13"/>
  <c r="R40" i="13" s="1"/>
  <c r="I40" i="13"/>
  <c r="Q40" i="13" s="1"/>
  <c r="H40" i="13"/>
  <c r="G40" i="13"/>
  <c r="F40" i="13"/>
  <c r="C40" i="13"/>
  <c r="B40" i="13"/>
  <c r="E40" i="13" s="1"/>
  <c r="U39" i="13"/>
  <c r="T39" i="13"/>
  <c r="S39" i="13"/>
  <c r="R39" i="13"/>
  <c r="Q39" i="13"/>
  <c r="P39" i="13"/>
  <c r="E39" i="13"/>
  <c r="U38" i="13"/>
  <c r="S38" i="13"/>
  <c r="R38" i="13"/>
  <c r="Q38" i="13"/>
  <c r="P38" i="13"/>
  <c r="E38" i="13"/>
  <c r="T38" i="13" s="1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U35" i="13" s="1"/>
  <c r="P35" i="13"/>
  <c r="E35" i="13"/>
  <c r="V33" i="13"/>
  <c r="O33" i="13"/>
  <c r="N33" i="13"/>
  <c r="M33" i="13"/>
  <c r="L33" i="13"/>
  <c r="K33" i="13"/>
  <c r="J33" i="13"/>
  <c r="I33" i="13"/>
  <c r="H33" i="13"/>
  <c r="G33" i="13"/>
  <c r="F33" i="13"/>
  <c r="C33" i="13"/>
  <c r="B33" i="13"/>
  <c r="E33" i="13" s="1"/>
  <c r="S32" i="13"/>
  <c r="R32" i="13"/>
  <c r="Q32" i="13"/>
  <c r="P32" i="13"/>
  <c r="E32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E30" i="13"/>
  <c r="C30" i="13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S27" i="13"/>
  <c r="R27" i="13"/>
  <c r="Q27" i="13"/>
  <c r="P27" i="13"/>
  <c r="E27" i="13"/>
  <c r="U26" i="13"/>
  <c r="T26" i="13"/>
  <c r="S26" i="13"/>
  <c r="R26" i="13"/>
  <c r="Q26" i="13"/>
  <c r="P26" i="13"/>
  <c r="E26" i="13"/>
  <c r="V24" i="13"/>
  <c r="R24" i="13"/>
  <c r="O24" i="13"/>
  <c r="N24" i="13"/>
  <c r="M24" i="13"/>
  <c r="S24" i="13" s="1"/>
  <c r="L24" i="13"/>
  <c r="K24" i="13"/>
  <c r="J24" i="13"/>
  <c r="I24" i="13"/>
  <c r="H24" i="13"/>
  <c r="G24" i="13"/>
  <c r="F24" i="13"/>
  <c r="C24" i="13"/>
  <c r="B24" i="13"/>
  <c r="S23" i="13"/>
  <c r="R23" i="13"/>
  <c r="Q23" i="13"/>
  <c r="P23" i="13"/>
  <c r="E23" i="13"/>
  <c r="U22" i="13"/>
  <c r="T22" i="13"/>
  <c r="S22" i="13"/>
  <c r="R22" i="13"/>
  <c r="Q22" i="13"/>
  <c r="P22" i="13"/>
  <c r="E22" i="13"/>
  <c r="U21" i="13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U18" i="13"/>
  <c r="S18" i="13"/>
  <c r="R18" i="13"/>
  <c r="Q18" i="13"/>
  <c r="P18" i="13"/>
  <c r="E18" i="13"/>
  <c r="T18" i="13" s="1"/>
  <c r="S17" i="13"/>
  <c r="R17" i="13"/>
  <c r="Q17" i="13"/>
  <c r="P17" i="13"/>
  <c r="E17" i="13"/>
  <c r="U17" i="13" s="1"/>
  <c r="V15" i="13"/>
  <c r="R15" i="13"/>
  <c r="O15" i="13"/>
  <c r="N15" i="13"/>
  <c r="M15" i="13"/>
  <c r="L15" i="13"/>
  <c r="K15" i="13"/>
  <c r="J15" i="13"/>
  <c r="I15" i="13"/>
  <c r="H15" i="13"/>
  <c r="G15" i="13"/>
  <c r="F15" i="13"/>
  <c r="E15" i="13"/>
  <c r="C15" i="13"/>
  <c r="B15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S94" i="12"/>
  <c r="R94" i="12"/>
  <c r="Q94" i="12"/>
  <c r="P94" i="12"/>
  <c r="E94" i="12"/>
  <c r="U93" i="12"/>
  <c r="T93" i="12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89" i="12"/>
  <c r="S89" i="12"/>
  <c r="R89" i="12"/>
  <c r="Q89" i="12"/>
  <c r="P89" i="12"/>
  <c r="E89" i="12"/>
  <c r="T89" i="12" s="1"/>
  <c r="S88" i="12"/>
  <c r="R88" i="12"/>
  <c r="Q88" i="12"/>
  <c r="P88" i="12"/>
  <c r="E88" i="12"/>
  <c r="U87" i="12"/>
  <c r="S87" i="12"/>
  <c r="R87" i="12"/>
  <c r="Q87" i="12"/>
  <c r="P87" i="12"/>
  <c r="E87" i="12"/>
  <c r="T87" i="12" s="1"/>
  <c r="V73" i="12"/>
  <c r="O73" i="12"/>
  <c r="N73" i="12"/>
  <c r="M73" i="12"/>
  <c r="L73" i="12"/>
  <c r="K73" i="12"/>
  <c r="J73" i="12"/>
  <c r="R73" i="12" s="1"/>
  <c r="I73" i="12"/>
  <c r="H73" i="12"/>
  <c r="G73" i="12"/>
  <c r="F73" i="12"/>
  <c r="C73" i="12"/>
  <c r="B73" i="12"/>
  <c r="V72" i="12"/>
  <c r="S72" i="12"/>
  <c r="O72" i="12"/>
  <c r="N72" i="12"/>
  <c r="M72" i="12"/>
  <c r="L72" i="12"/>
  <c r="K72" i="12"/>
  <c r="J72" i="12"/>
  <c r="R72" i="12" s="1"/>
  <c r="I72" i="12"/>
  <c r="H72" i="12"/>
  <c r="G72" i="12"/>
  <c r="F72" i="12"/>
  <c r="C72" i="12"/>
  <c r="B72" i="12"/>
  <c r="V71" i="12"/>
  <c r="O71" i="12"/>
  <c r="N71" i="12"/>
  <c r="M71" i="12"/>
  <c r="L71" i="12"/>
  <c r="R71" i="12" s="1"/>
  <c r="K71" i="12"/>
  <c r="J71" i="12"/>
  <c r="I71" i="12"/>
  <c r="H71" i="12"/>
  <c r="G71" i="12"/>
  <c r="F71" i="12"/>
  <c r="C71" i="12"/>
  <c r="E71" i="12" s="1"/>
  <c r="B71" i="12"/>
  <c r="S70" i="12"/>
  <c r="R70" i="12"/>
  <c r="Q70" i="12"/>
  <c r="P70" i="12"/>
  <c r="E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Q66" i="12" s="1"/>
  <c r="H66" i="12"/>
  <c r="G66" i="12"/>
  <c r="F66" i="12"/>
  <c r="C66" i="12"/>
  <c r="B66" i="12"/>
  <c r="E66" i="12" s="1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U55" i="12"/>
  <c r="S55" i="12"/>
  <c r="R55" i="12"/>
  <c r="Q55" i="12"/>
  <c r="P55" i="12"/>
  <c r="E55" i="12"/>
  <c r="T55" i="12" s="1"/>
  <c r="V53" i="12"/>
  <c r="S53" i="12"/>
  <c r="O53" i="12"/>
  <c r="N53" i="12"/>
  <c r="M53" i="12"/>
  <c r="L53" i="12"/>
  <c r="K53" i="12"/>
  <c r="J53" i="12"/>
  <c r="R53" i="12" s="1"/>
  <c r="I53" i="12"/>
  <c r="Q53" i="12" s="1"/>
  <c r="H53" i="12"/>
  <c r="G53" i="12"/>
  <c r="F53" i="12"/>
  <c r="C53" i="12"/>
  <c r="B53" i="12"/>
  <c r="E53" i="12" s="1"/>
  <c r="U52" i="12"/>
  <c r="S52" i="12"/>
  <c r="R52" i="12"/>
  <c r="Q52" i="12"/>
  <c r="P52" i="12"/>
  <c r="E52" i="12"/>
  <c r="T52" i="12" s="1"/>
  <c r="U51" i="12"/>
  <c r="T51" i="12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8" i="12"/>
  <c r="T48" i="12"/>
  <c r="S48" i="12"/>
  <c r="R48" i="12"/>
  <c r="Q48" i="12"/>
  <c r="P48" i="12"/>
  <c r="E48" i="12"/>
  <c r="S47" i="12"/>
  <c r="R47" i="12"/>
  <c r="Q47" i="12"/>
  <c r="P47" i="12"/>
  <c r="E47" i="12"/>
  <c r="T47" i="12" s="1"/>
  <c r="S46" i="12"/>
  <c r="R46" i="12"/>
  <c r="Q46" i="12"/>
  <c r="P46" i="12"/>
  <c r="E46" i="12"/>
  <c r="S45" i="12"/>
  <c r="R45" i="12"/>
  <c r="Q45" i="12"/>
  <c r="P45" i="12"/>
  <c r="E45" i="12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U39" i="12"/>
  <c r="T39" i="12"/>
  <c r="S39" i="12"/>
  <c r="R39" i="12"/>
  <c r="Q39" i="12"/>
  <c r="P39" i="12"/>
  <c r="E39" i="12"/>
  <c r="U38" i="12"/>
  <c r="S38" i="12"/>
  <c r="R38" i="12"/>
  <c r="Q38" i="12"/>
  <c r="P38" i="12"/>
  <c r="T38" i="12" s="1"/>
  <c r="E38" i="12"/>
  <c r="S37" i="12"/>
  <c r="R37" i="12"/>
  <c r="Q37" i="12"/>
  <c r="P37" i="12"/>
  <c r="E37" i="12"/>
  <c r="S36" i="12"/>
  <c r="R36" i="12"/>
  <c r="Q36" i="12"/>
  <c r="U36" i="12" s="1"/>
  <c r="P36" i="12"/>
  <c r="T36" i="12" s="1"/>
  <c r="E36" i="12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I33" i="12"/>
  <c r="H33" i="12"/>
  <c r="G33" i="12"/>
  <c r="F33" i="12"/>
  <c r="C33" i="12"/>
  <c r="B33" i="12"/>
  <c r="E33" i="12" s="1"/>
  <c r="T32" i="12"/>
  <c r="S32" i="12"/>
  <c r="R32" i="12"/>
  <c r="Q32" i="12"/>
  <c r="U32" i="12" s="1"/>
  <c r="P32" i="12"/>
  <c r="E32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E30" i="12" s="1"/>
  <c r="U29" i="12"/>
  <c r="S29" i="12"/>
  <c r="R29" i="12"/>
  <c r="Q29" i="12"/>
  <c r="P29" i="12"/>
  <c r="E29" i="12"/>
  <c r="T29" i="12" s="1"/>
  <c r="S28" i="12"/>
  <c r="R28" i="12"/>
  <c r="Q28" i="12"/>
  <c r="P28" i="12"/>
  <c r="E28" i="12"/>
  <c r="S27" i="12"/>
  <c r="R27" i="12"/>
  <c r="Q27" i="12"/>
  <c r="P27" i="12"/>
  <c r="E27" i="12"/>
  <c r="T26" i="12"/>
  <c r="S26" i="12"/>
  <c r="R26" i="12"/>
  <c r="Q26" i="12"/>
  <c r="P26" i="12"/>
  <c r="E26" i="12"/>
  <c r="U26" i="12" s="1"/>
  <c r="V24" i="12"/>
  <c r="O24" i="12"/>
  <c r="N24" i="12"/>
  <c r="M24" i="12"/>
  <c r="L24" i="12"/>
  <c r="K24" i="12"/>
  <c r="S24" i="12" s="1"/>
  <c r="J24" i="12"/>
  <c r="I24" i="12"/>
  <c r="H24" i="12"/>
  <c r="G24" i="12"/>
  <c r="F24" i="12"/>
  <c r="C24" i="12"/>
  <c r="B24" i="12"/>
  <c r="U23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U17" i="12"/>
  <c r="S17" i="12"/>
  <c r="R17" i="12"/>
  <c r="Q17" i="12"/>
  <c r="P17" i="12"/>
  <c r="E17" i="12"/>
  <c r="T17" i="12" s="1"/>
  <c r="V15" i="12"/>
  <c r="S15" i="12"/>
  <c r="O15" i="12"/>
  <c r="N15" i="12"/>
  <c r="M15" i="12"/>
  <c r="L15" i="12"/>
  <c r="K15" i="12"/>
  <c r="J15" i="12"/>
  <c r="R15" i="12" s="1"/>
  <c r="I15" i="12"/>
  <c r="Q15" i="12" s="1"/>
  <c r="H15" i="12"/>
  <c r="G15" i="12"/>
  <c r="F15" i="12"/>
  <c r="C15" i="12"/>
  <c r="B15" i="12"/>
  <c r="E15" i="12" s="1"/>
  <c r="U14" i="12"/>
  <c r="T14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U94" i="11"/>
  <c r="S94" i="11"/>
  <c r="R94" i="11"/>
  <c r="Q94" i="11"/>
  <c r="P94" i="11"/>
  <c r="E94" i="11"/>
  <c r="T94" i="11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U87" i="11"/>
  <c r="S87" i="11"/>
  <c r="R87" i="11"/>
  <c r="Q87" i="11"/>
  <c r="P87" i="11"/>
  <c r="E87" i="11"/>
  <c r="T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L72" i="11"/>
  <c r="K72" i="11"/>
  <c r="S72" i="11" s="1"/>
  <c r="J72" i="11"/>
  <c r="R72" i="11" s="1"/>
  <c r="I72" i="11"/>
  <c r="H72" i="11"/>
  <c r="G72" i="11"/>
  <c r="F72" i="11"/>
  <c r="C72" i="11"/>
  <c r="E72" i="11" s="1"/>
  <c r="B72" i="11"/>
  <c r="V71" i="11"/>
  <c r="O71" i="11"/>
  <c r="N71" i="11"/>
  <c r="M71" i="11"/>
  <c r="L71" i="11"/>
  <c r="K71" i="11"/>
  <c r="S71" i="11" s="1"/>
  <c r="J71" i="11"/>
  <c r="R71" i="11" s="1"/>
  <c r="I71" i="11"/>
  <c r="H71" i="11"/>
  <c r="P71" i="11" s="1"/>
  <c r="G71" i="11"/>
  <c r="F71" i="11"/>
  <c r="C71" i="11"/>
  <c r="B71" i="11"/>
  <c r="E71" i="11" s="1"/>
  <c r="U70" i="11"/>
  <c r="T70" i="11"/>
  <c r="S70" i="11"/>
  <c r="R70" i="11"/>
  <c r="Q70" i="11"/>
  <c r="P70" i="11"/>
  <c r="E70" i="11"/>
  <c r="U69" i="11"/>
  <c r="T69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R67" i="11" s="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R66" i="11" s="1"/>
  <c r="I66" i="11"/>
  <c r="H66" i="1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U64" i="11"/>
  <c r="T64" i="11"/>
  <c r="S64" i="11"/>
  <c r="R64" i="11"/>
  <c r="Q64" i="11"/>
  <c r="P64" i="11"/>
  <c r="E64" i="11"/>
  <c r="U63" i="11"/>
  <c r="T63" i="11"/>
  <c r="S63" i="11"/>
  <c r="R63" i="11"/>
  <c r="Q63" i="11"/>
  <c r="P63" i="11"/>
  <c r="E63" i="11"/>
  <c r="U62" i="11"/>
  <c r="T62" i="11"/>
  <c r="S62" i="11"/>
  <c r="R62" i="11"/>
  <c r="Q62" i="11"/>
  <c r="P62" i="11"/>
  <c r="E62" i="11"/>
  <c r="U61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7" i="11"/>
  <c r="S57" i="11"/>
  <c r="R57" i="11"/>
  <c r="Q57" i="11"/>
  <c r="P57" i="11"/>
  <c r="E57" i="11"/>
  <c r="U57" i="11" s="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U49" i="11"/>
  <c r="T49" i="11"/>
  <c r="S49" i="11"/>
  <c r="R49" i="11"/>
  <c r="Q49" i="11"/>
  <c r="P49" i="11"/>
  <c r="E49" i="11"/>
  <c r="U48" i="11"/>
  <c r="T48" i="11"/>
  <c r="S48" i="11"/>
  <c r="R48" i="11"/>
  <c r="Q48" i="11"/>
  <c r="P48" i="11"/>
  <c r="E48" i="1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T43" i="11" s="1"/>
  <c r="S42" i="11"/>
  <c r="R42" i="11"/>
  <c r="Q42" i="11"/>
  <c r="P42" i="11"/>
  <c r="E42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S36" i="11"/>
  <c r="R36" i="11"/>
  <c r="Q36" i="11"/>
  <c r="P36" i="11"/>
  <c r="E36" i="11"/>
  <c r="T35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S33" i="11" s="1"/>
  <c r="J33" i="11"/>
  <c r="R33" i="11" s="1"/>
  <c r="I33" i="11"/>
  <c r="Q33" i="11" s="1"/>
  <c r="H33" i="11"/>
  <c r="G33" i="11"/>
  <c r="F33" i="11"/>
  <c r="C33" i="11"/>
  <c r="B33" i="11"/>
  <c r="E33" i="11" s="1"/>
  <c r="S32" i="11"/>
  <c r="R32" i="11"/>
  <c r="Q32" i="11"/>
  <c r="P32" i="11"/>
  <c r="E32" i="11"/>
  <c r="T32" i="11" s="1"/>
  <c r="V30" i="11"/>
  <c r="O30" i="11"/>
  <c r="N30" i="11"/>
  <c r="M30" i="11"/>
  <c r="L30" i="11"/>
  <c r="K30" i="11"/>
  <c r="S30" i="11" s="1"/>
  <c r="J30" i="11"/>
  <c r="I30" i="11"/>
  <c r="H30" i="1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U28" i="11"/>
  <c r="T28" i="11"/>
  <c r="S28" i="11"/>
  <c r="R28" i="11"/>
  <c r="Q28" i="11"/>
  <c r="P28" i="11"/>
  <c r="E28" i="11"/>
  <c r="U27" i="11"/>
  <c r="T27" i="11"/>
  <c r="S27" i="11"/>
  <c r="R27" i="11"/>
  <c r="Q27" i="11"/>
  <c r="P27" i="11"/>
  <c r="E27" i="11"/>
  <c r="S26" i="11"/>
  <c r="R26" i="11"/>
  <c r="Q26" i="11"/>
  <c r="P26" i="11"/>
  <c r="E26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U21" i="11"/>
  <c r="T21" i="11"/>
  <c r="S21" i="11"/>
  <c r="R21" i="11"/>
  <c r="Q21" i="11"/>
  <c r="P21" i="11"/>
  <c r="E21" i="11"/>
  <c r="S20" i="11"/>
  <c r="R20" i="11"/>
  <c r="Q20" i="11"/>
  <c r="P20" i="11"/>
  <c r="E20" i="11"/>
  <c r="T19" i="1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V15" i="11"/>
  <c r="O15" i="11"/>
  <c r="N15" i="11"/>
  <c r="M15" i="11"/>
  <c r="L15" i="11"/>
  <c r="K15" i="11"/>
  <c r="S15" i="11" s="1"/>
  <c r="J15" i="11"/>
  <c r="R15" i="11" s="1"/>
  <c r="I15" i="11"/>
  <c r="H15" i="11"/>
  <c r="G15" i="11"/>
  <c r="F15" i="11"/>
  <c r="C15" i="11"/>
  <c r="B15" i="1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T10" i="11" s="1"/>
  <c r="T9" i="11"/>
  <c r="S9" i="11"/>
  <c r="R9" i="11"/>
  <c r="Q9" i="11"/>
  <c r="P9" i="11"/>
  <c r="E9" i="11"/>
  <c r="U9" i="11" s="1"/>
  <c r="S94" i="10"/>
  <c r="R94" i="10"/>
  <c r="Q94" i="10"/>
  <c r="P94" i="10"/>
  <c r="E94" i="10"/>
  <c r="S93" i="10"/>
  <c r="R93" i="10"/>
  <c r="Q93" i="10"/>
  <c r="P93" i="10"/>
  <c r="E93" i="10"/>
  <c r="U92" i="10"/>
  <c r="S92" i="10"/>
  <c r="R92" i="10"/>
  <c r="Q92" i="10"/>
  <c r="P92" i="10"/>
  <c r="E92" i="10"/>
  <c r="T92" i="10" s="1"/>
  <c r="U91" i="10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U89" i="10"/>
  <c r="T89" i="10"/>
  <c r="S89" i="10"/>
  <c r="R89" i="10"/>
  <c r="Q89" i="10"/>
  <c r="P89" i="10"/>
  <c r="E89" i="10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V73" i="10"/>
  <c r="O73" i="10"/>
  <c r="N73" i="10"/>
  <c r="M73" i="10"/>
  <c r="L73" i="10"/>
  <c r="K73" i="10"/>
  <c r="J73" i="10"/>
  <c r="R73" i="10" s="1"/>
  <c r="I73" i="10"/>
  <c r="H73" i="10"/>
  <c r="G73" i="10"/>
  <c r="F73" i="10"/>
  <c r="C73" i="10"/>
  <c r="B73" i="10"/>
  <c r="V72" i="10"/>
  <c r="S72" i="10"/>
  <c r="O72" i="10"/>
  <c r="N72" i="10"/>
  <c r="M72" i="10"/>
  <c r="L72" i="10"/>
  <c r="K72" i="10"/>
  <c r="J72" i="10"/>
  <c r="I72" i="10"/>
  <c r="H72" i="10"/>
  <c r="P72" i="10" s="1"/>
  <c r="G72" i="10"/>
  <c r="F72" i="10"/>
  <c r="C72" i="10"/>
  <c r="B72" i="10"/>
  <c r="V71" i="10"/>
  <c r="O71" i="10"/>
  <c r="N71" i="10"/>
  <c r="M71" i="10"/>
  <c r="L71" i="10"/>
  <c r="K71" i="10"/>
  <c r="J71" i="10"/>
  <c r="I71" i="10"/>
  <c r="H71" i="10"/>
  <c r="G71" i="10"/>
  <c r="F71" i="10"/>
  <c r="C71" i="10"/>
  <c r="E71" i="10" s="1"/>
  <c r="B71" i="10"/>
  <c r="S70" i="10"/>
  <c r="R70" i="10"/>
  <c r="Q70" i="10"/>
  <c r="P70" i="10"/>
  <c r="E70" i="10"/>
  <c r="T69" i="10"/>
  <c r="S69" i="10"/>
  <c r="R69" i="10"/>
  <c r="Q69" i="10"/>
  <c r="U69" i="10" s="1"/>
  <c r="P69" i="10"/>
  <c r="E69" i="10"/>
  <c r="V67" i="10"/>
  <c r="O67" i="10"/>
  <c r="N67" i="10"/>
  <c r="M67" i="10"/>
  <c r="L67" i="10"/>
  <c r="K67" i="10"/>
  <c r="J67" i="10"/>
  <c r="R67" i="10" s="1"/>
  <c r="I67" i="10"/>
  <c r="H67" i="10"/>
  <c r="G67" i="10"/>
  <c r="F67" i="10"/>
  <c r="C67" i="10"/>
  <c r="B67" i="10"/>
  <c r="V66" i="10"/>
  <c r="R66" i="10"/>
  <c r="O66" i="10"/>
  <c r="N66" i="10"/>
  <c r="M66" i="10"/>
  <c r="L66" i="10"/>
  <c r="K66" i="10"/>
  <c r="S66" i="10" s="1"/>
  <c r="J66" i="10"/>
  <c r="I66" i="10"/>
  <c r="H66" i="10"/>
  <c r="G66" i="10"/>
  <c r="F66" i="10"/>
  <c r="C66" i="10"/>
  <c r="B66" i="10"/>
  <c r="U65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T55" i="10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S53" i="10" s="1"/>
  <c r="J53" i="10"/>
  <c r="I53" i="10"/>
  <c r="H53" i="10"/>
  <c r="G53" i="10"/>
  <c r="F53" i="10"/>
  <c r="C53" i="10"/>
  <c r="B53" i="10"/>
  <c r="E53" i="10" s="1"/>
  <c r="U52" i="10"/>
  <c r="T52" i="10"/>
  <c r="S52" i="10"/>
  <c r="R52" i="10"/>
  <c r="Q52" i="10"/>
  <c r="P52" i="10"/>
  <c r="E52" i="10"/>
  <c r="U51" i="10"/>
  <c r="S51" i="10"/>
  <c r="R51" i="10"/>
  <c r="Q51" i="10"/>
  <c r="P51" i="10"/>
  <c r="T51" i="10" s="1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T46" i="10" s="1"/>
  <c r="U45" i="10"/>
  <c r="T45" i="10"/>
  <c r="S45" i="10"/>
  <c r="R45" i="10"/>
  <c r="Q45" i="10"/>
  <c r="P45" i="10"/>
  <c r="E45" i="10"/>
  <c r="U44" i="10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L40" i="10"/>
  <c r="K40" i="10"/>
  <c r="S40" i="10" s="1"/>
  <c r="J40" i="10"/>
  <c r="R40" i="10" s="1"/>
  <c r="I40" i="10"/>
  <c r="Q40" i="10" s="1"/>
  <c r="H40" i="10"/>
  <c r="G40" i="10"/>
  <c r="F40" i="10"/>
  <c r="C40" i="10"/>
  <c r="B40" i="10"/>
  <c r="S39" i="10"/>
  <c r="R39" i="10"/>
  <c r="Q39" i="10"/>
  <c r="P39" i="10"/>
  <c r="E39" i="10"/>
  <c r="T39" i="10" s="1"/>
  <c r="T38" i="10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B33" i="10"/>
  <c r="T32" i="10"/>
  <c r="S32" i="10"/>
  <c r="R32" i="10"/>
  <c r="Q32" i="10"/>
  <c r="P32" i="10"/>
  <c r="E32" i="10"/>
  <c r="U32" i="10" s="1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E30" i="10"/>
  <c r="C30" i="10"/>
  <c r="B30" i="10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U26" i="10"/>
  <c r="S26" i="10"/>
  <c r="R26" i="10"/>
  <c r="Q26" i="10"/>
  <c r="P26" i="10"/>
  <c r="E26" i="10"/>
  <c r="T26" i="10" s="1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B24" i="10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U20" i="10"/>
  <c r="T20" i="10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S17" i="10"/>
  <c r="R17" i="10"/>
  <c r="Q17" i="10"/>
  <c r="P17" i="10"/>
  <c r="E17" i="10"/>
  <c r="V15" i="10"/>
  <c r="S15" i="10"/>
  <c r="O15" i="10"/>
  <c r="N15" i="10"/>
  <c r="M15" i="10"/>
  <c r="L15" i="10"/>
  <c r="K15" i="10"/>
  <c r="J15" i="10"/>
  <c r="R15" i="10" s="1"/>
  <c r="I15" i="10"/>
  <c r="H15" i="10"/>
  <c r="G15" i="10"/>
  <c r="F15" i="10"/>
  <c r="C15" i="10"/>
  <c r="B15" i="10"/>
  <c r="E15" i="10" s="1"/>
  <c r="U14" i="10"/>
  <c r="T14" i="10"/>
  <c r="S14" i="10"/>
  <c r="R14" i="10"/>
  <c r="Q14" i="10"/>
  <c r="P14" i="10"/>
  <c r="E14" i="10"/>
  <c r="S13" i="10"/>
  <c r="R13" i="10"/>
  <c r="Q13" i="10"/>
  <c r="P13" i="10"/>
  <c r="E13" i="10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S94" i="9"/>
  <c r="R94" i="9"/>
  <c r="Q94" i="9"/>
  <c r="P94" i="9"/>
  <c r="E94" i="9"/>
  <c r="U93" i="9"/>
  <c r="T93" i="9"/>
  <c r="S93" i="9"/>
  <c r="R93" i="9"/>
  <c r="Q93" i="9"/>
  <c r="P93" i="9"/>
  <c r="E93" i="9"/>
  <c r="U92" i="9"/>
  <c r="T92" i="9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89" i="9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T87" i="9"/>
  <c r="S87" i="9"/>
  <c r="R87" i="9"/>
  <c r="Q87" i="9"/>
  <c r="P87" i="9"/>
  <c r="E87" i="9"/>
  <c r="U87" i="9" s="1"/>
  <c r="W73" i="9"/>
  <c r="V73" i="9"/>
  <c r="O73" i="9"/>
  <c r="N73" i="9"/>
  <c r="M73" i="9"/>
  <c r="L73" i="9"/>
  <c r="K73" i="9"/>
  <c r="J73" i="9"/>
  <c r="I73" i="9"/>
  <c r="H73" i="9"/>
  <c r="G73" i="9"/>
  <c r="F73" i="9"/>
  <c r="C73" i="9"/>
  <c r="B73" i="9"/>
  <c r="V72" i="9"/>
  <c r="R72" i="9"/>
  <c r="O72" i="9"/>
  <c r="N72" i="9"/>
  <c r="M72" i="9"/>
  <c r="L72" i="9"/>
  <c r="K72" i="9"/>
  <c r="S72" i="9" s="1"/>
  <c r="J72" i="9"/>
  <c r="I72" i="9"/>
  <c r="H72" i="9"/>
  <c r="P72" i="9" s="1"/>
  <c r="G72" i="9"/>
  <c r="F72" i="9"/>
  <c r="C72" i="9"/>
  <c r="B72" i="9"/>
  <c r="E72" i="9" s="1"/>
  <c r="V71" i="9"/>
  <c r="O71" i="9"/>
  <c r="N71" i="9"/>
  <c r="M71" i="9"/>
  <c r="L71" i="9"/>
  <c r="K71" i="9"/>
  <c r="J71" i="9"/>
  <c r="R71" i="9" s="1"/>
  <c r="I71" i="9"/>
  <c r="H71" i="9"/>
  <c r="P71" i="9" s="1"/>
  <c r="G71" i="9"/>
  <c r="F71" i="9"/>
  <c r="C71" i="9"/>
  <c r="B71" i="9"/>
  <c r="S70" i="9"/>
  <c r="R70" i="9"/>
  <c r="Q70" i="9"/>
  <c r="P70" i="9"/>
  <c r="E70" i="9"/>
  <c r="T70" i="9" s="1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S65" i="9"/>
  <c r="R65" i="9"/>
  <c r="Q65" i="9"/>
  <c r="P65" i="9"/>
  <c r="E65" i="9"/>
  <c r="T65" i="9" s="1"/>
  <c r="U64" i="9"/>
  <c r="T64" i="9"/>
  <c r="S64" i="9"/>
  <c r="R64" i="9"/>
  <c r="Q64" i="9"/>
  <c r="P64" i="9"/>
  <c r="E64" i="9"/>
  <c r="U63" i="9"/>
  <c r="T63" i="9"/>
  <c r="S63" i="9"/>
  <c r="R63" i="9"/>
  <c r="Q63" i="9"/>
  <c r="P63" i="9"/>
  <c r="E63" i="9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U57" i="9" s="1"/>
  <c r="S56" i="9"/>
  <c r="R56" i="9"/>
  <c r="Q56" i="9"/>
  <c r="P56" i="9"/>
  <c r="E56" i="9"/>
  <c r="T55" i="9"/>
  <c r="S55" i="9"/>
  <c r="R55" i="9"/>
  <c r="Q55" i="9"/>
  <c r="P55" i="9"/>
  <c r="E55" i="9"/>
  <c r="U55" i="9" s="1"/>
  <c r="V53" i="9"/>
  <c r="R53" i="9"/>
  <c r="O53" i="9"/>
  <c r="N53" i="9"/>
  <c r="M53" i="9"/>
  <c r="L53" i="9"/>
  <c r="K53" i="9"/>
  <c r="J53" i="9"/>
  <c r="I53" i="9"/>
  <c r="H53" i="9"/>
  <c r="G53" i="9"/>
  <c r="F53" i="9"/>
  <c r="C53" i="9"/>
  <c r="B53" i="9"/>
  <c r="E53" i="9" s="1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U49" i="9"/>
  <c r="T49" i="9"/>
  <c r="S49" i="9"/>
  <c r="R49" i="9"/>
  <c r="Q49" i="9"/>
  <c r="P49" i="9"/>
  <c r="E49" i="9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U46" i="9"/>
  <c r="T46" i="9"/>
  <c r="S46" i="9"/>
  <c r="R46" i="9"/>
  <c r="Q46" i="9"/>
  <c r="P46" i="9"/>
  <c r="E46" i="9"/>
  <c r="U45" i="9"/>
  <c r="T45" i="9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T43" i="9" s="1"/>
  <c r="U42" i="9"/>
  <c r="S42" i="9"/>
  <c r="R42" i="9"/>
  <c r="Q42" i="9"/>
  <c r="P42" i="9"/>
  <c r="E42" i="9"/>
  <c r="T42" i="9" s="1"/>
  <c r="W40" i="9"/>
  <c r="V40" i="9"/>
  <c r="O40" i="9"/>
  <c r="N40" i="9"/>
  <c r="M40" i="9"/>
  <c r="L40" i="9"/>
  <c r="R40" i="9" s="1"/>
  <c r="K40" i="9"/>
  <c r="S40" i="9" s="1"/>
  <c r="J40" i="9"/>
  <c r="I40" i="9"/>
  <c r="H40" i="9"/>
  <c r="G40" i="9"/>
  <c r="F40" i="9"/>
  <c r="C40" i="9"/>
  <c r="B40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U35" i="9"/>
  <c r="S35" i="9"/>
  <c r="R35" i="9"/>
  <c r="Q35" i="9"/>
  <c r="P35" i="9"/>
  <c r="E35" i="9"/>
  <c r="V33" i="9"/>
  <c r="S33" i="9"/>
  <c r="O33" i="9"/>
  <c r="Q33" i="9" s="1"/>
  <c r="N33" i="9"/>
  <c r="M33" i="9"/>
  <c r="L33" i="9"/>
  <c r="K33" i="9"/>
  <c r="J33" i="9"/>
  <c r="I33" i="9"/>
  <c r="H33" i="9"/>
  <c r="G33" i="9"/>
  <c r="F33" i="9"/>
  <c r="C33" i="9"/>
  <c r="B33" i="9"/>
  <c r="E33" i="9" s="1"/>
  <c r="T32" i="9"/>
  <c r="S32" i="9"/>
  <c r="R32" i="9"/>
  <c r="Q32" i="9"/>
  <c r="U32" i="9" s="1"/>
  <c r="P32" i="9"/>
  <c r="E32" i="9"/>
  <c r="V30" i="9"/>
  <c r="S30" i="9"/>
  <c r="O30" i="9"/>
  <c r="N30" i="9"/>
  <c r="M30" i="9"/>
  <c r="L30" i="9"/>
  <c r="K30" i="9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T28" i="9" s="1"/>
  <c r="S27" i="9"/>
  <c r="R27" i="9"/>
  <c r="Q27" i="9"/>
  <c r="P27" i="9"/>
  <c r="E27" i="9"/>
  <c r="U26" i="9"/>
  <c r="T26" i="9"/>
  <c r="S26" i="9"/>
  <c r="R26" i="9"/>
  <c r="Q26" i="9"/>
  <c r="P26" i="9"/>
  <c r="E26" i="9"/>
  <c r="V24" i="9"/>
  <c r="O24" i="9"/>
  <c r="N24" i="9"/>
  <c r="M24" i="9"/>
  <c r="L24" i="9"/>
  <c r="K24" i="9"/>
  <c r="S24" i="9" s="1"/>
  <c r="J24" i="9"/>
  <c r="I24" i="9"/>
  <c r="H24" i="9"/>
  <c r="G24" i="9"/>
  <c r="F24" i="9"/>
  <c r="C24" i="9"/>
  <c r="B24" i="9"/>
  <c r="E24" i="9" s="1"/>
  <c r="S23" i="9"/>
  <c r="R23" i="9"/>
  <c r="Q23" i="9"/>
  <c r="P23" i="9"/>
  <c r="E23" i="9"/>
  <c r="U22" i="9"/>
  <c r="S22" i="9"/>
  <c r="R22" i="9"/>
  <c r="Q22" i="9"/>
  <c r="P22" i="9"/>
  <c r="E22" i="9"/>
  <c r="T22" i="9" s="1"/>
  <c r="U21" i="9"/>
  <c r="T21" i="9"/>
  <c r="S21" i="9"/>
  <c r="R21" i="9"/>
  <c r="Q21" i="9"/>
  <c r="P21" i="9"/>
  <c r="E21" i="9"/>
  <c r="S20" i="9"/>
  <c r="R20" i="9"/>
  <c r="Q20" i="9"/>
  <c r="P20" i="9"/>
  <c r="T20" i="9" s="1"/>
  <c r="E20" i="9"/>
  <c r="S19" i="9"/>
  <c r="R19" i="9"/>
  <c r="Q19" i="9"/>
  <c r="P19" i="9"/>
  <c r="E19" i="9"/>
  <c r="S18" i="9"/>
  <c r="R18" i="9"/>
  <c r="Q18" i="9"/>
  <c r="P18" i="9"/>
  <c r="E18" i="9"/>
  <c r="U17" i="9"/>
  <c r="S17" i="9"/>
  <c r="R17" i="9"/>
  <c r="Q17" i="9"/>
  <c r="P17" i="9"/>
  <c r="E17" i="9"/>
  <c r="T17" i="9" s="1"/>
  <c r="V15" i="9"/>
  <c r="S15" i="9"/>
  <c r="O15" i="9"/>
  <c r="N15" i="9"/>
  <c r="M15" i="9"/>
  <c r="L15" i="9"/>
  <c r="K15" i="9"/>
  <c r="J15" i="9"/>
  <c r="I15" i="9"/>
  <c r="Q15" i="9" s="1"/>
  <c r="H15" i="9"/>
  <c r="G15" i="9"/>
  <c r="F15" i="9"/>
  <c r="C15" i="9"/>
  <c r="B15" i="9"/>
  <c r="E15" i="9" s="1"/>
  <c r="S14" i="9"/>
  <c r="R14" i="9"/>
  <c r="Q14" i="9"/>
  <c r="P14" i="9"/>
  <c r="E14" i="9"/>
  <c r="U13" i="9"/>
  <c r="S13" i="9"/>
  <c r="R13" i="9"/>
  <c r="Q13" i="9"/>
  <c r="P13" i="9"/>
  <c r="E13" i="9"/>
  <c r="T13" i="9" s="1"/>
  <c r="S12" i="9"/>
  <c r="R12" i="9"/>
  <c r="Q12" i="9"/>
  <c r="P12" i="9"/>
  <c r="E12" i="9"/>
  <c r="S11" i="9"/>
  <c r="R11" i="9"/>
  <c r="Q11" i="9"/>
  <c r="P11" i="9"/>
  <c r="E11" i="9"/>
  <c r="U10" i="9"/>
  <c r="S10" i="9"/>
  <c r="R10" i="9"/>
  <c r="Q10" i="9"/>
  <c r="P10" i="9"/>
  <c r="E10" i="9"/>
  <c r="U9" i="9"/>
  <c r="T9" i="9"/>
  <c r="S9" i="9"/>
  <c r="R9" i="9"/>
  <c r="Q9" i="9"/>
  <c r="P9" i="9"/>
  <c r="E9" i="9"/>
  <c r="U94" i="8"/>
  <c r="T94" i="8"/>
  <c r="S94" i="8"/>
  <c r="R94" i="8"/>
  <c r="Q94" i="8"/>
  <c r="P94" i="8"/>
  <c r="E94" i="8"/>
  <c r="S93" i="8"/>
  <c r="R93" i="8"/>
  <c r="Q93" i="8"/>
  <c r="P93" i="8"/>
  <c r="E93" i="8"/>
  <c r="T93" i="8" s="1"/>
  <c r="S92" i="8"/>
  <c r="R92" i="8"/>
  <c r="Q92" i="8"/>
  <c r="P92" i="8"/>
  <c r="E92" i="8"/>
  <c r="S91" i="8"/>
  <c r="R91" i="8"/>
  <c r="Q91" i="8"/>
  <c r="P91" i="8"/>
  <c r="E91" i="8"/>
  <c r="U90" i="8"/>
  <c r="T90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7" i="8"/>
  <c r="S87" i="8"/>
  <c r="R87" i="8"/>
  <c r="Q87" i="8"/>
  <c r="P87" i="8"/>
  <c r="E87" i="8"/>
  <c r="T87" i="8" s="1"/>
  <c r="V73" i="8"/>
  <c r="O73" i="8"/>
  <c r="N73" i="8"/>
  <c r="M73" i="8"/>
  <c r="L73" i="8"/>
  <c r="K73" i="8"/>
  <c r="J73" i="8"/>
  <c r="I73" i="8"/>
  <c r="H73" i="8"/>
  <c r="G73" i="8"/>
  <c r="F73" i="8"/>
  <c r="C73" i="8"/>
  <c r="B73" i="8"/>
  <c r="E73" i="8" s="1"/>
  <c r="V72" i="8"/>
  <c r="S72" i="8"/>
  <c r="O72" i="8"/>
  <c r="N72" i="8"/>
  <c r="M72" i="8"/>
  <c r="L72" i="8"/>
  <c r="K72" i="8"/>
  <c r="J72" i="8"/>
  <c r="R72" i="8" s="1"/>
  <c r="I72" i="8"/>
  <c r="H72" i="8"/>
  <c r="G72" i="8"/>
  <c r="F72" i="8"/>
  <c r="C72" i="8"/>
  <c r="B72" i="8"/>
  <c r="V71" i="8"/>
  <c r="S71" i="8"/>
  <c r="O71" i="8"/>
  <c r="N71" i="8"/>
  <c r="M71" i="8"/>
  <c r="L71" i="8"/>
  <c r="K71" i="8"/>
  <c r="J71" i="8"/>
  <c r="I71" i="8"/>
  <c r="H71" i="8"/>
  <c r="P71" i="8" s="1"/>
  <c r="G71" i="8"/>
  <c r="F71" i="8"/>
  <c r="C71" i="8"/>
  <c r="B71" i="8"/>
  <c r="S70" i="8"/>
  <c r="R70" i="8"/>
  <c r="Q70" i="8"/>
  <c r="P70" i="8"/>
  <c r="E70" i="8"/>
  <c r="S69" i="8"/>
  <c r="R69" i="8"/>
  <c r="Q69" i="8"/>
  <c r="U69" i="8" s="1"/>
  <c r="P69" i="8"/>
  <c r="E69" i="8"/>
  <c r="V67" i="8"/>
  <c r="O67" i="8"/>
  <c r="N67" i="8"/>
  <c r="M67" i="8"/>
  <c r="L67" i="8"/>
  <c r="K67" i="8"/>
  <c r="J67" i="8"/>
  <c r="I67" i="8"/>
  <c r="H67" i="8"/>
  <c r="P67" i="8" s="1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P66" i="8" s="1"/>
  <c r="G66" i="8"/>
  <c r="F66" i="8"/>
  <c r="C66" i="8"/>
  <c r="B66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T63" i="8"/>
  <c r="S63" i="8"/>
  <c r="R63" i="8"/>
  <c r="Q63" i="8"/>
  <c r="P63" i="8"/>
  <c r="E63" i="8"/>
  <c r="U63" i="8" s="1"/>
  <c r="S62" i="8"/>
  <c r="R62" i="8"/>
  <c r="Q62" i="8"/>
  <c r="P62" i="8"/>
  <c r="E62" i="8"/>
  <c r="S61" i="8"/>
  <c r="R61" i="8"/>
  <c r="Q61" i="8"/>
  <c r="P61" i="8"/>
  <c r="E61" i="8"/>
  <c r="U61" i="8" s="1"/>
  <c r="V59" i="8"/>
  <c r="S59" i="8"/>
  <c r="O59" i="8"/>
  <c r="N59" i="8"/>
  <c r="M59" i="8"/>
  <c r="L59" i="8"/>
  <c r="K59" i="8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U57" i="8" s="1"/>
  <c r="T56" i="8"/>
  <c r="S56" i="8"/>
  <c r="R56" i="8"/>
  <c r="Q56" i="8"/>
  <c r="P56" i="8"/>
  <c r="E56" i="8"/>
  <c r="U56" i="8" s="1"/>
  <c r="U55" i="8"/>
  <c r="T55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H53" i="8"/>
  <c r="P53" i="8" s="1"/>
  <c r="G53" i="8"/>
  <c r="F53" i="8"/>
  <c r="C53" i="8"/>
  <c r="B53" i="8"/>
  <c r="S52" i="8"/>
  <c r="R52" i="8"/>
  <c r="Q52" i="8"/>
  <c r="P52" i="8"/>
  <c r="E52" i="8"/>
  <c r="T52" i="8" s="1"/>
  <c r="S51" i="8"/>
  <c r="R51" i="8"/>
  <c r="Q51" i="8"/>
  <c r="P51" i="8"/>
  <c r="E51" i="8"/>
  <c r="T51" i="8" s="1"/>
  <c r="S50" i="8"/>
  <c r="R50" i="8"/>
  <c r="Q50" i="8"/>
  <c r="P50" i="8"/>
  <c r="E50" i="8"/>
  <c r="U50" i="8" s="1"/>
  <c r="U49" i="8"/>
  <c r="S49" i="8"/>
  <c r="R49" i="8"/>
  <c r="Q49" i="8"/>
  <c r="P49" i="8"/>
  <c r="E49" i="8"/>
  <c r="T49" i="8" s="1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U44" i="8" s="1"/>
  <c r="P44" i="8"/>
  <c r="E44" i="8"/>
  <c r="S43" i="8"/>
  <c r="R43" i="8"/>
  <c r="Q43" i="8"/>
  <c r="P43" i="8"/>
  <c r="E43" i="8"/>
  <c r="S42" i="8"/>
  <c r="R42" i="8"/>
  <c r="Q42" i="8"/>
  <c r="P42" i="8"/>
  <c r="E42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E40" i="8" s="1"/>
  <c r="B40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T35" i="8"/>
  <c r="S35" i="8"/>
  <c r="R35" i="8"/>
  <c r="Q35" i="8"/>
  <c r="P35" i="8"/>
  <c r="E35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E33" i="8" s="1"/>
  <c r="B33" i="8"/>
  <c r="U32" i="8"/>
  <c r="S32" i="8"/>
  <c r="R32" i="8"/>
  <c r="Q32" i="8"/>
  <c r="P32" i="8"/>
  <c r="T32" i="8" s="1"/>
  <c r="E32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E30" i="8" s="1"/>
  <c r="U29" i="8"/>
  <c r="T29" i="8"/>
  <c r="S29" i="8"/>
  <c r="R29" i="8"/>
  <c r="Q29" i="8"/>
  <c r="P29" i="8"/>
  <c r="E29" i="8"/>
  <c r="U28" i="8"/>
  <c r="T28" i="8"/>
  <c r="S28" i="8"/>
  <c r="R28" i="8"/>
  <c r="Q28" i="8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E24" i="8" s="1"/>
  <c r="B24" i="8"/>
  <c r="S23" i="8"/>
  <c r="R23" i="8"/>
  <c r="Q23" i="8"/>
  <c r="P23" i="8"/>
  <c r="E23" i="8"/>
  <c r="S22" i="8"/>
  <c r="R22" i="8"/>
  <c r="Q22" i="8"/>
  <c r="P22" i="8"/>
  <c r="E22" i="8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S18" i="8"/>
  <c r="R18" i="8"/>
  <c r="Q18" i="8"/>
  <c r="P18" i="8"/>
  <c r="E18" i="8"/>
  <c r="T17" i="8"/>
  <c r="S17" i="8"/>
  <c r="R17" i="8"/>
  <c r="Q17" i="8"/>
  <c r="P17" i="8"/>
  <c r="E17" i="8"/>
  <c r="U17" i="8" s="1"/>
  <c r="V15" i="8"/>
  <c r="O15" i="8"/>
  <c r="N15" i="8"/>
  <c r="M15" i="8"/>
  <c r="L15" i="8"/>
  <c r="K15" i="8"/>
  <c r="S15" i="8" s="1"/>
  <c r="J15" i="8"/>
  <c r="R15" i="8" s="1"/>
  <c r="I15" i="8"/>
  <c r="H15" i="8"/>
  <c r="G15" i="8"/>
  <c r="F15" i="8"/>
  <c r="C15" i="8"/>
  <c r="B15" i="8"/>
  <c r="S14" i="8"/>
  <c r="R14" i="8"/>
  <c r="Q14" i="8"/>
  <c r="P14" i="8"/>
  <c r="E14" i="8"/>
  <c r="U13" i="8"/>
  <c r="T13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S94" i="7"/>
  <c r="R94" i="7"/>
  <c r="Q94" i="7"/>
  <c r="P94" i="7"/>
  <c r="E94" i="7"/>
  <c r="S93" i="7"/>
  <c r="R93" i="7"/>
  <c r="Q93" i="7"/>
  <c r="P93" i="7"/>
  <c r="E93" i="7"/>
  <c r="T93" i="7" s="1"/>
  <c r="U92" i="7"/>
  <c r="T92" i="7"/>
  <c r="S92" i="7"/>
  <c r="R92" i="7"/>
  <c r="Q92" i="7"/>
  <c r="P92" i="7"/>
  <c r="E92" i="7"/>
  <c r="S91" i="7"/>
  <c r="R91" i="7"/>
  <c r="Q91" i="7"/>
  <c r="P91" i="7"/>
  <c r="E91" i="7"/>
  <c r="U91" i="7" s="1"/>
  <c r="S90" i="7"/>
  <c r="R90" i="7"/>
  <c r="Q90" i="7"/>
  <c r="P90" i="7"/>
  <c r="E90" i="7"/>
  <c r="T89" i="7"/>
  <c r="S89" i="7"/>
  <c r="R89" i="7"/>
  <c r="Q89" i="7"/>
  <c r="P89" i="7"/>
  <c r="E89" i="7"/>
  <c r="U89" i="7" s="1"/>
  <c r="S88" i="7"/>
  <c r="R88" i="7"/>
  <c r="Q88" i="7"/>
  <c r="P88" i="7"/>
  <c r="E88" i="7"/>
  <c r="S87" i="7"/>
  <c r="R87" i="7"/>
  <c r="Q87" i="7"/>
  <c r="P87" i="7"/>
  <c r="E87" i="7"/>
  <c r="T87" i="7" s="1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J72" i="7"/>
  <c r="R72" i="7" s="1"/>
  <c r="I72" i="7"/>
  <c r="H72" i="7"/>
  <c r="G72" i="7"/>
  <c r="F72" i="7"/>
  <c r="E72" i="7"/>
  <c r="C72" i="7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S70" i="7"/>
  <c r="R70" i="7"/>
  <c r="Q70" i="7"/>
  <c r="P70" i="7"/>
  <c r="E70" i="7"/>
  <c r="S69" i="7"/>
  <c r="R69" i="7"/>
  <c r="Q69" i="7"/>
  <c r="U69" i="7" s="1"/>
  <c r="P69" i="7"/>
  <c r="T69" i="7" s="1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V66" i="7"/>
  <c r="O66" i="7"/>
  <c r="N66" i="7"/>
  <c r="M66" i="7"/>
  <c r="L66" i="7"/>
  <c r="K66" i="7"/>
  <c r="S66" i="7" s="1"/>
  <c r="J66" i="7"/>
  <c r="R66" i="7" s="1"/>
  <c r="I66" i="7"/>
  <c r="Q66" i="7" s="1"/>
  <c r="H66" i="7"/>
  <c r="P66" i="7" s="1"/>
  <c r="G66" i="7"/>
  <c r="F66" i="7"/>
  <c r="C66" i="7"/>
  <c r="B66" i="7"/>
  <c r="E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S63" i="7"/>
  <c r="R63" i="7"/>
  <c r="Q63" i="7"/>
  <c r="P63" i="7"/>
  <c r="E63" i="7"/>
  <c r="U62" i="7"/>
  <c r="S62" i="7"/>
  <c r="R62" i="7"/>
  <c r="Q62" i="7"/>
  <c r="P62" i="7"/>
  <c r="E62" i="7"/>
  <c r="T62" i="7" s="1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S58" i="7"/>
  <c r="R58" i="7"/>
  <c r="Q58" i="7"/>
  <c r="P58" i="7"/>
  <c r="E58" i="7"/>
  <c r="T58" i="7" s="1"/>
  <c r="U57" i="7"/>
  <c r="T57" i="7"/>
  <c r="S57" i="7"/>
  <c r="R57" i="7"/>
  <c r="Q57" i="7"/>
  <c r="P57" i="7"/>
  <c r="E57" i="7"/>
  <c r="U56" i="7"/>
  <c r="T56" i="7"/>
  <c r="S56" i="7"/>
  <c r="R56" i="7"/>
  <c r="Q56" i="7"/>
  <c r="P56" i="7"/>
  <c r="E56" i="7"/>
  <c r="U55" i="7"/>
  <c r="T55" i="7"/>
  <c r="S55" i="7"/>
  <c r="R55" i="7"/>
  <c r="Q55" i="7"/>
  <c r="P55" i="7"/>
  <c r="E55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U52" i="7"/>
  <c r="T52" i="7"/>
  <c r="S52" i="7"/>
  <c r="R52" i="7"/>
  <c r="Q52" i="7"/>
  <c r="P52" i="7"/>
  <c r="E52" i="7"/>
  <c r="S51" i="7"/>
  <c r="R51" i="7"/>
  <c r="Q51" i="7"/>
  <c r="P51" i="7"/>
  <c r="E51" i="7"/>
  <c r="U51" i="7" s="1"/>
  <c r="U50" i="7"/>
  <c r="T50" i="7"/>
  <c r="S50" i="7"/>
  <c r="R50" i="7"/>
  <c r="Q50" i="7"/>
  <c r="P50" i="7"/>
  <c r="E50" i="7"/>
  <c r="U49" i="7"/>
  <c r="S49" i="7"/>
  <c r="R49" i="7"/>
  <c r="Q49" i="7"/>
  <c r="P49" i="7"/>
  <c r="E49" i="7"/>
  <c r="T49" i="7" s="1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U44" i="7" s="1"/>
  <c r="P44" i="7"/>
  <c r="E44" i="7"/>
  <c r="S43" i="7"/>
  <c r="R43" i="7"/>
  <c r="Q43" i="7"/>
  <c r="P43" i="7"/>
  <c r="E43" i="7"/>
  <c r="U43" i="7" s="1"/>
  <c r="T42" i="7"/>
  <c r="S42" i="7"/>
  <c r="R42" i="7"/>
  <c r="Q42" i="7"/>
  <c r="P42" i="7"/>
  <c r="E42" i="7"/>
  <c r="U42" i="7" s="1"/>
  <c r="V40" i="7"/>
  <c r="O40" i="7"/>
  <c r="N40" i="7"/>
  <c r="M40" i="7"/>
  <c r="L40" i="7"/>
  <c r="K40" i="7"/>
  <c r="S40" i="7" s="1"/>
  <c r="J40" i="7"/>
  <c r="R40" i="7" s="1"/>
  <c r="I40" i="7"/>
  <c r="Q40" i="7" s="1"/>
  <c r="H40" i="7"/>
  <c r="P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S33" i="7" s="1"/>
  <c r="J33" i="7"/>
  <c r="R33" i="7" s="1"/>
  <c r="I33" i="7"/>
  <c r="Q33" i="7" s="1"/>
  <c r="H33" i="7"/>
  <c r="P33" i="7" s="1"/>
  <c r="G33" i="7"/>
  <c r="F33" i="7"/>
  <c r="C33" i="7"/>
  <c r="E33" i="7" s="1"/>
  <c r="B33" i="7"/>
  <c r="S32" i="7"/>
  <c r="R32" i="7"/>
  <c r="Q32" i="7"/>
  <c r="P32" i="7"/>
  <c r="E32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E30" i="7" s="1"/>
  <c r="U29" i="7"/>
  <c r="S29" i="7"/>
  <c r="R29" i="7"/>
  <c r="Q29" i="7"/>
  <c r="P29" i="7"/>
  <c r="E29" i="7"/>
  <c r="T29" i="7" s="1"/>
  <c r="S28" i="7"/>
  <c r="R28" i="7"/>
  <c r="Q28" i="7"/>
  <c r="P28" i="7"/>
  <c r="E28" i="7"/>
  <c r="S27" i="7"/>
  <c r="R27" i="7"/>
  <c r="Q27" i="7"/>
  <c r="P27" i="7"/>
  <c r="E27" i="7"/>
  <c r="S26" i="7"/>
  <c r="R26" i="7"/>
  <c r="Q26" i="7"/>
  <c r="P26" i="7"/>
  <c r="E26" i="7"/>
  <c r="T26" i="7" s="1"/>
  <c r="V24" i="7"/>
  <c r="S24" i="7"/>
  <c r="O24" i="7"/>
  <c r="N24" i="7"/>
  <c r="M24" i="7"/>
  <c r="L24" i="7"/>
  <c r="K24" i="7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T20" i="7"/>
  <c r="S20" i="7"/>
  <c r="R20" i="7"/>
  <c r="Q20" i="7"/>
  <c r="U20" i="7" s="1"/>
  <c r="P20" i="7"/>
  <c r="E20" i="7"/>
  <c r="U19" i="7"/>
  <c r="T19" i="7"/>
  <c r="S19" i="7"/>
  <c r="R19" i="7"/>
  <c r="Q19" i="7"/>
  <c r="P19" i="7"/>
  <c r="E19" i="7"/>
  <c r="T18" i="7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N15" i="7"/>
  <c r="M15" i="7"/>
  <c r="L15" i="7"/>
  <c r="K15" i="7"/>
  <c r="S15" i="7" s="1"/>
  <c r="J15" i="7"/>
  <c r="R15" i="7" s="1"/>
  <c r="I15" i="7"/>
  <c r="H15" i="7"/>
  <c r="G15" i="7"/>
  <c r="F15" i="7"/>
  <c r="C15" i="7"/>
  <c r="B15" i="7"/>
  <c r="E15" i="7" s="1"/>
  <c r="U14" i="7"/>
  <c r="T14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4" i="6"/>
  <c r="S94" i="6"/>
  <c r="R94" i="6"/>
  <c r="Q94" i="6"/>
  <c r="P94" i="6"/>
  <c r="E94" i="6"/>
  <c r="T94" i="6" s="1"/>
  <c r="U93" i="6"/>
  <c r="T93" i="6"/>
  <c r="S93" i="6"/>
  <c r="R93" i="6"/>
  <c r="Q93" i="6"/>
  <c r="P93" i="6"/>
  <c r="E93" i="6"/>
  <c r="T92" i="6"/>
  <c r="S92" i="6"/>
  <c r="R92" i="6"/>
  <c r="Q92" i="6"/>
  <c r="P92" i="6"/>
  <c r="E92" i="6"/>
  <c r="U92" i="6" s="1"/>
  <c r="U91" i="6"/>
  <c r="S91" i="6"/>
  <c r="R91" i="6"/>
  <c r="Q91" i="6"/>
  <c r="P91" i="6"/>
  <c r="E91" i="6"/>
  <c r="T91" i="6" s="1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T88" i="6" s="1"/>
  <c r="T87" i="6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L72" i="6"/>
  <c r="K72" i="6"/>
  <c r="S72" i="6" s="1"/>
  <c r="J72" i="6"/>
  <c r="R72" i="6" s="1"/>
  <c r="I72" i="6"/>
  <c r="H72" i="6"/>
  <c r="G72" i="6"/>
  <c r="F72" i="6"/>
  <c r="C72" i="6"/>
  <c r="B72" i="6"/>
  <c r="E72" i="6" s="1"/>
  <c r="V71" i="6"/>
  <c r="S71" i="6"/>
  <c r="O71" i="6"/>
  <c r="N71" i="6"/>
  <c r="M71" i="6"/>
  <c r="L71" i="6"/>
  <c r="K71" i="6"/>
  <c r="J71" i="6"/>
  <c r="R71" i="6" s="1"/>
  <c r="I71" i="6"/>
  <c r="H71" i="6"/>
  <c r="P71" i="6" s="1"/>
  <c r="G71" i="6"/>
  <c r="F71" i="6"/>
  <c r="C71" i="6"/>
  <c r="B71" i="6"/>
  <c r="S70" i="6"/>
  <c r="R70" i="6"/>
  <c r="Q70" i="6"/>
  <c r="P70" i="6"/>
  <c r="E70" i="6"/>
  <c r="U70" i="6" s="1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S65" i="6"/>
  <c r="R65" i="6"/>
  <c r="Q65" i="6"/>
  <c r="P65" i="6"/>
  <c r="E65" i="6"/>
  <c r="T65" i="6" s="1"/>
  <c r="U64" i="6"/>
  <c r="T64" i="6"/>
  <c r="S64" i="6"/>
  <c r="R64" i="6"/>
  <c r="Q64" i="6"/>
  <c r="P64" i="6"/>
  <c r="E64" i="6"/>
  <c r="U63" i="6"/>
  <c r="T63" i="6"/>
  <c r="S63" i="6"/>
  <c r="R63" i="6"/>
  <c r="Q63" i="6"/>
  <c r="P63" i="6"/>
  <c r="E63" i="6"/>
  <c r="U62" i="6"/>
  <c r="S62" i="6"/>
  <c r="R62" i="6"/>
  <c r="Q62" i="6"/>
  <c r="P62" i="6"/>
  <c r="E62" i="6"/>
  <c r="T62" i="6" s="1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S56" i="6"/>
  <c r="R56" i="6"/>
  <c r="Q56" i="6"/>
  <c r="P56" i="6"/>
  <c r="E56" i="6"/>
  <c r="U55" i="6"/>
  <c r="S55" i="6"/>
  <c r="R55" i="6"/>
  <c r="Q55" i="6"/>
  <c r="P55" i="6"/>
  <c r="E55" i="6"/>
  <c r="T55" i="6" s="1"/>
  <c r="V53" i="6"/>
  <c r="O53" i="6"/>
  <c r="N53" i="6"/>
  <c r="M53" i="6"/>
  <c r="L53" i="6"/>
  <c r="K53" i="6"/>
  <c r="S53" i="6" s="1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S51" i="6"/>
  <c r="R51" i="6"/>
  <c r="Q51" i="6"/>
  <c r="U51" i="6" s="1"/>
  <c r="P51" i="6"/>
  <c r="E51" i="6"/>
  <c r="S50" i="6"/>
  <c r="R50" i="6"/>
  <c r="Q50" i="6"/>
  <c r="P50" i="6"/>
  <c r="E50" i="6"/>
  <c r="S49" i="6"/>
  <c r="R49" i="6"/>
  <c r="Q49" i="6"/>
  <c r="P49" i="6"/>
  <c r="E49" i="6"/>
  <c r="U48" i="6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S43" i="6"/>
  <c r="R43" i="6"/>
  <c r="Q43" i="6"/>
  <c r="P43" i="6"/>
  <c r="E43" i="6"/>
  <c r="U43" i="6" s="1"/>
  <c r="U42" i="6"/>
  <c r="T42" i="6"/>
  <c r="S42" i="6"/>
  <c r="R42" i="6"/>
  <c r="Q42" i="6"/>
  <c r="P42" i="6"/>
  <c r="E42" i="6"/>
  <c r="V40" i="6"/>
  <c r="S40" i="6"/>
  <c r="R40" i="6"/>
  <c r="O40" i="6"/>
  <c r="N40" i="6"/>
  <c r="M40" i="6"/>
  <c r="L40" i="6"/>
  <c r="K40" i="6"/>
  <c r="J40" i="6"/>
  <c r="I40" i="6"/>
  <c r="Q40" i="6" s="1"/>
  <c r="H40" i="6"/>
  <c r="P40" i="6" s="1"/>
  <c r="G40" i="6"/>
  <c r="F40" i="6"/>
  <c r="C40" i="6"/>
  <c r="B40" i="6"/>
  <c r="S39" i="6"/>
  <c r="R39" i="6"/>
  <c r="Q39" i="6"/>
  <c r="P39" i="6"/>
  <c r="E39" i="6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U36" i="6"/>
  <c r="T36" i="6"/>
  <c r="S36" i="6"/>
  <c r="R36" i="6"/>
  <c r="Q36" i="6"/>
  <c r="P36" i="6"/>
  <c r="E36" i="6"/>
  <c r="U35" i="6"/>
  <c r="T35" i="6"/>
  <c r="S35" i="6"/>
  <c r="R35" i="6"/>
  <c r="Q35" i="6"/>
  <c r="P35" i="6"/>
  <c r="E35" i="6"/>
  <c r="V33" i="6"/>
  <c r="O33" i="6"/>
  <c r="N33" i="6"/>
  <c r="M33" i="6"/>
  <c r="L33" i="6"/>
  <c r="K33" i="6"/>
  <c r="J33" i="6"/>
  <c r="R33" i="6" s="1"/>
  <c r="I33" i="6"/>
  <c r="H33" i="6"/>
  <c r="G33" i="6"/>
  <c r="F33" i="6"/>
  <c r="C33" i="6"/>
  <c r="B33" i="6"/>
  <c r="U32" i="6"/>
  <c r="S32" i="6"/>
  <c r="R32" i="6"/>
  <c r="Q32" i="6"/>
  <c r="P32" i="6"/>
  <c r="E32" i="6"/>
  <c r="V30" i="6"/>
  <c r="O30" i="6"/>
  <c r="N30" i="6"/>
  <c r="M30" i="6"/>
  <c r="L30" i="6"/>
  <c r="K30" i="6"/>
  <c r="S30" i="6" s="1"/>
  <c r="J30" i="6"/>
  <c r="R30" i="6" s="1"/>
  <c r="I30" i="6"/>
  <c r="Q30" i="6" s="1"/>
  <c r="H30" i="6"/>
  <c r="P30" i="6" s="1"/>
  <c r="G30" i="6"/>
  <c r="F30" i="6"/>
  <c r="C30" i="6"/>
  <c r="B30" i="6"/>
  <c r="E30" i="6" s="1"/>
  <c r="U29" i="6"/>
  <c r="T29" i="6"/>
  <c r="S29" i="6"/>
  <c r="R29" i="6"/>
  <c r="Q29" i="6"/>
  <c r="P29" i="6"/>
  <c r="E29" i="6"/>
  <c r="U28" i="6"/>
  <c r="T28" i="6"/>
  <c r="S28" i="6"/>
  <c r="R28" i="6"/>
  <c r="Q28" i="6"/>
  <c r="P28" i="6"/>
  <c r="E28" i="6"/>
  <c r="S27" i="6"/>
  <c r="R27" i="6"/>
  <c r="Q27" i="6"/>
  <c r="P27" i="6"/>
  <c r="E27" i="6"/>
  <c r="U27" i="6" s="1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U23" i="6"/>
  <c r="T23" i="6"/>
  <c r="S23" i="6"/>
  <c r="R23" i="6"/>
  <c r="Q23" i="6"/>
  <c r="P23" i="6"/>
  <c r="E23" i="6"/>
  <c r="U22" i="6"/>
  <c r="S22" i="6"/>
  <c r="R22" i="6"/>
  <c r="Q22" i="6"/>
  <c r="P22" i="6"/>
  <c r="E22" i="6"/>
  <c r="T22" i="6" s="1"/>
  <c r="S21" i="6"/>
  <c r="R21" i="6"/>
  <c r="Q21" i="6"/>
  <c r="P21" i="6"/>
  <c r="E21" i="6"/>
  <c r="S20" i="6"/>
  <c r="R20" i="6"/>
  <c r="Q20" i="6"/>
  <c r="P20" i="6"/>
  <c r="E20" i="6"/>
  <c r="U19" i="6"/>
  <c r="S19" i="6"/>
  <c r="R19" i="6"/>
  <c r="Q19" i="6"/>
  <c r="P19" i="6"/>
  <c r="E19" i="6"/>
  <c r="T19" i="6" s="1"/>
  <c r="S18" i="6"/>
  <c r="R18" i="6"/>
  <c r="Q18" i="6"/>
  <c r="P18" i="6"/>
  <c r="E18" i="6"/>
  <c r="S17" i="6"/>
  <c r="R17" i="6"/>
  <c r="Q17" i="6"/>
  <c r="P17" i="6"/>
  <c r="E17" i="6"/>
  <c r="T17" i="6" s="1"/>
  <c r="V15" i="6"/>
  <c r="S15" i="6"/>
  <c r="O15" i="6"/>
  <c r="N15" i="6"/>
  <c r="M15" i="6"/>
  <c r="L15" i="6"/>
  <c r="K15" i="6"/>
  <c r="J15" i="6"/>
  <c r="I15" i="6"/>
  <c r="H15" i="6"/>
  <c r="G15" i="6"/>
  <c r="F15" i="6"/>
  <c r="C15" i="6"/>
  <c r="B15" i="6"/>
  <c r="E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T13" i="6" s="1"/>
  <c r="T12" i="6"/>
  <c r="S12" i="6"/>
  <c r="R12" i="6"/>
  <c r="Q12" i="6"/>
  <c r="P12" i="6"/>
  <c r="E12" i="6"/>
  <c r="U12" i="6" s="1"/>
  <c r="U11" i="6"/>
  <c r="T11" i="6"/>
  <c r="S11" i="6"/>
  <c r="R11" i="6"/>
  <c r="Q11" i="6"/>
  <c r="P11" i="6"/>
  <c r="E11" i="6"/>
  <c r="S10" i="6"/>
  <c r="R10" i="6"/>
  <c r="Q10" i="6"/>
  <c r="U10" i="6" s="1"/>
  <c r="P10" i="6"/>
  <c r="E10" i="6"/>
  <c r="S9" i="6"/>
  <c r="R9" i="6"/>
  <c r="Q9" i="6"/>
  <c r="P9" i="6"/>
  <c r="E9" i="6"/>
  <c r="S94" i="5"/>
  <c r="R94" i="5"/>
  <c r="Q94" i="5"/>
  <c r="P94" i="5"/>
  <c r="E94" i="5"/>
  <c r="S93" i="5"/>
  <c r="R93" i="5"/>
  <c r="Q93" i="5"/>
  <c r="P93" i="5"/>
  <c r="E93" i="5"/>
  <c r="S92" i="5"/>
  <c r="R92" i="5"/>
  <c r="Q92" i="5"/>
  <c r="P92" i="5"/>
  <c r="E92" i="5"/>
  <c r="T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V73" i="5"/>
  <c r="O73" i="5"/>
  <c r="N73" i="5"/>
  <c r="M73" i="5"/>
  <c r="L73" i="5"/>
  <c r="K73" i="5"/>
  <c r="S73" i="5" s="1"/>
  <c r="J73" i="5"/>
  <c r="I73" i="5"/>
  <c r="H73" i="5"/>
  <c r="G73" i="5"/>
  <c r="F73" i="5"/>
  <c r="C73" i="5"/>
  <c r="B73" i="5"/>
  <c r="E73" i="5" s="1"/>
  <c r="V72" i="5"/>
  <c r="O72" i="5"/>
  <c r="N72" i="5"/>
  <c r="M72" i="5"/>
  <c r="L72" i="5"/>
  <c r="K72" i="5"/>
  <c r="S72" i="5" s="1"/>
  <c r="J72" i="5"/>
  <c r="R72" i="5" s="1"/>
  <c r="I72" i="5"/>
  <c r="Q72" i="5" s="1"/>
  <c r="H72" i="5"/>
  <c r="G72" i="5"/>
  <c r="F72" i="5"/>
  <c r="C72" i="5"/>
  <c r="B72" i="5"/>
  <c r="V71" i="5"/>
  <c r="S71" i="5"/>
  <c r="O71" i="5"/>
  <c r="N71" i="5"/>
  <c r="M71" i="5"/>
  <c r="L71" i="5"/>
  <c r="K71" i="5"/>
  <c r="J71" i="5"/>
  <c r="R71" i="5" s="1"/>
  <c r="I71" i="5"/>
  <c r="Q71" i="5" s="1"/>
  <c r="H71" i="5"/>
  <c r="G71" i="5"/>
  <c r="F71" i="5"/>
  <c r="C71" i="5"/>
  <c r="B71" i="5"/>
  <c r="S70" i="5"/>
  <c r="R70" i="5"/>
  <c r="Q70" i="5"/>
  <c r="P70" i="5"/>
  <c r="E70" i="5"/>
  <c r="S69" i="5"/>
  <c r="R69" i="5"/>
  <c r="Q69" i="5"/>
  <c r="P69" i="5"/>
  <c r="E69" i="5"/>
  <c r="U69" i="5" s="1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S65" i="5"/>
  <c r="R65" i="5"/>
  <c r="Q65" i="5"/>
  <c r="P65" i="5"/>
  <c r="E65" i="5"/>
  <c r="U64" i="5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T62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L59" i="5"/>
  <c r="K59" i="5"/>
  <c r="S59" i="5" s="1"/>
  <c r="J59" i="5"/>
  <c r="R59" i="5" s="1"/>
  <c r="I59" i="5"/>
  <c r="Q59" i="5" s="1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U56" i="5"/>
  <c r="T56" i="5"/>
  <c r="S56" i="5"/>
  <c r="R56" i="5"/>
  <c r="Q56" i="5"/>
  <c r="P56" i="5"/>
  <c r="E56" i="5"/>
  <c r="S55" i="5"/>
  <c r="R55" i="5"/>
  <c r="Q55" i="5"/>
  <c r="P55" i="5"/>
  <c r="E55" i="5"/>
  <c r="T55" i="5" s="1"/>
  <c r="V53" i="5"/>
  <c r="O53" i="5"/>
  <c r="N53" i="5"/>
  <c r="M53" i="5"/>
  <c r="L53" i="5"/>
  <c r="K53" i="5"/>
  <c r="S53" i="5" s="1"/>
  <c r="J53" i="5"/>
  <c r="I53" i="5"/>
  <c r="H53" i="5"/>
  <c r="G53" i="5"/>
  <c r="F53" i="5"/>
  <c r="C53" i="5"/>
  <c r="B53" i="5"/>
  <c r="S52" i="5"/>
  <c r="R52" i="5"/>
  <c r="Q52" i="5"/>
  <c r="P52" i="5"/>
  <c r="E52" i="5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U43" i="5"/>
  <c r="S43" i="5"/>
  <c r="R43" i="5"/>
  <c r="Q43" i="5"/>
  <c r="P43" i="5"/>
  <c r="E43" i="5"/>
  <c r="T43" i="5" s="1"/>
  <c r="S42" i="5"/>
  <c r="R42" i="5"/>
  <c r="Q42" i="5"/>
  <c r="P42" i="5"/>
  <c r="E42" i="5"/>
  <c r="V40" i="5"/>
  <c r="O40" i="5"/>
  <c r="N40" i="5"/>
  <c r="M40" i="5"/>
  <c r="L40" i="5"/>
  <c r="K40" i="5"/>
  <c r="S40" i="5" s="1"/>
  <c r="J40" i="5"/>
  <c r="I40" i="5"/>
  <c r="H40" i="5"/>
  <c r="G40" i="5"/>
  <c r="F40" i="5"/>
  <c r="E40" i="5"/>
  <c r="C40" i="5"/>
  <c r="B40" i="5"/>
  <c r="S39" i="5"/>
  <c r="R39" i="5"/>
  <c r="Q39" i="5"/>
  <c r="P39" i="5"/>
  <c r="E39" i="5"/>
  <c r="T39" i="5" s="1"/>
  <c r="S38" i="5"/>
  <c r="R38" i="5"/>
  <c r="Q38" i="5"/>
  <c r="P38" i="5"/>
  <c r="E38" i="5"/>
  <c r="S37" i="5"/>
  <c r="R37" i="5"/>
  <c r="Q37" i="5"/>
  <c r="P37" i="5"/>
  <c r="E37" i="5"/>
  <c r="S36" i="5"/>
  <c r="R36" i="5"/>
  <c r="Q36" i="5"/>
  <c r="P36" i="5"/>
  <c r="E36" i="5"/>
  <c r="T36" i="5" s="1"/>
  <c r="T35" i="5"/>
  <c r="S35" i="5"/>
  <c r="R35" i="5"/>
  <c r="Q35" i="5"/>
  <c r="P35" i="5"/>
  <c r="E35" i="5"/>
  <c r="V33" i="5"/>
  <c r="R33" i="5"/>
  <c r="O33" i="5"/>
  <c r="N33" i="5"/>
  <c r="M33" i="5"/>
  <c r="L33" i="5"/>
  <c r="K33" i="5"/>
  <c r="S33" i="5" s="1"/>
  <c r="J33" i="5"/>
  <c r="I33" i="5"/>
  <c r="H33" i="5"/>
  <c r="G33" i="5"/>
  <c r="F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B30" i="5"/>
  <c r="S29" i="5"/>
  <c r="R29" i="5"/>
  <c r="Q29" i="5"/>
  <c r="P29" i="5"/>
  <c r="E29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V24" i="5"/>
  <c r="O24" i="5"/>
  <c r="N24" i="5"/>
  <c r="M24" i="5"/>
  <c r="L24" i="5"/>
  <c r="K24" i="5"/>
  <c r="S24" i="5" s="1"/>
  <c r="J24" i="5"/>
  <c r="I24" i="5"/>
  <c r="H24" i="5"/>
  <c r="G24" i="5"/>
  <c r="F24" i="5"/>
  <c r="C24" i="5"/>
  <c r="B24" i="5"/>
  <c r="S23" i="5"/>
  <c r="R23" i="5"/>
  <c r="Q23" i="5"/>
  <c r="P23" i="5"/>
  <c r="E23" i="5"/>
  <c r="T23" i="5" s="1"/>
  <c r="U22" i="5"/>
  <c r="T22" i="5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U20" i="5" s="1"/>
  <c r="P20" i="5"/>
  <c r="E20" i="5"/>
  <c r="T20" i="5" s="1"/>
  <c r="S19" i="5"/>
  <c r="R19" i="5"/>
  <c r="Q19" i="5"/>
  <c r="P19" i="5"/>
  <c r="E19" i="5"/>
  <c r="T19" i="5" s="1"/>
  <c r="S18" i="5"/>
  <c r="R18" i="5"/>
  <c r="Q18" i="5"/>
  <c r="P18" i="5"/>
  <c r="E18" i="5"/>
  <c r="S17" i="5"/>
  <c r="R17" i="5"/>
  <c r="Q17" i="5"/>
  <c r="P17" i="5"/>
  <c r="E17" i="5"/>
  <c r="V15" i="5"/>
  <c r="O15" i="5"/>
  <c r="N15" i="5"/>
  <c r="M15" i="5"/>
  <c r="L15" i="5"/>
  <c r="K15" i="5"/>
  <c r="S15" i="5" s="1"/>
  <c r="J15" i="5"/>
  <c r="I15" i="5"/>
  <c r="H15" i="5"/>
  <c r="G15" i="5"/>
  <c r="F15" i="5"/>
  <c r="C15" i="5"/>
  <c r="E15" i="5" s="1"/>
  <c r="B15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T9" i="5"/>
  <c r="S9" i="5"/>
  <c r="R9" i="5"/>
  <c r="Q9" i="5"/>
  <c r="P9" i="5"/>
  <c r="E9" i="5"/>
  <c r="U9" i="5" s="1"/>
  <c r="S94" i="4"/>
  <c r="R94" i="4"/>
  <c r="Q94" i="4"/>
  <c r="P94" i="4"/>
  <c r="E94" i="4"/>
  <c r="U94" i="4" s="1"/>
  <c r="S93" i="4"/>
  <c r="R93" i="4"/>
  <c r="Q93" i="4"/>
  <c r="P93" i="4"/>
  <c r="E93" i="4"/>
  <c r="T93" i="4" s="1"/>
  <c r="S92" i="4"/>
  <c r="R92" i="4"/>
  <c r="Q92" i="4"/>
  <c r="P92" i="4"/>
  <c r="E92" i="4"/>
  <c r="S91" i="4"/>
  <c r="R91" i="4"/>
  <c r="Q91" i="4"/>
  <c r="P91" i="4"/>
  <c r="E91" i="4"/>
  <c r="S90" i="4"/>
  <c r="R90" i="4"/>
  <c r="Q90" i="4"/>
  <c r="P90" i="4"/>
  <c r="E90" i="4"/>
  <c r="T90" i="4" s="1"/>
  <c r="T89" i="4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S87" i="4"/>
  <c r="R87" i="4"/>
  <c r="Q87" i="4"/>
  <c r="P87" i="4"/>
  <c r="E87" i="4"/>
  <c r="U87" i="4" s="1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B72" i="4"/>
  <c r="E72" i="4" s="1"/>
  <c r="V71" i="4"/>
  <c r="O71" i="4"/>
  <c r="N71" i="4"/>
  <c r="M71" i="4"/>
  <c r="L71" i="4"/>
  <c r="K71" i="4"/>
  <c r="J71" i="4"/>
  <c r="I71" i="4"/>
  <c r="H71" i="4"/>
  <c r="G71" i="4"/>
  <c r="F71" i="4"/>
  <c r="C71" i="4"/>
  <c r="E71" i="4" s="1"/>
  <c r="B71" i="4"/>
  <c r="S70" i="4"/>
  <c r="R70" i="4"/>
  <c r="Q70" i="4"/>
  <c r="P70" i="4"/>
  <c r="E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E67" i="4" s="1"/>
  <c r="B67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U65" i="4"/>
  <c r="T65" i="4"/>
  <c r="S65" i="4"/>
  <c r="R65" i="4"/>
  <c r="Q65" i="4"/>
  <c r="P65" i="4"/>
  <c r="E65" i="4"/>
  <c r="S64" i="4"/>
  <c r="R64" i="4"/>
  <c r="Q64" i="4"/>
  <c r="P64" i="4"/>
  <c r="E64" i="4"/>
  <c r="T64" i="4" s="1"/>
  <c r="S63" i="4"/>
  <c r="R63" i="4"/>
  <c r="Q63" i="4"/>
  <c r="P63" i="4"/>
  <c r="E63" i="4"/>
  <c r="S62" i="4"/>
  <c r="R62" i="4"/>
  <c r="Q62" i="4"/>
  <c r="P62" i="4"/>
  <c r="E62" i="4"/>
  <c r="S61" i="4"/>
  <c r="R61" i="4"/>
  <c r="Q61" i="4"/>
  <c r="P61" i="4"/>
  <c r="E61" i="4"/>
  <c r="U61" i="4" s="1"/>
  <c r="V59" i="4"/>
  <c r="S59" i="4"/>
  <c r="O59" i="4"/>
  <c r="N59" i="4"/>
  <c r="M59" i="4"/>
  <c r="L59" i="4"/>
  <c r="K59" i="4"/>
  <c r="J59" i="4"/>
  <c r="R59" i="4" s="1"/>
  <c r="I59" i="4"/>
  <c r="H59" i="4"/>
  <c r="G59" i="4"/>
  <c r="F59" i="4"/>
  <c r="C59" i="4"/>
  <c r="E59" i="4" s="1"/>
  <c r="B59" i="4"/>
  <c r="S58" i="4"/>
  <c r="R58" i="4"/>
  <c r="Q58" i="4"/>
  <c r="P58" i="4"/>
  <c r="E58" i="4"/>
  <c r="U57" i="4"/>
  <c r="S57" i="4"/>
  <c r="R57" i="4"/>
  <c r="Q57" i="4"/>
  <c r="P57" i="4"/>
  <c r="E57" i="4"/>
  <c r="T57" i="4" s="1"/>
  <c r="S56" i="4"/>
  <c r="R56" i="4"/>
  <c r="Q56" i="4"/>
  <c r="P56" i="4"/>
  <c r="E56" i="4"/>
  <c r="U56" i="4" s="1"/>
  <c r="T55" i="4"/>
  <c r="S55" i="4"/>
  <c r="R55" i="4"/>
  <c r="Q55" i="4"/>
  <c r="P55" i="4"/>
  <c r="E55" i="4"/>
  <c r="U55" i="4" s="1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T52" i="4"/>
  <c r="S52" i="4"/>
  <c r="R52" i="4"/>
  <c r="Q52" i="4"/>
  <c r="P52" i="4"/>
  <c r="E52" i="4"/>
  <c r="U52" i="4" s="1"/>
  <c r="U51" i="4"/>
  <c r="T51" i="4"/>
  <c r="S51" i="4"/>
  <c r="R51" i="4"/>
  <c r="Q51" i="4"/>
  <c r="P51" i="4"/>
  <c r="E51" i="4"/>
  <c r="U50" i="4"/>
  <c r="T50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U42" i="4"/>
  <c r="T42" i="4"/>
  <c r="S42" i="4"/>
  <c r="R42" i="4"/>
  <c r="Q42" i="4"/>
  <c r="P42" i="4"/>
  <c r="E42" i="4"/>
  <c r="V40" i="4"/>
  <c r="O40" i="4"/>
  <c r="N40" i="4"/>
  <c r="M40" i="4"/>
  <c r="L40" i="4"/>
  <c r="K40" i="4"/>
  <c r="S40" i="4" s="1"/>
  <c r="J40" i="4"/>
  <c r="R40" i="4" s="1"/>
  <c r="I40" i="4"/>
  <c r="H40" i="4"/>
  <c r="P40" i="4" s="1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S35" i="4"/>
  <c r="R35" i="4"/>
  <c r="Q35" i="4"/>
  <c r="P35" i="4"/>
  <c r="E35" i="4"/>
  <c r="V33" i="4"/>
  <c r="O33" i="4"/>
  <c r="N33" i="4"/>
  <c r="M33" i="4"/>
  <c r="L33" i="4"/>
  <c r="K33" i="4"/>
  <c r="J33" i="4"/>
  <c r="R33" i="4" s="1"/>
  <c r="I33" i="4"/>
  <c r="H33" i="4"/>
  <c r="G33" i="4"/>
  <c r="F33" i="4"/>
  <c r="E33" i="4"/>
  <c r="C33" i="4"/>
  <c r="B33" i="4"/>
  <c r="S32" i="4"/>
  <c r="R32" i="4"/>
  <c r="Q32" i="4"/>
  <c r="P32" i="4"/>
  <c r="E32" i="4"/>
  <c r="V30" i="4"/>
  <c r="O30" i="4"/>
  <c r="N30" i="4"/>
  <c r="M30" i="4"/>
  <c r="L30" i="4"/>
  <c r="K30" i="4"/>
  <c r="S30" i="4" s="1"/>
  <c r="J30" i="4"/>
  <c r="R30" i="4" s="1"/>
  <c r="I30" i="4"/>
  <c r="H30" i="4"/>
  <c r="P30" i="4" s="1"/>
  <c r="G30" i="4"/>
  <c r="F30" i="4"/>
  <c r="C30" i="4"/>
  <c r="B30" i="4"/>
  <c r="E30" i="4" s="1"/>
  <c r="T29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S27" i="4"/>
  <c r="R27" i="4"/>
  <c r="Q27" i="4"/>
  <c r="P27" i="4"/>
  <c r="E27" i="4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H24" i="4"/>
  <c r="G24" i="4"/>
  <c r="F24" i="4"/>
  <c r="C24" i="4"/>
  <c r="B24" i="4"/>
  <c r="E24" i="4" s="1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U21" i="4" s="1"/>
  <c r="T20" i="4"/>
  <c r="S20" i="4"/>
  <c r="R20" i="4"/>
  <c r="Q20" i="4"/>
  <c r="P20" i="4"/>
  <c r="E20" i="4"/>
  <c r="U20" i="4" s="1"/>
  <c r="U19" i="4"/>
  <c r="T19" i="4"/>
  <c r="S19" i="4"/>
  <c r="R19" i="4"/>
  <c r="Q19" i="4"/>
  <c r="P19" i="4"/>
  <c r="E19" i="4"/>
  <c r="U18" i="4"/>
  <c r="T18" i="4"/>
  <c r="S18" i="4"/>
  <c r="R18" i="4"/>
  <c r="Q18" i="4"/>
  <c r="P18" i="4"/>
  <c r="E18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U14" i="4" s="1"/>
  <c r="U13" i="4"/>
  <c r="T13" i="4"/>
  <c r="S13" i="4"/>
  <c r="R13" i="4"/>
  <c r="Q13" i="4"/>
  <c r="P13" i="4"/>
  <c r="E13" i="4"/>
  <c r="U12" i="4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U9" i="4"/>
  <c r="S9" i="4"/>
  <c r="R9" i="4"/>
  <c r="Q9" i="4"/>
  <c r="P9" i="4"/>
  <c r="E9" i="4"/>
  <c r="T94" i="3"/>
  <c r="S94" i="3"/>
  <c r="R94" i="3"/>
  <c r="Q94" i="3"/>
  <c r="P94" i="3"/>
  <c r="E94" i="3"/>
  <c r="U94" i="3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S88" i="3"/>
  <c r="R88" i="3"/>
  <c r="Q88" i="3"/>
  <c r="P88" i="3"/>
  <c r="E88" i="3"/>
  <c r="U87" i="3"/>
  <c r="S87" i="3"/>
  <c r="R87" i="3"/>
  <c r="Q87" i="3"/>
  <c r="P87" i="3"/>
  <c r="E87" i="3"/>
  <c r="T87" i="3" s="1"/>
  <c r="V73" i="3"/>
  <c r="O73" i="3"/>
  <c r="N73" i="3"/>
  <c r="M73" i="3"/>
  <c r="L73" i="3"/>
  <c r="K73" i="3"/>
  <c r="S73" i="3" s="1"/>
  <c r="J73" i="3"/>
  <c r="I73" i="3"/>
  <c r="H73" i="3"/>
  <c r="G73" i="3"/>
  <c r="F73" i="3"/>
  <c r="C73" i="3"/>
  <c r="B73" i="3"/>
  <c r="V72" i="3"/>
  <c r="O72" i="3"/>
  <c r="N72" i="3"/>
  <c r="M72" i="3"/>
  <c r="L72" i="3"/>
  <c r="K72" i="3"/>
  <c r="S72" i="3" s="1"/>
  <c r="J72" i="3"/>
  <c r="R72" i="3" s="1"/>
  <c r="I72" i="3"/>
  <c r="H72" i="3"/>
  <c r="G72" i="3"/>
  <c r="F72" i="3"/>
  <c r="C72" i="3"/>
  <c r="B72" i="3"/>
  <c r="E72" i="3" s="1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G71" i="3"/>
  <c r="F71" i="3"/>
  <c r="C71" i="3"/>
  <c r="B71" i="3"/>
  <c r="E71" i="3" s="1"/>
  <c r="U70" i="3"/>
  <c r="T70" i="3"/>
  <c r="S70" i="3"/>
  <c r="R70" i="3"/>
  <c r="Q70" i="3"/>
  <c r="P70" i="3"/>
  <c r="E70" i="3"/>
  <c r="S69" i="3"/>
  <c r="R69" i="3"/>
  <c r="Q69" i="3"/>
  <c r="P69" i="3"/>
  <c r="E69" i="3"/>
  <c r="U69" i="3" s="1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I66" i="3"/>
  <c r="Q66" i="3" s="1"/>
  <c r="H66" i="3"/>
  <c r="G66" i="3"/>
  <c r="F66" i="3"/>
  <c r="C66" i="3"/>
  <c r="B66" i="3"/>
  <c r="S65" i="3"/>
  <c r="R65" i="3"/>
  <c r="Q65" i="3"/>
  <c r="P65" i="3"/>
  <c r="E65" i="3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S55" i="3"/>
  <c r="R55" i="3"/>
  <c r="Q55" i="3"/>
  <c r="P55" i="3"/>
  <c r="E55" i="3"/>
  <c r="V53" i="3"/>
  <c r="O53" i="3"/>
  <c r="N53" i="3"/>
  <c r="M53" i="3"/>
  <c r="L53" i="3"/>
  <c r="K53" i="3"/>
  <c r="S53" i="3" s="1"/>
  <c r="J53" i="3"/>
  <c r="I53" i="3"/>
  <c r="H53" i="3"/>
  <c r="G53" i="3"/>
  <c r="F53" i="3"/>
  <c r="C53" i="3"/>
  <c r="B53" i="3"/>
  <c r="S52" i="3"/>
  <c r="R52" i="3"/>
  <c r="Q52" i="3"/>
  <c r="P52" i="3"/>
  <c r="E52" i="3"/>
  <c r="S51" i="3"/>
  <c r="R51" i="3"/>
  <c r="Q51" i="3"/>
  <c r="P51" i="3"/>
  <c r="E51" i="3"/>
  <c r="S50" i="3"/>
  <c r="R50" i="3"/>
  <c r="Q50" i="3"/>
  <c r="P50" i="3"/>
  <c r="E50" i="3"/>
  <c r="T50" i="3" s="1"/>
  <c r="S49" i="3"/>
  <c r="R49" i="3"/>
  <c r="Q49" i="3"/>
  <c r="P49" i="3"/>
  <c r="E49" i="3"/>
  <c r="U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S42" i="3"/>
  <c r="R42" i="3"/>
  <c r="Q42" i="3"/>
  <c r="P42" i="3"/>
  <c r="E42" i="3"/>
  <c r="T42" i="3" s="1"/>
  <c r="V40" i="3"/>
  <c r="O40" i="3"/>
  <c r="N40" i="3"/>
  <c r="M40" i="3"/>
  <c r="L40" i="3"/>
  <c r="K40" i="3"/>
  <c r="S40" i="3" s="1"/>
  <c r="J40" i="3"/>
  <c r="I40" i="3"/>
  <c r="H40" i="3"/>
  <c r="G40" i="3"/>
  <c r="F40" i="3"/>
  <c r="C40" i="3"/>
  <c r="B40" i="3"/>
  <c r="S39" i="3"/>
  <c r="R39" i="3"/>
  <c r="Q39" i="3"/>
  <c r="P39" i="3"/>
  <c r="E39" i="3"/>
  <c r="U38" i="3"/>
  <c r="S38" i="3"/>
  <c r="R38" i="3"/>
  <c r="Q38" i="3"/>
  <c r="P38" i="3"/>
  <c r="E38" i="3"/>
  <c r="S37" i="3"/>
  <c r="R37" i="3"/>
  <c r="Q37" i="3"/>
  <c r="P37" i="3"/>
  <c r="E37" i="3"/>
  <c r="U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C33" i="3"/>
  <c r="B33" i="3"/>
  <c r="U32" i="3"/>
  <c r="T32" i="3"/>
  <c r="S32" i="3"/>
  <c r="R32" i="3"/>
  <c r="Q32" i="3"/>
  <c r="P32" i="3"/>
  <c r="E32" i="3"/>
  <c r="V30" i="3"/>
  <c r="O30" i="3"/>
  <c r="N30" i="3"/>
  <c r="M30" i="3"/>
  <c r="L30" i="3"/>
  <c r="K30" i="3"/>
  <c r="S30" i="3" s="1"/>
  <c r="J30" i="3"/>
  <c r="I30" i="3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U27" i="3"/>
  <c r="T27" i="3"/>
  <c r="S27" i="3"/>
  <c r="R27" i="3"/>
  <c r="Q27" i="3"/>
  <c r="P27" i="3"/>
  <c r="E27" i="3"/>
  <c r="U26" i="3"/>
  <c r="T26" i="3"/>
  <c r="S26" i="3"/>
  <c r="R26" i="3"/>
  <c r="Q26" i="3"/>
  <c r="P26" i="3"/>
  <c r="E26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P19" i="3"/>
  <c r="E19" i="3"/>
  <c r="S18" i="3"/>
  <c r="R18" i="3"/>
  <c r="Q18" i="3"/>
  <c r="P18" i="3"/>
  <c r="E18" i="3"/>
  <c r="T18" i="3" s="1"/>
  <c r="S17" i="3"/>
  <c r="R17" i="3"/>
  <c r="Q17" i="3"/>
  <c r="P17" i="3"/>
  <c r="E17" i="3"/>
  <c r="T17" i="3" s="1"/>
  <c r="V15" i="3"/>
  <c r="S15" i="3"/>
  <c r="O15" i="3"/>
  <c r="N15" i="3"/>
  <c r="M15" i="3"/>
  <c r="L15" i="3"/>
  <c r="K15" i="3"/>
  <c r="J15" i="3"/>
  <c r="I15" i="3"/>
  <c r="H15" i="3"/>
  <c r="G15" i="3"/>
  <c r="F15" i="3"/>
  <c r="C15" i="3"/>
  <c r="B15" i="3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U12" i="3"/>
  <c r="T12" i="3"/>
  <c r="S12" i="3"/>
  <c r="R12" i="3"/>
  <c r="Q12" i="3"/>
  <c r="P12" i="3"/>
  <c r="E12" i="3"/>
  <c r="U11" i="3"/>
  <c r="T11" i="3"/>
  <c r="S11" i="3"/>
  <c r="R11" i="3"/>
  <c r="Q11" i="3"/>
  <c r="P11" i="3"/>
  <c r="E11" i="3"/>
  <c r="S10" i="3"/>
  <c r="R10" i="3"/>
  <c r="Q10" i="3"/>
  <c r="U10" i="3" s="1"/>
  <c r="P10" i="3"/>
  <c r="T10" i="3" s="1"/>
  <c r="E10" i="3"/>
  <c r="S9" i="3"/>
  <c r="R9" i="3"/>
  <c r="Q9" i="3"/>
  <c r="P9" i="3"/>
  <c r="E9" i="3"/>
  <c r="T9" i="3" s="1"/>
  <c r="S94" i="2"/>
  <c r="R94" i="2"/>
  <c r="Q94" i="2"/>
  <c r="P94" i="2"/>
  <c r="E94" i="2"/>
  <c r="S93" i="2"/>
  <c r="R93" i="2"/>
  <c r="Q93" i="2"/>
  <c r="P93" i="2"/>
  <c r="E93" i="2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U90" i="2"/>
  <c r="T90" i="2"/>
  <c r="S90" i="2"/>
  <c r="R90" i="2"/>
  <c r="Q90" i="2"/>
  <c r="P90" i="2"/>
  <c r="E90" i="2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V73" i="2"/>
  <c r="O73" i="2"/>
  <c r="N73" i="2"/>
  <c r="M73" i="2"/>
  <c r="L73" i="2"/>
  <c r="K73" i="2"/>
  <c r="S73" i="2" s="1"/>
  <c r="J73" i="2"/>
  <c r="R73" i="2" s="1"/>
  <c r="I73" i="2"/>
  <c r="H73" i="2"/>
  <c r="G73" i="2"/>
  <c r="F73" i="2"/>
  <c r="C73" i="2"/>
  <c r="B73" i="2"/>
  <c r="V72" i="2"/>
  <c r="O72" i="2"/>
  <c r="N72" i="2"/>
  <c r="M72" i="2"/>
  <c r="L72" i="2"/>
  <c r="K72" i="2"/>
  <c r="S72" i="2" s="1"/>
  <c r="J72" i="2"/>
  <c r="R72" i="2" s="1"/>
  <c r="I72" i="2"/>
  <c r="H72" i="2"/>
  <c r="P72" i="2" s="1"/>
  <c r="G72" i="2"/>
  <c r="F72" i="2"/>
  <c r="C72" i="2"/>
  <c r="B72" i="2"/>
  <c r="E72" i="2" s="1"/>
  <c r="V71" i="2"/>
  <c r="S71" i="2"/>
  <c r="O71" i="2"/>
  <c r="N71" i="2"/>
  <c r="M71" i="2"/>
  <c r="L71" i="2"/>
  <c r="K71" i="2"/>
  <c r="J71" i="2"/>
  <c r="R71" i="2" s="1"/>
  <c r="I71" i="2"/>
  <c r="H71" i="2"/>
  <c r="G71" i="2"/>
  <c r="F71" i="2"/>
  <c r="C71" i="2"/>
  <c r="B71" i="2"/>
  <c r="S70" i="2"/>
  <c r="R70" i="2"/>
  <c r="Q70" i="2"/>
  <c r="P70" i="2"/>
  <c r="E70" i="2"/>
  <c r="T70" i="2" s="1"/>
  <c r="U69" i="2"/>
  <c r="T69" i="2"/>
  <c r="S69" i="2"/>
  <c r="R69" i="2"/>
  <c r="Q69" i="2"/>
  <c r="P69" i="2"/>
  <c r="E69" i="2"/>
  <c r="V67" i="2"/>
  <c r="O67" i="2"/>
  <c r="N67" i="2"/>
  <c r="M67" i="2"/>
  <c r="S67" i="2" s="1"/>
  <c r="L67" i="2"/>
  <c r="R67" i="2" s="1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G66" i="2"/>
  <c r="F66" i="2"/>
  <c r="C66" i="2"/>
  <c r="E66" i="2" s="1"/>
  <c r="B66" i="2"/>
  <c r="S65" i="2"/>
  <c r="R65" i="2"/>
  <c r="Q65" i="2"/>
  <c r="P65" i="2"/>
  <c r="E65" i="2"/>
  <c r="S64" i="2"/>
  <c r="R64" i="2"/>
  <c r="Q64" i="2"/>
  <c r="P64" i="2"/>
  <c r="E64" i="2"/>
  <c r="S63" i="2"/>
  <c r="R63" i="2"/>
  <c r="Q63" i="2"/>
  <c r="P63" i="2"/>
  <c r="E63" i="2"/>
  <c r="T63" i="2" s="1"/>
  <c r="S62" i="2"/>
  <c r="R62" i="2"/>
  <c r="Q62" i="2"/>
  <c r="P62" i="2"/>
  <c r="E62" i="2"/>
  <c r="U62" i="2" s="1"/>
  <c r="U61" i="2"/>
  <c r="T61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S56" i="2"/>
  <c r="R56" i="2"/>
  <c r="Q56" i="2"/>
  <c r="P56" i="2"/>
  <c r="E56" i="2"/>
  <c r="U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U52" i="2"/>
  <c r="T52" i="2"/>
  <c r="S52" i="2"/>
  <c r="R52" i="2"/>
  <c r="Q52" i="2"/>
  <c r="P52" i="2"/>
  <c r="E52" i="2"/>
  <c r="U51" i="2"/>
  <c r="T51" i="2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U44" i="2"/>
  <c r="T44" i="2"/>
  <c r="S44" i="2"/>
  <c r="R44" i="2"/>
  <c r="Q44" i="2"/>
  <c r="P44" i="2"/>
  <c r="E44" i="2"/>
  <c r="U43" i="2"/>
  <c r="T43" i="2"/>
  <c r="S43" i="2"/>
  <c r="R43" i="2"/>
  <c r="Q43" i="2"/>
  <c r="P43" i="2"/>
  <c r="E43" i="2"/>
  <c r="S42" i="2"/>
  <c r="R42" i="2"/>
  <c r="Q42" i="2"/>
  <c r="P42" i="2"/>
  <c r="E42" i="2"/>
  <c r="T42" i="2" s="1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S36" i="2"/>
  <c r="R36" i="2"/>
  <c r="Q36" i="2"/>
  <c r="P36" i="2"/>
  <c r="E36" i="2"/>
  <c r="U35" i="2"/>
  <c r="S35" i="2"/>
  <c r="R35" i="2"/>
  <c r="Q35" i="2"/>
  <c r="P35" i="2"/>
  <c r="E35" i="2"/>
  <c r="V33" i="2"/>
  <c r="S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E33" i="2" s="1"/>
  <c r="S32" i="2"/>
  <c r="R32" i="2"/>
  <c r="Q32" i="2"/>
  <c r="P32" i="2"/>
  <c r="E32" i="2"/>
  <c r="V30" i="2"/>
  <c r="O30" i="2"/>
  <c r="N30" i="2"/>
  <c r="M30" i="2"/>
  <c r="L30" i="2"/>
  <c r="K30" i="2"/>
  <c r="S30" i="2" s="1"/>
  <c r="J30" i="2"/>
  <c r="R30" i="2" s="1"/>
  <c r="I30" i="2"/>
  <c r="H30" i="2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S27" i="2"/>
  <c r="R27" i="2"/>
  <c r="Q27" i="2"/>
  <c r="P27" i="2"/>
  <c r="E27" i="2"/>
  <c r="T27" i="2" s="1"/>
  <c r="U26" i="2"/>
  <c r="S26" i="2"/>
  <c r="R26" i="2"/>
  <c r="Q26" i="2"/>
  <c r="P26" i="2"/>
  <c r="E26" i="2"/>
  <c r="T26" i="2" s="1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U23" i="2"/>
  <c r="S23" i="2"/>
  <c r="R23" i="2"/>
  <c r="Q23" i="2"/>
  <c r="P23" i="2"/>
  <c r="E23" i="2"/>
  <c r="T23" i="2" s="1"/>
  <c r="U22" i="2"/>
  <c r="T22" i="2"/>
  <c r="S22" i="2"/>
  <c r="R22" i="2"/>
  <c r="Q22" i="2"/>
  <c r="P22" i="2"/>
  <c r="E22" i="2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T18" i="2" s="1"/>
  <c r="S17" i="2"/>
  <c r="R17" i="2"/>
  <c r="Q17" i="2"/>
  <c r="P17" i="2"/>
  <c r="E17" i="2"/>
  <c r="V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S14" i="2"/>
  <c r="R14" i="2"/>
  <c r="Q14" i="2"/>
  <c r="P14" i="2"/>
  <c r="E14" i="2"/>
  <c r="T14" i="2" s="1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U9" i="2"/>
  <c r="T9" i="2"/>
  <c r="S9" i="2"/>
  <c r="R9" i="2"/>
  <c r="Q9" i="2"/>
  <c r="P9" i="2"/>
  <c r="E9" i="2"/>
  <c r="S94" i="1"/>
  <c r="R94" i="1"/>
  <c r="Q94" i="1"/>
  <c r="P94" i="1"/>
  <c r="E94" i="1"/>
  <c r="U94" i="1" s="1"/>
  <c r="T93" i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S90" i="1"/>
  <c r="R90" i="1"/>
  <c r="Q90" i="1"/>
  <c r="P90" i="1"/>
  <c r="E90" i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U87" i="1"/>
  <c r="T87" i="1"/>
  <c r="S87" i="1"/>
  <c r="R87" i="1"/>
  <c r="Q87" i="1"/>
  <c r="P87" i="1"/>
  <c r="E87" i="1"/>
  <c r="W73" i="1"/>
  <c r="V73" i="1"/>
  <c r="O73" i="1"/>
  <c r="N73" i="1"/>
  <c r="M73" i="1"/>
  <c r="L73" i="1"/>
  <c r="R73" i="1" s="1"/>
  <c r="K73" i="1"/>
  <c r="J73" i="1"/>
  <c r="I73" i="1"/>
  <c r="H73" i="1"/>
  <c r="G73" i="1"/>
  <c r="F73" i="1"/>
  <c r="C73" i="1"/>
  <c r="B73" i="1"/>
  <c r="W72" i="1"/>
  <c r="V72" i="1"/>
  <c r="O72" i="1"/>
  <c r="N72" i="1"/>
  <c r="M72" i="1"/>
  <c r="L72" i="1"/>
  <c r="K72" i="1"/>
  <c r="J72" i="1"/>
  <c r="I72" i="1"/>
  <c r="H72" i="1"/>
  <c r="G72" i="1"/>
  <c r="F72" i="1"/>
  <c r="E72" i="1"/>
  <c r="C72" i="1"/>
  <c r="B72" i="1"/>
  <c r="W71" i="1"/>
  <c r="V71" i="1"/>
  <c r="O71" i="1"/>
  <c r="N71" i="1"/>
  <c r="M71" i="1"/>
  <c r="L71" i="1"/>
  <c r="K71" i="1"/>
  <c r="J71" i="1"/>
  <c r="I71" i="1"/>
  <c r="H71" i="1"/>
  <c r="G71" i="1"/>
  <c r="F71" i="1"/>
  <c r="C71" i="1"/>
  <c r="B71" i="1"/>
  <c r="S70" i="1"/>
  <c r="R70" i="1"/>
  <c r="Q70" i="1"/>
  <c r="P70" i="1"/>
  <c r="E70" i="1"/>
  <c r="U70" i="1" s="1"/>
  <c r="U69" i="1"/>
  <c r="T69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P67" i="1" s="1"/>
  <c r="G67" i="1"/>
  <c r="F67" i="1"/>
  <c r="C67" i="1"/>
  <c r="B67" i="1"/>
  <c r="V66" i="1"/>
  <c r="O66" i="1"/>
  <c r="N66" i="1"/>
  <c r="M66" i="1"/>
  <c r="S66" i="1" s="1"/>
  <c r="L66" i="1"/>
  <c r="K66" i="1"/>
  <c r="J66" i="1"/>
  <c r="I66" i="1"/>
  <c r="H66" i="1"/>
  <c r="G66" i="1"/>
  <c r="F66" i="1"/>
  <c r="C66" i="1"/>
  <c r="E66" i="1" s="1"/>
  <c r="B66" i="1"/>
  <c r="S65" i="1"/>
  <c r="R65" i="1"/>
  <c r="Q65" i="1"/>
  <c r="P65" i="1"/>
  <c r="E65" i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U51" i="1" s="1"/>
  <c r="P51" i="1"/>
  <c r="E51" i="1"/>
  <c r="T51" i="1" s="1"/>
  <c r="S50" i="1"/>
  <c r="R50" i="1"/>
  <c r="Q50" i="1"/>
  <c r="P50" i="1"/>
  <c r="E50" i="1"/>
  <c r="S49" i="1"/>
  <c r="R49" i="1"/>
  <c r="Q49" i="1"/>
  <c r="P49" i="1"/>
  <c r="E49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T44" i="1"/>
  <c r="S44" i="1"/>
  <c r="R44" i="1"/>
  <c r="Q44" i="1"/>
  <c r="P44" i="1"/>
  <c r="E44" i="1"/>
  <c r="S43" i="1"/>
  <c r="R43" i="1"/>
  <c r="Q43" i="1"/>
  <c r="U43" i="1" s="1"/>
  <c r="P43" i="1"/>
  <c r="E43" i="1"/>
  <c r="T43" i="1" s="1"/>
  <c r="S42" i="1"/>
  <c r="R42" i="1"/>
  <c r="Q42" i="1"/>
  <c r="P42" i="1"/>
  <c r="E42" i="1"/>
  <c r="W40" i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B40" i="1"/>
  <c r="E40" i="1" s="1"/>
  <c r="U39" i="1"/>
  <c r="T39" i="1"/>
  <c r="S39" i="1"/>
  <c r="R39" i="1"/>
  <c r="Q39" i="1"/>
  <c r="P39" i="1"/>
  <c r="E39" i="1"/>
  <c r="S38" i="1"/>
  <c r="R38" i="1"/>
  <c r="Q38" i="1"/>
  <c r="P38" i="1"/>
  <c r="E38" i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P35" i="1"/>
  <c r="E35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E33" i="1" s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H30" i="1"/>
  <c r="G30" i="1"/>
  <c r="F30" i="1"/>
  <c r="E30" i="1"/>
  <c r="C30" i="1"/>
  <c r="B30" i="1"/>
  <c r="S29" i="1"/>
  <c r="R29" i="1"/>
  <c r="Q29" i="1"/>
  <c r="P29" i="1"/>
  <c r="E29" i="1"/>
  <c r="S28" i="1"/>
  <c r="R28" i="1"/>
  <c r="Q28" i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H24" i="1"/>
  <c r="G24" i="1"/>
  <c r="F24" i="1"/>
  <c r="C24" i="1"/>
  <c r="E24" i="1" s="1"/>
  <c r="B24" i="1"/>
  <c r="S23" i="1"/>
  <c r="R23" i="1"/>
  <c r="Q23" i="1"/>
  <c r="P23" i="1"/>
  <c r="E23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U19" i="1"/>
  <c r="T19" i="1"/>
  <c r="S19" i="1"/>
  <c r="R19" i="1"/>
  <c r="Q19" i="1"/>
  <c r="P19" i="1"/>
  <c r="E19" i="1"/>
  <c r="U18" i="1"/>
  <c r="T18" i="1"/>
  <c r="S18" i="1"/>
  <c r="R18" i="1"/>
  <c r="Q18" i="1"/>
  <c r="P18" i="1"/>
  <c r="E18" i="1"/>
  <c r="S17" i="1"/>
  <c r="R17" i="1"/>
  <c r="Q17" i="1"/>
  <c r="P17" i="1"/>
  <c r="E17" i="1"/>
  <c r="U17" i="1" s="1"/>
  <c r="V15" i="1"/>
  <c r="O15" i="1"/>
  <c r="N15" i="1"/>
  <c r="M15" i="1"/>
  <c r="L15" i="1"/>
  <c r="K15" i="1"/>
  <c r="S15" i="1" s="1"/>
  <c r="J15" i="1"/>
  <c r="I15" i="1"/>
  <c r="H15" i="1"/>
  <c r="G15" i="1"/>
  <c r="F15" i="1"/>
  <c r="C15" i="1"/>
  <c r="B15" i="1"/>
  <c r="E15" i="1" s="1"/>
  <c r="T14" i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U44" i="30" l="1"/>
  <c r="T44" i="30"/>
  <c r="U52" i="1"/>
  <c r="P53" i="1"/>
  <c r="T63" i="1"/>
  <c r="T94" i="1"/>
  <c r="P15" i="2"/>
  <c r="T20" i="2"/>
  <c r="Q33" i="2"/>
  <c r="U42" i="2"/>
  <c r="U50" i="2"/>
  <c r="T56" i="2"/>
  <c r="Q72" i="2"/>
  <c r="T88" i="2"/>
  <c r="U17" i="3"/>
  <c r="P24" i="3"/>
  <c r="E33" i="3"/>
  <c r="T37" i="3"/>
  <c r="T49" i="3"/>
  <c r="E66" i="3"/>
  <c r="R66" i="3"/>
  <c r="T69" i="3"/>
  <c r="T17" i="4"/>
  <c r="Q30" i="4"/>
  <c r="T32" i="4"/>
  <c r="P33" i="4"/>
  <c r="Q40" i="4"/>
  <c r="T49" i="4"/>
  <c r="T56" i="4"/>
  <c r="U64" i="4"/>
  <c r="E66" i="4"/>
  <c r="T87" i="4"/>
  <c r="T10" i="5"/>
  <c r="U55" i="5"/>
  <c r="U92" i="5"/>
  <c r="U13" i="6"/>
  <c r="T32" i="6"/>
  <c r="E59" i="6"/>
  <c r="P66" i="6"/>
  <c r="U69" i="6"/>
  <c r="T70" i="6"/>
  <c r="U38" i="7"/>
  <c r="T38" i="7"/>
  <c r="T51" i="7"/>
  <c r="U51" i="8"/>
  <c r="U70" i="9"/>
  <c r="S71" i="9"/>
  <c r="Q71" i="9"/>
  <c r="T20" i="11"/>
  <c r="U20" i="11"/>
  <c r="U55" i="13"/>
  <c r="T55" i="13"/>
  <c r="T47" i="15"/>
  <c r="U47" i="15"/>
  <c r="U56" i="17"/>
  <c r="T56" i="17"/>
  <c r="U57" i="20"/>
  <c r="T57" i="20"/>
  <c r="U90" i="20"/>
  <c r="T90" i="20"/>
  <c r="T37" i="18"/>
  <c r="U37" i="18"/>
  <c r="T70" i="27"/>
  <c r="U70" i="27"/>
  <c r="T88" i="31"/>
  <c r="U88" i="31"/>
  <c r="U47" i="1"/>
  <c r="T62" i="1"/>
  <c r="P72" i="1"/>
  <c r="U10" i="2"/>
  <c r="R33" i="2"/>
  <c r="U9" i="3"/>
  <c r="Q24" i="3"/>
  <c r="Q71" i="4"/>
  <c r="U52" i="5"/>
  <c r="T52" i="5"/>
  <c r="T93" i="5"/>
  <c r="U93" i="5"/>
  <c r="P24" i="6"/>
  <c r="U49" i="6"/>
  <c r="T49" i="6"/>
  <c r="P24" i="7"/>
  <c r="T37" i="10"/>
  <c r="U37" i="10"/>
  <c r="U88" i="11"/>
  <c r="T88" i="11"/>
  <c r="T93" i="15"/>
  <c r="U93" i="15"/>
  <c r="T43" i="16"/>
  <c r="U43" i="16"/>
  <c r="U36" i="17"/>
  <c r="T36" i="17"/>
  <c r="U89" i="21"/>
  <c r="T89" i="21"/>
  <c r="T87" i="24"/>
  <c r="U87" i="24"/>
  <c r="T18" i="25"/>
  <c r="U18" i="25"/>
  <c r="U10" i="26"/>
  <c r="T10" i="26"/>
  <c r="U61" i="5"/>
  <c r="T61" i="5"/>
  <c r="U65" i="14"/>
  <c r="T65" i="14"/>
  <c r="U28" i="34"/>
  <c r="T28" i="34"/>
  <c r="T56" i="35"/>
  <c r="U56" i="35"/>
  <c r="U14" i="1"/>
  <c r="S24" i="1"/>
  <c r="U27" i="1"/>
  <c r="U44" i="1"/>
  <c r="T46" i="1"/>
  <c r="T61" i="1"/>
  <c r="P71" i="1"/>
  <c r="U14" i="2"/>
  <c r="R15" i="2"/>
  <c r="E30" i="2"/>
  <c r="P40" i="2"/>
  <c r="Q71" i="2"/>
  <c r="U87" i="2"/>
  <c r="Q15" i="3"/>
  <c r="T23" i="3"/>
  <c r="R30" i="3"/>
  <c r="T35" i="3"/>
  <c r="R40" i="3"/>
  <c r="T47" i="3"/>
  <c r="T63" i="3"/>
  <c r="R73" i="3"/>
  <c r="T93" i="3"/>
  <c r="P15" i="4"/>
  <c r="U32" i="4"/>
  <c r="T38" i="4"/>
  <c r="U45" i="4"/>
  <c r="U48" i="4"/>
  <c r="P53" i="4"/>
  <c r="T53" i="4" s="1"/>
  <c r="R71" i="4"/>
  <c r="T94" i="4"/>
  <c r="U19" i="5"/>
  <c r="U45" i="5"/>
  <c r="T90" i="5"/>
  <c r="U17" i="6"/>
  <c r="Q24" i="6"/>
  <c r="T26" i="6"/>
  <c r="U26" i="6"/>
  <c r="P33" i="6"/>
  <c r="Q24" i="7"/>
  <c r="T39" i="7"/>
  <c r="U45" i="7"/>
  <c r="T45" i="7"/>
  <c r="U11" i="8"/>
  <c r="T11" i="8"/>
  <c r="P33" i="8"/>
  <c r="T50" i="8"/>
  <c r="T19" i="9"/>
  <c r="U19" i="9"/>
  <c r="U36" i="9"/>
  <c r="T36" i="9"/>
  <c r="U65" i="9"/>
  <c r="U23" i="10"/>
  <c r="T36" i="11"/>
  <c r="U36" i="11"/>
  <c r="T50" i="11"/>
  <c r="U50" i="11"/>
  <c r="Q66" i="11"/>
  <c r="S66" i="11"/>
  <c r="Q40" i="12"/>
  <c r="U42" i="12"/>
  <c r="T42" i="12"/>
  <c r="S40" i="14"/>
  <c r="U21" i="15"/>
  <c r="T21" i="15"/>
  <c r="U38" i="21"/>
  <c r="T38" i="21"/>
  <c r="T46" i="27"/>
  <c r="U46" i="27"/>
  <c r="U13" i="1"/>
  <c r="Q15" i="1"/>
  <c r="T45" i="1"/>
  <c r="Q71" i="1"/>
  <c r="R72" i="1"/>
  <c r="U89" i="1"/>
  <c r="U92" i="1"/>
  <c r="U18" i="2"/>
  <c r="Q24" i="2"/>
  <c r="Q40" i="2"/>
  <c r="U46" i="2"/>
  <c r="U63" i="2"/>
  <c r="R15" i="3"/>
  <c r="T22" i="3"/>
  <c r="U29" i="3"/>
  <c r="T46" i="3"/>
  <c r="T62" i="3"/>
  <c r="U65" i="3"/>
  <c r="P72" i="3"/>
  <c r="T92" i="3"/>
  <c r="Q15" i="4"/>
  <c r="U28" i="4"/>
  <c r="T37" i="4"/>
  <c r="T44" i="4"/>
  <c r="Q53" i="4"/>
  <c r="R67" i="4"/>
  <c r="S71" i="4"/>
  <c r="Q73" i="4"/>
  <c r="R24" i="5"/>
  <c r="U28" i="5"/>
  <c r="T44" i="5"/>
  <c r="U46" i="5"/>
  <c r="T46" i="5"/>
  <c r="U70" i="5"/>
  <c r="T70" i="5"/>
  <c r="T89" i="5"/>
  <c r="U18" i="6"/>
  <c r="T18" i="6"/>
  <c r="U65" i="6"/>
  <c r="S73" i="6"/>
  <c r="T13" i="7"/>
  <c r="U13" i="7"/>
  <c r="P15" i="7"/>
  <c r="T43" i="7"/>
  <c r="T22" i="8"/>
  <c r="U22" i="8"/>
  <c r="Q66" i="10"/>
  <c r="S67" i="10"/>
  <c r="P33" i="11"/>
  <c r="U37" i="12"/>
  <c r="T37" i="12"/>
  <c r="U43" i="13"/>
  <c r="T43" i="13"/>
  <c r="Q72" i="15"/>
  <c r="T18" i="20"/>
  <c r="U18" i="20"/>
  <c r="T46" i="6"/>
  <c r="U46" i="6"/>
  <c r="P15" i="1"/>
  <c r="U22" i="1"/>
  <c r="T10" i="1"/>
  <c r="T21" i="1"/>
  <c r="T26" i="1"/>
  <c r="U38" i="1"/>
  <c r="P40" i="1"/>
  <c r="E53" i="1"/>
  <c r="T56" i="1"/>
  <c r="T70" i="1"/>
  <c r="R71" i="1"/>
  <c r="T39" i="2"/>
  <c r="T45" i="2"/>
  <c r="Q53" i="2"/>
  <c r="E67" i="2"/>
  <c r="U70" i="2"/>
  <c r="U92" i="2"/>
  <c r="U14" i="3"/>
  <c r="E24" i="3"/>
  <c r="T28" i="3"/>
  <c r="E30" i="3"/>
  <c r="P33" i="3"/>
  <c r="E40" i="3"/>
  <c r="R67" i="3"/>
  <c r="E73" i="3"/>
  <c r="T91" i="3"/>
  <c r="T14" i="4"/>
  <c r="R15" i="4"/>
  <c r="T43" i="4"/>
  <c r="P66" i="4"/>
  <c r="U90" i="4"/>
  <c r="U93" i="4"/>
  <c r="U23" i="5"/>
  <c r="E33" i="5"/>
  <c r="U36" i="5"/>
  <c r="U39" i="5"/>
  <c r="R40" i="5"/>
  <c r="T51" i="5"/>
  <c r="P71" i="5"/>
  <c r="P72" i="5"/>
  <c r="Q15" i="6"/>
  <c r="T27" i="6"/>
  <c r="T38" i="6"/>
  <c r="E66" i="6"/>
  <c r="Q72" i="6"/>
  <c r="E73" i="6"/>
  <c r="T10" i="7"/>
  <c r="U10" i="7"/>
  <c r="S71" i="7"/>
  <c r="T12" i="8"/>
  <c r="T20" i="8"/>
  <c r="U65" i="8"/>
  <c r="U70" i="8"/>
  <c r="T70" i="8"/>
  <c r="U14" i="9"/>
  <c r="T14" i="9"/>
  <c r="R33" i="9"/>
  <c r="T35" i="9"/>
  <c r="U19" i="10"/>
  <c r="T19" i="10"/>
  <c r="Q30" i="10"/>
  <c r="U32" i="11"/>
  <c r="T56" i="11"/>
  <c r="U56" i="11"/>
  <c r="U13" i="12"/>
  <c r="T13" i="12"/>
  <c r="U70" i="15"/>
  <c r="T70" i="15"/>
  <c r="T62" i="16"/>
  <c r="U62" i="16"/>
  <c r="Q73" i="16"/>
  <c r="T87" i="16"/>
  <c r="U87" i="16"/>
  <c r="U9" i="7"/>
  <c r="T9" i="7"/>
  <c r="U18" i="10"/>
  <c r="T18" i="10"/>
  <c r="U37" i="11"/>
  <c r="T37" i="11"/>
  <c r="R15" i="1"/>
  <c r="Q40" i="1"/>
  <c r="S71" i="1"/>
  <c r="E59" i="2"/>
  <c r="E71" i="2"/>
  <c r="Q73" i="2"/>
  <c r="E15" i="3"/>
  <c r="Q33" i="3"/>
  <c r="P71" i="3"/>
  <c r="S15" i="4"/>
  <c r="Q66" i="4"/>
  <c r="E24" i="5"/>
  <c r="T69" i="5"/>
  <c r="R15" i="6"/>
  <c r="S33" i="6"/>
  <c r="U90" i="7"/>
  <c r="T90" i="7"/>
  <c r="U47" i="8"/>
  <c r="T47" i="8"/>
  <c r="U89" i="8"/>
  <c r="T89" i="8"/>
  <c r="P30" i="9"/>
  <c r="T50" i="9"/>
  <c r="U50" i="9"/>
  <c r="T13" i="11"/>
  <c r="U45" i="11"/>
  <c r="T45" i="11"/>
  <c r="U9" i="13"/>
  <c r="T9" i="13"/>
  <c r="U10" i="15"/>
  <c r="T10" i="15"/>
  <c r="T48" i="15"/>
  <c r="U48" i="15"/>
  <c r="T94" i="18"/>
  <c r="U94" i="18"/>
  <c r="T87" i="19"/>
  <c r="U87" i="19"/>
  <c r="E71" i="1"/>
  <c r="T11" i="2"/>
  <c r="E24" i="2"/>
  <c r="E40" i="2"/>
  <c r="E15" i="4"/>
  <c r="E73" i="4"/>
  <c r="T32" i="5"/>
  <c r="U50" i="6"/>
  <c r="T50" i="6"/>
  <c r="E40" i="9"/>
  <c r="U94" i="9"/>
  <c r="T94" i="9"/>
  <c r="T56" i="10"/>
  <c r="U56" i="10"/>
  <c r="T11" i="11"/>
  <c r="U11" i="11"/>
  <c r="T89" i="11"/>
  <c r="U89" i="11"/>
  <c r="U92" i="11"/>
  <c r="T92" i="11"/>
  <c r="E24" i="12"/>
  <c r="U28" i="12"/>
  <c r="T28" i="12"/>
  <c r="T12" i="14"/>
  <c r="U12" i="14"/>
  <c r="T17" i="14"/>
  <c r="U17" i="14"/>
  <c r="U43" i="15"/>
  <c r="T44" i="16"/>
  <c r="U44" i="16"/>
  <c r="T10" i="6"/>
  <c r="E33" i="6"/>
  <c r="T39" i="6"/>
  <c r="U39" i="6"/>
  <c r="T44" i="7"/>
  <c r="T44" i="8"/>
  <c r="U46" i="8"/>
  <c r="E66" i="8"/>
  <c r="Q72" i="8"/>
  <c r="U20" i="9"/>
  <c r="Q30" i="9"/>
  <c r="U61" i="9"/>
  <c r="T61" i="9"/>
  <c r="E66" i="9"/>
  <c r="E71" i="9"/>
  <c r="E24" i="10"/>
  <c r="U28" i="10"/>
  <c r="T28" i="10"/>
  <c r="P30" i="10"/>
  <c r="E33" i="10"/>
  <c r="U33" i="10" s="1"/>
  <c r="U46" i="10"/>
  <c r="P53" i="10"/>
  <c r="U93" i="10"/>
  <c r="T93" i="10"/>
  <c r="R30" i="11"/>
  <c r="T47" i="11"/>
  <c r="Q71" i="11"/>
  <c r="P15" i="12"/>
  <c r="T20" i="12"/>
  <c r="U20" i="12"/>
  <c r="P30" i="12"/>
  <c r="S71" i="12"/>
  <c r="U88" i="12"/>
  <c r="T88" i="12"/>
  <c r="U10" i="13"/>
  <c r="U11" i="13"/>
  <c r="U14" i="13"/>
  <c r="E24" i="13"/>
  <c r="P40" i="13"/>
  <c r="T61" i="13"/>
  <c r="R15" i="14"/>
  <c r="E40" i="14"/>
  <c r="T48" i="14"/>
  <c r="U48" i="14"/>
  <c r="U9" i="15"/>
  <c r="U37" i="15"/>
  <c r="T37" i="15"/>
  <c r="U65" i="15"/>
  <c r="P72" i="15"/>
  <c r="S73" i="15"/>
  <c r="U18" i="16"/>
  <c r="T18" i="16"/>
  <c r="U14" i="17"/>
  <c r="S15" i="17"/>
  <c r="U35" i="17"/>
  <c r="T47" i="17"/>
  <c r="U47" i="17"/>
  <c r="Q15" i="18"/>
  <c r="T55" i="18"/>
  <c r="U55" i="18"/>
  <c r="U18" i="19"/>
  <c r="T18" i="19"/>
  <c r="U28" i="22"/>
  <c r="T28" i="22"/>
  <c r="U46" i="22"/>
  <c r="T46" i="22"/>
  <c r="T48" i="26"/>
  <c r="U48" i="26"/>
  <c r="T93" i="26"/>
  <c r="U93" i="26"/>
  <c r="U12" i="12"/>
  <c r="T12" i="12"/>
  <c r="T42" i="13"/>
  <c r="U42" i="13"/>
  <c r="U46" i="16"/>
  <c r="T46" i="16"/>
  <c r="T70" i="17"/>
  <c r="U70" i="17"/>
  <c r="U32" i="18"/>
  <c r="T32" i="18"/>
  <c r="U63" i="20"/>
  <c r="T63" i="20"/>
  <c r="U13" i="21"/>
  <c r="T13" i="21"/>
  <c r="U20" i="21"/>
  <c r="T20" i="21"/>
  <c r="U48" i="21"/>
  <c r="T48" i="21"/>
  <c r="U42" i="27"/>
  <c r="T42" i="27"/>
  <c r="U36" i="8"/>
  <c r="T36" i="8"/>
  <c r="P15" i="9"/>
  <c r="P40" i="9"/>
  <c r="P53" i="9"/>
  <c r="T56" i="9"/>
  <c r="U56" i="9"/>
  <c r="T13" i="10"/>
  <c r="U13" i="10"/>
  <c r="P15" i="10"/>
  <c r="T15" i="10" s="1"/>
  <c r="P40" i="10"/>
  <c r="E66" i="10"/>
  <c r="Q72" i="10"/>
  <c r="P33" i="12"/>
  <c r="E59" i="12"/>
  <c r="T63" i="12"/>
  <c r="U63" i="12"/>
  <c r="T70" i="12"/>
  <c r="U70" i="12"/>
  <c r="P72" i="12"/>
  <c r="T23" i="13"/>
  <c r="U23" i="13"/>
  <c r="P30" i="13"/>
  <c r="S33" i="13"/>
  <c r="U69" i="13"/>
  <c r="T69" i="13"/>
  <c r="P24" i="14"/>
  <c r="E30" i="14"/>
  <c r="U57" i="15"/>
  <c r="T57" i="15"/>
  <c r="Q15" i="16"/>
  <c r="U17" i="16"/>
  <c r="T17" i="16"/>
  <c r="S67" i="16"/>
  <c r="P72" i="16"/>
  <c r="U62" i="17"/>
  <c r="T62" i="17"/>
  <c r="U91" i="17"/>
  <c r="T91" i="17"/>
  <c r="P33" i="18"/>
  <c r="P72" i="18"/>
  <c r="U20" i="19"/>
  <c r="T20" i="19"/>
  <c r="T57" i="26"/>
  <c r="U57" i="26"/>
  <c r="U22" i="27"/>
  <c r="T22" i="27"/>
  <c r="T47" i="28"/>
  <c r="U47" i="28"/>
  <c r="T27" i="30"/>
  <c r="U27" i="30"/>
  <c r="T93" i="30"/>
  <c r="U93" i="30"/>
  <c r="T92" i="31"/>
  <c r="U92" i="31"/>
  <c r="U88" i="8"/>
  <c r="T88" i="8"/>
  <c r="U52" i="9"/>
  <c r="T91" i="9"/>
  <c r="U91" i="9"/>
  <c r="Q15" i="10"/>
  <c r="U42" i="10"/>
  <c r="T42" i="10"/>
  <c r="T35" i="12"/>
  <c r="U35" i="12"/>
  <c r="Q72" i="12"/>
  <c r="U19" i="13"/>
  <c r="T19" i="13"/>
  <c r="P24" i="13"/>
  <c r="Q30" i="13"/>
  <c r="U87" i="14"/>
  <c r="T87" i="14"/>
  <c r="P24" i="15"/>
  <c r="T27" i="16"/>
  <c r="U27" i="16"/>
  <c r="T63" i="16"/>
  <c r="U63" i="16"/>
  <c r="U89" i="16"/>
  <c r="T89" i="16"/>
  <c r="Q30" i="17"/>
  <c r="U11" i="18"/>
  <c r="T11" i="18"/>
  <c r="T36" i="20"/>
  <c r="U36" i="20"/>
  <c r="T55" i="23"/>
  <c r="U55" i="23"/>
  <c r="U94" i="23"/>
  <c r="T94" i="23"/>
  <c r="T70" i="25"/>
  <c r="U70" i="25"/>
  <c r="U22" i="26"/>
  <c r="T22" i="26"/>
  <c r="U88" i="26"/>
  <c r="T88" i="26"/>
  <c r="T17" i="7"/>
  <c r="U17" i="7"/>
  <c r="E53" i="7"/>
  <c r="P72" i="7"/>
  <c r="T91" i="7"/>
  <c r="Q15" i="8"/>
  <c r="Q33" i="8"/>
  <c r="T37" i="8"/>
  <c r="U52" i="8"/>
  <c r="Q66" i="8"/>
  <c r="E71" i="8"/>
  <c r="U93" i="8"/>
  <c r="T10" i="9"/>
  <c r="U28" i="9"/>
  <c r="P33" i="9"/>
  <c r="U39" i="9"/>
  <c r="T57" i="9"/>
  <c r="Q72" i="9"/>
  <c r="Q33" i="10"/>
  <c r="T50" i="10"/>
  <c r="U12" i="11"/>
  <c r="T12" i="11"/>
  <c r="E15" i="11"/>
  <c r="Q30" i="11"/>
  <c r="Q40" i="11"/>
  <c r="R24" i="12"/>
  <c r="R33" i="12"/>
  <c r="P71" i="12"/>
  <c r="T91" i="12"/>
  <c r="T17" i="13"/>
  <c r="Q24" i="13"/>
  <c r="T29" i="13"/>
  <c r="U18" i="14"/>
  <c r="T18" i="14"/>
  <c r="E33" i="14"/>
  <c r="Q72" i="14"/>
  <c r="R73" i="14"/>
  <c r="T22" i="15"/>
  <c r="U22" i="15"/>
  <c r="Q24" i="15"/>
  <c r="U49" i="15"/>
  <c r="T49" i="15"/>
  <c r="T94" i="15"/>
  <c r="U94" i="15"/>
  <c r="T22" i="16"/>
  <c r="U22" i="16"/>
  <c r="Q24" i="16"/>
  <c r="E30" i="16"/>
  <c r="U37" i="16"/>
  <c r="T37" i="16"/>
  <c r="T56" i="16"/>
  <c r="U56" i="16"/>
  <c r="S40" i="17"/>
  <c r="U44" i="17"/>
  <c r="T44" i="17"/>
  <c r="R71" i="17"/>
  <c r="T94" i="17"/>
  <c r="U94" i="17"/>
  <c r="T19" i="18"/>
  <c r="U19" i="18"/>
  <c r="T56" i="18"/>
  <c r="U56" i="18"/>
  <c r="E59" i="18"/>
  <c r="P71" i="18"/>
  <c r="U22" i="19"/>
  <c r="T22" i="19"/>
  <c r="P40" i="19"/>
  <c r="P33" i="20"/>
  <c r="T33" i="20" s="1"/>
  <c r="U62" i="20"/>
  <c r="T62" i="20"/>
  <c r="U65" i="20"/>
  <c r="T65" i="20"/>
  <c r="T57" i="22"/>
  <c r="U57" i="22"/>
  <c r="U49" i="24"/>
  <c r="T49" i="24"/>
  <c r="U12" i="25"/>
  <c r="T12" i="25"/>
  <c r="T92" i="25"/>
  <c r="U92" i="25"/>
  <c r="E53" i="8"/>
  <c r="T58" i="8"/>
  <c r="U58" i="8"/>
  <c r="T29" i="9"/>
  <c r="U29" i="9"/>
  <c r="T37" i="9"/>
  <c r="U37" i="9"/>
  <c r="R73" i="9"/>
  <c r="P66" i="10"/>
  <c r="E72" i="10"/>
  <c r="T42" i="11"/>
  <c r="U42" i="11"/>
  <c r="U46" i="12"/>
  <c r="T46" i="12"/>
  <c r="T92" i="12"/>
  <c r="U92" i="12"/>
  <c r="T10" i="13"/>
  <c r="P15" i="13"/>
  <c r="E67" i="13"/>
  <c r="P15" i="14"/>
  <c r="T15" i="14" s="1"/>
  <c r="U55" i="14"/>
  <c r="T55" i="14"/>
  <c r="E66" i="14"/>
  <c r="U11" i="15"/>
  <c r="T11" i="15"/>
  <c r="T87" i="15"/>
  <c r="U87" i="15"/>
  <c r="U17" i="17"/>
  <c r="T17" i="17"/>
  <c r="T57" i="17"/>
  <c r="U57" i="17"/>
  <c r="U90" i="17"/>
  <c r="T90" i="17"/>
  <c r="P24" i="20"/>
  <c r="T42" i="20"/>
  <c r="U42" i="20"/>
  <c r="E71" i="16"/>
  <c r="E15" i="17"/>
  <c r="P33" i="17"/>
  <c r="S71" i="17"/>
  <c r="P24" i="18"/>
  <c r="E66" i="19"/>
  <c r="U88" i="19"/>
  <c r="T88" i="19"/>
  <c r="Q24" i="20"/>
  <c r="T39" i="21"/>
  <c r="U39" i="21"/>
  <c r="S72" i="22"/>
  <c r="U32" i="23"/>
  <c r="U13" i="25"/>
  <c r="T13" i="25"/>
  <c r="T57" i="25"/>
  <c r="U57" i="25"/>
  <c r="T45" i="26"/>
  <c r="U45" i="26"/>
  <c r="U65" i="27"/>
  <c r="T65" i="27"/>
  <c r="T23" i="31"/>
  <c r="U23" i="31"/>
  <c r="T58" i="31"/>
  <c r="U58" i="31"/>
  <c r="T91" i="35"/>
  <c r="U91" i="35"/>
  <c r="U90" i="36"/>
  <c r="T90" i="36"/>
  <c r="U35" i="39"/>
  <c r="T35" i="39"/>
  <c r="T21" i="19"/>
  <c r="E24" i="19"/>
  <c r="Q30" i="19"/>
  <c r="U32" i="19"/>
  <c r="T21" i="20"/>
  <c r="U45" i="20"/>
  <c r="T45" i="20"/>
  <c r="U10" i="22"/>
  <c r="Q30" i="22"/>
  <c r="U36" i="22"/>
  <c r="T87" i="22"/>
  <c r="U58" i="23"/>
  <c r="T58" i="23"/>
  <c r="U62" i="23"/>
  <c r="T62" i="23"/>
  <c r="T50" i="25"/>
  <c r="U50" i="25"/>
  <c r="S40" i="26"/>
  <c r="T61" i="26"/>
  <c r="U61" i="26"/>
  <c r="T64" i="26"/>
  <c r="U64" i="26"/>
  <c r="U94" i="27"/>
  <c r="T94" i="27"/>
  <c r="U57" i="28"/>
  <c r="T57" i="28"/>
  <c r="T87" i="28"/>
  <c r="U87" i="28"/>
  <c r="U11" i="30"/>
  <c r="T11" i="30"/>
  <c r="U32" i="30"/>
  <c r="T57" i="30"/>
  <c r="U57" i="30"/>
  <c r="T55" i="31"/>
  <c r="U55" i="31"/>
  <c r="U93" i="28"/>
  <c r="T93" i="28"/>
  <c r="T39" i="30"/>
  <c r="U39" i="30"/>
  <c r="U43" i="30"/>
  <c r="T43" i="30"/>
  <c r="E30" i="5"/>
  <c r="U35" i="5"/>
  <c r="U51" i="5"/>
  <c r="R53" i="5"/>
  <c r="P15" i="6"/>
  <c r="Q33" i="6"/>
  <c r="Q66" i="6"/>
  <c r="E24" i="7"/>
  <c r="U24" i="7" s="1"/>
  <c r="Q59" i="7"/>
  <c r="P30" i="8"/>
  <c r="Q40" i="8"/>
  <c r="Q71" i="8"/>
  <c r="R15" i="9"/>
  <c r="Q24" i="9"/>
  <c r="T36" i="10"/>
  <c r="T44" i="10"/>
  <c r="R72" i="10"/>
  <c r="U10" i="11"/>
  <c r="P30" i="11"/>
  <c r="P59" i="11"/>
  <c r="P66" i="11"/>
  <c r="P67" i="11"/>
  <c r="P24" i="12"/>
  <c r="Q30" i="12"/>
  <c r="S15" i="13"/>
  <c r="T21" i="13"/>
  <c r="P30" i="14"/>
  <c r="Q40" i="14"/>
  <c r="Q15" i="15"/>
  <c r="R33" i="15"/>
  <c r="U36" i="15"/>
  <c r="E40" i="15"/>
  <c r="E59" i="15"/>
  <c r="P66" i="15"/>
  <c r="R67" i="15"/>
  <c r="S72" i="15"/>
  <c r="Q40" i="16"/>
  <c r="P71" i="16"/>
  <c r="Q72" i="16"/>
  <c r="E73" i="16"/>
  <c r="P15" i="17"/>
  <c r="E33" i="17"/>
  <c r="P40" i="17"/>
  <c r="Q72" i="17"/>
  <c r="Q33" i="18"/>
  <c r="T39" i="18"/>
  <c r="U39" i="18"/>
  <c r="T44" i="18"/>
  <c r="T38" i="19"/>
  <c r="Q40" i="19"/>
  <c r="U42" i="19"/>
  <c r="T42" i="19"/>
  <c r="U10" i="20"/>
  <c r="S40" i="20"/>
  <c r="Q59" i="20"/>
  <c r="R71" i="22"/>
  <c r="U18" i="24"/>
  <c r="T18" i="24"/>
  <c r="U39" i="25"/>
  <c r="T39" i="25"/>
  <c r="U46" i="25"/>
  <c r="T46" i="25"/>
  <c r="E15" i="27"/>
  <c r="U37" i="27"/>
  <c r="T37" i="27"/>
  <c r="U50" i="27"/>
  <c r="T50" i="27"/>
  <c r="U92" i="29"/>
  <c r="T92" i="29"/>
  <c r="U51" i="30"/>
  <c r="T51" i="30"/>
  <c r="T38" i="31"/>
  <c r="U38" i="31"/>
  <c r="U65" i="32"/>
  <c r="T65" i="32"/>
  <c r="T37" i="33"/>
  <c r="U37" i="33"/>
  <c r="U55" i="33"/>
  <c r="T55" i="33"/>
  <c r="P40" i="5"/>
  <c r="T40" i="5" s="1"/>
  <c r="E72" i="5"/>
  <c r="E40" i="6"/>
  <c r="T51" i="6"/>
  <c r="E71" i="6"/>
  <c r="E40" i="7"/>
  <c r="R71" i="7"/>
  <c r="U10" i="8"/>
  <c r="Q30" i="8"/>
  <c r="R53" i="8"/>
  <c r="E59" i="8"/>
  <c r="R67" i="8"/>
  <c r="R71" i="8"/>
  <c r="E72" i="8"/>
  <c r="E30" i="9"/>
  <c r="P24" i="11"/>
  <c r="Q24" i="12"/>
  <c r="U24" i="12" s="1"/>
  <c r="E72" i="12"/>
  <c r="Q73" i="13"/>
  <c r="E24" i="14"/>
  <c r="Q30" i="14"/>
  <c r="T36" i="14"/>
  <c r="R40" i="14"/>
  <c r="R15" i="15"/>
  <c r="S33" i="15"/>
  <c r="Q66" i="15"/>
  <c r="T39" i="16"/>
  <c r="R40" i="16"/>
  <c r="T45" i="16"/>
  <c r="T55" i="16"/>
  <c r="R72" i="16"/>
  <c r="T88" i="16"/>
  <c r="T20" i="17"/>
  <c r="U29" i="17"/>
  <c r="Q40" i="17"/>
  <c r="U49" i="17"/>
  <c r="T52" i="17"/>
  <c r="T61" i="17"/>
  <c r="R67" i="17"/>
  <c r="P71" i="17"/>
  <c r="R72" i="17"/>
  <c r="U13" i="18"/>
  <c r="R33" i="18"/>
  <c r="T49" i="18"/>
  <c r="T63" i="18"/>
  <c r="R71" i="18"/>
  <c r="R33" i="19"/>
  <c r="T39" i="19"/>
  <c r="T55" i="19"/>
  <c r="Q59" i="19"/>
  <c r="Q72" i="19"/>
  <c r="U9" i="20"/>
  <c r="T9" i="20"/>
  <c r="U27" i="20"/>
  <c r="T50" i="20"/>
  <c r="U50" i="20"/>
  <c r="S72" i="20"/>
  <c r="T18" i="21"/>
  <c r="Q66" i="21"/>
  <c r="Q24" i="22"/>
  <c r="R33" i="22"/>
  <c r="E71" i="22"/>
  <c r="U28" i="25"/>
  <c r="T28" i="25"/>
  <c r="U39" i="26"/>
  <c r="T39" i="26"/>
  <c r="U52" i="26"/>
  <c r="T52" i="26"/>
  <c r="T17" i="28"/>
  <c r="U17" i="28"/>
  <c r="U48" i="29"/>
  <c r="T48" i="29"/>
  <c r="U22" i="30"/>
  <c r="T22" i="30"/>
  <c r="U48" i="30"/>
  <c r="T48" i="30"/>
  <c r="T35" i="31"/>
  <c r="U35" i="31"/>
  <c r="U44" i="32"/>
  <c r="T44" i="32"/>
  <c r="E59" i="14"/>
  <c r="T59" i="14" s="1"/>
  <c r="Q66" i="14"/>
  <c r="P73" i="14"/>
  <c r="S15" i="15"/>
  <c r="R71" i="15"/>
  <c r="P30" i="16"/>
  <c r="S40" i="16"/>
  <c r="S72" i="16"/>
  <c r="Q24" i="17"/>
  <c r="U24" i="17" s="1"/>
  <c r="E30" i="17"/>
  <c r="R40" i="17"/>
  <c r="Q71" i="17"/>
  <c r="S72" i="17"/>
  <c r="U27" i="18"/>
  <c r="T27" i="18"/>
  <c r="P40" i="18"/>
  <c r="P66" i="18"/>
  <c r="U21" i="19"/>
  <c r="T28" i="20"/>
  <c r="U28" i="20"/>
  <c r="Q30" i="20"/>
  <c r="T32" i="20"/>
  <c r="U32" i="20"/>
  <c r="R71" i="20"/>
  <c r="T19" i="21"/>
  <c r="U19" i="21"/>
  <c r="U35" i="22"/>
  <c r="E67" i="22"/>
  <c r="U50" i="23"/>
  <c r="T50" i="23"/>
  <c r="U63" i="23"/>
  <c r="T63" i="23"/>
  <c r="U64" i="24"/>
  <c r="T64" i="24"/>
  <c r="T36" i="26"/>
  <c r="T63" i="28"/>
  <c r="U63" i="28"/>
  <c r="T45" i="29"/>
  <c r="U45" i="29"/>
  <c r="U91" i="31"/>
  <c r="T91" i="31"/>
  <c r="R15" i="20"/>
  <c r="R33" i="20"/>
  <c r="P71" i="20"/>
  <c r="Q72" i="20"/>
  <c r="T91" i="20"/>
  <c r="T14" i="21"/>
  <c r="S33" i="21"/>
  <c r="P40" i="21"/>
  <c r="T40" i="21" s="1"/>
  <c r="T49" i="21"/>
  <c r="T64" i="21"/>
  <c r="Q72" i="21"/>
  <c r="T90" i="21"/>
  <c r="R15" i="22"/>
  <c r="T22" i="22"/>
  <c r="S24" i="22"/>
  <c r="U29" i="22"/>
  <c r="T92" i="22"/>
  <c r="T18" i="23"/>
  <c r="Q33" i="23"/>
  <c r="U52" i="23"/>
  <c r="T69" i="23"/>
  <c r="T14" i="24"/>
  <c r="Q15" i="24"/>
  <c r="U23" i="24"/>
  <c r="T38" i="24"/>
  <c r="U58" i="24"/>
  <c r="U70" i="24"/>
  <c r="U89" i="24"/>
  <c r="U29" i="25"/>
  <c r="T36" i="25"/>
  <c r="P40" i="25"/>
  <c r="Q59" i="25"/>
  <c r="U63" i="25"/>
  <c r="P72" i="25"/>
  <c r="U12" i="26"/>
  <c r="P15" i="26"/>
  <c r="U36" i="26"/>
  <c r="U42" i="26"/>
  <c r="E71" i="26"/>
  <c r="P72" i="26"/>
  <c r="U35" i="27"/>
  <c r="U63" i="27"/>
  <c r="Q72" i="27"/>
  <c r="Q30" i="28"/>
  <c r="R33" i="28"/>
  <c r="E66" i="28"/>
  <c r="P71" i="28"/>
  <c r="Q72" i="28"/>
  <c r="P33" i="29"/>
  <c r="Q53" i="29"/>
  <c r="Q66" i="29"/>
  <c r="R67" i="29"/>
  <c r="R71" i="29"/>
  <c r="R24" i="30"/>
  <c r="U36" i="30"/>
  <c r="T89" i="30"/>
  <c r="U89" i="30"/>
  <c r="T51" i="31"/>
  <c r="U51" i="31"/>
  <c r="S71" i="31"/>
  <c r="P40" i="32"/>
  <c r="U50" i="32"/>
  <c r="T50" i="32"/>
  <c r="P15" i="33"/>
  <c r="T15" i="33" s="1"/>
  <c r="U21" i="33"/>
  <c r="T21" i="33"/>
  <c r="T69" i="33"/>
  <c r="U39" i="34"/>
  <c r="T39" i="34"/>
  <c r="U51" i="35"/>
  <c r="T51" i="35"/>
  <c r="U20" i="36"/>
  <c r="T20" i="36"/>
  <c r="U56" i="36"/>
  <c r="T56" i="36"/>
  <c r="U22" i="39"/>
  <c r="T22" i="39"/>
  <c r="P15" i="18"/>
  <c r="Q30" i="18"/>
  <c r="S33" i="18"/>
  <c r="R67" i="18"/>
  <c r="S73" i="18"/>
  <c r="R40" i="19"/>
  <c r="E15" i="20"/>
  <c r="U69" i="20"/>
  <c r="Q71" i="20"/>
  <c r="R72" i="20"/>
  <c r="Q40" i="21"/>
  <c r="U40" i="21" s="1"/>
  <c r="E66" i="21"/>
  <c r="P71" i="21"/>
  <c r="S73" i="21"/>
  <c r="E24" i="22"/>
  <c r="E30" i="22"/>
  <c r="S40" i="22"/>
  <c r="Q59" i="22"/>
  <c r="R72" i="22"/>
  <c r="S73" i="22"/>
  <c r="T17" i="23"/>
  <c r="T26" i="23"/>
  <c r="T32" i="23"/>
  <c r="R33" i="23"/>
  <c r="U44" i="23"/>
  <c r="T51" i="23"/>
  <c r="E71" i="23"/>
  <c r="T87" i="23"/>
  <c r="U10" i="24"/>
  <c r="R15" i="24"/>
  <c r="T43" i="24"/>
  <c r="T51" i="24"/>
  <c r="U65" i="24"/>
  <c r="T69" i="24"/>
  <c r="E71" i="24"/>
  <c r="E24" i="25"/>
  <c r="P71" i="25"/>
  <c r="Q72" i="25"/>
  <c r="R73" i="25"/>
  <c r="U89" i="25"/>
  <c r="T93" i="25"/>
  <c r="T11" i="26"/>
  <c r="U28" i="26"/>
  <c r="R33" i="26"/>
  <c r="P40" i="26"/>
  <c r="T46" i="26"/>
  <c r="Q72" i="26"/>
  <c r="U90" i="26"/>
  <c r="U10" i="27"/>
  <c r="U12" i="27"/>
  <c r="U32" i="27"/>
  <c r="U36" i="27"/>
  <c r="R72" i="27"/>
  <c r="T88" i="27"/>
  <c r="U18" i="28"/>
  <c r="U27" i="28"/>
  <c r="T36" i="28"/>
  <c r="Q71" i="28"/>
  <c r="R72" i="28"/>
  <c r="P15" i="29"/>
  <c r="E30" i="29"/>
  <c r="Q33" i="29"/>
  <c r="U38" i="29"/>
  <c r="E40" i="29"/>
  <c r="U57" i="29"/>
  <c r="S71" i="29"/>
  <c r="U90" i="29"/>
  <c r="U10" i="30"/>
  <c r="U23" i="30"/>
  <c r="T87" i="30"/>
  <c r="U10" i="31"/>
  <c r="U18" i="31"/>
  <c r="Q24" i="31"/>
  <c r="U39" i="31"/>
  <c r="T48" i="31"/>
  <c r="U48" i="31"/>
  <c r="E71" i="31"/>
  <c r="Q59" i="32"/>
  <c r="U91" i="32"/>
  <c r="U18" i="35"/>
  <c r="T18" i="35"/>
  <c r="T47" i="35"/>
  <c r="U47" i="35"/>
  <c r="T29" i="36"/>
  <c r="U29" i="36"/>
  <c r="U88" i="38"/>
  <c r="T88" i="38"/>
  <c r="T19" i="39"/>
  <c r="U19" i="39"/>
  <c r="T44" i="40"/>
  <c r="P30" i="21"/>
  <c r="R40" i="21"/>
  <c r="P67" i="21"/>
  <c r="P33" i="22"/>
  <c r="P15" i="23"/>
  <c r="P30" i="23"/>
  <c r="S15" i="24"/>
  <c r="Q40" i="24"/>
  <c r="U20" i="25"/>
  <c r="R30" i="25"/>
  <c r="Q71" i="25"/>
  <c r="Q40" i="26"/>
  <c r="Q53" i="26"/>
  <c r="S73" i="26"/>
  <c r="P66" i="27"/>
  <c r="Q71" i="27"/>
  <c r="S72" i="27"/>
  <c r="Q15" i="30"/>
  <c r="T19" i="31"/>
  <c r="U19" i="31"/>
  <c r="U63" i="31"/>
  <c r="T63" i="31"/>
  <c r="U90" i="33"/>
  <c r="T90" i="33"/>
  <c r="T56" i="34"/>
  <c r="U56" i="34"/>
  <c r="E40" i="39"/>
  <c r="Q67" i="20"/>
  <c r="Q30" i="21"/>
  <c r="E72" i="21"/>
  <c r="E40" i="22"/>
  <c r="Q71" i="22"/>
  <c r="E72" i="22"/>
  <c r="P24" i="23"/>
  <c r="Q30" i="23"/>
  <c r="E33" i="23"/>
  <c r="E15" i="25"/>
  <c r="E59" i="25"/>
  <c r="Q66" i="25"/>
  <c r="E73" i="26"/>
  <c r="Q33" i="27"/>
  <c r="E59" i="27"/>
  <c r="Q66" i="27"/>
  <c r="E72" i="27"/>
  <c r="T10" i="28"/>
  <c r="P24" i="28"/>
  <c r="E40" i="28"/>
  <c r="E66" i="29"/>
  <c r="R40" i="30"/>
  <c r="E15" i="31"/>
  <c r="T13" i="32"/>
  <c r="U13" i="32"/>
  <c r="T46" i="32"/>
  <c r="U46" i="32"/>
  <c r="T49" i="32"/>
  <c r="U49" i="32"/>
  <c r="P71" i="33"/>
  <c r="Q15" i="34"/>
  <c r="U65" i="39"/>
  <c r="T65" i="39"/>
  <c r="U39" i="40"/>
  <c r="T39" i="40"/>
  <c r="U88" i="40"/>
  <c r="T88" i="40"/>
  <c r="R15" i="23"/>
  <c r="Q24" i="23"/>
  <c r="P66" i="23"/>
  <c r="P72" i="24"/>
  <c r="P33" i="25"/>
  <c r="Q71" i="26"/>
  <c r="R15" i="27"/>
  <c r="R33" i="27"/>
  <c r="Q24" i="28"/>
  <c r="Q66" i="28"/>
  <c r="P40" i="29"/>
  <c r="S15" i="30"/>
  <c r="S40" i="30"/>
  <c r="Q71" i="30"/>
  <c r="P72" i="30"/>
  <c r="E24" i="31"/>
  <c r="P33" i="31"/>
  <c r="T33" i="31" s="1"/>
  <c r="T36" i="31"/>
  <c r="U36" i="31"/>
  <c r="T93" i="31"/>
  <c r="U93" i="31"/>
  <c r="S71" i="32"/>
  <c r="P73" i="32"/>
  <c r="E15" i="33"/>
  <c r="U44" i="33"/>
  <c r="T44" i="33"/>
  <c r="U92" i="33"/>
  <c r="T92" i="33"/>
  <c r="T23" i="35"/>
  <c r="U23" i="35"/>
  <c r="T63" i="35"/>
  <c r="U63" i="35"/>
  <c r="U48" i="38"/>
  <c r="T48" i="38"/>
  <c r="U11" i="39"/>
  <c r="T11" i="39"/>
  <c r="T22" i="40"/>
  <c r="U22" i="40"/>
  <c r="E80" i="39"/>
  <c r="P72" i="19"/>
  <c r="U21" i="20"/>
  <c r="E40" i="20"/>
  <c r="U48" i="20"/>
  <c r="E66" i="20"/>
  <c r="U32" i="21"/>
  <c r="P33" i="21"/>
  <c r="U36" i="21"/>
  <c r="E53" i="21"/>
  <c r="P66" i="21"/>
  <c r="S67" i="21"/>
  <c r="T10" i="22"/>
  <c r="P30" i="22"/>
  <c r="S33" i="22"/>
  <c r="E53" i="22"/>
  <c r="P66" i="22"/>
  <c r="S71" i="22"/>
  <c r="U10" i="23"/>
  <c r="S15" i="23"/>
  <c r="R24" i="23"/>
  <c r="U29" i="23"/>
  <c r="U36" i="23"/>
  <c r="E40" i="23"/>
  <c r="P71" i="23"/>
  <c r="P72" i="23"/>
  <c r="T93" i="23"/>
  <c r="T17" i="24"/>
  <c r="U27" i="24"/>
  <c r="P30" i="24"/>
  <c r="T48" i="24"/>
  <c r="U63" i="24"/>
  <c r="P71" i="24"/>
  <c r="P73" i="24"/>
  <c r="Q24" i="25"/>
  <c r="U24" i="25" s="1"/>
  <c r="Q33" i="25"/>
  <c r="U38" i="25"/>
  <c r="Q53" i="25"/>
  <c r="T65" i="25"/>
  <c r="T91" i="25"/>
  <c r="U9" i="26"/>
  <c r="Q30" i="26"/>
  <c r="U38" i="26"/>
  <c r="E40" i="26"/>
  <c r="U44" i="26"/>
  <c r="U87" i="26"/>
  <c r="U92" i="26"/>
  <c r="U14" i="27"/>
  <c r="U21" i="27"/>
  <c r="U28" i="27"/>
  <c r="U49" i="27"/>
  <c r="E71" i="27"/>
  <c r="T93" i="27"/>
  <c r="U10" i="28"/>
  <c r="U29" i="28"/>
  <c r="U38" i="28"/>
  <c r="U50" i="28"/>
  <c r="Q40" i="29"/>
  <c r="T44" i="29"/>
  <c r="T32" i="30"/>
  <c r="T45" i="30"/>
  <c r="U45" i="30"/>
  <c r="T11" i="31"/>
  <c r="U11" i="31"/>
  <c r="U28" i="31"/>
  <c r="Q33" i="31"/>
  <c r="T62" i="31"/>
  <c r="U62" i="31"/>
  <c r="R72" i="31"/>
  <c r="P33" i="32"/>
  <c r="U94" i="32"/>
  <c r="T94" i="32"/>
  <c r="U12" i="34"/>
  <c r="T12" i="34"/>
  <c r="E40" i="34"/>
  <c r="U43" i="35"/>
  <c r="T43" i="35"/>
  <c r="E24" i="37"/>
  <c r="U28" i="37"/>
  <c r="T28" i="37"/>
  <c r="T36" i="37"/>
  <c r="T22" i="38"/>
  <c r="U22" i="38"/>
  <c r="T93" i="38"/>
  <c r="U93" i="38"/>
  <c r="U55" i="40"/>
  <c r="T55" i="40"/>
  <c r="S73" i="29"/>
  <c r="U20" i="30"/>
  <c r="P30" i="30"/>
  <c r="U35" i="30"/>
  <c r="P66" i="30"/>
  <c r="P71" i="30"/>
  <c r="S72" i="30"/>
  <c r="R40" i="31"/>
  <c r="E59" i="31"/>
  <c r="P71" i="31"/>
  <c r="Q30" i="32"/>
  <c r="U36" i="32"/>
  <c r="E59" i="32"/>
  <c r="P66" i="32"/>
  <c r="E72" i="33"/>
  <c r="P66" i="34"/>
  <c r="Q72" i="34"/>
  <c r="Q66" i="35"/>
  <c r="E67" i="35"/>
  <c r="E71" i="35"/>
  <c r="P73" i="36"/>
  <c r="Q15" i="37"/>
  <c r="Q66" i="37"/>
  <c r="T36" i="39"/>
  <c r="T32" i="40"/>
  <c r="T69" i="40"/>
  <c r="Q71" i="40"/>
  <c r="E80" i="3"/>
  <c r="U107" i="17"/>
  <c r="S96" i="7"/>
  <c r="U97" i="5"/>
  <c r="T101" i="4"/>
  <c r="U101" i="3"/>
  <c r="U103" i="3"/>
  <c r="U106" i="9"/>
  <c r="U106" i="8"/>
  <c r="T99" i="4"/>
  <c r="U32" i="33"/>
  <c r="Q40" i="34"/>
  <c r="S72" i="34"/>
  <c r="U94" i="34"/>
  <c r="U11" i="35"/>
  <c r="P15" i="35"/>
  <c r="T21" i="35"/>
  <c r="Q30" i="35"/>
  <c r="Q72" i="35"/>
  <c r="R15" i="36"/>
  <c r="E33" i="36"/>
  <c r="E40" i="36"/>
  <c r="E59" i="36"/>
  <c r="P72" i="36"/>
  <c r="U21" i="37"/>
  <c r="Q30" i="37"/>
  <c r="P33" i="37"/>
  <c r="E40" i="37"/>
  <c r="T28" i="38"/>
  <c r="Q33" i="38"/>
  <c r="U51" i="38"/>
  <c r="E59" i="38"/>
  <c r="T91" i="38"/>
  <c r="T17" i="39"/>
  <c r="P33" i="40"/>
  <c r="U44" i="40"/>
  <c r="U46" i="40"/>
  <c r="U49" i="40"/>
  <c r="R53" i="40"/>
  <c r="U58" i="40"/>
  <c r="T63" i="40"/>
  <c r="E80" i="18"/>
  <c r="U111" i="1"/>
  <c r="U108" i="39"/>
  <c r="T114" i="37"/>
  <c r="U105" i="33"/>
  <c r="T109" i="31"/>
  <c r="U106" i="24"/>
  <c r="U98" i="21"/>
  <c r="T103" i="21"/>
  <c r="U106" i="18"/>
  <c r="U97" i="15"/>
  <c r="U106" i="11"/>
  <c r="U104" i="8"/>
  <c r="T109" i="4"/>
  <c r="E71" i="32"/>
  <c r="P24" i="33"/>
  <c r="U26" i="33"/>
  <c r="U29" i="33"/>
  <c r="U65" i="34"/>
  <c r="T93" i="34"/>
  <c r="T14" i="35"/>
  <c r="Q15" i="35"/>
  <c r="T29" i="35"/>
  <c r="P33" i="35"/>
  <c r="T33" i="35" s="1"/>
  <c r="E40" i="35"/>
  <c r="T45" i="35"/>
  <c r="E73" i="35"/>
  <c r="U14" i="36"/>
  <c r="U18" i="36"/>
  <c r="U27" i="36"/>
  <c r="P30" i="36"/>
  <c r="P53" i="36"/>
  <c r="U63" i="36"/>
  <c r="Q72" i="36"/>
  <c r="E15" i="37"/>
  <c r="P30" i="37"/>
  <c r="T32" i="37"/>
  <c r="Q33" i="37"/>
  <c r="U38" i="37"/>
  <c r="T49" i="37"/>
  <c r="E66" i="37"/>
  <c r="P72" i="37"/>
  <c r="U89" i="37"/>
  <c r="T92" i="37"/>
  <c r="U11" i="38"/>
  <c r="T14" i="38"/>
  <c r="P40" i="38"/>
  <c r="T42" i="38"/>
  <c r="U46" i="38"/>
  <c r="T50" i="38"/>
  <c r="P72" i="38"/>
  <c r="P24" i="39"/>
  <c r="T27" i="39"/>
  <c r="T37" i="39"/>
  <c r="U50" i="39"/>
  <c r="P53" i="39"/>
  <c r="P71" i="39"/>
  <c r="P72" i="39"/>
  <c r="U90" i="39"/>
  <c r="T10" i="40"/>
  <c r="U28" i="40"/>
  <c r="U37" i="40"/>
  <c r="T45" i="40"/>
  <c r="T57" i="40"/>
  <c r="E71" i="40"/>
  <c r="T90" i="40"/>
  <c r="U94" i="40"/>
  <c r="T104" i="40"/>
  <c r="T106" i="40"/>
  <c r="T108" i="40"/>
  <c r="U106" i="39"/>
  <c r="U97" i="34"/>
  <c r="U109" i="32"/>
  <c r="R96" i="30"/>
  <c r="T110" i="27"/>
  <c r="U104" i="24"/>
  <c r="T107" i="4"/>
  <c r="T48" i="34"/>
  <c r="E53" i="34"/>
  <c r="T64" i="34"/>
  <c r="S71" i="34"/>
  <c r="U89" i="34"/>
  <c r="T92" i="34"/>
  <c r="R15" i="35"/>
  <c r="U20" i="35"/>
  <c r="P24" i="35"/>
  <c r="T37" i="35"/>
  <c r="P71" i="35"/>
  <c r="T88" i="35"/>
  <c r="U92" i="35"/>
  <c r="T10" i="36"/>
  <c r="T26" i="36"/>
  <c r="U36" i="36"/>
  <c r="U38" i="36"/>
  <c r="U42" i="36"/>
  <c r="T46" i="36"/>
  <c r="U57" i="36"/>
  <c r="T62" i="36"/>
  <c r="P71" i="36"/>
  <c r="U92" i="36"/>
  <c r="T13" i="37"/>
  <c r="R33" i="37"/>
  <c r="T37" i="37"/>
  <c r="T48" i="37"/>
  <c r="P59" i="37"/>
  <c r="T63" i="37"/>
  <c r="S15" i="38"/>
  <c r="T18" i="38"/>
  <c r="Q40" i="38"/>
  <c r="T49" i="38"/>
  <c r="U62" i="38"/>
  <c r="P66" i="38"/>
  <c r="Q72" i="38"/>
  <c r="S73" i="38"/>
  <c r="U21" i="39"/>
  <c r="P30" i="39"/>
  <c r="Q66" i="39"/>
  <c r="Q72" i="39"/>
  <c r="R15" i="40"/>
  <c r="P40" i="40"/>
  <c r="Q72" i="40"/>
  <c r="T111" i="39"/>
  <c r="U100" i="38"/>
  <c r="T107" i="38"/>
  <c r="T106" i="35"/>
  <c r="T98" i="28"/>
  <c r="U98" i="27"/>
  <c r="U97" i="26"/>
  <c r="U102" i="26"/>
  <c r="U102" i="24"/>
  <c r="T106" i="21"/>
  <c r="E96" i="18"/>
  <c r="U108" i="15"/>
  <c r="U32" i="34"/>
  <c r="P33" i="34"/>
  <c r="T13" i="35"/>
  <c r="Q24" i="35"/>
  <c r="U44" i="35"/>
  <c r="Q71" i="35"/>
  <c r="P24" i="36"/>
  <c r="U49" i="36"/>
  <c r="T52" i="36"/>
  <c r="Q66" i="36"/>
  <c r="S72" i="36"/>
  <c r="P24" i="37"/>
  <c r="S33" i="37"/>
  <c r="U52" i="37"/>
  <c r="U56" i="37"/>
  <c r="R72" i="37"/>
  <c r="T88" i="37"/>
  <c r="T10" i="38"/>
  <c r="E24" i="38"/>
  <c r="U24" i="38" s="1"/>
  <c r="Q66" i="38"/>
  <c r="E67" i="38"/>
  <c r="P71" i="38"/>
  <c r="R72" i="38"/>
  <c r="Q15" i="39"/>
  <c r="T21" i="39"/>
  <c r="U36" i="39"/>
  <c r="P40" i="39"/>
  <c r="T40" i="39" s="1"/>
  <c r="T49" i="39"/>
  <c r="R72" i="39"/>
  <c r="T89" i="39"/>
  <c r="T27" i="40"/>
  <c r="U32" i="40"/>
  <c r="U65" i="40"/>
  <c r="U69" i="40"/>
  <c r="R73" i="40"/>
  <c r="E80" i="24"/>
  <c r="E80" i="8"/>
  <c r="T114" i="34"/>
  <c r="T114" i="31"/>
  <c r="R96" i="25"/>
  <c r="P40" i="31"/>
  <c r="Q40" i="32"/>
  <c r="Q15" i="33"/>
  <c r="U15" i="33" s="1"/>
  <c r="P40" i="33"/>
  <c r="Q71" i="33"/>
  <c r="U103" i="38"/>
  <c r="T110" i="38"/>
  <c r="U100" i="36"/>
  <c r="U97" i="35"/>
  <c r="T102" i="35"/>
  <c r="U100" i="34"/>
  <c r="U104" i="33"/>
  <c r="T106" i="30"/>
  <c r="R96" i="26"/>
  <c r="S96" i="25"/>
  <c r="U100" i="25"/>
  <c r="T102" i="23"/>
  <c r="T107" i="23"/>
  <c r="T102" i="22"/>
  <c r="U107" i="22"/>
  <c r="U97" i="21"/>
  <c r="U114" i="21"/>
  <c r="U109" i="19"/>
  <c r="T114" i="17"/>
  <c r="U106" i="16"/>
  <c r="T104" i="14"/>
  <c r="R96" i="10"/>
  <c r="R96" i="8"/>
  <c r="U107" i="7"/>
  <c r="U110" i="4"/>
  <c r="P40" i="30"/>
  <c r="U52" i="30"/>
  <c r="R15" i="31"/>
  <c r="T32" i="31"/>
  <c r="P66" i="31"/>
  <c r="P72" i="31"/>
  <c r="R40" i="32"/>
  <c r="R72" i="32"/>
  <c r="R15" i="33"/>
  <c r="Q40" i="33"/>
  <c r="S72" i="33"/>
  <c r="E73" i="33"/>
  <c r="P72" i="34"/>
  <c r="S73" i="34"/>
  <c r="P66" i="35"/>
  <c r="R24" i="36"/>
  <c r="Q40" i="36"/>
  <c r="S71" i="36"/>
  <c r="P15" i="37"/>
  <c r="R24" i="37"/>
  <c r="E53" i="37"/>
  <c r="Q71" i="37"/>
  <c r="P30" i="38"/>
  <c r="U36" i="38"/>
  <c r="E72" i="38"/>
  <c r="S15" i="39"/>
  <c r="E24" i="39"/>
  <c r="Q33" i="39"/>
  <c r="R40" i="39"/>
  <c r="E66" i="39"/>
  <c r="E71" i="39"/>
  <c r="T19" i="40"/>
  <c r="E33" i="40"/>
  <c r="R72" i="40"/>
  <c r="T114" i="39"/>
  <c r="U109" i="28"/>
  <c r="T98" i="25"/>
  <c r="T100" i="23"/>
  <c r="T104" i="20"/>
  <c r="U107" i="19"/>
  <c r="U104" i="16"/>
  <c r="Q53" i="40"/>
  <c r="E59" i="40"/>
  <c r="P73" i="40"/>
  <c r="P59" i="40"/>
  <c r="P67" i="40"/>
  <c r="Q67" i="40"/>
  <c r="U67" i="40" s="1"/>
  <c r="R96" i="40"/>
  <c r="T98" i="40"/>
  <c r="T110" i="40"/>
  <c r="Q53" i="39"/>
  <c r="S67" i="39"/>
  <c r="S73" i="39"/>
  <c r="E67" i="39"/>
  <c r="E73" i="39"/>
  <c r="T57" i="39"/>
  <c r="P73" i="39"/>
  <c r="Q73" i="39"/>
  <c r="U73" i="39" s="1"/>
  <c r="Q67" i="39"/>
  <c r="P59" i="39"/>
  <c r="T58" i="39"/>
  <c r="Q59" i="39"/>
  <c r="T101" i="39"/>
  <c r="T103" i="39"/>
  <c r="T99" i="39"/>
  <c r="Q73" i="38"/>
  <c r="P53" i="38"/>
  <c r="R73" i="38"/>
  <c r="U59" i="38"/>
  <c r="T59" i="38"/>
  <c r="P67" i="38"/>
  <c r="Q67" i="38"/>
  <c r="R67" i="38"/>
  <c r="Q59" i="38"/>
  <c r="E73" i="38"/>
  <c r="U58" i="38"/>
  <c r="T106" i="38"/>
  <c r="T108" i="38"/>
  <c r="M113" i="38"/>
  <c r="S113" i="38" s="1"/>
  <c r="S67" i="37"/>
  <c r="E67" i="37"/>
  <c r="S73" i="37"/>
  <c r="E73" i="37"/>
  <c r="T47" i="37"/>
  <c r="Q73" i="37"/>
  <c r="U73" i="37" s="1"/>
  <c r="Q59" i="37"/>
  <c r="P67" i="37"/>
  <c r="T67" i="37" s="1"/>
  <c r="Q67" i="37"/>
  <c r="R67" i="37"/>
  <c r="S96" i="37"/>
  <c r="T108" i="37"/>
  <c r="T99" i="37"/>
  <c r="T104" i="37"/>
  <c r="T111" i="37"/>
  <c r="T109" i="37"/>
  <c r="Q53" i="36"/>
  <c r="R73" i="36"/>
  <c r="R67" i="36"/>
  <c r="S67" i="36"/>
  <c r="P67" i="36"/>
  <c r="Q73" i="36"/>
  <c r="U73" i="36" s="1"/>
  <c r="E73" i="36"/>
  <c r="T58" i="36"/>
  <c r="U106" i="36"/>
  <c r="T108" i="36"/>
  <c r="T104" i="36"/>
  <c r="E53" i="35"/>
  <c r="Q53" i="35"/>
  <c r="R53" i="35"/>
  <c r="P59" i="35"/>
  <c r="U58" i="35"/>
  <c r="R73" i="35"/>
  <c r="E59" i="35"/>
  <c r="T103" i="35"/>
  <c r="U105" i="35"/>
  <c r="T110" i="35"/>
  <c r="T47" i="34"/>
  <c r="P67" i="34"/>
  <c r="Q53" i="34"/>
  <c r="R67" i="34"/>
  <c r="P59" i="34"/>
  <c r="Q59" i="34"/>
  <c r="Q73" i="34"/>
  <c r="Q67" i="34"/>
  <c r="S67" i="34"/>
  <c r="E73" i="34"/>
  <c r="U108" i="34"/>
  <c r="M113" i="34"/>
  <c r="S113" i="34" s="1"/>
  <c r="R96" i="34"/>
  <c r="U106" i="34"/>
  <c r="U111" i="34"/>
  <c r="P53" i="33"/>
  <c r="R67" i="33"/>
  <c r="P67" i="33"/>
  <c r="P73" i="33"/>
  <c r="T57" i="33"/>
  <c r="S67" i="33"/>
  <c r="E67" i="33"/>
  <c r="U99" i="33"/>
  <c r="U107" i="33"/>
  <c r="U110" i="33"/>
  <c r="S67" i="32"/>
  <c r="E53" i="32"/>
  <c r="P53" i="32"/>
  <c r="P67" i="32"/>
  <c r="Q67" i="32"/>
  <c r="R67" i="32"/>
  <c r="U97" i="32"/>
  <c r="M113" i="32"/>
  <c r="S113" i="32" s="1"/>
  <c r="S67" i="31"/>
  <c r="Q53" i="31"/>
  <c r="R67" i="31"/>
  <c r="R73" i="31"/>
  <c r="Q67" i="31"/>
  <c r="S73" i="31"/>
  <c r="Q59" i="31"/>
  <c r="Q73" i="31"/>
  <c r="U73" i="31" s="1"/>
  <c r="E73" i="31"/>
  <c r="T107" i="31"/>
  <c r="E80" i="31"/>
  <c r="Q53" i="30"/>
  <c r="R73" i="30"/>
  <c r="Q67" i="30"/>
  <c r="R67" i="30"/>
  <c r="E67" i="30"/>
  <c r="P73" i="30"/>
  <c r="T73" i="30" s="1"/>
  <c r="P59" i="30"/>
  <c r="Q59" i="30"/>
  <c r="T108" i="30"/>
  <c r="T102" i="30"/>
  <c r="T98" i="30"/>
  <c r="T100" i="30"/>
  <c r="T110" i="30"/>
  <c r="E53" i="29"/>
  <c r="P67" i="29"/>
  <c r="S67" i="29"/>
  <c r="S53" i="29"/>
  <c r="E67" i="29"/>
  <c r="R73" i="29"/>
  <c r="Q67" i="29"/>
  <c r="P59" i="29"/>
  <c r="P73" i="29"/>
  <c r="T111" i="29"/>
  <c r="T105" i="29"/>
  <c r="E80" i="29"/>
  <c r="E53" i="28"/>
  <c r="P53" i="28"/>
  <c r="Q53" i="28"/>
  <c r="Q59" i="28"/>
  <c r="P67" i="28"/>
  <c r="T58" i="28"/>
  <c r="R67" i="28"/>
  <c r="E59" i="28"/>
  <c r="P73" i="28"/>
  <c r="U101" i="28"/>
  <c r="T106" i="28"/>
  <c r="E96" i="28"/>
  <c r="U96" i="28" s="1"/>
  <c r="U107" i="28"/>
  <c r="P67" i="27"/>
  <c r="P53" i="27"/>
  <c r="E67" i="27"/>
  <c r="R67" i="27"/>
  <c r="P59" i="27"/>
  <c r="Q59" i="27"/>
  <c r="P73" i="27"/>
  <c r="T73" i="27" s="1"/>
  <c r="Q73" i="27"/>
  <c r="U73" i="27" s="1"/>
  <c r="T97" i="27"/>
  <c r="T102" i="27"/>
  <c r="U111" i="27"/>
  <c r="U107" i="27"/>
  <c r="E53" i="26"/>
  <c r="T58" i="26"/>
  <c r="E67" i="26"/>
  <c r="Q73" i="26"/>
  <c r="E59" i="26"/>
  <c r="R73" i="26"/>
  <c r="R67" i="26"/>
  <c r="Q67" i="26"/>
  <c r="Q59" i="26"/>
  <c r="S67" i="26"/>
  <c r="P73" i="26"/>
  <c r="T73" i="26" s="1"/>
  <c r="T101" i="26"/>
  <c r="T105" i="26"/>
  <c r="T103" i="26"/>
  <c r="P73" i="25"/>
  <c r="R53" i="25"/>
  <c r="P67" i="25"/>
  <c r="Q73" i="25"/>
  <c r="E53" i="25"/>
  <c r="R67" i="25"/>
  <c r="T108" i="25"/>
  <c r="T110" i="25"/>
  <c r="P53" i="24"/>
  <c r="S67" i="24"/>
  <c r="U47" i="24"/>
  <c r="E53" i="24"/>
  <c r="E67" i="24"/>
  <c r="R67" i="24"/>
  <c r="P59" i="24"/>
  <c r="Q59" i="24"/>
  <c r="Q67" i="24"/>
  <c r="T57" i="24"/>
  <c r="E59" i="24"/>
  <c r="P67" i="24"/>
  <c r="T67" i="24" s="1"/>
  <c r="T98" i="24"/>
  <c r="T107" i="24"/>
  <c r="T103" i="24"/>
  <c r="T97" i="24"/>
  <c r="U99" i="24"/>
  <c r="R67" i="23"/>
  <c r="P53" i="23"/>
  <c r="R73" i="23"/>
  <c r="E73" i="23"/>
  <c r="E53" i="23"/>
  <c r="P67" i="23"/>
  <c r="T67" i="23" s="1"/>
  <c r="P59" i="23"/>
  <c r="Q67" i="23"/>
  <c r="P73" i="23"/>
  <c r="E67" i="23"/>
  <c r="U99" i="23"/>
  <c r="U106" i="23"/>
  <c r="U108" i="23"/>
  <c r="T111" i="23"/>
  <c r="R73" i="22"/>
  <c r="P53" i="22"/>
  <c r="T47" i="22"/>
  <c r="S67" i="22"/>
  <c r="Q67" i="22"/>
  <c r="E73" i="22"/>
  <c r="P59" i="22"/>
  <c r="Q73" i="22"/>
  <c r="T111" i="22"/>
  <c r="U101" i="22"/>
  <c r="T103" i="22"/>
  <c r="U99" i="22"/>
  <c r="E67" i="21"/>
  <c r="Q53" i="21"/>
  <c r="Q67" i="21"/>
  <c r="P73" i="21"/>
  <c r="Q73" i="21"/>
  <c r="R73" i="21"/>
  <c r="U57" i="21"/>
  <c r="U100" i="21"/>
  <c r="T105" i="21"/>
  <c r="U101" i="21"/>
  <c r="E80" i="21"/>
  <c r="E53" i="20"/>
  <c r="P53" i="20"/>
  <c r="R67" i="20"/>
  <c r="S73" i="20"/>
  <c r="E67" i="20"/>
  <c r="P73" i="20"/>
  <c r="P67" i="20"/>
  <c r="T67" i="20" s="1"/>
  <c r="Q73" i="20"/>
  <c r="U73" i="20" s="1"/>
  <c r="E59" i="20"/>
  <c r="S67" i="20"/>
  <c r="E73" i="20"/>
  <c r="P59" i="20"/>
  <c r="U100" i="20"/>
  <c r="S96" i="20"/>
  <c r="U110" i="20"/>
  <c r="U108" i="20"/>
  <c r="P53" i="19"/>
  <c r="R73" i="19"/>
  <c r="E53" i="19"/>
  <c r="R67" i="19"/>
  <c r="U47" i="19"/>
  <c r="E67" i="19"/>
  <c r="P67" i="19"/>
  <c r="T67" i="19" s="1"/>
  <c r="S73" i="19"/>
  <c r="P59" i="19"/>
  <c r="Q67" i="19"/>
  <c r="E73" i="19"/>
  <c r="S67" i="19"/>
  <c r="T58" i="19"/>
  <c r="E59" i="19"/>
  <c r="U59" i="19" s="1"/>
  <c r="T98" i="19"/>
  <c r="T101" i="19"/>
  <c r="T106" i="19"/>
  <c r="E80" i="19"/>
  <c r="E67" i="18"/>
  <c r="P73" i="18"/>
  <c r="E53" i="18"/>
  <c r="Q73" i="18"/>
  <c r="R73" i="18"/>
  <c r="S67" i="18"/>
  <c r="P59" i="18"/>
  <c r="P67" i="18"/>
  <c r="T67" i="18" s="1"/>
  <c r="Q67" i="18"/>
  <c r="E73" i="18"/>
  <c r="T97" i="18"/>
  <c r="U97" i="18"/>
  <c r="T103" i="18"/>
  <c r="P53" i="17"/>
  <c r="P67" i="17"/>
  <c r="Q53" i="17"/>
  <c r="E73" i="17"/>
  <c r="S67" i="17"/>
  <c r="Q67" i="17"/>
  <c r="P59" i="17"/>
  <c r="Q59" i="17"/>
  <c r="U102" i="17"/>
  <c r="U105" i="17"/>
  <c r="M113" i="17"/>
  <c r="S113" i="17" s="1"/>
  <c r="S73" i="16"/>
  <c r="P53" i="16"/>
  <c r="Q53" i="16"/>
  <c r="R67" i="16"/>
  <c r="P73" i="16"/>
  <c r="T73" i="16" s="1"/>
  <c r="Q59" i="16"/>
  <c r="T98" i="16"/>
  <c r="Q59" i="15"/>
  <c r="P67" i="15"/>
  <c r="E73" i="15"/>
  <c r="Q67" i="15"/>
  <c r="S67" i="15"/>
  <c r="R96" i="15"/>
  <c r="S96" i="15"/>
  <c r="T100" i="15"/>
  <c r="T102" i="15"/>
  <c r="E80" i="15"/>
  <c r="Q53" i="14"/>
  <c r="E67" i="14"/>
  <c r="E53" i="14"/>
  <c r="Q73" i="14"/>
  <c r="U73" i="14" s="1"/>
  <c r="P59" i="14"/>
  <c r="S73" i="14"/>
  <c r="Q59" i="14"/>
  <c r="E73" i="14"/>
  <c r="U107" i="14"/>
  <c r="U110" i="14"/>
  <c r="T99" i="14"/>
  <c r="T101" i="14"/>
  <c r="P53" i="13"/>
  <c r="Q53" i="13"/>
  <c r="S67" i="13"/>
  <c r="U47" i="13"/>
  <c r="R73" i="13"/>
  <c r="Q59" i="13"/>
  <c r="P67" i="13"/>
  <c r="Q67" i="13"/>
  <c r="U67" i="13" s="1"/>
  <c r="P73" i="13"/>
  <c r="T103" i="13"/>
  <c r="U101" i="13"/>
  <c r="T111" i="13"/>
  <c r="E80" i="13"/>
  <c r="U47" i="12"/>
  <c r="Q73" i="12"/>
  <c r="R67" i="12"/>
  <c r="S73" i="12"/>
  <c r="P53" i="12"/>
  <c r="S67" i="12"/>
  <c r="E67" i="12"/>
  <c r="P67" i="12"/>
  <c r="T67" i="12" s="1"/>
  <c r="E73" i="12"/>
  <c r="P73" i="12"/>
  <c r="P59" i="12"/>
  <c r="Q59" i="12"/>
  <c r="U98" i="12"/>
  <c r="E80" i="12"/>
  <c r="Q59" i="11"/>
  <c r="Q67" i="11"/>
  <c r="S67" i="11"/>
  <c r="E59" i="11"/>
  <c r="E67" i="11"/>
  <c r="E73" i="11"/>
  <c r="S73" i="11"/>
  <c r="T101" i="11"/>
  <c r="E80" i="11"/>
  <c r="Q53" i="10"/>
  <c r="E67" i="10"/>
  <c r="R53" i="10"/>
  <c r="U47" i="10"/>
  <c r="P67" i="10"/>
  <c r="T57" i="10"/>
  <c r="Q73" i="10"/>
  <c r="Q67" i="10"/>
  <c r="U67" i="10" s="1"/>
  <c r="S73" i="10"/>
  <c r="Q59" i="10"/>
  <c r="E73" i="10"/>
  <c r="T99" i="10"/>
  <c r="T47" i="9"/>
  <c r="S53" i="9"/>
  <c r="E67" i="9"/>
  <c r="S73" i="9"/>
  <c r="P67" i="9"/>
  <c r="Q67" i="9"/>
  <c r="P73" i="9"/>
  <c r="R67" i="9"/>
  <c r="Q73" i="9"/>
  <c r="S67" i="9"/>
  <c r="E73" i="9"/>
  <c r="U107" i="9"/>
  <c r="U98" i="9"/>
  <c r="T110" i="9"/>
  <c r="U99" i="9"/>
  <c r="Q53" i="8"/>
  <c r="U53" i="8" s="1"/>
  <c r="Q67" i="8"/>
  <c r="U67" i="8" s="1"/>
  <c r="S53" i="8"/>
  <c r="P59" i="8"/>
  <c r="R73" i="8"/>
  <c r="S73" i="8"/>
  <c r="T57" i="8"/>
  <c r="S67" i="8"/>
  <c r="E67" i="8"/>
  <c r="P73" i="8"/>
  <c r="T73" i="8" s="1"/>
  <c r="Q73" i="8"/>
  <c r="U98" i="8"/>
  <c r="T103" i="8"/>
  <c r="U105" i="8"/>
  <c r="R73" i="7"/>
  <c r="S73" i="7"/>
  <c r="P53" i="7"/>
  <c r="T53" i="7" s="1"/>
  <c r="Q53" i="7"/>
  <c r="E73" i="7"/>
  <c r="Q67" i="7"/>
  <c r="E59" i="7"/>
  <c r="R67" i="7"/>
  <c r="P73" i="7"/>
  <c r="T73" i="7" s="1"/>
  <c r="S67" i="7"/>
  <c r="T110" i="7"/>
  <c r="Q67" i="6"/>
  <c r="R73" i="6"/>
  <c r="U58" i="6"/>
  <c r="R67" i="6"/>
  <c r="S67" i="6"/>
  <c r="E67" i="6"/>
  <c r="P59" i="6"/>
  <c r="Q73" i="6"/>
  <c r="U73" i="6" s="1"/>
  <c r="T109" i="6"/>
  <c r="E53" i="5"/>
  <c r="Q67" i="5"/>
  <c r="T47" i="5"/>
  <c r="P53" i="5"/>
  <c r="R73" i="5"/>
  <c r="Q53" i="5"/>
  <c r="R67" i="5"/>
  <c r="P59" i="5"/>
  <c r="T58" i="5"/>
  <c r="T57" i="5"/>
  <c r="P73" i="5"/>
  <c r="E59" i="5"/>
  <c r="U59" i="5" s="1"/>
  <c r="E67" i="5"/>
  <c r="R96" i="5"/>
  <c r="U105" i="5"/>
  <c r="S67" i="4"/>
  <c r="R73" i="4"/>
  <c r="S73" i="4"/>
  <c r="Q67" i="4"/>
  <c r="P73" i="4"/>
  <c r="T73" i="4" s="1"/>
  <c r="T104" i="4"/>
  <c r="E53" i="3"/>
  <c r="Q67" i="3"/>
  <c r="U67" i="3" s="1"/>
  <c r="Q53" i="3"/>
  <c r="R53" i="3"/>
  <c r="E67" i="3"/>
  <c r="T58" i="3"/>
  <c r="P59" i="3"/>
  <c r="Q59" i="3"/>
  <c r="P67" i="3"/>
  <c r="Q73" i="3"/>
  <c r="U73" i="3" s="1"/>
  <c r="T108" i="3"/>
  <c r="T106" i="3"/>
  <c r="T111" i="3"/>
  <c r="U109" i="3"/>
  <c r="P67" i="2"/>
  <c r="P53" i="2"/>
  <c r="Q67" i="2"/>
  <c r="P73" i="2"/>
  <c r="T73" i="2" s="1"/>
  <c r="E73" i="2"/>
  <c r="U58" i="2"/>
  <c r="T110" i="2"/>
  <c r="T97" i="2"/>
  <c r="T99" i="2"/>
  <c r="R96" i="2"/>
  <c r="R53" i="1"/>
  <c r="S67" i="1"/>
  <c r="Q53" i="1"/>
  <c r="S53" i="1"/>
  <c r="R67" i="1"/>
  <c r="S73" i="1"/>
  <c r="E67" i="1"/>
  <c r="P59" i="1"/>
  <c r="Q67" i="1"/>
  <c r="U67" i="1" s="1"/>
  <c r="U58" i="1"/>
  <c r="Q59" i="1"/>
  <c r="T57" i="1"/>
  <c r="E73" i="1"/>
  <c r="E59" i="1"/>
  <c r="T59" i="1" s="1"/>
  <c r="T100" i="1"/>
  <c r="T101" i="1"/>
  <c r="U109" i="1"/>
  <c r="U33" i="2"/>
  <c r="T33" i="2"/>
  <c r="U30" i="5"/>
  <c r="T30" i="5"/>
  <c r="U24" i="2"/>
  <c r="T24" i="2"/>
  <c r="U33" i="7"/>
  <c r="T33" i="7"/>
  <c r="T24" i="7"/>
  <c r="U30" i="2"/>
  <c r="T30" i="2"/>
  <c r="T24" i="8"/>
  <c r="U24" i="8"/>
  <c r="U59" i="4"/>
  <c r="T59" i="4"/>
  <c r="U49" i="2"/>
  <c r="T49" i="2"/>
  <c r="U18" i="9"/>
  <c r="T18" i="9"/>
  <c r="U58" i="9"/>
  <c r="T58" i="9"/>
  <c r="U59" i="10"/>
  <c r="T59" i="10"/>
  <c r="U24" i="13"/>
  <c r="T24" i="13"/>
  <c r="U22" i="14"/>
  <c r="T22" i="14"/>
  <c r="P66" i="14"/>
  <c r="U91" i="14"/>
  <c r="T91" i="14"/>
  <c r="P33" i="15"/>
  <c r="T44" i="15"/>
  <c r="U44" i="15"/>
  <c r="U40" i="1"/>
  <c r="T40" i="1"/>
  <c r="T35" i="1"/>
  <c r="U51" i="3"/>
  <c r="T51" i="3"/>
  <c r="U71" i="4"/>
  <c r="U72" i="4"/>
  <c r="T72" i="4"/>
  <c r="T71" i="4"/>
  <c r="U69" i="4"/>
  <c r="T69" i="4"/>
  <c r="T59" i="5"/>
  <c r="U24" i="6"/>
  <c r="T24" i="6"/>
  <c r="U27" i="7"/>
  <c r="T27" i="7"/>
  <c r="U47" i="7"/>
  <c r="T47" i="7"/>
  <c r="U38" i="8"/>
  <c r="T38" i="8"/>
  <c r="U42" i="8"/>
  <c r="T42" i="8"/>
  <c r="U24" i="9"/>
  <c r="U88" i="10"/>
  <c r="T88" i="10"/>
  <c r="U17" i="11"/>
  <c r="T17" i="11"/>
  <c r="U58" i="11"/>
  <c r="T58" i="11"/>
  <c r="U57" i="12"/>
  <c r="T57" i="12"/>
  <c r="T87" i="13"/>
  <c r="U87" i="13"/>
  <c r="U70" i="14"/>
  <c r="T70" i="14"/>
  <c r="U59" i="15"/>
  <c r="T59" i="15"/>
  <c r="U12" i="16"/>
  <c r="T12" i="16"/>
  <c r="U65" i="16"/>
  <c r="T65" i="16"/>
  <c r="U93" i="16"/>
  <c r="T93" i="16"/>
  <c r="U46" i="18"/>
  <c r="T46" i="18"/>
  <c r="U32" i="32"/>
  <c r="T32" i="32"/>
  <c r="U29" i="1"/>
  <c r="T29" i="1"/>
  <c r="U91" i="1"/>
  <c r="T91" i="1"/>
  <c r="U23" i="4"/>
  <c r="T23" i="4"/>
  <c r="U20" i="6"/>
  <c r="T20" i="6"/>
  <c r="U44" i="6"/>
  <c r="T44" i="6"/>
  <c r="U40" i="7"/>
  <c r="T40" i="7"/>
  <c r="U35" i="7"/>
  <c r="T35" i="7"/>
  <c r="U64" i="7"/>
  <c r="T64" i="7"/>
  <c r="U14" i="8"/>
  <c r="T14" i="8"/>
  <c r="T62" i="8"/>
  <c r="U62" i="8"/>
  <c r="U38" i="9"/>
  <c r="T38" i="9"/>
  <c r="T44" i="9"/>
  <c r="U44" i="9"/>
  <c r="U48" i="10"/>
  <c r="T48" i="10"/>
  <c r="U30" i="11"/>
  <c r="T30" i="11"/>
  <c r="T27" i="12"/>
  <c r="U27" i="12"/>
  <c r="U90" i="12"/>
  <c r="T90" i="12"/>
  <c r="U94" i="12"/>
  <c r="T94" i="12"/>
  <c r="U32" i="13"/>
  <c r="T32" i="13"/>
  <c r="U58" i="13"/>
  <c r="T58" i="13"/>
  <c r="T14" i="26"/>
  <c r="U14" i="26"/>
  <c r="U65" i="26"/>
  <c r="T65" i="26"/>
  <c r="U23" i="1"/>
  <c r="T23" i="1"/>
  <c r="U65" i="1"/>
  <c r="T65" i="1"/>
  <c r="P73" i="3"/>
  <c r="U88" i="3"/>
  <c r="T88" i="3"/>
  <c r="U58" i="4"/>
  <c r="T58" i="4"/>
  <c r="Q40" i="5"/>
  <c r="U40" i="5" s="1"/>
  <c r="U94" i="5"/>
  <c r="T94" i="5"/>
  <c r="U30" i="6"/>
  <c r="T30" i="6"/>
  <c r="P72" i="6"/>
  <c r="P15" i="8"/>
  <c r="U23" i="8"/>
  <c r="T23" i="8"/>
  <c r="U92" i="8"/>
  <c r="T92" i="8"/>
  <c r="U90" i="9"/>
  <c r="T90" i="9"/>
  <c r="T70" i="10"/>
  <c r="U70" i="10"/>
  <c r="T52" i="11"/>
  <c r="U52" i="11"/>
  <c r="T21" i="12"/>
  <c r="U21" i="12"/>
  <c r="U66" i="12"/>
  <c r="T66" i="12"/>
  <c r="U61" i="12"/>
  <c r="T61" i="12"/>
  <c r="T27" i="13"/>
  <c r="U27" i="13"/>
  <c r="U28" i="15"/>
  <c r="T28" i="15"/>
  <c r="T50" i="15"/>
  <c r="U50" i="15"/>
  <c r="T58" i="15"/>
  <c r="U58" i="15"/>
  <c r="P71" i="15"/>
  <c r="T70" i="19"/>
  <c r="U70" i="19"/>
  <c r="U52" i="20"/>
  <c r="T52" i="20"/>
  <c r="U13" i="2"/>
  <c r="T13" i="2"/>
  <c r="P24" i="4"/>
  <c r="T24" i="4" s="1"/>
  <c r="T43" i="6"/>
  <c r="U52" i="6"/>
  <c r="T52" i="6"/>
  <c r="Q59" i="6"/>
  <c r="T15" i="8"/>
  <c r="U73" i="8"/>
  <c r="T67" i="8"/>
  <c r="U15" i="8"/>
  <c r="U9" i="8"/>
  <c r="T9" i="8"/>
  <c r="U23" i="9"/>
  <c r="T23" i="9"/>
  <c r="T17" i="10"/>
  <c r="U17" i="10"/>
  <c r="T56" i="12"/>
  <c r="U56" i="12"/>
  <c r="U71" i="12"/>
  <c r="T71" i="12"/>
  <c r="U72" i="12"/>
  <c r="T72" i="12"/>
  <c r="U69" i="12"/>
  <c r="T69" i="12"/>
  <c r="P33" i="13"/>
  <c r="U46" i="13"/>
  <c r="T46" i="13"/>
  <c r="U49" i="13"/>
  <c r="T49" i="13"/>
  <c r="Q24" i="14"/>
  <c r="T57" i="14"/>
  <c r="U57" i="14"/>
  <c r="U14" i="15"/>
  <c r="T14" i="15"/>
  <c r="U32" i="15"/>
  <c r="T32" i="15"/>
  <c r="T45" i="19"/>
  <c r="U45" i="19"/>
  <c r="U65" i="19"/>
  <c r="T65" i="19"/>
  <c r="U91" i="19"/>
  <c r="T91" i="19"/>
  <c r="U27" i="25"/>
  <c r="T27" i="25"/>
  <c r="P24" i="1"/>
  <c r="T24" i="1" s="1"/>
  <c r="U28" i="1"/>
  <c r="T28" i="1"/>
  <c r="Q30" i="1"/>
  <c r="U30" i="1" s="1"/>
  <c r="P66" i="1"/>
  <c r="P73" i="1"/>
  <c r="U90" i="1"/>
  <c r="T90" i="1"/>
  <c r="U29" i="2"/>
  <c r="T29" i="2"/>
  <c r="P66" i="2"/>
  <c r="T66" i="2" s="1"/>
  <c r="U20" i="3"/>
  <c r="T20" i="3"/>
  <c r="Q24" i="4"/>
  <c r="U62" i="4"/>
  <c r="T62" i="4"/>
  <c r="P59" i="7"/>
  <c r="U63" i="7"/>
  <c r="T63" i="7"/>
  <c r="U70" i="7"/>
  <c r="T70" i="7"/>
  <c r="Q72" i="7"/>
  <c r="P24" i="9"/>
  <c r="T24" i="9" s="1"/>
  <c r="U27" i="9"/>
  <c r="T27" i="9"/>
  <c r="P71" i="10"/>
  <c r="P53" i="11"/>
  <c r="T11" i="12"/>
  <c r="U11" i="12"/>
  <c r="U45" i="12"/>
  <c r="T45" i="12"/>
  <c r="U49" i="12"/>
  <c r="T49" i="12"/>
  <c r="P66" i="12"/>
  <c r="U20" i="13"/>
  <c r="T20" i="13"/>
  <c r="U10" i="1"/>
  <c r="Q24" i="1"/>
  <c r="U24" i="1" s="1"/>
  <c r="R30" i="1"/>
  <c r="U35" i="1"/>
  <c r="Q66" i="1"/>
  <c r="U66" i="1" s="1"/>
  <c r="Q72" i="1"/>
  <c r="Q73" i="1"/>
  <c r="U73" i="1" s="1"/>
  <c r="U11" i="2"/>
  <c r="U17" i="2"/>
  <c r="T17" i="2"/>
  <c r="P59" i="2"/>
  <c r="Q59" i="2"/>
  <c r="T62" i="2"/>
  <c r="U64" i="2"/>
  <c r="T64" i="2"/>
  <c r="Q66" i="2"/>
  <c r="U72" i="2"/>
  <c r="T72" i="2"/>
  <c r="U71" i="2"/>
  <c r="T71" i="2"/>
  <c r="U24" i="3"/>
  <c r="T24" i="3"/>
  <c r="P30" i="3"/>
  <c r="T30" i="3" s="1"/>
  <c r="Q30" i="3"/>
  <c r="U30" i="3" s="1"/>
  <c r="U42" i="3"/>
  <c r="U52" i="3"/>
  <c r="T52" i="3"/>
  <c r="U56" i="3"/>
  <c r="T56" i="3"/>
  <c r="R24" i="4"/>
  <c r="Q33" i="4"/>
  <c r="U33" i="4" s="1"/>
  <c r="Q59" i="4"/>
  <c r="U70" i="4"/>
  <c r="T70" i="4"/>
  <c r="P72" i="4"/>
  <c r="U12" i="5"/>
  <c r="P15" i="5"/>
  <c r="T15" i="5" s="1"/>
  <c r="P24" i="5"/>
  <c r="T24" i="5" s="1"/>
  <c r="Q24" i="5"/>
  <c r="U24" i="5" s="1"/>
  <c r="T27" i="5"/>
  <c r="U29" i="5"/>
  <c r="T29" i="5"/>
  <c r="Q33" i="5"/>
  <c r="U33" i="5" s="1"/>
  <c r="U50" i="5"/>
  <c r="T50" i="5"/>
  <c r="U87" i="5"/>
  <c r="T87" i="5"/>
  <c r="P53" i="6"/>
  <c r="T53" i="6" s="1"/>
  <c r="U56" i="6"/>
  <c r="T56" i="6"/>
  <c r="Q15" i="7"/>
  <c r="U22" i="7"/>
  <c r="U28" i="7"/>
  <c r="T28" i="7"/>
  <c r="P30" i="7"/>
  <c r="U48" i="7"/>
  <c r="T48" i="7"/>
  <c r="P71" i="7"/>
  <c r="U93" i="7"/>
  <c r="Q24" i="8"/>
  <c r="T26" i="8"/>
  <c r="U26" i="8"/>
  <c r="U39" i="8"/>
  <c r="T39" i="8"/>
  <c r="T53" i="8"/>
  <c r="U43" i="8"/>
  <c r="T43" i="8"/>
  <c r="U59" i="8"/>
  <c r="T59" i="8"/>
  <c r="T91" i="8"/>
  <c r="U91" i="8"/>
  <c r="U33" i="9"/>
  <c r="T33" i="9"/>
  <c r="P59" i="9"/>
  <c r="T11" i="10"/>
  <c r="U11" i="10"/>
  <c r="P24" i="10"/>
  <c r="T27" i="10"/>
  <c r="U27" i="10"/>
  <c r="U39" i="10"/>
  <c r="T63" i="10"/>
  <c r="U63" i="10"/>
  <c r="T14" i="11"/>
  <c r="U14" i="11"/>
  <c r="T18" i="11"/>
  <c r="U18" i="11"/>
  <c r="U22" i="11"/>
  <c r="T22" i="11"/>
  <c r="U46" i="11"/>
  <c r="T46" i="11"/>
  <c r="U51" i="11"/>
  <c r="T51" i="11"/>
  <c r="U59" i="11"/>
  <c r="T59" i="11"/>
  <c r="Q33" i="12"/>
  <c r="P40" i="12"/>
  <c r="U65" i="13"/>
  <c r="T65" i="13"/>
  <c r="U88" i="13"/>
  <c r="T88" i="13"/>
  <c r="U44" i="14"/>
  <c r="U59" i="14"/>
  <c r="P15" i="15"/>
  <c r="T23" i="19"/>
  <c r="U23" i="19"/>
  <c r="U35" i="21"/>
  <c r="T35" i="21"/>
  <c r="U66" i="21"/>
  <c r="T66" i="21"/>
  <c r="T61" i="21"/>
  <c r="U61" i="21"/>
  <c r="T30" i="23"/>
  <c r="U30" i="23"/>
  <c r="U33" i="3"/>
  <c r="T33" i="3"/>
  <c r="U55" i="3"/>
  <c r="T55" i="3"/>
  <c r="U24" i="4"/>
  <c r="U49" i="5"/>
  <c r="T49" i="5"/>
  <c r="U59" i="7"/>
  <c r="T59" i="7"/>
  <c r="T88" i="7"/>
  <c r="U88" i="7"/>
  <c r="U10" i="10"/>
  <c r="T10" i="10"/>
  <c r="U62" i="10"/>
  <c r="T62" i="10"/>
  <c r="U39" i="11"/>
  <c r="T39" i="11"/>
  <c r="T33" i="13"/>
  <c r="T89" i="15"/>
  <c r="U89" i="15"/>
  <c r="T73" i="1"/>
  <c r="T67" i="1"/>
  <c r="U15" i="1"/>
  <c r="T15" i="1"/>
  <c r="U36" i="2"/>
  <c r="T36" i="2"/>
  <c r="U59" i="2"/>
  <c r="T59" i="2"/>
  <c r="U11" i="4"/>
  <c r="T11" i="4"/>
  <c r="U27" i="4"/>
  <c r="T27" i="4"/>
  <c r="T33" i="4"/>
  <c r="U63" i="4"/>
  <c r="T63" i="4"/>
  <c r="U92" i="4"/>
  <c r="T92" i="4"/>
  <c r="U38" i="5"/>
  <c r="T38" i="5"/>
  <c r="U11" i="7"/>
  <c r="T11" i="7"/>
  <c r="U11" i="9"/>
  <c r="T11" i="9"/>
  <c r="U24" i="10"/>
  <c r="T24" i="10"/>
  <c r="U40" i="10"/>
  <c r="T40" i="10"/>
  <c r="T35" i="10"/>
  <c r="U35" i="10"/>
  <c r="U62" i="14"/>
  <c r="T62" i="14"/>
  <c r="U72" i="15"/>
  <c r="T71" i="15"/>
  <c r="T72" i="15"/>
  <c r="U71" i="15"/>
  <c r="U69" i="15"/>
  <c r="T69" i="15"/>
  <c r="U65" i="2"/>
  <c r="T65" i="2"/>
  <c r="U93" i="2"/>
  <c r="T93" i="2"/>
  <c r="U46" i="4"/>
  <c r="T46" i="4"/>
  <c r="U33" i="6"/>
  <c r="T33" i="6"/>
  <c r="U57" i="6"/>
  <c r="T57" i="6"/>
  <c r="U30" i="7"/>
  <c r="T30" i="7"/>
  <c r="U18" i="8"/>
  <c r="T18" i="8"/>
  <c r="U48" i="8"/>
  <c r="T48" i="8"/>
  <c r="U73" i="10"/>
  <c r="T67" i="10"/>
  <c r="U15" i="10"/>
  <c r="T9" i="10"/>
  <c r="U53" i="10"/>
  <c r="T53" i="10"/>
  <c r="U43" i="10"/>
  <c r="T43" i="10"/>
  <c r="T66" i="10"/>
  <c r="U66" i="10"/>
  <c r="T61" i="10"/>
  <c r="U62" i="15"/>
  <c r="T62" i="15"/>
  <c r="U12" i="1"/>
  <c r="T12" i="1"/>
  <c r="P30" i="1"/>
  <c r="T30" i="1" s="1"/>
  <c r="U37" i="1"/>
  <c r="T37" i="1"/>
  <c r="U40" i="2"/>
  <c r="T40" i="2"/>
  <c r="T35" i="2"/>
  <c r="U44" i="3"/>
  <c r="T44" i="3"/>
  <c r="T30" i="4"/>
  <c r="U30" i="4"/>
  <c r="U14" i="5"/>
  <c r="T14" i="5"/>
  <c r="U18" i="5"/>
  <c r="T18" i="5"/>
  <c r="U42" i="5"/>
  <c r="T42" i="5"/>
  <c r="Q71" i="6"/>
  <c r="U66" i="8"/>
  <c r="T66" i="8"/>
  <c r="T61" i="8"/>
  <c r="T24" i="11"/>
  <c r="U24" i="11"/>
  <c r="U26" i="14"/>
  <c r="T26" i="14"/>
  <c r="U18" i="15"/>
  <c r="T18" i="15"/>
  <c r="U32" i="1"/>
  <c r="T32" i="1"/>
  <c r="U42" i="1"/>
  <c r="T42" i="1"/>
  <c r="Q15" i="2"/>
  <c r="U39" i="3"/>
  <c r="T39" i="3"/>
  <c r="Q72" i="3"/>
  <c r="U10" i="4"/>
  <c r="T10" i="4"/>
  <c r="U22" i="4"/>
  <c r="T22" i="4"/>
  <c r="P59" i="4"/>
  <c r="U91" i="4"/>
  <c r="T91" i="4"/>
  <c r="P33" i="5"/>
  <c r="T33" i="5" s="1"/>
  <c r="U37" i="5"/>
  <c r="T37" i="5"/>
  <c r="U65" i="5"/>
  <c r="T65" i="5"/>
  <c r="P67" i="5"/>
  <c r="T67" i="5" s="1"/>
  <c r="Q73" i="5"/>
  <c r="U73" i="5" s="1"/>
  <c r="U66" i="6"/>
  <c r="T66" i="6"/>
  <c r="U61" i="6"/>
  <c r="T61" i="6"/>
  <c r="U90" i="6"/>
  <c r="T90" i="6"/>
  <c r="P24" i="8"/>
  <c r="T10" i="2"/>
  <c r="U12" i="2"/>
  <c r="T12" i="2"/>
  <c r="S15" i="2"/>
  <c r="U27" i="2"/>
  <c r="P30" i="2"/>
  <c r="U37" i="2"/>
  <c r="T37" i="2"/>
  <c r="U47" i="2"/>
  <c r="R66" i="2"/>
  <c r="U18" i="3"/>
  <c r="T38" i="3"/>
  <c r="P40" i="3"/>
  <c r="U53" i="3"/>
  <c r="U43" i="3"/>
  <c r="T43" i="3"/>
  <c r="T65" i="3"/>
  <c r="U67" i="4"/>
  <c r="T15" i="4"/>
  <c r="U73" i="4"/>
  <c r="U15" i="4"/>
  <c r="T9" i="4"/>
  <c r="T21" i="4"/>
  <c r="S24" i="4"/>
  <c r="U40" i="4"/>
  <c r="T40" i="4"/>
  <c r="U35" i="4"/>
  <c r="T35" i="4"/>
  <c r="E53" i="4"/>
  <c r="U66" i="4"/>
  <c r="T66" i="4"/>
  <c r="T61" i="4"/>
  <c r="Q72" i="4"/>
  <c r="T11" i="5"/>
  <c r="U13" i="5"/>
  <c r="T13" i="5"/>
  <c r="Q15" i="5"/>
  <c r="U15" i="5" s="1"/>
  <c r="U17" i="5"/>
  <c r="T17" i="5"/>
  <c r="U32" i="5"/>
  <c r="P66" i="5"/>
  <c r="E71" i="5"/>
  <c r="U21" i="6"/>
  <c r="T21" i="6"/>
  <c r="U45" i="6"/>
  <c r="T45" i="6"/>
  <c r="Q53" i="6"/>
  <c r="U53" i="6" s="1"/>
  <c r="U88" i="6"/>
  <c r="U12" i="7"/>
  <c r="T12" i="7"/>
  <c r="U23" i="7"/>
  <c r="T23" i="7"/>
  <c r="Q30" i="7"/>
  <c r="U32" i="7"/>
  <c r="T32" i="7"/>
  <c r="U36" i="7"/>
  <c r="T36" i="7"/>
  <c r="P67" i="7"/>
  <c r="Q71" i="7"/>
  <c r="S72" i="7"/>
  <c r="U94" i="7"/>
  <c r="T94" i="7"/>
  <c r="E15" i="8"/>
  <c r="T30" i="8"/>
  <c r="U30" i="8"/>
  <c r="U33" i="8"/>
  <c r="T33" i="8"/>
  <c r="P72" i="8"/>
  <c r="U12" i="9"/>
  <c r="T12" i="9"/>
  <c r="R24" i="9"/>
  <c r="U30" i="9"/>
  <c r="T30" i="9"/>
  <c r="Q59" i="9"/>
  <c r="Q66" i="9"/>
  <c r="E40" i="10"/>
  <c r="T49" i="10"/>
  <c r="U49" i="10"/>
  <c r="R71" i="10"/>
  <c r="T94" i="10"/>
  <c r="U94" i="10"/>
  <c r="P72" i="11"/>
  <c r="Q73" i="11"/>
  <c r="U13" i="13"/>
  <c r="T13" i="13"/>
  <c r="E59" i="13"/>
  <c r="P72" i="13"/>
  <c r="P40" i="14"/>
  <c r="T40" i="14" s="1"/>
  <c r="T45" i="14"/>
  <c r="U45" i="14"/>
  <c r="E33" i="16"/>
  <c r="U48" i="16"/>
  <c r="T48" i="16"/>
  <c r="U58" i="16"/>
  <c r="T58" i="16"/>
  <c r="U12" i="17"/>
  <c r="T12" i="17"/>
  <c r="U38" i="17"/>
  <c r="T38" i="17"/>
  <c r="P30" i="18"/>
  <c r="T30" i="18" s="1"/>
  <c r="U38" i="18"/>
  <c r="T38" i="18"/>
  <c r="U51" i="18"/>
  <c r="T51" i="18"/>
  <c r="U13" i="19"/>
  <c r="T13" i="19"/>
  <c r="T19" i="22"/>
  <c r="U19" i="22"/>
  <c r="U53" i="23"/>
  <c r="T53" i="23"/>
  <c r="U43" i="23"/>
  <c r="T43" i="23"/>
  <c r="T30" i="14"/>
  <c r="U30" i="14"/>
  <c r="U50" i="1"/>
  <c r="T50" i="1"/>
  <c r="P66" i="3"/>
  <c r="T66" i="3" s="1"/>
  <c r="U26" i="4"/>
  <c r="T26" i="4"/>
  <c r="T9" i="1"/>
  <c r="U11" i="1"/>
  <c r="T11" i="1"/>
  <c r="R24" i="1"/>
  <c r="S30" i="1"/>
  <c r="P33" i="1"/>
  <c r="T33" i="1" s="1"/>
  <c r="U36" i="1"/>
  <c r="T36" i="1"/>
  <c r="U48" i="1"/>
  <c r="U59" i="1"/>
  <c r="R66" i="1"/>
  <c r="U9" i="1"/>
  <c r="Q33" i="1"/>
  <c r="U33" i="1" s="1"/>
  <c r="U49" i="1"/>
  <c r="T49" i="1"/>
  <c r="S72" i="1"/>
  <c r="P24" i="2"/>
  <c r="U28" i="2"/>
  <c r="T28" i="2"/>
  <c r="Q30" i="2"/>
  <c r="U32" i="2"/>
  <c r="T32" i="2"/>
  <c r="U48" i="2"/>
  <c r="T48" i="2"/>
  <c r="S66" i="2"/>
  <c r="P71" i="2"/>
  <c r="U94" i="2"/>
  <c r="T94" i="2"/>
  <c r="P15" i="3"/>
  <c r="T15" i="3" s="1"/>
  <c r="U19" i="3"/>
  <c r="T19" i="3"/>
  <c r="Q40" i="3"/>
  <c r="U50" i="3"/>
  <c r="P53" i="3"/>
  <c r="T53" i="3" s="1"/>
  <c r="T59" i="3"/>
  <c r="U59" i="3"/>
  <c r="U89" i="3"/>
  <c r="T89" i="3"/>
  <c r="S33" i="4"/>
  <c r="U47" i="4"/>
  <c r="T47" i="4"/>
  <c r="P67" i="4"/>
  <c r="T67" i="4" s="1"/>
  <c r="P71" i="4"/>
  <c r="R15" i="5"/>
  <c r="P30" i="5"/>
  <c r="U48" i="5"/>
  <c r="Q66" i="5"/>
  <c r="U67" i="6"/>
  <c r="T67" i="6"/>
  <c r="U15" i="6"/>
  <c r="T15" i="6"/>
  <c r="U9" i="6"/>
  <c r="T9" i="6"/>
  <c r="R53" i="6"/>
  <c r="U59" i="6"/>
  <c r="T59" i="6"/>
  <c r="P73" i="6"/>
  <c r="T73" i="6" s="1"/>
  <c r="U89" i="6"/>
  <c r="T89" i="6"/>
  <c r="U26" i="7"/>
  <c r="U46" i="7"/>
  <c r="U58" i="7"/>
  <c r="U87" i="7"/>
  <c r="P40" i="8"/>
  <c r="U51" i="9"/>
  <c r="T51" i="9"/>
  <c r="U9" i="10"/>
  <c r="U61" i="10"/>
  <c r="S71" i="10"/>
  <c r="P73" i="10"/>
  <c r="T73" i="10" s="1"/>
  <c r="P15" i="11"/>
  <c r="T15" i="11" s="1"/>
  <c r="Q24" i="11"/>
  <c r="U26" i="11"/>
  <c r="T26" i="11"/>
  <c r="Q72" i="11"/>
  <c r="U91" i="11"/>
  <c r="T91" i="11"/>
  <c r="U10" i="12"/>
  <c r="T10" i="12"/>
  <c r="T44" i="12"/>
  <c r="U44" i="12"/>
  <c r="U65" i="12"/>
  <c r="U28" i="13"/>
  <c r="T28" i="13"/>
  <c r="U37" i="13"/>
  <c r="T37" i="13"/>
  <c r="U10" i="14"/>
  <c r="T10" i="14"/>
  <c r="U24" i="14"/>
  <c r="T24" i="14"/>
  <c r="T32" i="14"/>
  <c r="U24" i="15"/>
  <c r="T24" i="15"/>
  <c r="U28" i="16"/>
  <c r="T28" i="16"/>
  <c r="U59" i="18"/>
  <c r="T59" i="18"/>
  <c r="T93" i="21"/>
  <c r="U93" i="21"/>
  <c r="P24" i="22"/>
  <c r="T24" i="22" s="1"/>
  <c r="T72" i="10"/>
  <c r="U71" i="10"/>
  <c r="T71" i="10"/>
  <c r="U72" i="10"/>
  <c r="T53" i="12"/>
  <c r="U53" i="12"/>
  <c r="P66" i="13"/>
  <c r="Q33" i="14"/>
  <c r="U33" i="14" s="1"/>
  <c r="T66" i="14"/>
  <c r="U66" i="14"/>
  <c r="T61" i="14"/>
  <c r="Q33" i="15"/>
  <c r="T52" i="15"/>
  <c r="U52" i="15"/>
  <c r="U57" i="16"/>
  <c r="T57" i="16"/>
  <c r="Q71" i="16"/>
  <c r="U11" i="17"/>
  <c r="T11" i="17"/>
  <c r="T37" i="17"/>
  <c r="U37" i="17"/>
  <c r="U26" i="18"/>
  <c r="T26" i="18"/>
  <c r="U50" i="18"/>
  <c r="T50" i="18"/>
  <c r="U62" i="18"/>
  <c r="T62" i="18"/>
  <c r="S66" i="18"/>
  <c r="Q66" i="18"/>
  <c r="Q15" i="19"/>
  <c r="U15" i="19" s="1"/>
  <c r="U62" i="19"/>
  <c r="T62" i="19"/>
  <c r="T24" i="20"/>
  <c r="U24" i="20"/>
  <c r="U24" i="21"/>
  <c r="U56" i="21"/>
  <c r="T56" i="21"/>
  <c r="U66" i="24"/>
  <c r="T66" i="24"/>
  <c r="U61" i="24"/>
  <c r="T61" i="24"/>
  <c r="T18" i="27"/>
  <c r="U18" i="27"/>
  <c r="T13" i="1"/>
  <c r="T17" i="1"/>
  <c r="T38" i="1"/>
  <c r="U73" i="2"/>
  <c r="U67" i="2"/>
  <c r="T67" i="2"/>
  <c r="T15" i="2"/>
  <c r="U15" i="2"/>
  <c r="U66" i="2"/>
  <c r="U53" i="4"/>
  <c r="U72" i="5"/>
  <c r="T71" i="5"/>
  <c r="T72" i="5"/>
  <c r="U71" i="5"/>
  <c r="U53" i="9"/>
  <c r="T53" i="9"/>
  <c r="U43" i="9"/>
  <c r="P40" i="11"/>
  <c r="Q53" i="11"/>
  <c r="P73" i="11"/>
  <c r="T15" i="12"/>
  <c r="U73" i="12"/>
  <c r="T73" i="12"/>
  <c r="U15" i="12"/>
  <c r="T9" i="12"/>
  <c r="E40" i="12"/>
  <c r="U12" i="13"/>
  <c r="T12" i="13"/>
  <c r="E53" i="13"/>
  <c r="P59" i="13"/>
  <c r="U64" i="13"/>
  <c r="T64" i="13"/>
  <c r="Q66" i="13"/>
  <c r="U72" i="13"/>
  <c r="T71" i="13"/>
  <c r="U71" i="13"/>
  <c r="T72" i="13"/>
  <c r="T73" i="14"/>
  <c r="U15" i="14"/>
  <c r="T9" i="14"/>
  <c r="U40" i="14"/>
  <c r="U35" i="14"/>
  <c r="T35" i="14"/>
  <c r="U47" i="14"/>
  <c r="T47" i="14"/>
  <c r="P67" i="14"/>
  <c r="T67" i="14" s="1"/>
  <c r="P71" i="14"/>
  <c r="U21" i="16"/>
  <c r="T21" i="16"/>
  <c r="P33" i="16"/>
  <c r="U66" i="16"/>
  <c r="T66" i="16"/>
  <c r="U61" i="16"/>
  <c r="T61" i="16"/>
  <c r="P66" i="16"/>
  <c r="U19" i="17"/>
  <c r="T19" i="17"/>
  <c r="T65" i="17"/>
  <c r="U65" i="17"/>
  <c r="P73" i="17"/>
  <c r="U21" i="18"/>
  <c r="T21" i="18"/>
  <c r="U91" i="18"/>
  <c r="T91" i="18"/>
  <c r="Q53" i="20"/>
  <c r="T59" i="20"/>
  <c r="U59" i="20"/>
  <c r="U59" i="22"/>
  <c r="T59" i="22"/>
  <c r="U10" i="25"/>
  <c r="T10" i="25"/>
  <c r="U71" i="1"/>
  <c r="T71" i="1"/>
  <c r="U72" i="1"/>
  <c r="T72" i="1"/>
  <c r="U66" i="5"/>
  <c r="T66" i="5"/>
  <c r="U40" i="8"/>
  <c r="T40" i="8"/>
  <c r="U35" i="8"/>
  <c r="T40" i="9"/>
  <c r="U30" i="10"/>
  <c r="T30" i="10"/>
  <c r="T33" i="11"/>
  <c r="U33" i="11"/>
  <c r="T53" i="11"/>
  <c r="U53" i="11"/>
  <c r="U43" i="11"/>
  <c r="T24" i="12"/>
  <c r="T30" i="12"/>
  <c r="U30" i="12"/>
  <c r="T59" i="12"/>
  <c r="U59" i="12"/>
  <c r="U30" i="13"/>
  <c r="T30" i="13"/>
  <c r="Q33" i="13"/>
  <c r="U33" i="13" s="1"/>
  <c r="U36" i="13"/>
  <c r="T36" i="13"/>
  <c r="U48" i="13"/>
  <c r="T48" i="13"/>
  <c r="U89" i="13"/>
  <c r="T89" i="13"/>
  <c r="Q67" i="14"/>
  <c r="U67" i="14" s="1"/>
  <c r="U72" i="14"/>
  <c r="T72" i="14"/>
  <c r="U71" i="14"/>
  <c r="T71" i="14"/>
  <c r="U69" i="14"/>
  <c r="T69" i="14"/>
  <c r="Q71" i="14"/>
  <c r="U30" i="15"/>
  <c r="T30" i="15"/>
  <c r="P53" i="15"/>
  <c r="U66" i="15"/>
  <c r="T66" i="15"/>
  <c r="U61" i="15"/>
  <c r="T61" i="15"/>
  <c r="U88" i="15"/>
  <c r="T88" i="15"/>
  <c r="T24" i="16"/>
  <c r="U24" i="16"/>
  <c r="T30" i="16"/>
  <c r="U30" i="16"/>
  <c r="U40" i="16"/>
  <c r="T35" i="16"/>
  <c r="U35" i="16"/>
  <c r="Q66" i="16"/>
  <c r="T92" i="16"/>
  <c r="U92" i="16"/>
  <c r="U23" i="17"/>
  <c r="T23" i="17"/>
  <c r="U33" i="17"/>
  <c r="T33" i="17"/>
  <c r="U51" i="17"/>
  <c r="T51" i="17"/>
  <c r="Q59" i="18"/>
  <c r="U88" i="18"/>
  <c r="T88" i="18"/>
  <c r="U29" i="19"/>
  <c r="T29" i="19"/>
  <c r="U37" i="19"/>
  <c r="T37" i="19"/>
  <c r="P40" i="20"/>
  <c r="U87" i="21"/>
  <c r="T87" i="21"/>
  <c r="U92" i="21"/>
  <c r="T92" i="21"/>
  <c r="T38" i="23"/>
  <c r="U38" i="23"/>
  <c r="U33" i="12"/>
  <c r="T33" i="12"/>
  <c r="Q71" i="12"/>
  <c r="Q15" i="13"/>
  <c r="U15" i="13" s="1"/>
  <c r="U13" i="15"/>
  <c r="T13" i="15"/>
  <c r="U17" i="15"/>
  <c r="T17" i="15"/>
  <c r="Q71" i="15"/>
  <c r="U10" i="19"/>
  <c r="T10" i="19"/>
  <c r="P66" i="19"/>
  <c r="T30" i="20"/>
  <c r="U30" i="20"/>
  <c r="T21" i="21"/>
  <c r="U21" i="21"/>
  <c r="T59" i="21"/>
  <c r="U59" i="21"/>
  <c r="T70" i="28"/>
  <c r="U70" i="28"/>
  <c r="T66" i="1"/>
  <c r="T40" i="3"/>
  <c r="U40" i="3"/>
  <c r="T73" i="5"/>
  <c r="U67" i="5"/>
  <c r="U53" i="7"/>
  <c r="U53" i="2"/>
  <c r="T53" i="2"/>
  <c r="U72" i="3"/>
  <c r="U71" i="3"/>
  <c r="T71" i="3"/>
  <c r="T72" i="3"/>
  <c r="U40" i="6"/>
  <c r="T40" i="6"/>
  <c r="U71" i="8"/>
  <c r="U72" i="8"/>
  <c r="T72" i="8"/>
  <c r="T71" i="8"/>
  <c r="T69" i="8"/>
  <c r="P33" i="10"/>
  <c r="P59" i="10"/>
  <c r="Q71" i="10"/>
  <c r="Q15" i="11"/>
  <c r="U15" i="11" s="1"/>
  <c r="U19" i="11"/>
  <c r="U72" i="11"/>
  <c r="T72" i="11"/>
  <c r="U71" i="11"/>
  <c r="T71" i="11"/>
  <c r="R73" i="11"/>
  <c r="R33" i="13"/>
  <c r="P71" i="13"/>
  <c r="U63" i="14"/>
  <c r="T63" i="14"/>
  <c r="R67" i="14"/>
  <c r="R71" i="14"/>
  <c r="U92" i="14"/>
  <c r="T92" i="14"/>
  <c r="U51" i="15"/>
  <c r="T51" i="15"/>
  <c r="Q73" i="15"/>
  <c r="U73" i="15" s="1"/>
  <c r="R33" i="16"/>
  <c r="Q15" i="17"/>
  <c r="P24" i="17"/>
  <c r="T24" i="17" s="1"/>
  <c r="U27" i="17"/>
  <c r="T27" i="17"/>
  <c r="P72" i="17"/>
  <c r="P53" i="18"/>
  <c r="T53" i="18" s="1"/>
  <c r="U57" i="18"/>
  <c r="T57" i="18"/>
  <c r="S71" i="19"/>
  <c r="P73" i="19"/>
  <c r="T73" i="19" s="1"/>
  <c r="T14" i="20"/>
  <c r="U14" i="20"/>
  <c r="T87" i="20"/>
  <c r="U87" i="20"/>
  <c r="R72" i="21"/>
  <c r="U20" i="22"/>
  <c r="U24" i="22"/>
  <c r="U30" i="22"/>
  <c r="T30" i="22"/>
  <c r="T65" i="23"/>
  <c r="U65" i="23"/>
  <c r="U67" i="7"/>
  <c r="T67" i="7"/>
  <c r="T15" i="7"/>
  <c r="U15" i="7"/>
  <c r="U66" i="7"/>
  <c r="T66" i="7"/>
  <c r="U73" i="9"/>
  <c r="T73" i="9"/>
  <c r="U67" i="9"/>
  <c r="U15" i="9"/>
  <c r="T15" i="9"/>
  <c r="T67" i="9"/>
  <c r="Q40" i="9"/>
  <c r="U40" i="9" s="1"/>
  <c r="Q53" i="9"/>
  <c r="U53" i="1"/>
  <c r="T53" i="1"/>
  <c r="T67" i="3"/>
  <c r="T73" i="3"/>
  <c r="U15" i="3"/>
  <c r="U66" i="3"/>
  <c r="U53" i="5"/>
  <c r="T53" i="5"/>
  <c r="U71" i="6"/>
  <c r="T71" i="6"/>
  <c r="U72" i="6"/>
  <c r="T72" i="6"/>
  <c r="E71" i="7"/>
  <c r="Q73" i="7"/>
  <c r="U73" i="7" s="1"/>
  <c r="T10" i="8"/>
  <c r="Q59" i="8"/>
  <c r="T52" i="9"/>
  <c r="E59" i="9"/>
  <c r="P66" i="9"/>
  <c r="Q24" i="10"/>
  <c r="U36" i="10"/>
  <c r="Q67" i="12"/>
  <c r="U67" i="12" s="1"/>
  <c r="T40" i="13"/>
  <c r="U40" i="13"/>
  <c r="T35" i="13"/>
  <c r="Q71" i="13"/>
  <c r="U11" i="14"/>
  <c r="T11" i="14"/>
  <c r="U23" i="14"/>
  <c r="T23" i="14"/>
  <c r="U27" i="14"/>
  <c r="T27" i="14"/>
  <c r="T33" i="14"/>
  <c r="U46" i="14"/>
  <c r="T46" i="14"/>
  <c r="P53" i="14"/>
  <c r="U58" i="14"/>
  <c r="T58" i="14"/>
  <c r="S67" i="14"/>
  <c r="S71" i="14"/>
  <c r="U45" i="15"/>
  <c r="T45" i="15"/>
  <c r="R73" i="15"/>
  <c r="U20" i="16"/>
  <c r="T20" i="16"/>
  <c r="P40" i="16"/>
  <c r="T40" i="16" s="1"/>
  <c r="U59" i="16"/>
  <c r="T59" i="16"/>
  <c r="U30" i="17"/>
  <c r="T30" i="17"/>
  <c r="U42" i="17"/>
  <c r="T42" i="17"/>
  <c r="S73" i="17"/>
  <c r="U73" i="18"/>
  <c r="U67" i="18"/>
  <c r="T73" i="18"/>
  <c r="U15" i="18"/>
  <c r="T15" i="18"/>
  <c r="U9" i="18"/>
  <c r="T9" i="18"/>
  <c r="T71" i="18"/>
  <c r="T72" i="18"/>
  <c r="U71" i="18"/>
  <c r="U72" i="18"/>
  <c r="U69" i="18"/>
  <c r="T69" i="18"/>
  <c r="U49" i="19"/>
  <c r="T49" i="19"/>
  <c r="S53" i="19"/>
  <c r="Q53" i="19"/>
  <c r="T92" i="19"/>
  <c r="U92" i="19"/>
  <c r="T38" i="20"/>
  <c r="U38" i="20"/>
  <c r="Q66" i="20"/>
  <c r="T45" i="21"/>
  <c r="U45" i="21"/>
  <c r="U88" i="22"/>
  <c r="T88" i="22"/>
  <c r="T56" i="23"/>
  <c r="U56" i="23"/>
  <c r="S73" i="23"/>
  <c r="Q73" i="23"/>
  <c r="U73" i="23" s="1"/>
  <c r="T91" i="24"/>
  <c r="U91" i="24"/>
  <c r="U49" i="26"/>
  <c r="T49" i="26"/>
  <c r="Q71" i="21"/>
  <c r="T18" i="22"/>
  <c r="T33" i="22"/>
  <c r="U33" i="22"/>
  <c r="T65" i="22"/>
  <c r="U65" i="22"/>
  <c r="P67" i="22"/>
  <c r="T67" i="22" s="1"/>
  <c r="P73" i="22"/>
  <c r="T37" i="23"/>
  <c r="T64" i="23"/>
  <c r="T28" i="24"/>
  <c r="T30" i="24"/>
  <c r="U30" i="24"/>
  <c r="P24" i="25"/>
  <c r="T24" i="25" s="1"/>
  <c r="Q40" i="25"/>
  <c r="U53" i="25"/>
  <c r="U43" i="25"/>
  <c r="T43" i="25"/>
  <c r="U55" i="25"/>
  <c r="T55" i="25"/>
  <c r="U94" i="25"/>
  <c r="P24" i="26"/>
  <c r="U62" i="26"/>
  <c r="T62" i="26"/>
  <c r="P15" i="27"/>
  <c r="Q24" i="27"/>
  <c r="U62" i="34"/>
  <c r="T62" i="34"/>
  <c r="U40" i="36"/>
  <c r="T40" i="36"/>
  <c r="T35" i="36"/>
  <c r="U35" i="36"/>
  <c r="U53" i="15"/>
  <c r="T53" i="15"/>
  <c r="U18" i="17"/>
  <c r="T18" i="17"/>
  <c r="U50" i="17"/>
  <c r="T50" i="17"/>
  <c r="U55" i="17"/>
  <c r="T55" i="17"/>
  <c r="U30" i="18"/>
  <c r="U45" i="18"/>
  <c r="T45" i="18"/>
  <c r="U73" i="19"/>
  <c r="U67" i="19"/>
  <c r="T15" i="19"/>
  <c r="T9" i="19"/>
  <c r="T66" i="19"/>
  <c r="U66" i="19"/>
  <c r="T61" i="19"/>
  <c r="U94" i="19"/>
  <c r="T94" i="19"/>
  <c r="U73" i="21"/>
  <c r="T73" i="21"/>
  <c r="U67" i="21"/>
  <c r="U15" i="21"/>
  <c r="T15" i="21"/>
  <c r="T67" i="21"/>
  <c r="T9" i="21"/>
  <c r="U27" i="21"/>
  <c r="T27" i="21"/>
  <c r="U63" i="21"/>
  <c r="T63" i="21"/>
  <c r="U73" i="22"/>
  <c r="U67" i="22"/>
  <c r="T73" i="22"/>
  <c r="T15" i="22"/>
  <c r="U15" i="22"/>
  <c r="U9" i="22"/>
  <c r="T9" i="22"/>
  <c r="U51" i="22"/>
  <c r="T51" i="22"/>
  <c r="U71" i="22"/>
  <c r="T71" i="22"/>
  <c r="U72" i="22"/>
  <c r="T72" i="22"/>
  <c r="U69" i="22"/>
  <c r="U49" i="23"/>
  <c r="T49" i="23"/>
  <c r="U59" i="23"/>
  <c r="T59" i="23"/>
  <c r="U22" i="24"/>
  <c r="T22" i="24"/>
  <c r="T52" i="24"/>
  <c r="U52" i="24"/>
  <c r="T56" i="24"/>
  <c r="U56" i="24"/>
  <c r="U26" i="25"/>
  <c r="T26" i="25"/>
  <c r="U62" i="25"/>
  <c r="T62" i="25"/>
  <c r="U13" i="26"/>
  <c r="T13" i="26"/>
  <c r="U17" i="27"/>
  <c r="T17" i="27"/>
  <c r="U53" i="29"/>
  <c r="U43" i="29"/>
  <c r="T43" i="29"/>
  <c r="U58" i="29"/>
  <c r="T58" i="29"/>
  <c r="U38" i="33"/>
  <c r="T38" i="33"/>
  <c r="S33" i="36"/>
  <c r="Q33" i="36"/>
  <c r="U40" i="11"/>
  <c r="T40" i="11"/>
  <c r="U73" i="13"/>
  <c r="T67" i="13"/>
  <c r="T73" i="13"/>
  <c r="T15" i="13"/>
  <c r="U66" i="13"/>
  <c r="T66" i="13"/>
  <c r="U53" i="14"/>
  <c r="T53" i="14"/>
  <c r="Q53" i="15"/>
  <c r="T13" i="16"/>
  <c r="U32" i="16"/>
  <c r="T32" i="16"/>
  <c r="T49" i="16"/>
  <c r="P59" i="16"/>
  <c r="U64" i="16"/>
  <c r="T64" i="16"/>
  <c r="P67" i="16"/>
  <c r="T67" i="16" s="1"/>
  <c r="U40" i="17"/>
  <c r="T40" i="17"/>
  <c r="U59" i="17"/>
  <c r="T59" i="17"/>
  <c r="P66" i="17"/>
  <c r="U88" i="17"/>
  <c r="T88" i="17"/>
  <c r="T24" i="18"/>
  <c r="U24" i="18"/>
  <c r="U52" i="18"/>
  <c r="U89" i="18"/>
  <c r="U11" i="19"/>
  <c r="T26" i="19"/>
  <c r="T46" i="19"/>
  <c r="U57" i="19"/>
  <c r="U63" i="19"/>
  <c r="Q66" i="19"/>
  <c r="U72" i="19"/>
  <c r="T72" i="19"/>
  <c r="U71" i="19"/>
  <c r="T71" i="19"/>
  <c r="U69" i="19"/>
  <c r="P15" i="20"/>
  <c r="T49" i="20"/>
  <c r="U23" i="21"/>
  <c r="T23" i="21"/>
  <c r="U33" i="21"/>
  <c r="T33" i="21"/>
  <c r="P40" i="22"/>
  <c r="U53" i="22"/>
  <c r="T53" i="22"/>
  <c r="T43" i="22"/>
  <c r="P71" i="22"/>
  <c r="U91" i="22"/>
  <c r="T91" i="22"/>
  <c r="U20" i="23"/>
  <c r="U47" i="25"/>
  <c r="U49" i="25"/>
  <c r="T49" i="25"/>
  <c r="U56" i="26"/>
  <c r="T56" i="26"/>
  <c r="U39" i="27"/>
  <c r="T39" i="27"/>
  <c r="T56" i="27"/>
  <c r="U56" i="27"/>
  <c r="T67" i="15"/>
  <c r="U15" i="15"/>
  <c r="T15" i="15"/>
  <c r="U67" i="15"/>
  <c r="Q67" i="16"/>
  <c r="U67" i="16" s="1"/>
  <c r="U39" i="17"/>
  <c r="T39" i="17"/>
  <c r="Q66" i="17"/>
  <c r="U17" i="19"/>
  <c r="T17" i="19"/>
  <c r="P24" i="19"/>
  <c r="T24" i="19" s="1"/>
  <c r="P33" i="19"/>
  <c r="T33" i="19" s="1"/>
  <c r="P71" i="19"/>
  <c r="Q15" i="20"/>
  <c r="U89" i="20"/>
  <c r="T89" i="20"/>
  <c r="P24" i="21"/>
  <c r="T24" i="21" s="1"/>
  <c r="U47" i="21"/>
  <c r="T47" i="21"/>
  <c r="U21" i="22"/>
  <c r="T21" i="22"/>
  <c r="Q53" i="22"/>
  <c r="T73" i="23"/>
  <c r="U67" i="23"/>
  <c r="T15" i="23"/>
  <c r="U15" i="23"/>
  <c r="U9" i="23"/>
  <c r="S40" i="23"/>
  <c r="Q40" i="23"/>
  <c r="U40" i="23" s="1"/>
  <c r="U59" i="24"/>
  <c r="T59" i="24"/>
  <c r="U11" i="25"/>
  <c r="T11" i="25"/>
  <c r="U91" i="27"/>
  <c r="T91" i="27"/>
  <c r="U32" i="28"/>
  <c r="T32" i="28"/>
  <c r="T65" i="28"/>
  <c r="U65" i="28"/>
  <c r="T28" i="33"/>
  <c r="U28" i="33"/>
  <c r="U72" i="7"/>
  <c r="T71" i="7"/>
  <c r="T72" i="7"/>
  <c r="U71" i="7"/>
  <c r="U66" i="9"/>
  <c r="T66" i="9"/>
  <c r="U71" i="9"/>
  <c r="T71" i="9"/>
  <c r="U72" i="9"/>
  <c r="T72" i="9"/>
  <c r="T73" i="11"/>
  <c r="U67" i="11"/>
  <c r="U73" i="11"/>
  <c r="T67" i="11"/>
  <c r="T66" i="11"/>
  <c r="U66" i="11"/>
  <c r="T53" i="13"/>
  <c r="U53" i="13"/>
  <c r="T20" i="15"/>
  <c r="P73" i="15"/>
  <c r="T73" i="15" s="1"/>
  <c r="U90" i="15"/>
  <c r="T90" i="15"/>
  <c r="T15" i="16"/>
  <c r="U73" i="16"/>
  <c r="U15" i="16"/>
  <c r="U53" i="17"/>
  <c r="T53" i="17"/>
  <c r="U43" i="17"/>
  <c r="T43" i="17"/>
  <c r="E71" i="17"/>
  <c r="Q73" i="17"/>
  <c r="U73" i="17" s="1"/>
  <c r="U10" i="18"/>
  <c r="T10" i="18"/>
  <c r="E15" i="18"/>
  <c r="U53" i="18"/>
  <c r="Q24" i="19"/>
  <c r="U24" i="19" s="1"/>
  <c r="T30" i="19"/>
  <c r="U30" i="19"/>
  <c r="Q33" i="19"/>
  <c r="U33" i="19" s="1"/>
  <c r="Q71" i="19"/>
  <c r="P30" i="20"/>
  <c r="P66" i="20"/>
  <c r="U11" i="21"/>
  <c r="T11" i="21"/>
  <c r="Q24" i="21"/>
  <c r="U30" i="21"/>
  <c r="T30" i="21"/>
  <c r="P59" i="21"/>
  <c r="P72" i="21"/>
  <c r="T14" i="22"/>
  <c r="U39" i="22"/>
  <c r="U50" i="22"/>
  <c r="T50" i="22"/>
  <c r="U55" i="22"/>
  <c r="T55" i="22"/>
  <c r="U70" i="22"/>
  <c r="T46" i="23"/>
  <c r="Q66" i="23"/>
  <c r="T90" i="23"/>
  <c r="U21" i="24"/>
  <c r="T21" i="24"/>
  <c r="Q72" i="24"/>
  <c r="U44" i="25"/>
  <c r="T44" i="25"/>
  <c r="U56" i="25"/>
  <c r="T56" i="25"/>
  <c r="U24" i="26"/>
  <c r="T24" i="26"/>
  <c r="T33" i="26"/>
  <c r="U29" i="27"/>
  <c r="T29" i="27"/>
  <c r="U29" i="31"/>
  <c r="T29" i="31"/>
  <c r="U28" i="32"/>
  <c r="T28" i="32"/>
  <c r="U40" i="12"/>
  <c r="T40" i="12"/>
  <c r="E33" i="15"/>
  <c r="R72" i="15"/>
  <c r="Q33" i="16"/>
  <c r="U36" i="16"/>
  <c r="T36" i="16"/>
  <c r="U71" i="16"/>
  <c r="T72" i="16"/>
  <c r="T71" i="16"/>
  <c r="U72" i="16"/>
  <c r="E67" i="17"/>
  <c r="R73" i="17"/>
  <c r="U87" i="17"/>
  <c r="T87" i="17"/>
  <c r="U22" i="18"/>
  <c r="T22" i="18"/>
  <c r="U58" i="18"/>
  <c r="T58" i="18"/>
  <c r="T40" i="19"/>
  <c r="U40" i="19"/>
  <c r="T35" i="19"/>
  <c r="E72" i="19"/>
  <c r="S15" i="20"/>
  <c r="U20" i="20"/>
  <c r="T20" i="20"/>
  <c r="U33" i="20"/>
  <c r="U44" i="20"/>
  <c r="T44" i="20"/>
  <c r="U56" i="20"/>
  <c r="T56" i="20"/>
  <c r="R24" i="21"/>
  <c r="P53" i="21"/>
  <c r="Q59" i="21"/>
  <c r="U70" i="21"/>
  <c r="T70" i="21"/>
  <c r="E15" i="22"/>
  <c r="U45" i="22"/>
  <c r="T45" i="22"/>
  <c r="U24" i="23"/>
  <c r="T24" i="23"/>
  <c r="Q59" i="23"/>
  <c r="Q33" i="24"/>
  <c r="Q73" i="24"/>
  <c r="U73" i="24" s="1"/>
  <c r="Q30" i="25"/>
  <c r="U30" i="25" s="1"/>
  <c r="U33" i="25"/>
  <c r="T33" i="25"/>
  <c r="U59" i="25"/>
  <c r="T59" i="25"/>
  <c r="T14" i="31"/>
  <c r="U14" i="31"/>
  <c r="T66" i="18"/>
  <c r="U66" i="18"/>
  <c r="U53" i="20"/>
  <c r="T53" i="20"/>
  <c r="T71" i="21"/>
  <c r="U72" i="21"/>
  <c r="T72" i="21"/>
  <c r="U71" i="21"/>
  <c r="U49" i="22"/>
  <c r="U21" i="23"/>
  <c r="Q53" i="23"/>
  <c r="U20" i="24"/>
  <c r="U32" i="24"/>
  <c r="T45" i="24"/>
  <c r="Q15" i="25"/>
  <c r="U19" i="25"/>
  <c r="T22" i="25"/>
  <c r="S24" i="25"/>
  <c r="P30" i="25"/>
  <c r="S67" i="25"/>
  <c r="U72" i="25"/>
  <c r="T72" i="25"/>
  <c r="U71" i="25"/>
  <c r="T71" i="25"/>
  <c r="U69" i="25"/>
  <c r="T88" i="25"/>
  <c r="U18" i="26"/>
  <c r="T32" i="26"/>
  <c r="U47" i="26"/>
  <c r="P67" i="26"/>
  <c r="U94" i="26"/>
  <c r="T94" i="26"/>
  <c r="Q15" i="27"/>
  <c r="U15" i="27" s="1"/>
  <c r="P24" i="27"/>
  <c r="T24" i="27" s="1"/>
  <c r="T32" i="27"/>
  <c r="T44" i="27"/>
  <c r="U44" i="27"/>
  <c r="T55" i="27"/>
  <c r="T69" i="27"/>
  <c r="P71" i="27"/>
  <c r="P15" i="28"/>
  <c r="T15" i="28" s="1"/>
  <c r="T33" i="28"/>
  <c r="U33" i="28"/>
  <c r="Q15" i="29"/>
  <c r="U15" i="29" s="1"/>
  <c r="U47" i="29"/>
  <c r="T47" i="29"/>
  <c r="U51" i="29"/>
  <c r="T51" i="29"/>
  <c r="Q71" i="29"/>
  <c r="S72" i="29"/>
  <c r="Q40" i="30"/>
  <c r="Q73" i="30"/>
  <c r="U73" i="30" s="1"/>
  <c r="T29" i="34"/>
  <c r="U29" i="34"/>
  <c r="T30" i="36"/>
  <c r="U30" i="36"/>
  <c r="P66" i="36"/>
  <c r="T94" i="36"/>
  <c r="U94" i="36"/>
  <c r="T24" i="37"/>
  <c r="T30" i="26"/>
  <c r="U30" i="26"/>
  <c r="U59" i="26"/>
  <c r="T59" i="26"/>
  <c r="T72" i="26"/>
  <c r="U71" i="26"/>
  <c r="T71" i="26"/>
  <c r="U72" i="26"/>
  <c r="U69" i="26"/>
  <c r="T59" i="28"/>
  <c r="U59" i="28"/>
  <c r="U24" i="29"/>
  <c r="T24" i="29"/>
  <c r="U59" i="30"/>
  <c r="T59" i="30"/>
  <c r="T73" i="31"/>
  <c r="U67" i="31"/>
  <c r="U15" i="31"/>
  <c r="U9" i="31"/>
  <c r="T9" i="31"/>
  <c r="U21" i="31"/>
  <c r="T21" i="31"/>
  <c r="T50" i="31"/>
  <c r="U50" i="31"/>
  <c r="U89" i="32"/>
  <c r="T89" i="32"/>
  <c r="T33" i="36"/>
  <c r="U33" i="36"/>
  <c r="T53" i="21"/>
  <c r="U53" i="21"/>
  <c r="T33" i="23"/>
  <c r="U33" i="23"/>
  <c r="P40" i="24"/>
  <c r="U40" i="25"/>
  <c r="T40" i="25"/>
  <c r="T35" i="25"/>
  <c r="Q15" i="26"/>
  <c r="U15" i="26" s="1"/>
  <c r="Q33" i="26"/>
  <c r="U33" i="26" s="1"/>
  <c r="Q66" i="26"/>
  <c r="P71" i="26"/>
  <c r="U20" i="27"/>
  <c r="T20" i="27"/>
  <c r="U39" i="28"/>
  <c r="T39" i="28"/>
  <c r="U20" i="29"/>
  <c r="T20" i="29"/>
  <c r="U23" i="29"/>
  <c r="T23" i="29"/>
  <c r="U33" i="29"/>
  <c r="T33" i="29"/>
  <c r="P15" i="30"/>
  <c r="T21" i="30"/>
  <c r="U21" i="30"/>
  <c r="P59" i="31"/>
  <c r="U59" i="33"/>
  <c r="T59" i="33"/>
  <c r="P24" i="34"/>
  <c r="T24" i="34" s="1"/>
  <c r="U103" i="40"/>
  <c r="T103" i="40"/>
  <c r="U105" i="39"/>
  <c r="T105" i="39"/>
  <c r="U103" i="29"/>
  <c r="T103" i="29"/>
  <c r="U99" i="25"/>
  <c r="T99" i="25"/>
  <c r="U53" i="16"/>
  <c r="T53" i="16"/>
  <c r="U72" i="17"/>
  <c r="T72" i="17"/>
  <c r="T71" i="17"/>
  <c r="U71" i="17"/>
  <c r="U40" i="20"/>
  <c r="T40" i="20"/>
  <c r="P40" i="23"/>
  <c r="T40" i="23" s="1"/>
  <c r="U72" i="23"/>
  <c r="T72" i="23"/>
  <c r="U71" i="23"/>
  <c r="T71" i="23"/>
  <c r="U67" i="24"/>
  <c r="T15" i="24"/>
  <c r="T73" i="24"/>
  <c r="U15" i="24"/>
  <c r="R33" i="24"/>
  <c r="U36" i="24"/>
  <c r="U71" i="24"/>
  <c r="T72" i="24"/>
  <c r="T71" i="24"/>
  <c r="U72" i="24"/>
  <c r="T30" i="25"/>
  <c r="U51" i="25"/>
  <c r="S71" i="25"/>
  <c r="U24" i="27"/>
  <c r="U64" i="27"/>
  <c r="T64" i="27"/>
  <c r="U90" i="27"/>
  <c r="T90" i="27"/>
  <c r="T11" i="28"/>
  <c r="U11" i="28"/>
  <c r="U53" i="28"/>
  <c r="T53" i="28"/>
  <c r="U43" i="28"/>
  <c r="T43" i="28"/>
  <c r="T42" i="29"/>
  <c r="U42" i="29"/>
  <c r="U91" i="29"/>
  <c r="T91" i="29"/>
  <c r="U37" i="31"/>
  <c r="T37" i="31"/>
  <c r="T42" i="31"/>
  <c r="U42" i="31"/>
  <c r="Q53" i="32"/>
  <c r="U53" i="33"/>
  <c r="T53" i="33"/>
  <c r="U43" i="33"/>
  <c r="T43" i="33"/>
  <c r="U23" i="40"/>
  <c r="T23" i="40"/>
  <c r="T33" i="40"/>
  <c r="U40" i="15"/>
  <c r="T40" i="15"/>
  <c r="T73" i="17"/>
  <c r="U67" i="17"/>
  <c r="T67" i="17"/>
  <c r="T15" i="17"/>
  <c r="U15" i="17"/>
  <c r="U66" i="17"/>
  <c r="T66" i="17"/>
  <c r="T61" i="18"/>
  <c r="T90" i="18"/>
  <c r="T12" i="19"/>
  <c r="T28" i="19"/>
  <c r="T32" i="19"/>
  <c r="T36" i="19"/>
  <c r="U53" i="19"/>
  <c r="T53" i="19"/>
  <c r="T48" i="19"/>
  <c r="T64" i="19"/>
  <c r="T93" i="19"/>
  <c r="T19" i="20"/>
  <c r="T39" i="20"/>
  <c r="T43" i="20"/>
  <c r="T51" i="20"/>
  <c r="T55" i="20"/>
  <c r="U71" i="20"/>
  <c r="U72" i="20"/>
  <c r="T72" i="20"/>
  <c r="T71" i="20"/>
  <c r="T88" i="20"/>
  <c r="T10" i="21"/>
  <c r="T22" i="21"/>
  <c r="T26" i="21"/>
  <c r="T46" i="21"/>
  <c r="T58" i="21"/>
  <c r="T62" i="21"/>
  <c r="T69" i="21"/>
  <c r="T94" i="21"/>
  <c r="T20" i="22"/>
  <c r="U40" i="22"/>
  <c r="T40" i="22"/>
  <c r="T44" i="22"/>
  <c r="U66" i="22"/>
  <c r="T66" i="22"/>
  <c r="Q66" i="22"/>
  <c r="T90" i="22"/>
  <c r="T10" i="23"/>
  <c r="T21" i="23"/>
  <c r="T39" i="23"/>
  <c r="T42" i="23"/>
  <c r="T48" i="23"/>
  <c r="T57" i="23"/>
  <c r="T91" i="23"/>
  <c r="T12" i="24"/>
  <c r="T29" i="24"/>
  <c r="T32" i="24"/>
  <c r="T39" i="24"/>
  <c r="Q53" i="24"/>
  <c r="T55" i="24"/>
  <c r="T62" i="24"/>
  <c r="S73" i="24"/>
  <c r="U92" i="24"/>
  <c r="T19" i="25"/>
  <c r="T21" i="25"/>
  <c r="P66" i="25"/>
  <c r="T69" i="25"/>
  <c r="E73" i="25"/>
  <c r="S15" i="26"/>
  <c r="U27" i="26"/>
  <c r="U40" i="26"/>
  <c r="T40" i="26"/>
  <c r="T35" i="26"/>
  <c r="T37" i="26"/>
  <c r="P53" i="26"/>
  <c r="U70" i="26"/>
  <c r="P33" i="27"/>
  <c r="E40" i="27"/>
  <c r="E53" i="27"/>
  <c r="T62" i="27"/>
  <c r="T30" i="28"/>
  <c r="U30" i="28"/>
  <c r="Q40" i="28"/>
  <c r="U52" i="29"/>
  <c r="T52" i="29"/>
  <c r="U70" i="29"/>
  <c r="T70" i="29"/>
  <c r="Q73" i="29"/>
  <c r="U65" i="31"/>
  <c r="T65" i="31"/>
  <c r="U33" i="18"/>
  <c r="T33" i="18"/>
  <c r="U40" i="18"/>
  <c r="T40" i="18"/>
  <c r="U61" i="18"/>
  <c r="U67" i="20"/>
  <c r="T15" i="20"/>
  <c r="U15" i="20"/>
  <c r="T73" i="20"/>
  <c r="U43" i="20"/>
  <c r="U66" i="20"/>
  <c r="T66" i="20"/>
  <c r="U69" i="21"/>
  <c r="T66" i="23"/>
  <c r="U66" i="23"/>
  <c r="U61" i="23"/>
  <c r="T24" i="24"/>
  <c r="U24" i="24"/>
  <c r="E33" i="24"/>
  <c r="U53" i="24"/>
  <c r="T53" i="24"/>
  <c r="P53" i="25"/>
  <c r="T53" i="25" s="1"/>
  <c r="P59" i="25"/>
  <c r="Q67" i="25"/>
  <c r="U67" i="25" s="1"/>
  <c r="P30" i="26"/>
  <c r="P59" i="26"/>
  <c r="E66" i="26"/>
  <c r="U30" i="27"/>
  <c r="T30" i="27"/>
  <c r="U57" i="27"/>
  <c r="T57" i="27"/>
  <c r="T23" i="28"/>
  <c r="U23" i="28"/>
  <c r="U19" i="29"/>
  <c r="T19" i="29"/>
  <c r="Q24" i="29"/>
  <c r="U26" i="29"/>
  <c r="T26" i="29"/>
  <c r="S30" i="29"/>
  <c r="Q30" i="29"/>
  <c r="U42" i="34"/>
  <c r="T42" i="34"/>
  <c r="U40" i="24"/>
  <c r="T40" i="24"/>
  <c r="U73" i="25"/>
  <c r="T73" i="25"/>
  <c r="T67" i="25"/>
  <c r="U15" i="25"/>
  <c r="T15" i="25"/>
  <c r="U66" i="25"/>
  <c r="T66" i="25"/>
  <c r="E33" i="27"/>
  <c r="T53" i="27"/>
  <c r="U53" i="27"/>
  <c r="U52" i="27"/>
  <c r="U89" i="27"/>
  <c r="T20" i="28"/>
  <c r="T56" i="28"/>
  <c r="T64" i="28"/>
  <c r="E67" i="28"/>
  <c r="U18" i="29"/>
  <c r="U30" i="29"/>
  <c r="U40" i="29"/>
  <c r="T40" i="29"/>
  <c r="U35" i="29"/>
  <c r="U50" i="29"/>
  <c r="P66" i="29"/>
  <c r="T18" i="30"/>
  <c r="Q30" i="30"/>
  <c r="U40" i="30"/>
  <c r="T40" i="30"/>
  <c r="T50" i="30"/>
  <c r="T58" i="30"/>
  <c r="S67" i="30"/>
  <c r="U71" i="30"/>
  <c r="T71" i="30"/>
  <c r="U72" i="30"/>
  <c r="T72" i="30"/>
  <c r="U69" i="30"/>
  <c r="T13" i="31"/>
  <c r="S15" i="31"/>
  <c r="P24" i="31"/>
  <c r="Q40" i="31"/>
  <c r="T49" i="31"/>
  <c r="P67" i="31"/>
  <c r="T67" i="31" s="1"/>
  <c r="E24" i="32"/>
  <c r="P30" i="32"/>
  <c r="T33" i="32"/>
  <c r="Q73" i="32"/>
  <c r="U73" i="32" s="1"/>
  <c r="U14" i="33"/>
  <c r="T14" i="33"/>
  <c r="U19" i="33"/>
  <c r="T19" i="33"/>
  <c r="T27" i="33"/>
  <c r="U87" i="34"/>
  <c r="T87" i="34"/>
  <c r="T59" i="35"/>
  <c r="U59" i="35"/>
  <c r="S73" i="35"/>
  <c r="Q73" i="35"/>
  <c r="U73" i="35" s="1"/>
  <c r="T24" i="36"/>
  <c r="U24" i="36"/>
  <c r="U46" i="29"/>
  <c r="T46" i="29"/>
  <c r="U67" i="30"/>
  <c r="U15" i="30"/>
  <c r="T15" i="30"/>
  <c r="T9" i="30"/>
  <c r="T66" i="30"/>
  <c r="U66" i="30"/>
  <c r="T61" i="30"/>
  <c r="U33" i="31"/>
  <c r="U89" i="31"/>
  <c r="T89" i="31"/>
  <c r="U70" i="32"/>
  <c r="T70" i="32"/>
  <c r="T33" i="33"/>
  <c r="U22" i="34"/>
  <c r="T22" i="34"/>
  <c r="T62" i="35"/>
  <c r="U62" i="35"/>
  <c r="T20" i="37"/>
  <c r="U20" i="37"/>
  <c r="U73" i="26"/>
  <c r="U67" i="26"/>
  <c r="T67" i="26"/>
  <c r="T15" i="26"/>
  <c r="T66" i="26"/>
  <c r="U66" i="26"/>
  <c r="T36" i="27"/>
  <c r="Q67" i="27"/>
  <c r="U67" i="27" s="1"/>
  <c r="T44" i="28"/>
  <c r="U51" i="28"/>
  <c r="T51" i="28"/>
  <c r="P59" i="28"/>
  <c r="Q73" i="28"/>
  <c r="U73" i="28" s="1"/>
  <c r="U88" i="28"/>
  <c r="T88" i="28"/>
  <c r="U14" i="29"/>
  <c r="P53" i="29"/>
  <c r="T53" i="29" s="1"/>
  <c r="T55" i="29"/>
  <c r="Q59" i="29"/>
  <c r="U62" i="29"/>
  <c r="T62" i="29"/>
  <c r="T88" i="29"/>
  <c r="U13" i="30"/>
  <c r="T13" i="30"/>
  <c r="E30" i="30"/>
  <c r="P53" i="30"/>
  <c r="P73" i="31"/>
  <c r="U23" i="32"/>
  <c r="T23" i="32"/>
  <c r="U63" i="32"/>
  <c r="T63" i="32"/>
  <c r="T13" i="33"/>
  <c r="U13" i="33"/>
  <c r="U18" i="33"/>
  <c r="T18" i="33"/>
  <c r="U50" i="33"/>
  <c r="T50" i="33"/>
  <c r="P59" i="33"/>
  <c r="U62" i="33"/>
  <c r="T62" i="33"/>
  <c r="U18" i="34"/>
  <c r="T18" i="34"/>
  <c r="U51" i="34"/>
  <c r="T51" i="34"/>
  <c r="P53" i="34"/>
  <c r="U57" i="34"/>
  <c r="T57" i="34"/>
  <c r="T10" i="35"/>
  <c r="U10" i="35"/>
  <c r="U48" i="36"/>
  <c r="T48" i="36"/>
  <c r="Q59" i="36"/>
  <c r="U55" i="37"/>
  <c r="T55" i="37"/>
  <c r="U11" i="40"/>
  <c r="T11" i="40"/>
  <c r="T36" i="40"/>
  <c r="U36" i="40"/>
  <c r="P53" i="40"/>
  <c r="T53" i="40" s="1"/>
  <c r="U103" i="23"/>
  <c r="T103" i="23"/>
  <c r="L113" i="18"/>
  <c r="R113" i="18" s="1"/>
  <c r="R96" i="18"/>
  <c r="T66" i="27"/>
  <c r="U66" i="27"/>
  <c r="U61" i="27"/>
  <c r="P30" i="28"/>
  <c r="U22" i="29"/>
  <c r="T22" i="29"/>
  <c r="P30" i="29"/>
  <c r="T30" i="29" s="1"/>
  <c r="T72" i="29"/>
  <c r="U71" i="29"/>
  <c r="U72" i="29"/>
  <c r="T71" i="29"/>
  <c r="U69" i="29"/>
  <c r="T69" i="29"/>
  <c r="P72" i="29"/>
  <c r="T24" i="30"/>
  <c r="U24" i="30"/>
  <c r="U65" i="30"/>
  <c r="T65" i="30"/>
  <c r="U94" i="30"/>
  <c r="T94" i="30"/>
  <c r="U20" i="31"/>
  <c r="T20" i="31"/>
  <c r="U24" i="31"/>
  <c r="T24" i="31"/>
  <c r="P15" i="32"/>
  <c r="P24" i="32"/>
  <c r="Q33" i="32"/>
  <c r="U33" i="32" s="1"/>
  <c r="P59" i="32"/>
  <c r="P71" i="32"/>
  <c r="Q59" i="33"/>
  <c r="U73" i="34"/>
  <c r="U67" i="34"/>
  <c r="T67" i="34"/>
  <c r="U15" i="34"/>
  <c r="T15" i="34"/>
  <c r="U9" i="34"/>
  <c r="T9" i="34"/>
  <c r="U28" i="35"/>
  <c r="T28" i="35"/>
  <c r="Q40" i="35"/>
  <c r="T11" i="36"/>
  <c r="U11" i="36"/>
  <c r="U32" i="36"/>
  <c r="T32" i="36"/>
  <c r="U91" i="37"/>
  <c r="T91" i="37"/>
  <c r="U13" i="38"/>
  <c r="T13" i="38"/>
  <c r="T12" i="39"/>
  <c r="U12" i="39"/>
  <c r="T35" i="24"/>
  <c r="T9" i="25"/>
  <c r="T61" i="25"/>
  <c r="U53" i="26"/>
  <c r="T53" i="26"/>
  <c r="P40" i="27"/>
  <c r="T43" i="27"/>
  <c r="T48" i="27"/>
  <c r="E73" i="27"/>
  <c r="E24" i="28"/>
  <c r="T48" i="28"/>
  <c r="T52" i="28"/>
  <c r="P66" i="28"/>
  <c r="Q67" i="28"/>
  <c r="U67" i="28" s="1"/>
  <c r="E71" i="28"/>
  <c r="S72" i="28"/>
  <c r="T89" i="28"/>
  <c r="U10" i="29"/>
  <c r="T10" i="29"/>
  <c r="T35" i="29"/>
  <c r="T63" i="29"/>
  <c r="Q72" i="29"/>
  <c r="U87" i="29"/>
  <c r="T10" i="30"/>
  <c r="T14" i="30"/>
  <c r="R15" i="30"/>
  <c r="P33" i="30"/>
  <c r="T33" i="30" s="1"/>
  <c r="T35" i="30"/>
  <c r="U37" i="30"/>
  <c r="T37" i="30"/>
  <c r="T42" i="30"/>
  <c r="T62" i="30"/>
  <c r="P67" i="30"/>
  <c r="T67" i="30" s="1"/>
  <c r="T69" i="30"/>
  <c r="S71" i="30"/>
  <c r="E72" i="30"/>
  <c r="S73" i="30"/>
  <c r="T91" i="30"/>
  <c r="P15" i="31"/>
  <c r="T15" i="31" s="1"/>
  <c r="T17" i="31"/>
  <c r="E30" i="31"/>
  <c r="U44" i="31"/>
  <c r="T44" i="31"/>
  <c r="U52" i="31"/>
  <c r="T52" i="31"/>
  <c r="U56" i="31"/>
  <c r="T56" i="31"/>
  <c r="E66" i="31"/>
  <c r="Q72" i="31"/>
  <c r="T94" i="31"/>
  <c r="Q15" i="32"/>
  <c r="U15" i="32" s="1"/>
  <c r="U55" i="32"/>
  <c r="U57" i="32"/>
  <c r="T57" i="32"/>
  <c r="S72" i="32"/>
  <c r="Q72" i="32"/>
  <c r="T23" i="33"/>
  <c r="E30" i="33"/>
  <c r="Q33" i="33"/>
  <c r="U33" i="33" s="1"/>
  <c r="Q67" i="33"/>
  <c r="U67" i="33" s="1"/>
  <c r="T88" i="33"/>
  <c r="U88" i="34"/>
  <c r="T88" i="34"/>
  <c r="U91" i="34"/>
  <c r="T91" i="34"/>
  <c r="P53" i="35"/>
  <c r="T66" i="35"/>
  <c r="U66" i="35"/>
  <c r="U61" i="35"/>
  <c r="T61" i="35"/>
  <c r="U39" i="36"/>
  <c r="T39" i="36"/>
  <c r="U19" i="37"/>
  <c r="T19" i="37"/>
  <c r="Q24" i="37"/>
  <c r="U24" i="37" s="1"/>
  <c r="R73" i="37"/>
  <c r="U57" i="38"/>
  <c r="T57" i="38"/>
  <c r="P59" i="38"/>
  <c r="U63" i="38"/>
  <c r="T63" i="38"/>
  <c r="T67" i="27"/>
  <c r="T15" i="27"/>
  <c r="U59" i="27"/>
  <c r="T59" i="27"/>
  <c r="U72" i="27"/>
  <c r="T72" i="27"/>
  <c r="U71" i="27"/>
  <c r="T71" i="27"/>
  <c r="Q15" i="28"/>
  <c r="U15" i="28" s="1"/>
  <c r="U19" i="28"/>
  <c r="T19" i="28"/>
  <c r="T40" i="28"/>
  <c r="U40" i="28"/>
  <c r="T35" i="28"/>
  <c r="U55" i="28"/>
  <c r="T55" i="28"/>
  <c r="E73" i="28"/>
  <c r="E59" i="29"/>
  <c r="U17" i="30"/>
  <c r="T17" i="30"/>
  <c r="U29" i="30"/>
  <c r="T29" i="30"/>
  <c r="Q33" i="30"/>
  <c r="U33" i="30" s="1"/>
  <c r="U49" i="30"/>
  <c r="T49" i="30"/>
  <c r="Q66" i="30"/>
  <c r="P53" i="31"/>
  <c r="U67" i="32"/>
  <c r="T15" i="32"/>
  <c r="T67" i="32"/>
  <c r="T73" i="32"/>
  <c r="T9" i="32"/>
  <c r="E24" i="33"/>
  <c r="U39" i="33"/>
  <c r="T39" i="33"/>
  <c r="T17" i="34"/>
  <c r="U17" i="34"/>
  <c r="U30" i="34"/>
  <c r="T30" i="34"/>
  <c r="U46" i="34"/>
  <c r="T46" i="34"/>
  <c r="U50" i="34"/>
  <c r="T50" i="34"/>
  <c r="T47" i="36"/>
  <c r="U47" i="36"/>
  <c r="U67" i="29"/>
  <c r="T67" i="29"/>
  <c r="U73" i="29"/>
  <c r="T73" i="29"/>
  <c r="T15" i="29"/>
  <c r="U66" i="29"/>
  <c r="T66" i="29"/>
  <c r="U53" i="31"/>
  <c r="T53" i="31"/>
  <c r="T10" i="32"/>
  <c r="T12" i="32"/>
  <c r="U22" i="32"/>
  <c r="T30" i="32"/>
  <c r="U30" i="32"/>
  <c r="U47" i="32"/>
  <c r="T47" i="32"/>
  <c r="U62" i="32"/>
  <c r="E73" i="32"/>
  <c r="U49" i="33"/>
  <c r="Q66" i="33"/>
  <c r="U94" i="33"/>
  <c r="U49" i="34"/>
  <c r="Q66" i="34"/>
  <c r="R72" i="34"/>
  <c r="U26" i="35"/>
  <c r="P40" i="35"/>
  <c r="U52" i="35"/>
  <c r="Q59" i="35"/>
  <c r="U13" i="36"/>
  <c r="U23" i="36"/>
  <c r="Q30" i="36"/>
  <c r="U37" i="36"/>
  <c r="T53" i="36"/>
  <c r="U53" i="36"/>
  <c r="U43" i="36"/>
  <c r="T43" i="36"/>
  <c r="U51" i="36"/>
  <c r="T51" i="36"/>
  <c r="P59" i="36"/>
  <c r="Q67" i="36"/>
  <c r="U67" i="36" s="1"/>
  <c r="E71" i="36"/>
  <c r="T93" i="36"/>
  <c r="U18" i="37"/>
  <c r="U58" i="37"/>
  <c r="T58" i="37"/>
  <c r="U62" i="37"/>
  <c r="T62" i="37"/>
  <c r="U72" i="37"/>
  <c r="T72" i="37"/>
  <c r="U71" i="37"/>
  <c r="T71" i="37"/>
  <c r="U69" i="37"/>
  <c r="T69" i="37"/>
  <c r="Q72" i="37"/>
  <c r="Q15" i="38"/>
  <c r="U17" i="38"/>
  <c r="T17" i="38"/>
  <c r="T39" i="38"/>
  <c r="U39" i="38"/>
  <c r="P73" i="38"/>
  <c r="T73" i="38" s="1"/>
  <c r="S30" i="39"/>
  <c r="Q30" i="39"/>
  <c r="T48" i="40"/>
  <c r="U48" i="40"/>
  <c r="E80" i="40"/>
  <c r="U104" i="1"/>
  <c r="T104" i="1"/>
  <c r="U104" i="30"/>
  <c r="T104" i="30"/>
  <c r="T100" i="27"/>
  <c r="U100" i="27"/>
  <c r="T98" i="26"/>
  <c r="U98" i="26"/>
  <c r="U99" i="17"/>
  <c r="T99" i="17"/>
  <c r="U109" i="16"/>
  <c r="T109" i="16"/>
  <c r="T109" i="14"/>
  <c r="U109" i="14"/>
  <c r="U21" i="34"/>
  <c r="T21" i="34"/>
  <c r="U45" i="34"/>
  <c r="T45" i="34"/>
  <c r="U32" i="35"/>
  <c r="T32" i="35"/>
  <c r="U48" i="35"/>
  <c r="T48" i="35"/>
  <c r="U19" i="36"/>
  <c r="T19" i="36"/>
  <c r="U22" i="37"/>
  <c r="T22" i="37"/>
  <c r="T30" i="38"/>
  <c r="U30" i="38"/>
  <c r="T30" i="39"/>
  <c r="U30" i="39"/>
  <c r="U97" i="37"/>
  <c r="T97" i="37"/>
  <c r="U103" i="31"/>
  <c r="T103" i="31"/>
  <c r="U40" i="27"/>
  <c r="T45" i="31"/>
  <c r="T57" i="31"/>
  <c r="T61" i="31"/>
  <c r="T90" i="31"/>
  <c r="T19" i="32"/>
  <c r="U26" i="32"/>
  <c r="T39" i="32"/>
  <c r="U58" i="32"/>
  <c r="T64" i="32"/>
  <c r="T90" i="32"/>
  <c r="U92" i="32"/>
  <c r="T92" i="32"/>
  <c r="P30" i="33"/>
  <c r="T32" i="33"/>
  <c r="T35" i="33"/>
  <c r="T46" i="33"/>
  <c r="T51" i="33"/>
  <c r="T63" i="33"/>
  <c r="T91" i="33"/>
  <c r="T10" i="34"/>
  <c r="T58" i="34"/>
  <c r="U15" i="35"/>
  <c r="T15" i="35"/>
  <c r="U9" i="35"/>
  <c r="U36" i="35"/>
  <c r="T36" i="35"/>
  <c r="U53" i="35"/>
  <c r="U46" i="35"/>
  <c r="T57" i="35"/>
  <c r="U64" i="35"/>
  <c r="T64" i="35"/>
  <c r="P67" i="35"/>
  <c r="T67" i="35" s="1"/>
  <c r="U89" i="35"/>
  <c r="U17" i="36"/>
  <c r="T28" i="36"/>
  <c r="U55" i="36"/>
  <c r="T55" i="36"/>
  <c r="U65" i="36"/>
  <c r="U14" i="37"/>
  <c r="P40" i="37"/>
  <c r="Q40" i="37"/>
  <c r="U42" i="37"/>
  <c r="U50" i="37"/>
  <c r="U29" i="39"/>
  <c r="T29" i="39"/>
  <c r="T30" i="40"/>
  <c r="U111" i="21"/>
  <c r="T111" i="21"/>
  <c r="U107" i="20"/>
  <c r="T107" i="20"/>
  <c r="U71" i="28"/>
  <c r="T71" i="28"/>
  <c r="U72" i="28"/>
  <c r="T72" i="28"/>
  <c r="U40" i="31"/>
  <c r="T40" i="31"/>
  <c r="Q24" i="32"/>
  <c r="U27" i="32"/>
  <c r="T27" i="32"/>
  <c r="R33" i="32"/>
  <c r="T66" i="32"/>
  <c r="U66" i="32"/>
  <c r="U71" i="32"/>
  <c r="T72" i="32"/>
  <c r="T71" i="32"/>
  <c r="T69" i="32"/>
  <c r="P72" i="32"/>
  <c r="Q30" i="33"/>
  <c r="R40" i="33"/>
  <c r="U72" i="33"/>
  <c r="T72" i="33"/>
  <c r="T71" i="33"/>
  <c r="U71" i="33"/>
  <c r="R73" i="33"/>
  <c r="Q30" i="34"/>
  <c r="P40" i="34"/>
  <c r="U66" i="34"/>
  <c r="T66" i="34"/>
  <c r="U61" i="34"/>
  <c r="T61" i="34"/>
  <c r="U72" i="34"/>
  <c r="T71" i="34"/>
  <c r="T72" i="34"/>
  <c r="U71" i="34"/>
  <c r="U69" i="34"/>
  <c r="U90" i="34"/>
  <c r="T90" i="34"/>
  <c r="T30" i="35"/>
  <c r="U30" i="35"/>
  <c r="Q33" i="35"/>
  <c r="U33" i="35" s="1"/>
  <c r="Q67" i="35"/>
  <c r="U67" i="35" s="1"/>
  <c r="P73" i="35"/>
  <c r="T73" i="35" s="1"/>
  <c r="P15" i="36"/>
  <c r="T15" i="36" s="1"/>
  <c r="U59" i="36"/>
  <c r="T59" i="36"/>
  <c r="U88" i="36"/>
  <c r="T88" i="36"/>
  <c r="U53" i="37"/>
  <c r="T53" i="37"/>
  <c r="U43" i="37"/>
  <c r="T33" i="38"/>
  <c r="U33" i="38"/>
  <c r="U56" i="38"/>
  <c r="T56" i="38"/>
  <c r="U44" i="39"/>
  <c r="T44" i="39"/>
  <c r="T24" i="40"/>
  <c r="U24" i="40"/>
  <c r="U40" i="40"/>
  <c r="T40" i="40"/>
  <c r="U35" i="40"/>
  <c r="T35" i="40"/>
  <c r="U102" i="38"/>
  <c r="T102" i="38"/>
  <c r="U114" i="33"/>
  <c r="T114" i="33"/>
  <c r="U98" i="32"/>
  <c r="T98" i="32"/>
  <c r="U106" i="32"/>
  <c r="T106" i="32"/>
  <c r="R96" i="28"/>
  <c r="L113" i="28"/>
  <c r="R113" i="28" s="1"/>
  <c r="U101" i="24"/>
  <c r="T101" i="24"/>
  <c r="T114" i="12"/>
  <c r="U114" i="12"/>
  <c r="R96" i="11"/>
  <c r="L113" i="11"/>
  <c r="R113" i="11" s="1"/>
  <c r="U114" i="4"/>
  <c r="T114" i="4"/>
  <c r="T35" i="27"/>
  <c r="T73" i="28"/>
  <c r="T67" i="28"/>
  <c r="U66" i="28"/>
  <c r="T66" i="28"/>
  <c r="T9" i="29"/>
  <c r="T61" i="29"/>
  <c r="U53" i="30"/>
  <c r="T53" i="30"/>
  <c r="T43" i="31"/>
  <c r="U72" i="31"/>
  <c r="T72" i="31"/>
  <c r="U71" i="31"/>
  <c r="T71" i="31"/>
  <c r="R24" i="32"/>
  <c r="S33" i="32"/>
  <c r="U40" i="32"/>
  <c r="T40" i="32"/>
  <c r="U35" i="32"/>
  <c r="T35" i="32"/>
  <c r="E40" i="32"/>
  <c r="U53" i="32"/>
  <c r="T53" i="32"/>
  <c r="Q71" i="32"/>
  <c r="S40" i="33"/>
  <c r="U42" i="33"/>
  <c r="T42" i="33"/>
  <c r="S73" i="33"/>
  <c r="U87" i="33"/>
  <c r="T87" i="33"/>
  <c r="U53" i="34"/>
  <c r="T53" i="34"/>
  <c r="U12" i="35"/>
  <c r="T12" i="35"/>
  <c r="U72" i="35"/>
  <c r="U71" i="35"/>
  <c r="T71" i="35"/>
  <c r="T72" i="35"/>
  <c r="T69" i="35"/>
  <c r="P72" i="35"/>
  <c r="Q15" i="36"/>
  <c r="U15" i="36" s="1"/>
  <c r="Q71" i="36"/>
  <c r="U10" i="37"/>
  <c r="T10" i="37"/>
  <c r="T21" i="37"/>
  <c r="S24" i="37"/>
  <c r="U26" i="37"/>
  <c r="T26" i="37"/>
  <c r="R40" i="37"/>
  <c r="U46" i="37"/>
  <c r="T46" i="37"/>
  <c r="P53" i="37"/>
  <c r="P66" i="37"/>
  <c r="P73" i="37"/>
  <c r="T73" i="37" s="1"/>
  <c r="R71" i="40"/>
  <c r="U111" i="40"/>
  <c r="T111" i="40"/>
  <c r="U98" i="39"/>
  <c r="T98" i="39"/>
  <c r="U114" i="38"/>
  <c r="T114" i="38"/>
  <c r="T102" i="33"/>
  <c r="U102" i="33"/>
  <c r="T105" i="25"/>
  <c r="U105" i="25"/>
  <c r="U59" i="31"/>
  <c r="T59" i="31"/>
  <c r="U66" i="31"/>
  <c r="T66" i="31"/>
  <c r="U11" i="32"/>
  <c r="T11" i="32"/>
  <c r="U59" i="32"/>
  <c r="T59" i="32"/>
  <c r="U40" i="33"/>
  <c r="T40" i="33"/>
  <c r="U24" i="34"/>
  <c r="T33" i="34"/>
  <c r="U33" i="34"/>
  <c r="U59" i="34"/>
  <c r="T59" i="34"/>
  <c r="P73" i="34"/>
  <c r="T73" i="34" s="1"/>
  <c r="U24" i="35"/>
  <c r="T24" i="35"/>
  <c r="U93" i="35"/>
  <c r="T93" i="35"/>
  <c r="T30" i="37"/>
  <c r="U30" i="37"/>
  <c r="Q53" i="37"/>
  <c r="T59" i="37"/>
  <c r="U59" i="37"/>
  <c r="P24" i="38"/>
  <c r="Q30" i="38"/>
  <c r="U13" i="39"/>
  <c r="T13" i="39"/>
  <c r="T32" i="39"/>
  <c r="U32" i="39"/>
  <c r="T12" i="40"/>
  <c r="U12" i="40"/>
  <c r="U106" i="1"/>
  <c r="T106" i="1"/>
  <c r="U104" i="32"/>
  <c r="T104" i="32"/>
  <c r="U100" i="26"/>
  <c r="T100" i="26"/>
  <c r="U111" i="16"/>
  <c r="T111" i="16"/>
  <c r="U107" i="12"/>
  <c r="T107" i="12"/>
  <c r="U72" i="32"/>
  <c r="U40" i="35"/>
  <c r="T40" i="35"/>
  <c r="U67" i="37"/>
  <c r="U15" i="37"/>
  <c r="T15" i="37"/>
  <c r="U66" i="37"/>
  <c r="T66" i="37"/>
  <c r="T36" i="38"/>
  <c r="U55" i="38"/>
  <c r="Q71" i="38"/>
  <c r="U94" i="38"/>
  <c r="T94" i="38"/>
  <c r="P15" i="39"/>
  <c r="T15" i="39" s="1"/>
  <c r="U28" i="39"/>
  <c r="U42" i="39"/>
  <c r="U52" i="39"/>
  <c r="T52" i="39"/>
  <c r="U56" i="39"/>
  <c r="T56" i="39"/>
  <c r="E15" i="40"/>
  <c r="T29" i="40"/>
  <c r="Q33" i="40"/>
  <c r="U33" i="40" s="1"/>
  <c r="T47" i="40"/>
  <c r="U59" i="40"/>
  <c r="T59" i="40"/>
  <c r="U64" i="40"/>
  <c r="T70" i="40"/>
  <c r="U93" i="40"/>
  <c r="E80" i="32"/>
  <c r="E80" i="25"/>
  <c r="U114" i="1"/>
  <c r="T114" i="1"/>
  <c r="U114" i="40"/>
  <c r="T114" i="40"/>
  <c r="U98" i="35"/>
  <c r="T98" i="35"/>
  <c r="R96" i="29"/>
  <c r="L113" i="29"/>
  <c r="R113" i="29" s="1"/>
  <c r="U100" i="28"/>
  <c r="T100" i="28"/>
  <c r="U105" i="27"/>
  <c r="T105" i="27"/>
  <c r="T114" i="26"/>
  <c r="T103" i="25"/>
  <c r="U103" i="25"/>
  <c r="T114" i="25"/>
  <c r="E96" i="23"/>
  <c r="E113" i="23" s="1"/>
  <c r="U97" i="23"/>
  <c r="T106" i="22"/>
  <c r="U106" i="22"/>
  <c r="U97" i="20"/>
  <c r="T97" i="20"/>
  <c r="L113" i="19"/>
  <c r="R113" i="19" s="1"/>
  <c r="U100" i="18"/>
  <c r="T100" i="18"/>
  <c r="U98" i="13"/>
  <c r="T98" i="13"/>
  <c r="E96" i="12"/>
  <c r="U96" i="12" s="1"/>
  <c r="U97" i="12"/>
  <c r="T97" i="12"/>
  <c r="U102" i="5"/>
  <c r="T102" i="5"/>
  <c r="U92" i="39"/>
  <c r="T92" i="39"/>
  <c r="U105" i="37"/>
  <c r="T105" i="37"/>
  <c r="E96" i="32"/>
  <c r="U96" i="32" s="1"/>
  <c r="U108" i="29"/>
  <c r="T108" i="29"/>
  <c r="U103" i="27"/>
  <c r="T103" i="27"/>
  <c r="U111" i="26"/>
  <c r="T111" i="26"/>
  <c r="U104" i="22"/>
  <c r="T104" i="22"/>
  <c r="U114" i="22"/>
  <c r="T114" i="22"/>
  <c r="R96" i="21"/>
  <c r="L113" i="21"/>
  <c r="R113" i="21" s="1"/>
  <c r="S96" i="18"/>
  <c r="M113" i="18"/>
  <c r="S113" i="18" s="1"/>
  <c r="M113" i="13"/>
  <c r="S113" i="13" s="1"/>
  <c r="S96" i="13"/>
  <c r="T100" i="12"/>
  <c r="U100" i="12"/>
  <c r="U73" i="38"/>
  <c r="U67" i="38"/>
  <c r="T67" i="38"/>
  <c r="U15" i="38"/>
  <c r="T15" i="38"/>
  <c r="U14" i="40"/>
  <c r="T14" i="40"/>
  <c r="U18" i="40"/>
  <c r="T18" i="40"/>
  <c r="P24" i="40"/>
  <c r="Q30" i="40"/>
  <c r="U30" i="40" s="1"/>
  <c r="U38" i="40"/>
  <c r="T38" i="40"/>
  <c r="U101" i="40"/>
  <c r="T101" i="40"/>
  <c r="U99" i="36"/>
  <c r="T99" i="36"/>
  <c r="U107" i="35"/>
  <c r="T107" i="35"/>
  <c r="S96" i="33"/>
  <c r="M113" i="33"/>
  <c r="S113" i="33" s="1"/>
  <c r="U102" i="32"/>
  <c r="T102" i="32"/>
  <c r="U108" i="28"/>
  <c r="T108" i="28"/>
  <c r="U107" i="26"/>
  <c r="T107" i="26"/>
  <c r="T109" i="21"/>
  <c r="U109" i="21"/>
  <c r="U105" i="20"/>
  <c r="T105" i="20"/>
  <c r="U106" i="13"/>
  <c r="T106" i="13"/>
  <c r="T114" i="13"/>
  <c r="U114" i="13"/>
  <c r="T98" i="10"/>
  <c r="U98" i="10"/>
  <c r="T101" i="6"/>
  <c r="U101" i="6"/>
  <c r="U73" i="33"/>
  <c r="T73" i="33"/>
  <c r="T67" i="33"/>
  <c r="U66" i="33"/>
  <c r="T66" i="33"/>
  <c r="T53" i="35"/>
  <c r="U71" i="36"/>
  <c r="T71" i="36"/>
  <c r="U72" i="36"/>
  <c r="T72" i="36"/>
  <c r="U53" i="38"/>
  <c r="T53" i="38"/>
  <c r="T43" i="38"/>
  <c r="U66" i="38"/>
  <c r="T66" i="38"/>
  <c r="U71" i="38"/>
  <c r="T71" i="38"/>
  <c r="U72" i="38"/>
  <c r="T72" i="38"/>
  <c r="U20" i="39"/>
  <c r="T20" i="39"/>
  <c r="P15" i="40"/>
  <c r="T15" i="40" s="1"/>
  <c r="Q40" i="40"/>
  <c r="P66" i="40"/>
  <c r="R67" i="40"/>
  <c r="P72" i="40"/>
  <c r="E80" i="23"/>
  <c r="U101" i="38"/>
  <c r="T101" i="38"/>
  <c r="U102" i="31"/>
  <c r="T102" i="31"/>
  <c r="U99" i="27"/>
  <c r="T99" i="27"/>
  <c r="E96" i="27"/>
  <c r="U96" i="27" s="1"/>
  <c r="U111" i="24"/>
  <c r="T111" i="24"/>
  <c r="L113" i="23"/>
  <c r="R113" i="23" s="1"/>
  <c r="R96" i="23"/>
  <c r="U99" i="7"/>
  <c r="T99" i="7"/>
  <c r="U40" i="34"/>
  <c r="T40" i="34"/>
  <c r="T35" i="35"/>
  <c r="T67" i="36"/>
  <c r="T73" i="36"/>
  <c r="T50" i="36"/>
  <c r="U66" i="36"/>
  <c r="T66" i="36"/>
  <c r="T87" i="36"/>
  <c r="T9" i="37"/>
  <c r="T45" i="37"/>
  <c r="T57" i="37"/>
  <c r="T61" i="37"/>
  <c r="T90" i="37"/>
  <c r="T12" i="38"/>
  <c r="T23" i="38"/>
  <c r="U27" i="38"/>
  <c r="T27" i="38"/>
  <c r="T32" i="38"/>
  <c r="R33" i="38"/>
  <c r="E40" i="38"/>
  <c r="T45" i="38"/>
  <c r="U47" i="38"/>
  <c r="T47" i="38"/>
  <c r="T24" i="39"/>
  <c r="U24" i="39"/>
  <c r="E33" i="39"/>
  <c r="E53" i="39"/>
  <c r="P67" i="39"/>
  <c r="T67" i="39" s="1"/>
  <c r="E72" i="39"/>
  <c r="Q15" i="40"/>
  <c r="U15" i="40" s="1"/>
  <c r="U42" i="40"/>
  <c r="T42" i="40"/>
  <c r="U50" i="40"/>
  <c r="T50" i="40"/>
  <c r="Q59" i="40"/>
  <c r="Q66" i="40"/>
  <c r="P71" i="40"/>
  <c r="Q73" i="40"/>
  <c r="U73" i="40" s="1"/>
  <c r="U108" i="1"/>
  <c r="T108" i="1"/>
  <c r="U99" i="40"/>
  <c r="T99" i="40"/>
  <c r="T101" i="35"/>
  <c r="U100" i="32"/>
  <c r="T100" i="32"/>
  <c r="U108" i="32"/>
  <c r="T108" i="32"/>
  <c r="T99" i="31"/>
  <c r="T101" i="29"/>
  <c r="U104" i="28"/>
  <c r="T104" i="28"/>
  <c r="U107" i="25"/>
  <c r="T107" i="25"/>
  <c r="M113" i="23"/>
  <c r="S113" i="23" s="1"/>
  <c r="S96" i="23"/>
  <c r="U105" i="15"/>
  <c r="T105" i="15"/>
  <c r="U33" i="37"/>
  <c r="T33" i="37"/>
  <c r="T40" i="37"/>
  <c r="U40" i="37"/>
  <c r="U61" i="37"/>
  <c r="S33" i="38"/>
  <c r="U40" i="38"/>
  <c r="T40" i="38"/>
  <c r="U35" i="38"/>
  <c r="T35" i="38"/>
  <c r="P66" i="39"/>
  <c r="E67" i="40"/>
  <c r="U87" i="40"/>
  <c r="T87" i="40"/>
  <c r="E80" i="37"/>
  <c r="U100" i="39"/>
  <c r="T100" i="39"/>
  <c r="T99" i="35"/>
  <c r="T97" i="31"/>
  <c r="T99" i="29"/>
  <c r="U109" i="24"/>
  <c r="T109" i="24"/>
  <c r="U99" i="20"/>
  <c r="T99" i="20"/>
  <c r="U102" i="18"/>
  <c r="T102" i="18"/>
  <c r="U110" i="17"/>
  <c r="T110" i="17"/>
  <c r="U102" i="9"/>
  <c r="T102" i="9"/>
  <c r="T102" i="2"/>
  <c r="U102" i="2"/>
  <c r="U53" i="39"/>
  <c r="T53" i="39"/>
  <c r="E80" i="33"/>
  <c r="E80" i="26"/>
  <c r="E80" i="22"/>
  <c r="E80" i="5"/>
  <c r="E80" i="4"/>
  <c r="U111" i="38"/>
  <c r="U102" i="37"/>
  <c r="U106" i="37"/>
  <c r="U98" i="36"/>
  <c r="R96" i="33"/>
  <c r="U105" i="32"/>
  <c r="U107" i="32"/>
  <c r="T111" i="32"/>
  <c r="S96" i="30"/>
  <c r="T103" i="28"/>
  <c r="T111" i="28"/>
  <c r="M113" i="24"/>
  <c r="S113" i="24" s="1"/>
  <c r="T110" i="21"/>
  <c r="U99" i="19"/>
  <c r="T111" i="15"/>
  <c r="U111" i="15"/>
  <c r="T102" i="14"/>
  <c r="U102" i="14"/>
  <c r="U114" i="14"/>
  <c r="T114" i="14"/>
  <c r="U108" i="13"/>
  <c r="T108" i="13"/>
  <c r="T104" i="9"/>
  <c r="U104" i="9"/>
  <c r="M113" i="8"/>
  <c r="S113" i="8" s="1"/>
  <c r="S96" i="8"/>
  <c r="T105" i="7"/>
  <c r="U105" i="7"/>
  <c r="U100" i="3"/>
  <c r="T100" i="3"/>
  <c r="U71" i="40"/>
  <c r="U72" i="40"/>
  <c r="T72" i="40"/>
  <c r="T71" i="40"/>
  <c r="E80" i="36"/>
  <c r="E96" i="38"/>
  <c r="E113" i="38" s="1"/>
  <c r="L113" i="37"/>
  <c r="R113" i="37" s="1"/>
  <c r="L113" i="20"/>
  <c r="R113" i="20" s="1"/>
  <c r="U111" i="18"/>
  <c r="T111" i="18"/>
  <c r="U105" i="12"/>
  <c r="T105" i="12"/>
  <c r="U106" i="6"/>
  <c r="T106" i="6"/>
  <c r="T100" i="2"/>
  <c r="U100" i="2"/>
  <c r="U66" i="39"/>
  <c r="U40" i="39"/>
  <c r="T73" i="40"/>
  <c r="T67" i="40"/>
  <c r="U66" i="40"/>
  <c r="T66" i="40"/>
  <c r="E80" i="38"/>
  <c r="E80" i="35"/>
  <c r="E80" i="17"/>
  <c r="E80" i="10"/>
  <c r="S96" i="31"/>
  <c r="E96" i="31"/>
  <c r="E113" i="31" s="1"/>
  <c r="M113" i="29"/>
  <c r="S113" i="29" s="1"/>
  <c r="T114" i="29"/>
  <c r="T114" i="27"/>
  <c r="T97" i="17"/>
  <c r="U97" i="17"/>
  <c r="T103" i="15"/>
  <c r="U103" i="15"/>
  <c r="U114" i="10"/>
  <c r="T114" i="10"/>
  <c r="T97" i="7"/>
  <c r="U97" i="7"/>
  <c r="T43" i="39"/>
  <c r="U72" i="39"/>
  <c r="T72" i="39"/>
  <c r="U71" i="39"/>
  <c r="T71" i="39"/>
  <c r="E80" i="28"/>
  <c r="E80" i="27"/>
  <c r="E80" i="20"/>
  <c r="E80" i="16"/>
  <c r="E80" i="9"/>
  <c r="E80" i="2"/>
  <c r="R96" i="24"/>
  <c r="T114" i="20"/>
  <c r="U105" i="18"/>
  <c r="T105" i="18"/>
  <c r="U100" i="13"/>
  <c r="T100" i="13"/>
  <c r="U102" i="10"/>
  <c r="T102" i="10"/>
  <c r="U111" i="8"/>
  <c r="T111" i="8"/>
  <c r="T104" i="6"/>
  <c r="U104" i="6"/>
  <c r="S96" i="5"/>
  <c r="T73" i="39"/>
  <c r="U67" i="39"/>
  <c r="U15" i="39"/>
  <c r="U59" i="39"/>
  <c r="T59" i="39"/>
  <c r="T66" i="39"/>
  <c r="U53" i="40"/>
  <c r="E80" i="1"/>
  <c r="E80" i="34"/>
  <c r="E80" i="30"/>
  <c r="E80" i="6"/>
  <c r="U104" i="39"/>
  <c r="T110" i="39"/>
  <c r="T103" i="36"/>
  <c r="U105" i="36"/>
  <c r="T111" i="36"/>
  <c r="T102" i="34"/>
  <c r="T110" i="34"/>
  <c r="T101" i="33"/>
  <c r="T109" i="33"/>
  <c r="U98" i="31"/>
  <c r="U100" i="31"/>
  <c r="U104" i="31"/>
  <c r="U107" i="30"/>
  <c r="U109" i="30"/>
  <c r="U111" i="30"/>
  <c r="U102" i="29"/>
  <c r="U104" i="29"/>
  <c r="U106" i="29"/>
  <c r="U110" i="29"/>
  <c r="T109" i="25"/>
  <c r="U98" i="18"/>
  <c r="U104" i="17"/>
  <c r="T103" i="16"/>
  <c r="U99" i="12"/>
  <c r="T99" i="12"/>
  <c r="T99" i="11"/>
  <c r="U99" i="11"/>
  <c r="T108" i="8"/>
  <c r="T100" i="5"/>
  <c r="T102" i="4"/>
  <c r="U102" i="4"/>
  <c r="T108" i="2"/>
  <c r="U108" i="2"/>
  <c r="U109" i="8"/>
  <c r="T109" i="8"/>
  <c r="M113" i="11"/>
  <c r="S113" i="11" s="1"/>
  <c r="U114" i="11"/>
  <c r="R96" i="3"/>
  <c r="L113" i="12"/>
  <c r="R113" i="12" s="1"/>
  <c r="U100" i="10"/>
  <c r="U101" i="8"/>
  <c r="T101" i="8"/>
  <c r="T111" i="6"/>
  <c r="U111" i="5"/>
  <c r="T98" i="3"/>
  <c r="T113" i="38"/>
  <c r="U113" i="38"/>
  <c r="U99" i="1"/>
  <c r="U107" i="1"/>
  <c r="U109" i="40"/>
  <c r="U109" i="39"/>
  <c r="L113" i="39"/>
  <c r="R113" i="39" s="1"/>
  <c r="U100" i="37"/>
  <c r="U107" i="37"/>
  <c r="E96" i="34"/>
  <c r="R96" i="31"/>
  <c r="L113" i="31"/>
  <c r="R113" i="31" s="1"/>
  <c r="U108" i="19"/>
  <c r="T108" i="19"/>
  <c r="U110" i="19"/>
  <c r="T110" i="19"/>
  <c r="U99" i="15"/>
  <c r="T99" i="15"/>
  <c r="U98" i="2"/>
  <c r="E96" i="2"/>
  <c r="T98" i="2"/>
  <c r="M113" i="39"/>
  <c r="S113" i="39" s="1"/>
  <c r="E96" i="37"/>
  <c r="T101" i="32"/>
  <c r="U101" i="32"/>
  <c r="U103" i="32"/>
  <c r="T103" i="32"/>
  <c r="T108" i="31"/>
  <c r="U108" i="31"/>
  <c r="U110" i="31"/>
  <c r="T110" i="31"/>
  <c r="M113" i="27"/>
  <c r="S113" i="27" s="1"/>
  <c r="S96" i="27"/>
  <c r="U108" i="22"/>
  <c r="T108" i="22"/>
  <c r="U111" i="10"/>
  <c r="T111" i="10"/>
  <c r="S96" i="1"/>
  <c r="T97" i="1"/>
  <c r="T105" i="1"/>
  <c r="T100" i="40"/>
  <c r="U105" i="40"/>
  <c r="T97" i="38"/>
  <c r="T103" i="37"/>
  <c r="U101" i="36"/>
  <c r="T101" i="36"/>
  <c r="T110" i="36"/>
  <c r="L113" i="36"/>
  <c r="R113" i="36" s="1"/>
  <c r="U100" i="35"/>
  <c r="T100" i="35"/>
  <c r="T109" i="35"/>
  <c r="U104" i="34"/>
  <c r="T104" i="34"/>
  <c r="U110" i="32"/>
  <c r="T110" i="32"/>
  <c r="U101" i="31"/>
  <c r="T101" i="31"/>
  <c r="S96" i="28"/>
  <c r="M113" i="28"/>
  <c r="S113" i="28" s="1"/>
  <c r="U102" i="28"/>
  <c r="T102" i="28"/>
  <c r="U110" i="28"/>
  <c r="T110" i="28"/>
  <c r="U96" i="23"/>
  <c r="T96" i="23"/>
  <c r="L113" i="35"/>
  <c r="R113" i="35" s="1"/>
  <c r="U99" i="34"/>
  <c r="T99" i="34"/>
  <c r="U101" i="34"/>
  <c r="T101" i="34"/>
  <c r="U107" i="34"/>
  <c r="T107" i="34"/>
  <c r="U109" i="34"/>
  <c r="T109" i="34"/>
  <c r="U103" i="33"/>
  <c r="T103" i="33"/>
  <c r="U111" i="33"/>
  <c r="T111" i="33"/>
  <c r="U99" i="32"/>
  <c r="T99" i="32"/>
  <c r="U106" i="31"/>
  <c r="T106" i="31"/>
  <c r="U99" i="26"/>
  <c r="T99" i="26"/>
  <c r="E96" i="26"/>
  <c r="U98" i="17"/>
  <c r="T98" i="17"/>
  <c r="U100" i="17"/>
  <c r="T100" i="17"/>
  <c r="U100" i="16"/>
  <c r="T100" i="16"/>
  <c r="U97" i="3"/>
  <c r="T97" i="3"/>
  <c r="E96" i="3"/>
  <c r="U99" i="3"/>
  <c r="T99" i="3"/>
  <c r="E96" i="1"/>
  <c r="L113" i="1"/>
  <c r="R113" i="1" s="1"/>
  <c r="E96" i="35"/>
  <c r="S96" i="35"/>
  <c r="M113" i="35"/>
  <c r="S113" i="35" s="1"/>
  <c r="T103" i="30"/>
  <c r="U103" i="30"/>
  <c r="U105" i="30"/>
  <c r="T105" i="30"/>
  <c r="E96" i="39"/>
  <c r="R96" i="38"/>
  <c r="U101" i="30"/>
  <c r="T101" i="30"/>
  <c r="T102" i="1"/>
  <c r="T110" i="1"/>
  <c r="E96" i="40"/>
  <c r="T102" i="40"/>
  <c r="T107" i="40"/>
  <c r="T97" i="39"/>
  <c r="T102" i="39"/>
  <c r="T107" i="39"/>
  <c r="T96" i="38"/>
  <c r="U97" i="38"/>
  <c r="T99" i="38"/>
  <c r="T104" i="38"/>
  <c r="T109" i="38"/>
  <c r="U98" i="37"/>
  <c r="U110" i="37"/>
  <c r="E96" i="36"/>
  <c r="S96" i="36"/>
  <c r="M113" i="36"/>
  <c r="S113" i="36" s="1"/>
  <c r="U97" i="36"/>
  <c r="R96" i="32"/>
  <c r="T114" i="30"/>
  <c r="U100" i="29"/>
  <c r="T100" i="29"/>
  <c r="U105" i="23"/>
  <c r="T105" i="23"/>
  <c r="U106" i="20"/>
  <c r="T106" i="20"/>
  <c r="U97" i="40"/>
  <c r="U109" i="36"/>
  <c r="T109" i="36"/>
  <c r="U108" i="35"/>
  <c r="T108" i="35"/>
  <c r="U98" i="33"/>
  <c r="E96" i="33"/>
  <c r="T98" i="33"/>
  <c r="U100" i="33"/>
  <c r="T100" i="33"/>
  <c r="U106" i="33"/>
  <c r="T106" i="33"/>
  <c r="U108" i="33"/>
  <c r="T108" i="33"/>
  <c r="U101" i="27"/>
  <c r="T101" i="27"/>
  <c r="U109" i="27"/>
  <c r="T109" i="27"/>
  <c r="T101" i="23"/>
  <c r="U101" i="23"/>
  <c r="U107" i="15"/>
  <c r="T107" i="15"/>
  <c r="U106" i="25"/>
  <c r="T106" i="25"/>
  <c r="U100" i="24"/>
  <c r="E96" i="24"/>
  <c r="T100" i="24"/>
  <c r="L113" i="16"/>
  <c r="R113" i="16" s="1"/>
  <c r="E113" i="12"/>
  <c r="M113" i="12"/>
  <c r="S113" i="12" s="1"/>
  <c r="S96" i="12"/>
  <c r="U100" i="11"/>
  <c r="T100" i="11"/>
  <c r="T114" i="36"/>
  <c r="U114" i="32"/>
  <c r="M113" i="26"/>
  <c r="S113" i="26" s="1"/>
  <c r="S96" i="26"/>
  <c r="T110" i="24"/>
  <c r="U110" i="24"/>
  <c r="U109" i="22"/>
  <c r="T109" i="22"/>
  <c r="U100" i="19"/>
  <c r="T100" i="19"/>
  <c r="U102" i="19"/>
  <c r="T102" i="19"/>
  <c r="U99" i="18"/>
  <c r="T99" i="18"/>
  <c r="U101" i="18"/>
  <c r="T101" i="18"/>
  <c r="U107" i="18"/>
  <c r="T107" i="18"/>
  <c r="U109" i="18"/>
  <c r="T109" i="18"/>
  <c r="U98" i="29"/>
  <c r="T107" i="29"/>
  <c r="U114" i="28"/>
  <c r="U109" i="26"/>
  <c r="T109" i="26"/>
  <c r="T105" i="22"/>
  <c r="U105" i="22"/>
  <c r="U102" i="21"/>
  <c r="E96" i="21"/>
  <c r="T102" i="21"/>
  <c r="U101" i="20"/>
  <c r="T101" i="20"/>
  <c r="U105" i="16"/>
  <c r="T105" i="16"/>
  <c r="U107" i="16"/>
  <c r="T107" i="16"/>
  <c r="U110" i="13"/>
  <c r="T110" i="13"/>
  <c r="U109" i="12"/>
  <c r="T109" i="12"/>
  <c r="U97" i="28"/>
  <c r="T97" i="28"/>
  <c r="U105" i="28"/>
  <c r="T105" i="28"/>
  <c r="U104" i="27"/>
  <c r="T104" i="27"/>
  <c r="E96" i="25"/>
  <c r="U97" i="25"/>
  <c r="U101" i="25"/>
  <c r="T101" i="25"/>
  <c r="U105" i="24"/>
  <c r="T105" i="24"/>
  <c r="R96" i="22"/>
  <c r="L113" i="22"/>
  <c r="R113" i="22" s="1"/>
  <c r="U111" i="19"/>
  <c r="T111" i="19"/>
  <c r="U97" i="16"/>
  <c r="T97" i="16"/>
  <c r="E96" i="16"/>
  <c r="U99" i="16"/>
  <c r="T99" i="16"/>
  <c r="E96" i="30"/>
  <c r="U98" i="22"/>
  <c r="T98" i="22"/>
  <c r="U103" i="19"/>
  <c r="T103" i="19"/>
  <c r="U96" i="18"/>
  <c r="T96" i="18"/>
  <c r="E113" i="18"/>
  <c r="R96" i="13"/>
  <c r="U104" i="10"/>
  <c r="T104" i="10"/>
  <c r="E96" i="10"/>
  <c r="T106" i="10"/>
  <c r="U106" i="10"/>
  <c r="E96" i="29"/>
  <c r="T104" i="26"/>
  <c r="U104" i="26"/>
  <c r="T111" i="25"/>
  <c r="U111" i="25"/>
  <c r="U110" i="23"/>
  <c r="T110" i="23"/>
  <c r="E96" i="19"/>
  <c r="U106" i="17"/>
  <c r="T106" i="17"/>
  <c r="U108" i="17"/>
  <c r="T108" i="17"/>
  <c r="U108" i="16"/>
  <c r="T108" i="16"/>
  <c r="R96" i="27"/>
  <c r="T108" i="27"/>
  <c r="T104" i="23"/>
  <c r="U109" i="23"/>
  <c r="E96" i="22"/>
  <c r="S96" i="22"/>
  <c r="M113" i="22"/>
  <c r="S113" i="22" s="1"/>
  <c r="U97" i="22"/>
  <c r="S96" i="21"/>
  <c r="U107" i="21"/>
  <c r="T107" i="21"/>
  <c r="S96" i="19"/>
  <c r="M113" i="19"/>
  <c r="S113" i="19" s="1"/>
  <c r="T101" i="17"/>
  <c r="T109" i="17"/>
  <c r="M113" i="16"/>
  <c r="S113" i="16" s="1"/>
  <c r="U101" i="15"/>
  <c r="T101" i="15"/>
  <c r="U109" i="15"/>
  <c r="T109" i="15"/>
  <c r="T98" i="14"/>
  <c r="T106" i="14"/>
  <c r="E96" i="13"/>
  <c r="T97" i="13"/>
  <c r="T105" i="13"/>
  <c r="U101" i="12"/>
  <c r="T101" i="12"/>
  <c r="U111" i="12"/>
  <c r="T111" i="12"/>
  <c r="T114" i="9"/>
  <c r="U106" i="7"/>
  <c r="T106" i="7"/>
  <c r="U114" i="6"/>
  <c r="T114" i="6"/>
  <c r="U97" i="14"/>
  <c r="T97" i="14"/>
  <c r="E96" i="14"/>
  <c r="U103" i="14"/>
  <c r="T103" i="14"/>
  <c r="U105" i="14"/>
  <c r="T105" i="14"/>
  <c r="U111" i="14"/>
  <c r="T111" i="14"/>
  <c r="U102" i="13"/>
  <c r="T102" i="13"/>
  <c r="U104" i="13"/>
  <c r="T104" i="13"/>
  <c r="U103" i="11"/>
  <c r="T103" i="11"/>
  <c r="U105" i="11"/>
  <c r="T105" i="11"/>
  <c r="U100" i="22"/>
  <c r="T100" i="22"/>
  <c r="U104" i="21"/>
  <c r="T104" i="21"/>
  <c r="U103" i="20"/>
  <c r="T103" i="20"/>
  <c r="U109" i="20"/>
  <c r="T109" i="20"/>
  <c r="U111" i="20"/>
  <c r="T111" i="20"/>
  <c r="U97" i="19"/>
  <c r="T97" i="19"/>
  <c r="U105" i="19"/>
  <c r="T105" i="19"/>
  <c r="T114" i="19"/>
  <c r="U102" i="16"/>
  <c r="T102" i="16"/>
  <c r="U110" i="16"/>
  <c r="T110" i="16"/>
  <c r="U109" i="9"/>
  <c r="T109" i="9"/>
  <c r="T114" i="3"/>
  <c r="U114" i="3"/>
  <c r="U98" i="15"/>
  <c r="E96" i="15"/>
  <c r="T98" i="15"/>
  <c r="U104" i="15"/>
  <c r="T104" i="15"/>
  <c r="U106" i="15"/>
  <c r="T106" i="15"/>
  <c r="U106" i="12"/>
  <c r="T106" i="12"/>
  <c r="U103" i="9"/>
  <c r="T103" i="9"/>
  <c r="T105" i="9"/>
  <c r="U105" i="9"/>
  <c r="U105" i="6"/>
  <c r="T105" i="6"/>
  <c r="T114" i="24"/>
  <c r="U104" i="18"/>
  <c r="T104" i="18"/>
  <c r="R96" i="14"/>
  <c r="L113" i="14"/>
  <c r="R113" i="14" s="1"/>
  <c r="U108" i="11"/>
  <c r="T108" i="11"/>
  <c r="U110" i="11"/>
  <c r="T110" i="11"/>
  <c r="U110" i="8"/>
  <c r="T110" i="8"/>
  <c r="U107" i="5"/>
  <c r="T107" i="5"/>
  <c r="U109" i="5"/>
  <c r="T109" i="5"/>
  <c r="U98" i="4"/>
  <c r="T98" i="4"/>
  <c r="U100" i="4"/>
  <c r="T100" i="4"/>
  <c r="U99" i="21"/>
  <c r="T99" i="21"/>
  <c r="U98" i="20"/>
  <c r="E96" i="20"/>
  <c r="T98" i="20"/>
  <c r="U103" i="17"/>
  <c r="T103" i="17"/>
  <c r="U111" i="17"/>
  <c r="T111" i="17"/>
  <c r="U100" i="14"/>
  <c r="T100" i="14"/>
  <c r="U108" i="14"/>
  <c r="T108" i="14"/>
  <c r="U99" i="13"/>
  <c r="T99" i="13"/>
  <c r="U107" i="13"/>
  <c r="T107" i="13"/>
  <c r="T104" i="12"/>
  <c r="M113" i="10"/>
  <c r="S113" i="10" s="1"/>
  <c r="S96" i="10"/>
  <c r="T97" i="9"/>
  <c r="E96" i="9"/>
  <c r="U97" i="9"/>
  <c r="E96" i="8"/>
  <c r="U100" i="8"/>
  <c r="T100" i="8"/>
  <c r="U102" i="8"/>
  <c r="T102" i="8"/>
  <c r="U97" i="6"/>
  <c r="T97" i="6"/>
  <c r="U99" i="5"/>
  <c r="T99" i="5"/>
  <c r="U101" i="5"/>
  <c r="T101" i="5"/>
  <c r="U106" i="4"/>
  <c r="T106" i="4"/>
  <c r="U108" i="4"/>
  <c r="T108" i="4"/>
  <c r="U105" i="3"/>
  <c r="T105" i="3"/>
  <c r="U107" i="3"/>
  <c r="T107" i="3"/>
  <c r="U111" i="9"/>
  <c r="T111" i="9"/>
  <c r="U98" i="7"/>
  <c r="T98" i="7"/>
  <c r="U108" i="6"/>
  <c r="T108" i="6"/>
  <c r="U110" i="6"/>
  <c r="T110" i="6"/>
  <c r="U109" i="2"/>
  <c r="T109" i="2"/>
  <c r="R96" i="9"/>
  <c r="L113" i="9"/>
  <c r="R113" i="9" s="1"/>
  <c r="T101" i="9"/>
  <c r="U100" i="6"/>
  <c r="T100" i="6"/>
  <c r="U102" i="6"/>
  <c r="T102" i="6"/>
  <c r="U101" i="2"/>
  <c r="T101" i="2"/>
  <c r="T114" i="23"/>
  <c r="E96" i="17"/>
  <c r="L113" i="17"/>
  <c r="R113" i="17" s="1"/>
  <c r="T114" i="15"/>
  <c r="M113" i="14"/>
  <c r="S113" i="14" s="1"/>
  <c r="S96" i="9"/>
  <c r="M113" i="9"/>
  <c r="S113" i="9" s="1"/>
  <c r="U99" i="8"/>
  <c r="T99" i="8"/>
  <c r="U109" i="7"/>
  <c r="T109" i="7"/>
  <c r="U111" i="7"/>
  <c r="T111" i="7"/>
  <c r="L113" i="6"/>
  <c r="R113" i="6" s="1"/>
  <c r="U104" i="5"/>
  <c r="T104" i="5"/>
  <c r="U111" i="4"/>
  <c r="T111" i="4"/>
  <c r="U110" i="3"/>
  <c r="T110" i="3"/>
  <c r="T114" i="18"/>
  <c r="E96" i="11"/>
  <c r="T101" i="10"/>
  <c r="U108" i="10"/>
  <c r="T110" i="10"/>
  <c r="U100" i="9"/>
  <c r="T100" i="9"/>
  <c r="U107" i="8"/>
  <c r="T107" i="8"/>
  <c r="U101" i="7"/>
  <c r="T101" i="7"/>
  <c r="U103" i="7"/>
  <c r="T103" i="7"/>
  <c r="E96" i="6"/>
  <c r="S96" i="6"/>
  <c r="M113" i="6"/>
  <c r="S113" i="6" s="1"/>
  <c r="U103" i="4"/>
  <c r="T103" i="4"/>
  <c r="U102" i="3"/>
  <c r="T102" i="3"/>
  <c r="M113" i="3"/>
  <c r="S113" i="3" s="1"/>
  <c r="U109" i="13"/>
  <c r="T103" i="12"/>
  <c r="U108" i="12"/>
  <c r="T102" i="11"/>
  <c r="U107" i="11"/>
  <c r="T103" i="10"/>
  <c r="U108" i="9"/>
  <c r="T108" i="9"/>
  <c r="U104" i="2"/>
  <c r="T104" i="2"/>
  <c r="U106" i="2"/>
  <c r="T106" i="2"/>
  <c r="E96" i="4"/>
  <c r="L113" i="4"/>
  <c r="R113" i="4" s="1"/>
  <c r="E96" i="7"/>
  <c r="L113" i="7"/>
  <c r="R113" i="7" s="1"/>
  <c r="T114" i="5"/>
  <c r="M113" i="4"/>
  <c r="S113" i="4" s="1"/>
  <c r="T114" i="8"/>
  <c r="T100" i="7"/>
  <c r="T108" i="7"/>
  <c r="T99" i="6"/>
  <c r="T107" i="6"/>
  <c r="T98" i="5"/>
  <c r="T106" i="5"/>
  <c r="T97" i="4"/>
  <c r="T105" i="4"/>
  <c r="T104" i="3"/>
  <c r="T103" i="2"/>
  <c r="T111" i="2"/>
  <c r="E96" i="5"/>
  <c r="T24" i="38" l="1"/>
  <c r="T33" i="10"/>
  <c r="E113" i="28"/>
  <c r="T96" i="28"/>
  <c r="E113" i="32"/>
  <c r="T96" i="31"/>
  <c r="U96" i="31"/>
  <c r="T59" i="19"/>
  <c r="T96" i="12"/>
  <c r="U30" i="33"/>
  <c r="T30" i="33"/>
  <c r="T30" i="30"/>
  <c r="U30" i="30"/>
  <c r="T96" i="32"/>
  <c r="T24" i="33"/>
  <c r="U24" i="33"/>
  <c r="U33" i="15"/>
  <c r="T33" i="15"/>
  <c r="U33" i="16"/>
  <c r="T33" i="16"/>
  <c r="T24" i="28"/>
  <c r="U24" i="28"/>
  <c r="U59" i="29"/>
  <c r="T59" i="29"/>
  <c r="T33" i="27"/>
  <c r="U33" i="27"/>
  <c r="U59" i="13"/>
  <c r="T59" i="13"/>
  <c r="U30" i="31"/>
  <c r="T30" i="31"/>
  <c r="T24" i="32"/>
  <c r="U24" i="32"/>
  <c r="E113" i="27"/>
  <c r="T113" i="27" s="1"/>
  <c r="U96" i="38"/>
  <c r="T96" i="27"/>
  <c r="T33" i="39"/>
  <c r="U33" i="39"/>
  <c r="T33" i="24"/>
  <c r="U33" i="24"/>
  <c r="U59" i="9"/>
  <c r="T59" i="9"/>
  <c r="T96" i="24"/>
  <c r="E113" i="24"/>
  <c r="U96" i="24"/>
  <c r="U96" i="35"/>
  <c r="E113" i="35"/>
  <c r="T96" i="35"/>
  <c r="T96" i="14"/>
  <c r="E113" i="14"/>
  <c r="U96" i="14"/>
  <c r="U96" i="15"/>
  <c r="T96" i="15"/>
  <c r="E113" i="15"/>
  <c r="U113" i="18"/>
  <c r="T113" i="18"/>
  <c r="U96" i="21"/>
  <c r="E113" i="21"/>
  <c r="T96" i="21"/>
  <c r="U96" i="1"/>
  <c r="T96" i="1"/>
  <c r="E113" i="1"/>
  <c r="U113" i="23"/>
  <c r="T113" i="23"/>
  <c r="U113" i="31"/>
  <c r="T113" i="31"/>
  <c r="T96" i="29"/>
  <c r="E113" i="29"/>
  <c r="U96" i="29"/>
  <c r="T96" i="33"/>
  <c r="E113" i="33"/>
  <c r="U96" i="33"/>
  <c r="E113" i="40"/>
  <c r="U96" i="40"/>
  <c r="T96" i="40"/>
  <c r="U113" i="28"/>
  <c r="T113" i="28"/>
  <c r="T96" i="37"/>
  <c r="U96" i="37"/>
  <c r="E113" i="37"/>
  <c r="U96" i="19"/>
  <c r="T96" i="19"/>
  <c r="E113" i="19"/>
  <c r="U96" i="16"/>
  <c r="T96" i="16"/>
  <c r="E113" i="16"/>
  <c r="U96" i="30"/>
  <c r="E113" i="30"/>
  <c r="T96" i="30"/>
  <c r="T96" i="39"/>
  <c r="E113" i="39"/>
  <c r="U96" i="39"/>
  <c r="U96" i="3"/>
  <c r="T96" i="3"/>
  <c r="E113" i="3"/>
  <c r="U113" i="32"/>
  <c r="T113" i="32"/>
  <c r="E113" i="25"/>
  <c r="U96" i="25"/>
  <c r="T96" i="25"/>
  <c r="U96" i="8"/>
  <c r="T96" i="8"/>
  <c r="E113" i="8"/>
  <c r="U96" i="6"/>
  <c r="T96" i="6"/>
  <c r="E113" i="6"/>
  <c r="U96" i="9"/>
  <c r="E113" i="9"/>
  <c r="T96" i="9"/>
  <c r="U96" i="5"/>
  <c r="T96" i="5"/>
  <c r="E113" i="5"/>
  <c r="U113" i="12"/>
  <c r="T113" i="12"/>
  <c r="E113" i="20"/>
  <c r="U96" i="20"/>
  <c r="T96" i="20"/>
  <c r="E113" i="10"/>
  <c r="U96" i="10"/>
  <c r="T96" i="10"/>
  <c r="E113" i="36"/>
  <c r="T96" i="36"/>
  <c r="U96" i="36"/>
  <c r="U96" i="26"/>
  <c r="T96" i="26"/>
  <c r="E113" i="26"/>
  <c r="E113" i="2"/>
  <c r="T96" i="2"/>
  <c r="U96" i="2"/>
  <c r="U96" i="34"/>
  <c r="E113" i="34"/>
  <c r="T96" i="34"/>
  <c r="E113" i="22"/>
  <c r="T96" i="22"/>
  <c r="U96" i="22"/>
  <c r="E113" i="17"/>
  <c r="U96" i="17"/>
  <c r="T96" i="17"/>
  <c r="E113" i="7"/>
  <c r="U96" i="7"/>
  <c r="T96" i="7"/>
  <c r="T96" i="4"/>
  <c r="E113" i="4"/>
  <c r="U96" i="4"/>
  <c r="U96" i="11"/>
  <c r="E113" i="11"/>
  <c r="T96" i="11"/>
  <c r="U96" i="13"/>
  <c r="T96" i="13"/>
  <c r="E113" i="13"/>
  <c r="U113" i="27" l="1"/>
  <c r="U113" i="4"/>
  <c r="T113" i="4"/>
  <c r="U113" i="13"/>
  <c r="T113" i="13"/>
  <c r="T113" i="30"/>
  <c r="U113" i="30"/>
  <c r="U113" i="37"/>
  <c r="T113" i="37"/>
  <c r="U113" i="2"/>
  <c r="T113" i="2"/>
  <c r="U113" i="3"/>
  <c r="T113" i="3"/>
  <c r="U113" i="35"/>
  <c r="T113" i="35"/>
  <c r="U113" i="17"/>
  <c r="T113" i="17"/>
  <c r="U113" i="21"/>
  <c r="T113" i="21"/>
  <c r="U113" i="10"/>
  <c r="T113" i="10"/>
  <c r="U113" i="16"/>
  <c r="T113" i="16"/>
  <c r="U113" i="1"/>
  <c r="T113" i="1"/>
  <c r="T113" i="15"/>
  <c r="U113" i="15"/>
  <c r="T113" i="8"/>
  <c r="U113" i="8"/>
  <c r="U113" i="26"/>
  <c r="T113" i="26"/>
  <c r="U113" i="33"/>
  <c r="T113" i="33"/>
  <c r="T113" i="5"/>
  <c r="U113" i="5"/>
  <c r="T113" i="25"/>
  <c r="U113" i="25"/>
  <c r="U113" i="14"/>
  <c r="T113" i="14"/>
  <c r="U113" i="40"/>
  <c r="T113" i="40"/>
  <c r="U113" i="22"/>
  <c r="T113" i="22"/>
  <c r="U113" i="9"/>
  <c r="T113" i="9"/>
  <c r="U113" i="7"/>
  <c r="T113" i="7"/>
  <c r="T113" i="34"/>
  <c r="U113" i="34"/>
  <c r="U113" i="20"/>
  <c r="T113" i="20"/>
  <c r="T113" i="11"/>
  <c r="U113" i="11"/>
  <c r="U113" i="6"/>
  <c r="T113" i="6"/>
  <c r="T113" i="29"/>
  <c r="U113" i="29"/>
  <c r="T113" i="24"/>
  <c r="U113" i="24"/>
  <c r="U113" i="36"/>
  <c r="T113" i="36"/>
  <c r="U113" i="39"/>
  <c r="T113" i="39"/>
  <c r="U113" i="19"/>
  <c r="T113" i="19"/>
</calcChain>
</file>

<file path=xl/sharedStrings.xml><?xml version="1.0" encoding="utf-8"?>
<sst xmlns="http://schemas.openxmlformats.org/spreadsheetml/2006/main" count="9411" uniqueCount="165">
  <si>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</si>
  <si>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</si>
  <si>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</si>
  <si>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</si>
  <si>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</si>
  <si>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</si>
  <si>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</si>
  <si>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</si>
  <si>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</si>
  <si>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</si>
  <si>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</si>
  <si>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</si>
  <si>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</si>
  <si>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</si>
  <si>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</si>
  <si>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</si>
  <si>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</si>
  <si>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</si>
  <si>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</si>
  <si>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</si>
  <si>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</si>
  <si>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</si>
  <si>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</si>
  <si>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</si>
  <si>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</si>
  <si>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</si>
  <si>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</si>
  <si>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</si>
  <si>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</si>
  <si>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</si>
  <si>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</si>
  <si>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</si>
  <si>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</si>
  <si>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</si>
  <si>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</si>
  <si>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</si>
  <si>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</si>
  <si>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</si>
  <si>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</si>
  <si>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</si>
  <si>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</si>
  <si>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</si>
  <si>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</si>
  <si>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</si>
  <si>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</si>
  <si>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</si>
  <si>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</si>
  <si>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</si>
  <si>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</si>
  <si>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</si>
  <si>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</si>
  <si>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</si>
  <si>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</si>
  <si>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</si>
  <si>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</si>
  <si>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</si>
  <si>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</si>
  <si>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</si>
  <si>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</si>
  <si>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</si>
  <si>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</si>
  <si>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</si>
  <si>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</si>
  <si>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</si>
  <si>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</si>
  <si>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</si>
  <si>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</si>
  <si>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</si>
  <si>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</si>
  <si>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</si>
  <si>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</si>
  <si>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</si>
  <si>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</si>
  <si>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</si>
  <si>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</si>
  <si>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</si>
  <si>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</si>
  <si>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</si>
  <si>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</si>
  <si>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</si>
  <si>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</si>
  <si>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</si>
  <si>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</si>
  <si>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</si>
  <si>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</si>
  <si>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</si>
  <si>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</si>
  <si>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</si>
  <si>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</si>
  <si>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</si>
  <si>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</si>
  <si>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</si>
  <si>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</si>
  <si>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</si>
  <si>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</si>
  <si>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</si>
  <si>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</si>
  <si>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</si>
  <si>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</si>
  <si>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</si>
  <si>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</si>
  <si>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</si>
  <si>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</si>
  <si>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</si>
  <si>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</si>
  <si>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</si>
  <si>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</si>
  <si>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</si>
  <si>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</si>
  <si>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</si>
  <si>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</si>
  <si>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</si>
  <si>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</si>
  <si>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</si>
  <si>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</si>
  <si>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</si>
  <si>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</si>
  <si>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</si>
  <si>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</si>
  <si>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</si>
  <si>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SARAH BAARTMAN (DC10)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</si>
  <si>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</si>
  <si>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</si>
  <si>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</si>
  <si>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</si>
  <si>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</si>
  <si>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</si>
  <si>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AMATHOLE (DC12)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</si>
  <si>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</si>
  <si>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</si>
  <si>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</si>
  <si>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</si>
  <si>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</si>
  <si>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</si>
  <si>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CHRIS HANI (DC13)</t>
  </si>
  <si>
    <t>EASTERN CAPE: ELUNDINI (EC141)</t>
  </si>
  <si>
    <t>EASTERN CAPE: SENQU (EC142)</t>
  </si>
  <si>
    <t>EASTERN CAPE: WALTER SISULU (EC145)</t>
  </si>
  <si>
    <t>EASTERN CAPE: JOE GQABI (DC14)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</si>
  <si>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</si>
  <si>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</si>
  <si>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</si>
  <si>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</si>
  <si>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</si>
  <si>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O R TAMBO (DC15)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</si>
  <si>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</si>
  <si>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</si>
  <si>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</si>
  <si>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</si>
  <si>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ALFRED NZO (DC44)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</si>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</sst>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38908000</v>
      </c>
      <c r="C9" s="92">
        <v>-16000000</v>
      </c>
      <c r="D9" s="92"/>
      <c r="E9" s="92">
        <f>$B9       +$C9       +$D9</f>
        <v>22908000</v>
      </c>
      <c r="F9" s="93">
        <v>22908000</v>
      </c>
      <c r="G9" s="94">
        <v>22908000</v>
      </c>
      <c r="H9" s="93">
        <v>112000</v>
      </c>
      <c r="I9" s="94"/>
      <c r="J9" s="93">
        <v>1025000</v>
      </c>
      <c r="K9" s="94"/>
      <c r="L9" s="93"/>
      <c r="M9" s="94">
        <v>1335840</v>
      </c>
      <c r="N9" s="93"/>
      <c r="O9" s="94"/>
      <c r="P9" s="93">
        <f>$H9       +$J9       +$L9       +$N9</f>
        <v>1137000</v>
      </c>
      <c r="Q9" s="94">
        <f>$I9       +$K9       +$M9       +$O9</f>
        <v>1335840</v>
      </c>
      <c r="R9" s="48">
        <f>IF(($J9       =0),0,((($L9       -$J9       )/$J9       )*100))</f>
        <v>-100</v>
      </c>
      <c r="S9" s="49">
        <f>IF(($K9       =0),0,((($M9       -$K9       )/$K9       )*100))</f>
        <v>0</v>
      </c>
      <c r="T9" s="48">
        <f>IF(($E9       =0),0,(($P9       /$E9       )*100))</f>
        <v>4.9633315872184394</v>
      </c>
      <c r="U9" s="50">
        <f>IF(($E9       =0),0,(($Q9       /$E9       )*100))</f>
        <v>5.831325301204819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83460000</v>
      </c>
      <c r="C10" s="92"/>
      <c r="D10" s="92"/>
      <c r="E10" s="92">
        <f t="shared" ref="E10:E15" si="0"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23820000</v>
      </c>
      <c r="K10" s="94">
        <v>15120502</v>
      </c>
      <c r="L10" s="93">
        <v>12605000</v>
      </c>
      <c r="M10" s="94">
        <v>19684037</v>
      </c>
      <c r="N10" s="93"/>
      <c r="O10" s="94"/>
      <c r="P10" s="93">
        <f t="shared" ref="P10:P15" si="1">$H10      +$J10      +$L10      +$N10</f>
        <v>54621000</v>
      </c>
      <c r="Q10" s="94">
        <f t="shared" ref="Q10:Q15" si="2">$I10      +$K10      +$M10      +$O10</f>
        <v>42514241</v>
      </c>
      <c r="R10" s="48">
        <f t="shared" ref="R10:R15" si="3">IF(($J10      =0),0,((($L10      -$J10      )/$J10      )*100))</f>
        <v>-47.082283795130145</v>
      </c>
      <c r="S10" s="49">
        <f t="shared" ref="S10:S15" si="4">IF(($K10      =0),0,((($M10      -$K10      )/$K10      )*100))</f>
        <v>30.181107743645018</v>
      </c>
      <c r="T10" s="48">
        <f t="shared" ref="T10:T14" si="5">IF(($E10      =0),0,(($P10      /$E10      )*100))</f>
        <v>65.445722501797263</v>
      </c>
      <c r="U10" s="50">
        <f t="shared" ref="U10:U14" si="6">IF(($E10      =0),0,(($Q10      /$E10      )*100))</f>
        <v>50.939660915408581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36250000</v>
      </c>
      <c r="C11" s="92">
        <v>-420000</v>
      </c>
      <c r="D11" s="92"/>
      <c r="E11" s="92">
        <f t="shared" si="0"/>
        <v>35830000</v>
      </c>
      <c r="F11" s="93">
        <v>35830000</v>
      </c>
      <c r="G11" s="94">
        <v>35830000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>
        <v>7935000</v>
      </c>
      <c r="M11" s="94">
        <v>4496101</v>
      </c>
      <c r="N11" s="93"/>
      <c r="O11" s="94"/>
      <c r="P11" s="93">
        <f t="shared" si="1"/>
        <v>23919000</v>
      </c>
      <c r="Q11" s="94">
        <f t="shared" si="2"/>
        <v>12858069</v>
      </c>
      <c r="R11" s="48">
        <f t="shared" si="3"/>
        <v>49.491333835719672</v>
      </c>
      <c r="S11" s="49">
        <f t="shared" si="4"/>
        <v>-14.516960378094247</v>
      </c>
      <c r="T11" s="48">
        <f t="shared" si="5"/>
        <v>66.756907619313424</v>
      </c>
      <c r="U11" s="50">
        <f t="shared" si="6"/>
        <v>35.886321518280774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72281000</v>
      </c>
      <c r="C13" s="92">
        <v>-12689000</v>
      </c>
      <c r="D13" s="92"/>
      <c r="E13" s="92">
        <f t="shared" si="0"/>
        <v>59592000</v>
      </c>
      <c r="F13" s="93">
        <v>59592000</v>
      </c>
      <c r="G13" s="94">
        <v>59592000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>
        <v>17525000</v>
      </c>
      <c r="M13" s="94">
        <v>1913264</v>
      </c>
      <c r="N13" s="93"/>
      <c r="O13" s="94"/>
      <c r="P13" s="93">
        <f t="shared" si="1"/>
        <v>47488000</v>
      </c>
      <c r="Q13" s="94">
        <f t="shared" si="2"/>
        <v>16047936</v>
      </c>
      <c r="R13" s="48">
        <f t="shared" si="3"/>
        <v>-14.181479849174869</v>
      </c>
      <c r="S13" s="49">
        <f t="shared" si="4"/>
        <v>-83.080009193724663</v>
      </c>
      <c r="T13" s="48">
        <f t="shared" si="5"/>
        <v>79.688548798496441</v>
      </c>
      <c r="U13" s="50">
        <f t="shared" si="6"/>
        <v>26.929681836488118</v>
      </c>
      <c r="V13" s="93">
        <v>5178000</v>
      </c>
      <c r="W13" s="94" t="s">
        <v>35</v>
      </c>
    </row>
    <row r="14" spans="1:23" ht="12.95" customHeight="1" x14ac:dyDescent="0.2">
      <c r="A14" s="47" t="s">
        <v>40</v>
      </c>
      <c r="B14" s="92">
        <v>4200000</v>
      </c>
      <c r="C14" s="92">
        <v>-4090000</v>
      </c>
      <c r="D14" s="92"/>
      <c r="E14" s="92">
        <f t="shared" si="0"/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235099000</v>
      </c>
      <c r="C15" s="95">
        <f>SUM(C9:C14)</f>
        <v>-33199000</v>
      </c>
      <c r="D15" s="95"/>
      <c r="E15" s="95">
        <f t="shared" si="0"/>
        <v>201900000</v>
      </c>
      <c r="F15" s="96">
        <f t="shared" ref="F15:O15" si="7">SUM(F9:F14)</f>
        <v>201900000</v>
      </c>
      <c r="G15" s="97">
        <f t="shared" si="7"/>
        <v>201790000</v>
      </c>
      <c r="H15" s="96">
        <f t="shared" si="7"/>
        <v>38526000</v>
      </c>
      <c r="I15" s="97">
        <f t="shared" si="7"/>
        <v>13638988</v>
      </c>
      <c r="J15" s="96">
        <f t="shared" si="7"/>
        <v>50574000</v>
      </c>
      <c r="K15" s="97">
        <f t="shared" si="7"/>
        <v>31687856</v>
      </c>
      <c r="L15" s="96">
        <f t="shared" si="7"/>
        <v>38065000</v>
      </c>
      <c r="M15" s="97">
        <f t="shared" si="7"/>
        <v>27429242</v>
      </c>
      <c r="N15" s="96">
        <f t="shared" si="7"/>
        <v>0</v>
      </c>
      <c r="O15" s="97">
        <f t="shared" si="7"/>
        <v>0</v>
      </c>
      <c r="P15" s="96">
        <f t="shared" si="1"/>
        <v>127165000</v>
      </c>
      <c r="Q15" s="97">
        <f t="shared" si="2"/>
        <v>72756086</v>
      </c>
      <c r="R15" s="52">
        <f t="shared" si="3"/>
        <v>-24.734053070747816</v>
      </c>
      <c r="S15" s="53">
        <f t="shared" si="4"/>
        <v>-13.439262031486132</v>
      </c>
      <c r="T15" s="52">
        <f>IF((SUM($E9:$E13))=0,0,(P15/(SUM($E9:$E13))*100))</f>
        <v>63.018484563159717</v>
      </c>
      <c r="U15" s="54">
        <f>IF((SUM($E9:$E13))=0,0,(Q15/(SUM($E9:$E13))*100))</f>
        <v>36.055347638634224</v>
      </c>
      <c r="V15" s="96">
        <f>SUM(V9:V14)</f>
        <v>5178000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27258000</v>
      </c>
      <c r="C19" s="92"/>
      <c r="D19" s="92"/>
      <c r="E19" s="92">
        <f t="shared" si="8"/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125960000</v>
      </c>
      <c r="C20" s="92">
        <v>94183000</v>
      </c>
      <c r="D20" s="92"/>
      <c r="E20" s="92">
        <f t="shared" si="8"/>
        <v>220143000</v>
      </c>
      <c r="F20" s="93">
        <v>220143000</v>
      </c>
      <c r="G20" s="94">
        <v>220143000</v>
      </c>
      <c r="H20" s="93">
        <v>26948000</v>
      </c>
      <c r="I20" s="94">
        <v>3820525</v>
      </c>
      <c r="J20" s="93">
        <v>69160000</v>
      </c>
      <c r="K20" s="94">
        <v>38230443</v>
      </c>
      <c r="L20" s="93">
        <v>17803000</v>
      </c>
      <c r="M20" s="94">
        <v>36775429</v>
      </c>
      <c r="N20" s="93"/>
      <c r="O20" s="94"/>
      <c r="P20" s="93">
        <f t="shared" si="9"/>
        <v>113911000</v>
      </c>
      <c r="Q20" s="94">
        <f t="shared" si="10"/>
        <v>78826397</v>
      </c>
      <c r="R20" s="48">
        <f t="shared" si="11"/>
        <v>-74.258241758241766</v>
      </c>
      <c r="S20" s="49">
        <f t="shared" si="12"/>
        <v>-3.8059041063165289</v>
      </c>
      <c r="T20" s="48">
        <f t="shared" si="13"/>
        <v>51.744093611879549</v>
      </c>
      <c r="U20" s="50">
        <f t="shared" si="14"/>
        <v>35.806905965667767</v>
      </c>
      <c r="V20" s="93">
        <v>1765000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658544000</v>
      </c>
      <c r="D21" s="92"/>
      <c r="E21" s="92">
        <f t="shared" si="8"/>
        <v>658544000</v>
      </c>
      <c r="F21" s="93">
        <v>658544000</v>
      </c>
      <c r="G21" s="94">
        <v>658544000</v>
      </c>
      <c r="H21" s="93"/>
      <c r="I21" s="94"/>
      <c r="J21" s="93"/>
      <c r="K21" s="94">
        <v>3924050</v>
      </c>
      <c r="L21" s="93"/>
      <c r="M21" s="94">
        <v>7105399</v>
      </c>
      <c r="N21" s="93"/>
      <c r="O21" s="94"/>
      <c r="P21" s="93">
        <f t="shared" si="9"/>
        <v>0</v>
      </c>
      <c r="Q21" s="94">
        <f t="shared" si="10"/>
        <v>11029449</v>
      </c>
      <c r="R21" s="48">
        <f t="shared" si="11"/>
        <v>0</v>
      </c>
      <c r="S21" s="49">
        <f t="shared" si="12"/>
        <v>81.073100495661365</v>
      </c>
      <c r="T21" s="48">
        <f t="shared" si="13"/>
        <v>0</v>
      </c>
      <c r="U21" s="50">
        <f t="shared" si="14"/>
        <v>1.6748233982847007</v>
      </c>
      <c r="V21" s="93">
        <v>6071000</v>
      </c>
      <c r="W21" s="94">
        <v>4215000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153218000</v>
      </c>
      <c r="C24" s="95">
        <f>SUM(C17:C23)</f>
        <v>752727000</v>
      </c>
      <c r="D24" s="95"/>
      <c r="E24" s="95">
        <f t="shared" si="8"/>
        <v>905945000</v>
      </c>
      <c r="F24" s="96">
        <f t="shared" ref="F24:O24" si="15">SUM(F17:F23)</f>
        <v>905945000</v>
      </c>
      <c r="G24" s="97">
        <f t="shared" si="15"/>
        <v>878687000</v>
      </c>
      <c r="H24" s="96">
        <f t="shared" si="15"/>
        <v>26948000</v>
      </c>
      <c r="I24" s="97">
        <f t="shared" si="15"/>
        <v>3820525</v>
      </c>
      <c r="J24" s="96">
        <f t="shared" si="15"/>
        <v>69160000</v>
      </c>
      <c r="K24" s="97">
        <f t="shared" si="15"/>
        <v>42154493</v>
      </c>
      <c r="L24" s="96">
        <f t="shared" si="15"/>
        <v>17803000</v>
      </c>
      <c r="M24" s="97">
        <f t="shared" si="15"/>
        <v>43880828</v>
      </c>
      <c r="N24" s="96">
        <f t="shared" si="15"/>
        <v>0</v>
      </c>
      <c r="O24" s="97">
        <f t="shared" si="15"/>
        <v>0</v>
      </c>
      <c r="P24" s="96">
        <f t="shared" si="9"/>
        <v>113911000</v>
      </c>
      <c r="Q24" s="97">
        <f t="shared" si="10"/>
        <v>89855846</v>
      </c>
      <c r="R24" s="52">
        <f t="shared" si="11"/>
        <v>-74.258241758241766</v>
      </c>
      <c r="S24" s="53">
        <f t="shared" si="12"/>
        <v>4.0952574141978175</v>
      </c>
      <c r="T24" s="52">
        <f>IF(($E24-$E19-$E23)   =0,0,($P24   /($E24-$E19-$E23)   )*100)</f>
        <v>12.9637743587876</v>
      </c>
      <c r="U24" s="54">
        <f>IF(($E24-$E19-$E23)   =0,0,($Q24   /($E24-$E19-$E23)   )*100)</f>
        <v>10.226149470744419</v>
      </c>
      <c r="V24" s="96">
        <f>SUM(V17:V23)</f>
        <v>7836000</v>
      </c>
      <c r="W24" s="97">
        <f>SUM(W17:W23)</f>
        <v>4215000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/>
      <c r="O28" s="94"/>
      <c r="P28" s="93">
        <f>$H28      +$J28      +$L28      +$N28</f>
        <v>38654000</v>
      </c>
      <c r="Q28" s="94">
        <f>$I28      +$K28      +$M28      +$O28</f>
        <v>0</v>
      </c>
      <c r="R28" s="48">
        <f>IF(($J28      =0),0,((($L28      -$J28      )/$J28      )*100))</f>
        <v>-47.284560143626571</v>
      </c>
      <c r="S28" s="49">
        <f>IF(($K28      =0),0,((($M28      -$K28      )/$K28      )*100))</f>
        <v>0</v>
      </c>
      <c r="T28" s="48">
        <f>IF(($E28      =0),0,(($P28      /$E28      )*100))</f>
        <v>38.509205387742092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16941000</v>
      </c>
      <c r="C29" s="92">
        <v>-1718000</v>
      </c>
      <c r="D29" s="92"/>
      <c r="E29" s="92">
        <f>$B29      +$C29      +$D29</f>
        <v>15223000</v>
      </c>
      <c r="F29" s="93">
        <v>15223000</v>
      </c>
      <c r="G29" s="94">
        <v>15223000</v>
      </c>
      <c r="H29" s="93">
        <v>409000</v>
      </c>
      <c r="I29" s="94">
        <v>1198462</v>
      </c>
      <c r="J29" s="93">
        <v>4345000</v>
      </c>
      <c r="K29" s="94">
        <v>2198802</v>
      </c>
      <c r="L29" s="93">
        <v>1241000</v>
      </c>
      <c r="M29" s="94">
        <v>1554660</v>
      </c>
      <c r="N29" s="93"/>
      <c r="O29" s="94"/>
      <c r="P29" s="93">
        <f>$H29      +$J29      +$L29      +$N29</f>
        <v>5995000</v>
      </c>
      <c r="Q29" s="94">
        <f>$I29      +$K29      +$M29      +$O29</f>
        <v>4951924</v>
      </c>
      <c r="R29" s="48">
        <f>IF(($J29      =0),0,((($L29      -$J29      )/$J29      )*100))</f>
        <v>-71.438434982738784</v>
      </c>
      <c r="S29" s="49">
        <f>IF(($K29      =0),0,((($M29      -$K29      )/$K29      )*100))</f>
        <v>-29.295134350432644</v>
      </c>
      <c r="T29" s="48">
        <f>IF(($E29      =0),0,(($P29      /$E29      )*100))</f>
        <v>39.381199500755436</v>
      </c>
      <c r="U29" s="50">
        <f>IF(($E29      =0),0,(($Q29      /$E29      )*100))</f>
        <v>32.52922551402483</v>
      </c>
      <c r="V29" s="93">
        <v>400000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363317000</v>
      </c>
      <c r="C30" s="95">
        <f>SUM(C26:C29)</f>
        <v>-247718000</v>
      </c>
      <c r="D30" s="95"/>
      <c r="E30" s="95">
        <f>$B30      +$C30      +$D30</f>
        <v>115599000</v>
      </c>
      <c r="F30" s="96">
        <f t="shared" ref="F30:O30" si="16">SUM(F26:F29)</f>
        <v>115599000</v>
      </c>
      <c r="G30" s="97">
        <f t="shared" si="16"/>
        <v>115599000</v>
      </c>
      <c r="H30" s="96">
        <f t="shared" si="16"/>
        <v>18648000</v>
      </c>
      <c r="I30" s="97">
        <f t="shared" si="16"/>
        <v>1198462</v>
      </c>
      <c r="J30" s="96">
        <f t="shared" si="16"/>
        <v>17713000</v>
      </c>
      <c r="K30" s="97">
        <f t="shared" si="16"/>
        <v>2198802</v>
      </c>
      <c r="L30" s="96">
        <f t="shared" si="16"/>
        <v>8288000</v>
      </c>
      <c r="M30" s="97">
        <f t="shared" si="16"/>
        <v>1554660</v>
      </c>
      <c r="N30" s="96">
        <f t="shared" si="16"/>
        <v>0</v>
      </c>
      <c r="O30" s="97">
        <f t="shared" si="16"/>
        <v>0</v>
      </c>
      <c r="P30" s="96">
        <f>$H30      +$J30      +$L30      +$N30</f>
        <v>44649000</v>
      </c>
      <c r="Q30" s="97">
        <f>$I30      +$K30      +$M30      +$O30</f>
        <v>4951924</v>
      </c>
      <c r="R30" s="52">
        <f>IF(($J30      =0),0,((($L30      -$J30      )/$J30      )*100))</f>
        <v>-53.209507141647386</v>
      </c>
      <c r="S30" s="53">
        <f>IF(($K30      =0),0,((($M30      -$K30      )/$K30      )*100))</f>
        <v>-29.295134350432644</v>
      </c>
      <c r="T30" s="52">
        <f>IF($E30   =0,0,($P30   /$E30   )*100)</f>
        <v>38.624036540108477</v>
      </c>
      <c r="U30" s="54">
        <f>IF($E30   =0,0,($Q30   /$E30   )*100)</f>
        <v>4.2837083365773063</v>
      </c>
      <c r="V30" s="96">
        <f>SUM(V26:V29)</f>
        <v>400000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98103000</v>
      </c>
      <c r="C32" s="92">
        <v>-5304000</v>
      </c>
      <c r="D32" s="92"/>
      <c r="E32" s="92">
        <f>$B32      +$C32      +$D32</f>
        <v>92799000</v>
      </c>
      <c r="F32" s="93">
        <v>92799000</v>
      </c>
      <c r="G32" s="94">
        <v>92799000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>
        <v>18793000</v>
      </c>
      <c r="M32" s="94">
        <v>18644131</v>
      </c>
      <c r="N32" s="93"/>
      <c r="O32" s="94"/>
      <c r="P32" s="93">
        <f>$H32      +$J32      +$L32      +$N32</f>
        <v>59837000</v>
      </c>
      <c r="Q32" s="94">
        <f>$I32      +$K32      +$M32      +$O32</f>
        <v>61293140</v>
      </c>
      <c r="R32" s="48">
        <f>IF(($J32      =0),0,((($L32      -$J32      )/$J32      )*100))</f>
        <v>-2.4955899138736122</v>
      </c>
      <c r="S32" s="49">
        <f>IF(($K32      =0),0,((($M32      -$K32      )/$K32      )*100))</f>
        <v>-25.707203162833014</v>
      </c>
      <c r="T32" s="48">
        <f>IF(($E32      =0),0,(($P32      /$E32      )*100))</f>
        <v>64.480220692033313</v>
      </c>
      <c r="U32" s="50">
        <f>IF(($E32      =0),0,(($Q32      /$E32      )*100))</f>
        <v>66.04935398010754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98103000</v>
      </c>
      <c r="C33" s="95">
        <f>C32</f>
        <v>-5304000</v>
      </c>
      <c r="D33" s="95"/>
      <c r="E33" s="95">
        <f>$B33      +$C33      +$D33</f>
        <v>92799000</v>
      </c>
      <c r="F33" s="96">
        <f t="shared" ref="F33:O33" si="17">F32</f>
        <v>92799000</v>
      </c>
      <c r="G33" s="97">
        <f t="shared" si="17"/>
        <v>92799000</v>
      </c>
      <c r="H33" s="96">
        <f t="shared" si="17"/>
        <v>21770000</v>
      </c>
      <c r="I33" s="97">
        <f t="shared" si="17"/>
        <v>17553533</v>
      </c>
      <c r="J33" s="96">
        <f t="shared" si="17"/>
        <v>19274000</v>
      </c>
      <c r="K33" s="97">
        <f t="shared" si="17"/>
        <v>25095476</v>
      </c>
      <c r="L33" s="96">
        <f t="shared" si="17"/>
        <v>18793000</v>
      </c>
      <c r="M33" s="97">
        <f t="shared" si="17"/>
        <v>18644131</v>
      </c>
      <c r="N33" s="96">
        <f t="shared" si="17"/>
        <v>0</v>
      </c>
      <c r="O33" s="97">
        <f t="shared" si="17"/>
        <v>0</v>
      </c>
      <c r="P33" s="96">
        <f>$H33      +$J33      +$L33      +$N33</f>
        <v>59837000</v>
      </c>
      <c r="Q33" s="97">
        <f>$I33      +$K33      +$M33      +$O33</f>
        <v>61293140</v>
      </c>
      <c r="R33" s="52">
        <f>IF(($J33      =0),0,((($L33      -$J33      )/$J33      )*100))</f>
        <v>-2.4955899138736122</v>
      </c>
      <c r="S33" s="53">
        <f>IF(($K33      =0),0,((($M33      -$K33      )/$K33      )*100))</f>
        <v>-25.707203162833014</v>
      </c>
      <c r="T33" s="52">
        <f>IF($E33   =0,0,($P33   /$E33   )*100)</f>
        <v>64.480220692033313</v>
      </c>
      <c r="U33" s="54">
        <f>IF($E33   =0,0,($Q33   /$E33   )*100)</f>
        <v>66.04935398010754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287054000</v>
      </c>
      <c r="C35" s="92">
        <v>-17210000</v>
      </c>
      <c r="D35" s="92"/>
      <c r="E35" s="92">
        <f t="shared" ref="E35:E40" si="18">$B35      +$C35      +$D35</f>
        <v>269844000</v>
      </c>
      <c r="F35" s="93">
        <v>269844000</v>
      </c>
      <c r="G35" s="94">
        <v>269844000</v>
      </c>
      <c r="H35" s="93">
        <v>14024000</v>
      </c>
      <c r="I35" s="94">
        <v>21934790</v>
      </c>
      <c r="J35" s="93">
        <v>125091000</v>
      </c>
      <c r="K35" s="94">
        <v>61635136</v>
      </c>
      <c r="L35" s="93">
        <v>48748000</v>
      </c>
      <c r="M35" s="94">
        <v>26613614</v>
      </c>
      <c r="N35" s="93"/>
      <c r="O35" s="94"/>
      <c r="P35" s="93">
        <f t="shared" ref="P35:P40" si="19">$H35      +$J35      +$L35      +$N35</f>
        <v>187863000</v>
      </c>
      <c r="Q35" s="94">
        <f t="shared" ref="Q35:Q40" si="20">$I35      +$K35      +$M35      +$O35</f>
        <v>110183540</v>
      </c>
      <c r="R35" s="48">
        <f t="shared" ref="R35:R40" si="21">IF(($J35      =0),0,((($L35      -$J35      )/$J35      )*100))</f>
        <v>-61.029970181707718</v>
      </c>
      <c r="S35" s="49">
        <f t="shared" ref="S35:S40" si="22">IF(($K35      =0),0,((($M35      -$K35      )/$K35      )*100))</f>
        <v>-56.820710187124433</v>
      </c>
      <c r="T35" s="48">
        <f t="shared" ref="T35:T39" si="23">IF(($E35      =0),0,(($P35      /$E35      )*100))</f>
        <v>69.619113265442252</v>
      </c>
      <c r="U35" s="50">
        <f t="shared" ref="U35:U39" si="24">IF(($E35      =0),0,(($Q35      /$E35      )*100))</f>
        <v>40.832310520152383</v>
      </c>
      <c r="V35" s="93">
        <v>18731000</v>
      </c>
      <c r="W35" s="94">
        <v>0</v>
      </c>
    </row>
    <row r="36" spans="1:23" ht="12.95" customHeight="1" x14ac:dyDescent="0.2">
      <c r="A36" s="47" t="s">
        <v>59</v>
      </c>
      <c r="B36" s="92">
        <v>924094000</v>
      </c>
      <c r="C36" s="92">
        <v>-82506000</v>
      </c>
      <c r="D36" s="92"/>
      <c r="E36" s="92">
        <f t="shared" si="18"/>
        <v>841588000</v>
      </c>
      <c r="F36" s="93">
        <v>841588000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31000000</v>
      </c>
      <c r="C38" s="92">
        <v>-3000000</v>
      </c>
      <c r="D38" s="92"/>
      <c r="E38" s="92">
        <f t="shared" si="18"/>
        <v>28000000</v>
      </c>
      <c r="F38" s="93">
        <v>28000000</v>
      </c>
      <c r="G38" s="94">
        <v>28000000</v>
      </c>
      <c r="H38" s="93">
        <v>2198000</v>
      </c>
      <c r="I38" s="94"/>
      <c r="J38" s="93">
        <v>7643000</v>
      </c>
      <c r="K38" s="94">
        <v>-2000000</v>
      </c>
      <c r="L38" s="93">
        <v>4607000</v>
      </c>
      <c r="M38" s="94">
        <v>396299</v>
      </c>
      <c r="N38" s="93"/>
      <c r="O38" s="94"/>
      <c r="P38" s="93">
        <f t="shared" si="19"/>
        <v>14448000</v>
      </c>
      <c r="Q38" s="94">
        <f t="shared" si="20"/>
        <v>-1603701</v>
      </c>
      <c r="R38" s="48">
        <f t="shared" si="21"/>
        <v>-39.72262200706529</v>
      </c>
      <c r="S38" s="49">
        <f t="shared" si="22"/>
        <v>-119.81495</v>
      </c>
      <c r="T38" s="48">
        <f t="shared" si="23"/>
        <v>51.6</v>
      </c>
      <c r="U38" s="50">
        <f t="shared" si="24"/>
        <v>-5.7275035714285716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1242148000</v>
      </c>
      <c r="C40" s="95">
        <f>SUM(C35:C39)</f>
        <v>-102716000</v>
      </c>
      <c r="D40" s="95"/>
      <c r="E40" s="95">
        <f t="shared" si="18"/>
        <v>1139432000</v>
      </c>
      <c r="F40" s="96">
        <f t="shared" ref="F40:O40" si="25">SUM(F35:F39)</f>
        <v>1139432000</v>
      </c>
      <c r="G40" s="97">
        <f t="shared" si="25"/>
        <v>297844000</v>
      </c>
      <c r="H40" s="96">
        <f t="shared" si="25"/>
        <v>16222000</v>
      </c>
      <c r="I40" s="97">
        <f t="shared" si="25"/>
        <v>21934790</v>
      </c>
      <c r="J40" s="96">
        <f t="shared" si="25"/>
        <v>132734000</v>
      </c>
      <c r="K40" s="97">
        <f t="shared" si="25"/>
        <v>59635136</v>
      </c>
      <c r="L40" s="96">
        <f t="shared" si="25"/>
        <v>53355000</v>
      </c>
      <c r="M40" s="97">
        <f t="shared" si="25"/>
        <v>27009913</v>
      </c>
      <c r="N40" s="96">
        <f t="shared" si="25"/>
        <v>0</v>
      </c>
      <c r="O40" s="97">
        <f t="shared" si="25"/>
        <v>0</v>
      </c>
      <c r="P40" s="96">
        <f t="shared" si="19"/>
        <v>202311000</v>
      </c>
      <c r="Q40" s="97">
        <f t="shared" si="20"/>
        <v>108579839</v>
      </c>
      <c r="R40" s="52">
        <f t="shared" si="21"/>
        <v>-59.803064776168881</v>
      </c>
      <c r="S40" s="53">
        <f t="shared" si="22"/>
        <v>-54.708054996302849</v>
      </c>
      <c r="T40" s="52">
        <f>IF((+$E35+$E38) =0,0,(P40   /(+$E35+$E38) )*100)</f>
        <v>67.925155450504292</v>
      </c>
      <c r="U40" s="54">
        <f>IF((+$E35+$E38) =0,0,(Q40   /(+$E35+$E38) )*100)</f>
        <v>36.455271551550474</v>
      </c>
      <c r="V40" s="96">
        <f>SUM(V35:V39)</f>
        <v>18731000</v>
      </c>
      <c r="W40" s="97">
        <f>SUM(W35:W39)</f>
        <v>0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731849000</v>
      </c>
      <c r="C43" s="92">
        <v>-59149000</v>
      </c>
      <c r="D43" s="92"/>
      <c r="E43" s="92">
        <f t="shared" si="26"/>
        <v>672700000</v>
      </c>
      <c r="F43" s="93">
        <v>672700000</v>
      </c>
      <c r="G43" s="94">
        <v>672700000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>
        <v>102415000</v>
      </c>
      <c r="M43" s="94">
        <v>44761518</v>
      </c>
      <c r="N43" s="93"/>
      <c r="O43" s="94"/>
      <c r="P43" s="93">
        <f t="shared" si="27"/>
        <v>286869000</v>
      </c>
      <c r="Q43" s="94">
        <f t="shared" si="28"/>
        <v>177248887</v>
      </c>
      <c r="R43" s="48">
        <f t="shared" si="29"/>
        <v>-27.483024024810771</v>
      </c>
      <c r="S43" s="49">
        <f t="shared" si="30"/>
        <v>-51.707092084417802</v>
      </c>
      <c r="T43" s="48">
        <f t="shared" si="31"/>
        <v>42.644418016946631</v>
      </c>
      <c r="U43" s="50">
        <f t="shared" si="32"/>
        <v>26.348875724691538</v>
      </c>
      <c r="V43" s="93">
        <v>21083000</v>
      </c>
      <c r="W43" s="94" t="s">
        <v>35</v>
      </c>
    </row>
    <row r="44" spans="1:23" ht="12.95" customHeight="1" x14ac:dyDescent="0.2">
      <c r="A44" s="47" t="s">
        <v>66</v>
      </c>
      <c r="B44" s="92">
        <v>303600000</v>
      </c>
      <c r="C44" s="92">
        <v>-55621000</v>
      </c>
      <c r="D44" s="92"/>
      <c r="E44" s="92">
        <f t="shared" si="26"/>
        <v>247979000</v>
      </c>
      <c r="F44" s="93">
        <v>247979000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516864000</v>
      </c>
      <c r="C51" s="92">
        <v>-29000000</v>
      </c>
      <c r="D51" s="92"/>
      <c r="E51" s="92">
        <f t="shared" si="26"/>
        <v>487864000</v>
      </c>
      <c r="F51" s="93">
        <v>487864000</v>
      </c>
      <c r="G51" s="94">
        <v>487864000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>
        <v>101934000</v>
      </c>
      <c r="M51" s="94">
        <v>65797249</v>
      </c>
      <c r="N51" s="93"/>
      <c r="O51" s="94"/>
      <c r="P51" s="93">
        <f t="shared" si="27"/>
        <v>250240000</v>
      </c>
      <c r="Q51" s="94">
        <f t="shared" si="28"/>
        <v>169150140</v>
      </c>
      <c r="R51" s="48">
        <f t="shared" si="29"/>
        <v>18.170646881520984</v>
      </c>
      <c r="S51" s="49">
        <f t="shared" si="30"/>
        <v>-3.7301235360953386</v>
      </c>
      <c r="T51" s="48">
        <f t="shared" si="31"/>
        <v>51.292983290425198</v>
      </c>
      <c r="U51" s="50">
        <f t="shared" si="32"/>
        <v>34.6715765049276</v>
      </c>
      <c r="V51" s="93">
        <v>26398000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37971000</v>
      </c>
      <c r="D52" s="92"/>
      <c r="E52" s="92">
        <f t="shared" si="26"/>
        <v>37971000</v>
      </c>
      <c r="F52" s="93">
        <v>37971000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1552313000</v>
      </c>
      <c r="C53" s="95">
        <f>SUM(C42:C52)</f>
        <v>-105799000</v>
      </c>
      <c r="D53" s="95"/>
      <c r="E53" s="95">
        <f t="shared" si="26"/>
        <v>1446514000</v>
      </c>
      <c r="F53" s="96">
        <f t="shared" ref="F53:O53" si="33">SUM(F42:F52)</f>
        <v>1446514000</v>
      </c>
      <c r="G53" s="97">
        <f t="shared" si="33"/>
        <v>1160564000</v>
      </c>
      <c r="H53" s="96">
        <f t="shared" si="33"/>
        <v>105271000</v>
      </c>
      <c r="I53" s="97">
        <f t="shared" si="33"/>
        <v>74806036</v>
      </c>
      <c r="J53" s="96">
        <f t="shared" si="33"/>
        <v>227489000</v>
      </c>
      <c r="K53" s="97">
        <f t="shared" si="33"/>
        <v>161034224</v>
      </c>
      <c r="L53" s="96">
        <f t="shared" si="33"/>
        <v>204349000</v>
      </c>
      <c r="M53" s="97">
        <f t="shared" si="33"/>
        <v>110558767</v>
      </c>
      <c r="N53" s="96">
        <f t="shared" si="33"/>
        <v>0</v>
      </c>
      <c r="O53" s="97">
        <f t="shared" si="33"/>
        <v>0</v>
      </c>
      <c r="P53" s="96">
        <f t="shared" si="27"/>
        <v>537109000</v>
      </c>
      <c r="Q53" s="97">
        <f t="shared" si="28"/>
        <v>346399027</v>
      </c>
      <c r="R53" s="52">
        <f t="shared" si="29"/>
        <v>-10.17192040054684</v>
      </c>
      <c r="S53" s="53">
        <f t="shared" si="30"/>
        <v>-31.344552571632228</v>
      </c>
      <c r="T53" s="52">
        <f>IF((+$E43+$E45+$E47+$E48+$E51) =0,0,(P53   /(+$E43+$E45+$E47+$E48+$E51) )*100)</f>
        <v>46.279998345631952</v>
      </c>
      <c r="U53" s="54">
        <f>IF((+$E43+$E45+$E47+$E48+$E51) =0,0,(Q53   /(+$E43+$E45+$E47+$E48+$E51) )*100)</f>
        <v>29.847473038970705</v>
      </c>
      <c r="V53" s="96">
        <f>SUM(V42:V52)</f>
        <v>47481000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644191000</v>
      </c>
      <c r="C65" s="92">
        <v>-65502000</v>
      </c>
      <c r="D65" s="92"/>
      <c r="E65" s="92">
        <f t="shared" si="35"/>
        <v>578689000</v>
      </c>
      <c r="F65" s="93">
        <v>578689000</v>
      </c>
      <c r="G65" s="94">
        <v>578689000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>
        <v>165352000</v>
      </c>
      <c r="M65" s="94">
        <v>71198489</v>
      </c>
      <c r="N65" s="93"/>
      <c r="O65" s="94"/>
      <c r="P65" s="93">
        <f t="shared" si="36"/>
        <v>334235000</v>
      </c>
      <c r="Q65" s="94">
        <f t="shared" si="37"/>
        <v>126128361</v>
      </c>
      <c r="R65" s="48">
        <f t="shared" si="38"/>
        <v>23.37952081421291</v>
      </c>
      <c r="S65" s="49">
        <f t="shared" si="39"/>
        <v>42.612045521368955</v>
      </c>
      <c r="T65" s="48">
        <f t="shared" si="40"/>
        <v>57.757275496855819</v>
      </c>
      <c r="U65" s="50">
        <f t="shared" si="41"/>
        <v>21.795534561742144</v>
      </c>
      <c r="V65" s="93">
        <v>32502000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644191000</v>
      </c>
      <c r="C66" s="95">
        <f>SUM(C61:C65)</f>
        <v>-65502000</v>
      </c>
      <c r="D66" s="95"/>
      <c r="E66" s="95">
        <f t="shared" si="35"/>
        <v>578689000</v>
      </c>
      <c r="F66" s="96">
        <f t="shared" ref="F66:O66" si="42">SUM(F61:F65)</f>
        <v>578689000</v>
      </c>
      <c r="G66" s="97">
        <f t="shared" si="42"/>
        <v>578689000</v>
      </c>
      <c r="H66" s="96">
        <f t="shared" si="42"/>
        <v>34864000</v>
      </c>
      <c r="I66" s="97">
        <f t="shared" si="42"/>
        <v>5005275</v>
      </c>
      <c r="J66" s="96">
        <f t="shared" si="42"/>
        <v>134019000</v>
      </c>
      <c r="K66" s="97">
        <f t="shared" si="42"/>
        <v>49924597</v>
      </c>
      <c r="L66" s="96">
        <f t="shared" si="42"/>
        <v>165352000</v>
      </c>
      <c r="M66" s="97">
        <f t="shared" si="42"/>
        <v>71198489</v>
      </c>
      <c r="N66" s="96">
        <f t="shared" si="42"/>
        <v>0</v>
      </c>
      <c r="O66" s="97">
        <f t="shared" si="42"/>
        <v>0</v>
      </c>
      <c r="P66" s="96">
        <f t="shared" si="36"/>
        <v>334235000</v>
      </c>
      <c r="Q66" s="97">
        <f t="shared" si="37"/>
        <v>126128361</v>
      </c>
      <c r="R66" s="52">
        <f t="shared" si="38"/>
        <v>23.37952081421291</v>
      </c>
      <c r="S66" s="53">
        <f t="shared" si="39"/>
        <v>42.612045521368955</v>
      </c>
      <c r="T66" s="52">
        <f>IF((+$E61+$E63+$E64++$E65) =0,0,(P66   /(+$E61+$E63+$E64+$E65) )*100)</f>
        <v>57.757275496855819</v>
      </c>
      <c r="U66" s="54">
        <f>IF((+$E61+$E63+$E65) =0,0,(Q66  /(+$E61+$E63+$E65) )*100)</f>
        <v>21.795534561742144</v>
      </c>
      <c r="V66" s="96">
        <f>SUM(V61:V65)</f>
        <v>32502000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4288389000</v>
      </c>
      <c r="C67" s="104">
        <f>SUM(C9:C14,C17:C23,C26:C29,C32,C35:C39,C42:C52,C55:C58,C61:C65)</f>
        <v>192489000</v>
      </c>
      <c r="D67" s="104"/>
      <c r="E67" s="104">
        <f t="shared" si="35"/>
        <v>4480878000</v>
      </c>
      <c r="F67" s="105">
        <f t="shared" ref="F67:O67" si="43">SUM(F9:F14,F17:F23,F26:F29,F32,F35:F39,F42:F52,F55:F58,F61:F65)</f>
        <v>4480878000</v>
      </c>
      <c r="G67" s="106">
        <f t="shared" si="43"/>
        <v>3325972000</v>
      </c>
      <c r="H67" s="105">
        <f t="shared" si="43"/>
        <v>262249000</v>
      </c>
      <c r="I67" s="106">
        <f t="shared" si="43"/>
        <v>137957609</v>
      </c>
      <c r="J67" s="105">
        <f t="shared" si="43"/>
        <v>650963000</v>
      </c>
      <c r="K67" s="106">
        <f t="shared" si="43"/>
        <v>371730584</v>
      </c>
      <c r="L67" s="105">
        <f t="shared" si="43"/>
        <v>506005000</v>
      </c>
      <c r="M67" s="106">
        <f t="shared" si="43"/>
        <v>300276030</v>
      </c>
      <c r="N67" s="105">
        <f t="shared" si="43"/>
        <v>0</v>
      </c>
      <c r="O67" s="106">
        <f t="shared" si="43"/>
        <v>0</v>
      </c>
      <c r="P67" s="105">
        <f t="shared" si="36"/>
        <v>1419217000</v>
      </c>
      <c r="Q67" s="106">
        <f t="shared" si="37"/>
        <v>809964223</v>
      </c>
      <c r="R67" s="61">
        <f t="shared" si="38"/>
        <v>-22.268239515917188</v>
      </c>
      <c r="S67" s="62">
        <f t="shared" si="39"/>
        <v>-19.222134813636966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42.670744071206848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24.352707208599472</v>
      </c>
      <c r="V67" s="105">
        <f>SUM(V9:V14,V17:V23,V26:V29,V32,V35:V39,V42:V52,V55:V58,V61:V65)</f>
        <v>112128000</v>
      </c>
      <c r="W67" s="106">
        <f>SUM(W9:W14,W17:W23,W26:W29,W32,W35:W39,W42:W52,W55:W58,W61:W65)</f>
        <v>4215000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3649469000</v>
      </c>
      <c r="C69" s="92">
        <v>-244088000</v>
      </c>
      <c r="D69" s="92"/>
      <c r="E69" s="92">
        <f>$B69      +$C69      +$D69</f>
        <v>3405381000</v>
      </c>
      <c r="F69" s="93">
        <v>3405381000</v>
      </c>
      <c r="G69" s="94">
        <v>3405381000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>
        <v>573266000</v>
      </c>
      <c r="M69" s="94">
        <v>442594769</v>
      </c>
      <c r="N69" s="93"/>
      <c r="O69" s="94"/>
      <c r="P69" s="93">
        <f>$H69      +$J69      +$L69      +$N69</f>
        <v>2642233000</v>
      </c>
      <c r="Q69" s="94">
        <f>$I69      +$K69      +$M69      +$O69</f>
        <v>1910157804</v>
      </c>
      <c r="R69" s="48">
        <f>IF(($J69      =0),0,((($L69      -$J69      )/$J69      )*100))</f>
        <v>-59.378704618971192</v>
      </c>
      <c r="S69" s="49">
        <f>IF(($K69      =0),0,((($M69      -$K69      )/$K69      )*100))</f>
        <v>-57.735231906725474</v>
      </c>
      <c r="T69" s="48">
        <f>IF(($E69      =0),0,(($P69      /$E69      )*100))</f>
        <v>77.589937807252696</v>
      </c>
      <c r="U69" s="50">
        <f>IF(($E69      =0),0,(($Q69      /$E69      )*100))</f>
        <v>56.092337509371191</v>
      </c>
      <c r="V69" s="93">
        <v>35681000</v>
      </c>
      <c r="W69" s="94">
        <v>25511000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3649469000</v>
      </c>
      <c r="C71" s="101">
        <f>SUM(C69:C70)</f>
        <v>-244088000</v>
      </c>
      <c r="D71" s="101"/>
      <c r="E71" s="101">
        <f>$B71      +$C71      +$D71</f>
        <v>3405381000</v>
      </c>
      <c r="F71" s="102">
        <f t="shared" ref="F71:O71" si="44">SUM(F69:F70)</f>
        <v>3405381000</v>
      </c>
      <c r="G71" s="103">
        <f t="shared" si="44"/>
        <v>3405381000</v>
      </c>
      <c r="H71" s="102">
        <f t="shared" si="44"/>
        <v>657722000</v>
      </c>
      <c r="I71" s="103">
        <f t="shared" si="44"/>
        <v>420367489</v>
      </c>
      <c r="J71" s="102">
        <f t="shared" si="44"/>
        <v>1411245000</v>
      </c>
      <c r="K71" s="103">
        <f t="shared" si="44"/>
        <v>1047195546</v>
      </c>
      <c r="L71" s="102">
        <f t="shared" si="44"/>
        <v>573266000</v>
      </c>
      <c r="M71" s="103">
        <f t="shared" si="44"/>
        <v>442594769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2642233000</v>
      </c>
      <c r="Q71" s="103">
        <f>$I71      +$K71      +$M71      +$O71</f>
        <v>1910157804</v>
      </c>
      <c r="R71" s="57">
        <f>IF(($J71      =0),0,((($L71      -$J71      )/$J71      )*100))</f>
        <v>-59.378704618971192</v>
      </c>
      <c r="S71" s="58">
        <f>IF(($K71      =0),0,((($M71      -$K71      )/$K71      )*100))</f>
        <v>-57.735231906725474</v>
      </c>
      <c r="T71" s="57">
        <f>IF(($E69      =0),0,(($P69      /$E69      )*100))</f>
        <v>77.589937807252696</v>
      </c>
      <c r="U71" s="59">
        <f>IF($E69   =0,0,($Q69   /$E69 )*100)</f>
        <v>56.092337509371191</v>
      </c>
      <c r="V71" s="102">
        <f>SUM(V69:V70)</f>
        <v>35681000</v>
      </c>
      <c r="W71" s="103">
        <f>SUM(W69:W70)</f>
        <v>25511000</v>
      </c>
    </row>
    <row r="72" spans="1:23" ht="12.95" customHeight="1" x14ac:dyDescent="0.2">
      <c r="A72" s="60" t="s">
        <v>86</v>
      </c>
      <c r="B72" s="104">
        <f>SUM(B69:B70)</f>
        <v>3649469000</v>
      </c>
      <c r="C72" s="104">
        <f>SUM(C69:C70)</f>
        <v>-244088000</v>
      </c>
      <c r="D72" s="104"/>
      <c r="E72" s="104">
        <f>$B72      +$C72      +$D72</f>
        <v>3405381000</v>
      </c>
      <c r="F72" s="105">
        <f t="shared" ref="F72:O72" si="45">SUM(F69:F70)</f>
        <v>3405381000</v>
      </c>
      <c r="G72" s="106">
        <f t="shared" si="45"/>
        <v>3405381000</v>
      </c>
      <c r="H72" s="105">
        <f t="shared" si="45"/>
        <v>657722000</v>
      </c>
      <c r="I72" s="106">
        <f t="shared" si="45"/>
        <v>420367489</v>
      </c>
      <c r="J72" s="105">
        <f t="shared" si="45"/>
        <v>1411245000</v>
      </c>
      <c r="K72" s="106">
        <f t="shared" si="45"/>
        <v>1047195546</v>
      </c>
      <c r="L72" s="105">
        <f t="shared" si="45"/>
        <v>573266000</v>
      </c>
      <c r="M72" s="106">
        <f t="shared" si="45"/>
        <v>442594769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2642233000</v>
      </c>
      <c r="Q72" s="106">
        <f>$I72      +$K72      +$M72      +$O72</f>
        <v>1910157804</v>
      </c>
      <c r="R72" s="61">
        <f>IF(($J72      =0),0,((($L72      -$J72      )/$J72      )*100))</f>
        <v>-59.378704618971192</v>
      </c>
      <c r="S72" s="62">
        <f>IF(($K72      =0),0,((($M72      -$K72      )/$K72      )*100))</f>
        <v>-57.735231906725474</v>
      </c>
      <c r="T72" s="61">
        <f>IF(($E69      =0),0,(($P69      /$E69      )*100))</f>
        <v>77.589937807252696</v>
      </c>
      <c r="U72" s="65">
        <f>IF($E69   =0,0,($Q69   /$E69 )*100)</f>
        <v>56.092337509371191</v>
      </c>
      <c r="V72" s="105">
        <f>SUM(V69:V70)</f>
        <v>35681000</v>
      </c>
      <c r="W72" s="106">
        <f>SUM(W69:W70)</f>
        <v>25511000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7937858000</v>
      </c>
      <c r="C73" s="104">
        <f>SUM(C9:C14,C17:C23,C26:C29,C32,C35:C39,C42:C52,C55:C58,C61:C65,C69:C70)</f>
        <v>-51599000</v>
      </c>
      <c r="D73" s="104"/>
      <c r="E73" s="104">
        <f>$B73      +$C73      +$D73</f>
        <v>7886259000</v>
      </c>
      <c r="F73" s="105">
        <f t="shared" ref="F73:O73" si="46">SUM(F9:F14,F17:F23,F26:F29,F32,F35:F39,F42:F52,F55:F58,F61:F65,F69:F70)</f>
        <v>7886259000</v>
      </c>
      <c r="G73" s="106">
        <f t="shared" si="46"/>
        <v>6731353000</v>
      </c>
      <c r="H73" s="105">
        <f t="shared" si="46"/>
        <v>919971000</v>
      </c>
      <c r="I73" s="106">
        <f t="shared" si="46"/>
        <v>558325098</v>
      </c>
      <c r="J73" s="105">
        <f t="shared" si="46"/>
        <v>2062208000</v>
      </c>
      <c r="K73" s="106">
        <f t="shared" si="46"/>
        <v>1418926130</v>
      </c>
      <c r="L73" s="105">
        <f t="shared" si="46"/>
        <v>1079271000</v>
      </c>
      <c r="M73" s="106">
        <f t="shared" si="46"/>
        <v>742870799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4061450000</v>
      </c>
      <c r="Q73" s="106">
        <f>$I73      +$K73      +$M73      +$O73</f>
        <v>2720122027</v>
      </c>
      <c r="R73" s="61">
        <f>IF(($J73      =0),0,((($L73      -$J73      )/$J73      )*100))</f>
        <v>-47.664299624480165</v>
      </c>
      <c r="S73" s="62">
        <f>IF(($K73      =0),0,((($M73      -$K73      )/$K73      )*100))</f>
        <v>-47.645562140715533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60.336309802798937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40.409736749803493</v>
      </c>
      <c r="V73" s="105">
        <f>SUM(V9:V14,V17:V23,V26:V29,V32,V35:V39,V42:V52,V55:V58,V61:V65,V69:V70)</f>
        <v>147809000</v>
      </c>
      <c r="W73" s="106">
        <f>SUM(W9:W14,W17:W23,W26:W29,W32,W35:W39,W42:W52,W55:W58,W61:W65,W69:W70)</f>
        <v>29726000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hl4ms0HR7v1PbAgz9NEACBZZ/8VVUblE4idcLinsyUaCtrFvU9dNmuwezZVn6sfcZiemXwGm02iuByr8Wuo/mg==" saltValue="4E214KJkBDkLegh8d9DPg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382000</v>
      </c>
      <c r="I10" s="94">
        <v>52566</v>
      </c>
      <c r="J10" s="93">
        <v>1135000</v>
      </c>
      <c r="K10" s="94">
        <v>782267</v>
      </c>
      <c r="L10" s="93">
        <v>299000</v>
      </c>
      <c r="M10" s="94">
        <v>298822</v>
      </c>
      <c r="N10" s="93"/>
      <c r="O10" s="94"/>
      <c r="P10" s="93">
        <f t="shared" ref="P10:P15" si="1">$H10      +$J10      +$L10      +$N10</f>
        <v>1816000</v>
      </c>
      <c r="Q10" s="94">
        <f t="shared" ref="Q10:Q15" si="2">$I10      +$K10      +$M10      +$O10</f>
        <v>1133655</v>
      </c>
      <c r="R10" s="48">
        <f t="shared" ref="R10:R15" si="3">IF(($J10      =0),0,((($L10      -$J10      )/$J10      )*100))</f>
        <v>-73.656387665198238</v>
      </c>
      <c r="S10" s="49">
        <f t="shared" ref="S10:S15" si="4">IF(($K10      =0),0,((($M10      -$K10      )/$K10      )*100))</f>
        <v>-61.80051056736383</v>
      </c>
      <c r="T10" s="48">
        <f t="shared" ref="T10:T14" si="5">IF(($E10      =0),0,(($P10      /$E10      )*100))</f>
        <v>68.528301886792448</v>
      </c>
      <c r="U10" s="50">
        <f t="shared" ref="U10:U14" si="6">IF(($E10      =0),0,(($Q10      /$E10      )*100))</f>
        <v>42.77943396226415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382000</v>
      </c>
      <c r="I15" s="97">
        <f t="shared" si="7"/>
        <v>52566</v>
      </c>
      <c r="J15" s="96">
        <f t="shared" si="7"/>
        <v>1135000</v>
      </c>
      <c r="K15" s="97">
        <f t="shared" si="7"/>
        <v>782267</v>
      </c>
      <c r="L15" s="96">
        <f t="shared" si="7"/>
        <v>299000</v>
      </c>
      <c r="M15" s="97">
        <f t="shared" si="7"/>
        <v>298822</v>
      </c>
      <c r="N15" s="96">
        <f t="shared" si="7"/>
        <v>0</v>
      </c>
      <c r="O15" s="97">
        <f t="shared" si="7"/>
        <v>0</v>
      </c>
      <c r="P15" s="96">
        <f t="shared" si="1"/>
        <v>1816000</v>
      </c>
      <c r="Q15" s="97">
        <f t="shared" si="2"/>
        <v>1133655</v>
      </c>
      <c r="R15" s="52">
        <f t="shared" si="3"/>
        <v>-73.656387665198238</v>
      </c>
      <c r="S15" s="53">
        <f t="shared" si="4"/>
        <v>-61.80051056736383</v>
      </c>
      <c r="T15" s="52">
        <f>IF((SUM($E9:$E13))=0,0,(P15/(SUM($E9:$E13))*100))</f>
        <v>68.528301886792448</v>
      </c>
      <c r="U15" s="54">
        <f>IF((SUM($E9:$E13))=0,0,(Q15/(SUM($E9:$E13))*100))</f>
        <v>42.77943396226415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1048000</v>
      </c>
      <c r="C32" s="92"/>
      <c r="D32" s="92"/>
      <c r="E32" s="92">
        <f>$B32      +$C32      +$D32</f>
        <v>1048000</v>
      </c>
      <c r="F32" s="93">
        <v>1048000</v>
      </c>
      <c r="G32" s="94">
        <v>1048000</v>
      </c>
      <c r="H32" s="93">
        <v>192000</v>
      </c>
      <c r="I32" s="94">
        <v>93186</v>
      </c>
      <c r="J32" s="93"/>
      <c r="K32" s="94">
        <v>290866</v>
      </c>
      <c r="L32" s="93"/>
      <c r="M32" s="94">
        <v>300141</v>
      </c>
      <c r="N32" s="93"/>
      <c r="O32" s="94"/>
      <c r="P32" s="93">
        <f>$H32      +$J32      +$L32      +$N32</f>
        <v>192000</v>
      </c>
      <c r="Q32" s="94">
        <f>$I32      +$K32      +$M32      +$O32</f>
        <v>684193</v>
      </c>
      <c r="R32" s="48">
        <f>IF(($J32      =0),0,((($L32      -$J32      )/$J32      )*100))</f>
        <v>0</v>
      </c>
      <c r="S32" s="49">
        <f>IF(($K32      =0),0,((($M32      -$K32      )/$K32      )*100))</f>
        <v>3.1887535841246484</v>
      </c>
      <c r="T32" s="48">
        <f>IF(($E32      =0),0,(($P32      /$E32      )*100))</f>
        <v>18.320610687022899</v>
      </c>
      <c r="U32" s="50">
        <f>IF(($E32      =0),0,(($Q32      /$E32      )*100))</f>
        <v>65.285591603053433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1048000</v>
      </c>
      <c r="C33" s="95">
        <f>C32</f>
        <v>0</v>
      </c>
      <c r="D33" s="95"/>
      <c r="E33" s="95">
        <f>$B33      +$C33      +$D33</f>
        <v>1048000</v>
      </c>
      <c r="F33" s="96">
        <f t="shared" ref="F33:O33" si="17">F32</f>
        <v>1048000</v>
      </c>
      <c r="G33" s="97">
        <f t="shared" si="17"/>
        <v>1048000</v>
      </c>
      <c r="H33" s="96">
        <f t="shared" si="17"/>
        <v>192000</v>
      </c>
      <c r="I33" s="97">
        <f t="shared" si="17"/>
        <v>93186</v>
      </c>
      <c r="J33" s="96">
        <f t="shared" si="17"/>
        <v>0</v>
      </c>
      <c r="K33" s="97">
        <f t="shared" si="17"/>
        <v>290866</v>
      </c>
      <c r="L33" s="96">
        <f t="shared" si="17"/>
        <v>0</v>
      </c>
      <c r="M33" s="97">
        <f t="shared" si="17"/>
        <v>300141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684193</v>
      </c>
      <c r="R33" s="52">
        <f>IF(($J33      =0),0,((($L33      -$J33      )/$J33      )*100))</f>
        <v>0</v>
      </c>
      <c r="S33" s="53">
        <f>IF(($K33      =0),0,((($M33      -$K33      )/$K33      )*100))</f>
        <v>3.1887535841246484</v>
      </c>
      <c r="T33" s="52">
        <f>IF($E33   =0,0,($P33   /$E33   )*100)</f>
        <v>18.320610687022899</v>
      </c>
      <c r="U33" s="54">
        <f>IF($E33   =0,0,($Q33   /$E33   )*100)</f>
        <v>65.285591603053433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3467000</v>
      </c>
      <c r="C36" s="92">
        <v>12000</v>
      </c>
      <c r="D36" s="92"/>
      <c r="E36" s="92">
        <f t="shared" si="18"/>
        <v>3479000</v>
      </c>
      <c r="F36" s="93">
        <v>3479000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3467000</v>
      </c>
      <c r="C40" s="95">
        <f>SUM(C35:C39)</f>
        <v>12000</v>
      </c>
      <c r="D40" s="95"/>
      <c r="E40" s="95">
        <f t="shared" si="18"/>
        <v>3479000</v>
      </c>
      <c r="F40" s="96">
        <f t="shared" ref="F40:O40" si="25">SUM(F35:F39)</f>
        <v>3479000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7600000</v>
      </c>
      <c r="C44" s="92">
        <v>1179000</v>
      </c>
      <c r="D44" s="92"/>
      <c r="E44" s="92">
        <f t="shared" si="26"/>
        <v>8779000</v>
      </c>
      <c r="F44" s="93">
        <v>8779000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-4000000</v>
      </c>
      <c r="D51" s="92"/>
      <c r="E51" s="92">
        <f t="shared" si="26"/>
        <v>6000000</v>
      </c>
      <c r="F51" s="93">
        <v>6000000</v>
      </c>
      <c r="G51" s="94">
        <v>6000000</v>
      </c>
      <c r="H51" s="93">
        <v>60000</v>
      </c>
      <c r="I51" s="94"/>
      <c r="J51" s="93">
        <v>654000</v>
      </c>
      <c r="K51" s="94"/>
      <c r="L51" s="93">
        <v>201000</v>
      </c>
      <c r="M51" s="94">
        <v>791410</v>
      </c>
      <c r="N51" s="93"/>
      <c r="O51" s="94"/>
      <c r="P51" s="93">
        <f t="shared" si="27"/>
        <v>915000</v>
      </c>
      <c r="Q51" s="94">
        <f t="shared" si="28"/>
        <v>791410</v>
      </c>
      <c r="R51" s="48">
        <f t="shared" si="29"/>
        <v>-69.266055045871553</v>
      </c>
      <c r="S51" s="49">
        <f t="shared" si="30"/>
        <v>0</v>
      </c>
      <c r="T51" s="48">
        <f t="shared" si="31"/>
        <v>15.25</v>
      </c>
      <c r="U51" s="50">
        <f t="shared" si="32"/>
        <v>13.190166666666666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17600000</v>
      </c>
      <c r="C53" s="95">
        <f>SUM(C42:C52)</f>
        <v>-2821000</v>
      </c>
      <c r="D53" s="95"/>
      <c r="E53" s="95">
        <f t="shared" si="26"/>
        <v>14779000</v>
      </c>
      <c r="F53" s="96">
        <f t="shared" ref="F53:O53" si="33">SUM(F42:F52)</f>
        <v>14779000</v>
      </c>
      <c r="G53" s="97">
        <f t="shared" si="33"/>
        <v>6000000</v>
      </c>
      <c r="H53" s="96">
        <f t="shared" si="33"/>
        <v>60000</v>
      </c>
      <c r="I53" s="97">
        <f t="shared" si="33"/>
        <v>0</v>
      </c>
      <c r="J53" s="96">
        <f t="shared" si="33"/>
        <v>654000</v>
      </c>
      <c r="K53" s="97">
        <f t="shared" si="33"/>
        <v>0</v>
      </c>
      <c r="L53" s="96">
        <f t="shared" si="33"/>
        <v>201000</v>
      </c>
      <c r="M53" s="97">
        <f t="shared" si="33"/>
        <v>791410</v>
      </c>
      <c r="N53" s="96">
        <f t="shared" si="33"/>
        <v>0</v>
      </c>
      <c r="O53" s="97">
        <f t="shared" si="33"/>
        <v>0</v>
      </c>
      <c r="P53" s="96">
        <f t="shared" si="27"/>
        <v>915000</v>
      </c>
      <c r="Q53" s="97">
        <f t="shared" si="28"/>
        <v>791410</v>
      </c>
      <c r="R53" s="52">
        <f t="shared" si="29"/>
        <v>-69.266055045871553</v>
      </c>
      <c r="S53" s="53">
        <f t="shared" si="30"/>
        <v>0</v>
      </c>
      <c r="T53" s="52">
        <f>IF((+$E43+$E45+$E47+$E48+$E51) =0,0,(P53   /(+$E43+$E45+$E47+$E48+$E51) )*100)</f>
        <v>15.25</v>
      </c>
      <c r="U53" s="54">
        <f>IF((+$E43+$E45+$E47+$E48+$E51) =0,0,(Q53   /(+$E43+$E45+$E47+$E48+$E51) )*100)</f>
        <v>13.190166666666666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24765000</v>
      </c>
      <c r="C67" s="104">
        <f>SUM(C9:C14,C17:C23,C26:C29,C32,C35:C39,C42:C52,C55:C58,C61:C65)</f>
        <v>-2809000</v>
      </c>
      <c r="D67" s="104"/>
      <c r="E67" s="104">
        <f t="shared" si="35"/>
        <v>21956000</v>
      </c>
      <c r="F67" s="105">
        <f t="shared" ref="F67:O67" si="43">SUM(F9:F14,F17:F23,F26:F29,F32,F35:F39,F42:F52,F55:F58,F61:F65)</f>
        <v>21956000</v>
      </c>
      <c r="G67" s="106">
        <f t="shared" si="43"/>
        <v>9698000</v>
      </c>
      <c r="H67" s="105">
        <f t="shared" si="43"/>
        <v>634000</v>
      </c>
      <c r="I67" s="106">
        <f t="shared" si="43"/>
        <v>145752</v>
      </c>
      <c r="J67" s="105">
        <f t="shared" si="43"/>
        <v>1789000</v>
      </c>
      <c r="K67" s="106">
        <f t="shared" si="43"/>
        <v>1073133</v>
      </c>
      <c r="L67" s="105">
        <f t="shared" si="43"/>
        <v>500000</v>
      </c>
      <c r="M67" s="106">
        <f t="shared" si="43"/>
        <v>1390373</v>
      </c>
      <c r="N67" s="105">
        <f t="shared" si="43"/>
        <v>0</v>
      </c>
      <c r="O67" s="106">
        <f t="shared" si="43"/>
        <v>0</v>
      </c>
      <c r="P67" s="105">
        <f t="shared" si="36"/>
        <v>2923000</v>
      </c>
      <c r="Q67" s="106">
        <f t="shared" si="37"/>
        <v>2609258</v>
      </c>
      <c r="R67" s="61">
        <f t="shared" si="38"/>
        <v>-72.051425377305762</v>
      </c>
      <c r="S67" s="62">
        <f t="shared" si="39"/>
        <v>29.562039374429823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30.140235100020625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26.905114456588986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17570000</v>
      </c>
      <c r="C69" s="92">
        <v>-1175000</v>
      </c>
      <c r="D69" s="92"/>
      <c r="E69" s="92">
        <f>$B69      +$C69      +$D69</f>
        <v>16395000</v>
      </c>
      <c r="F69" s="93">
        <v>16395000</v>
      </c>
      <c r="G69" s="94">
        <v>16395000</v>
      </c>
      <c r="H69" s="93">
        <v>1590000</v>
      </c>
      <c r="I69" s="94">
        <v>-1659109</v>
      </c>
      <c r="J69" s="93">
        <v>10524000</v>
      </c>
      <c r="K69" s="94">
        <v>4404937</v>
      </c>
      <c r="L69" s="93"/>
      <c r="M69" s="94">
        <v>3663184</v>
      </c>
      <c r="N69" s="93"/>
      <c r="O69" s="94"/>
      <c r="P69" s="93">
        <f>$H69      +$J69      +$L69      +$N69</f>
        <v>12114000</v>
      </c>
      <c r="Q69" s="94">
        <f>$I69      +$K69      +$M69      +$O69</f>
        <v>6409012</v>
      </c>
      <c r="R69" s="48">
        <f>IF(($J69      =0),0,((($L69      -$J69      )/$J69      )*100))</f>
        <v>-100</v>
      </c>
      <c r="S69" s="49">
        <f>IF(($K69      =0),0,((($M69      -$K69      )/$K69      )*100))</f>
        <v>-16.839128459725984</v>
      </c>
      <c r="T69" s="48">
        <f>IF(($E69      =0),0,(($P69      /$E69      )*100))</f>
        <v>73.888380603842634</v>
      </c>
      <c r="U69" s="50">
        <f>IF(($E69      =0),0,(($Q69      /$E69      )*100))</f>
        <v>39.091259530344615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17570000</v>
      </c>
      <c r="C71" s="101">
        <f>SUM(C69:C70)</f>
        <v>-1175000</v>
      </c>
      <c r="D71" s="101"/>
      <c r="E71" s="101">
        <f>$B71      +$C71      +$D71</f>
        <v>16395000</v>
      </c>
      <c r="F71" s="102">
        <f t="shared" ref="F71:O71" si="44">SUM(F69:F70)</f>
        <v>16395000</v>
      </c>
      <c r="G71" s="103">
        <f t="shared" si="44"/>
        <v>16395000</v>
      </c>
      <c r="H71" s="102">
        <f t="shared" si="44"/>
        <v>1590000</v>
      </c>
      <c r="I71" s="103">
        <f t="shared" si="44"/>
        <v>-1659109</v>
      </c>
      <c r="J71" s="102">
        <f t="shared" si="44"/>
        <v>10524000</v>
      </c>
      <c r="K71" s="103">
        <f t="shared" si="44"/>
        <v>4404937</v>
      </c>
      <c r="L71" s="102">
        <f t="shared" si="44"/>
        <v>0</v>
      </c>
      <c r="M71" s="103">
        <f t="shared" si="44"/>
        <v>3663184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12114000</v>
      </c>
      <c r="Q71" s="103">
        <f>$I71      +$K71      +$M71      +$O71</f>
        <v>6409012</v>
      </c>
      <c r="R71" s="57">
        <f>IF(($J71      =0),0,((($L71      -$J71      )/$J71      )*100))</f>
        <v>-100</v>
      </c>
      <c r="S71" s="58">
        <f>IF(($K71      =0),0,((($M71      -$K71      )/$K71      )*100))</f>
        <v>-16.839128459725984</v>
      </c>
      <c r="T71" s="57">
        <f>IF(($E69      =0),0,(($P69      /$E69      )*100))</f>
        <v>73.888380603842634</v>
      </c>
      <c r="U71" s="59">
        <f>IF($E69   =0,0,($Q69   /$E69 )*100)</f>
        <v>39.091259530344615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17570000</v>
      </c>
      <c r="C72" s="104">
        <f>SUM(C69:C70)</f>
        <v>-1175000</v>
      </c>
      <c r="D72" s="104"/>
      <c r="E72" s="104">
        <f>$B72      +$C72      +$D72</f>
        <v>16395000</v>
      </c>
      <c r="F72" s="105">
        <f t="shared" ref="F72:O72" si="45">SUM(F69:F70)</f>
        <v>16395000</v>
      </c>
      <c r="G72" s="106">
        <f t="shared" si="45"/>
        <v>16395000</v>
      </c>
      <c r="H72" s="105">
        <f t="shared" si="45"/>
        <v>1590000</v>
      </c>
      <c r="I72" s="106">
        <f t="shared" si="45"/>
        <v>-1659109</v>
      </c>
      <c r="J72" s="105">
        <f t="shared" si="45"/>
        <v>10524000</v>
      </c>
      <c r="K72" s="106">
        <f t="shared" si="45"/>
        <v>4404937</v>
      </c>
      <c r="L72" s="105">
        <f t="shared" si="45"/>
        <v>0</v>
      </c>
      <c r="M72" s="106">
        <f t="shared" si="45"/>
        <v>3663184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12114000</v>
      </c>
      <c r="Q72" s="106">
        <f>$I72      +$K72      +$M72      +$O72</f>
        <v>6409012</v>
      </c>
      <c r="R72" s="61">
        <f>IF(($J72      =0),0,((($L72      -$J72      )/$J72      )*100))</f>
        <v>-100</v>
      </c>
      <c r="S72" s="62">
        <f>IF(($K72      =0),0,((($M72      -$K72      )/$K72      )*100))</f>
        <v>-16.839128459725984</v>
      </c>
      <c r="T72" s="61">
        <f>IF(($E69      =0),0,(($P69      /$E69      )*100))</f>
        <v>73.888380603842634</v>
      </c>
      <c r="U72" s="65">
        <f>IF($E69   =0,0,($Q69   /$E69 )*100)</f>
        <v>39.091259530344615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42335000</v>
      </c>
      <c r="C73" s="104">
        <f>SUM(C9:C14,C17:C23,C26:C29,C32,C35:C39,C42:C52,C55:C58,C61:C65,C69:C70)</f>
        <v>-3984000</v>
      </c>
      <c r="D73" s="104"/>
      <c r="E73" s="104">
        <f>$B73      +$C73      +$D73</f>
        <v>38351000</v>
      </c>
      <c r="F73" s="105">
        <f t="shared" ref="F73:O73" si="46">SUM(F9:F14,F17:F23,F26:F29,F32,F35:F39,F42:F52,F55:F58,F61:F65,F69:F70)</f>
        <v>38351000</v>
      </c>
      <c r="G73" s="106">
        <f t="shared" si="46"/>
        <v>26093000</v>
      </c>
      <c r="H73" s="105">
        <f t="shared" si="46"/>
        <v>2224000</v>
      </c>
      <c r="I73" s="106">
        <f t="shared" si="46"/>
        <v>-1513357</v>
      </c>
      <c r="J73" s="105">
        <f t="shared" si="46"/>
        <v>12313000</v>
      </c>
      <c r="K73" s="106">
        <f t="shared" si="46"/>
        <v>5478070</v>
      </c>
      <c r="L73" s="105">
        <f t="shared" si="46"/>
        <v>500000</v>
      </c>
      <c r="M73" s="106">
        <f t="shared" si="46"/>
        <v>5053557</v>
      </c>
      <c r="N73" s="105">
        <f t="shared" si="46"/>
        <v>0</v>
      </c>
      <c r="O73" s="106">
        <f t="shared" si="46"/>
        <v>0</v>
      </c>
      <c r="P73" s="105">
        <f>$H73      +$J73      +$L73      +$N73</f>
        <v>15037000</v>
      </c>
      <c r="Q73" s="106">
        <f>$I73      +$K73      +$M73      +$O73</f>
        <v>9018270</v>
      </c>
      <c r="R73" s="61">
        <f>IF(($J73      =0),0,((($L73      -$J73      )/$J73      )*100))</f>
        <v>-95.939251197920896</v>
      </c>
      <c r="S73" s="62">
        <f>IF(($K73      =0),0,((($M73      -$K73      )/$K73      )*100))</f>
        <v>-7.7493168214352872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57.628482734833099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34.562028130149848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UgmLAdMK3Rr8PVVa6NT+sMbIe6Ll92lcNkKjJibz8Pcv2P/JeHkdB31262+VAdrDA0xVEDTgNqMeQoAAUvCZg==" saltValue="8KWgXtRkoexLhnCAqUM6U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792000</v>
      </c>
      <c r="I10" s="94">
        <v>792100</v>
      </c>
      <c r="J10" s="93">
        <v>208000</v>
      </c>
      <c r="K10" s="94">
        <v>207900</v>
      </c>
      <c r="L10" s="93"/>
      <c r="M10" s="94"/>
      <c r="N10" s="93"/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792000</v>
      </c>
      <c r="I15" s="97">
        <f t="shared" si="7"/>
        <v>792100</v>
      </c>
      <c r="J15" s="96">
        <f t="shared" si="7"/>
        <v>208000</v>
      </c>
      <c r="K15" s="97">
        <f t="shared" si="7"/>
        <v>207900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1000000</v>
      </c>
      <c r="Q15" s="97">
        <f t="shared" si="2"/>
        <v>1000000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2160000</v>
      </c>
      <c r="C19" s="92"/>
      <c r="D19" s="92"/>
      <c r="E19" s="92">
        <f t="shared" si="8"/>
        <v>2160000</v>
      </c>
      <c r="F19" s="93">
        <v>2160000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2160000</v>
      </c>
      <c r="C24" s="95">
        <f>SUM(C17:C23)</f>
        <v>0</v>
      </c>
      <c r="D24" s="95"/>
      <c r="E24" s="95">
        <f t="shared" si="8"/>
        <v>2160000</v>
      </c>
      <c r="F24" s="96">
        <f t="shared" ref="F24:O24" si="15">SUM(F17:F23)</f>
        <v>2160000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2405000</v>
      </c>
      <c r="C29" s="92"/>
      <c r="D29" s="92"/>
      <c r="E29" s="92">
        <f>$B29      +$C29      +$D29</f>
        <v>2405000</v>
      </c>
      <c r="F29" s="93">
        <v>2405000</v>
      </c>
      <c r="G29" s="94">
        <v>2405000</v>
      </c>
      <c r="H29" s="93"/>
      <c r="I29" s="94"/>
      <c r="J29" s="93">
        <v>312000</v>
      </c>
      <c r="K29" s="94">
        <v>231700</v>
      </c>
      <c r="L29" s="93">
        <v>689000</v>
      </c>
      <c r="M29" s="94">
        <v>782813</v>
      </c>
      <c r="N29" s="93"/>
      <c r="O29" s="94"/>
      <c r="P29" s="93">
        <f>$H29      +$J29      +$L29      +$N29</f>
        <v>1001000</v>
      </c>
      <c r="Q29" s="94">
        <f>$I29      +$K29      +$M29      +$O29</f>
        <v>1014513</v>
      </c>
      <c r="R29" s="48">
        <f>IF(($J29      =0),0,((($L29      -$J29      )/$J29      )*100))</f>
        <v>120.83333333333333</v>
      </c>
      <c r="S29" s="49">
        <f>IF(($K29      =0),0,((($M29      -$K29      )/$K29      )*100))</f>
        <v>237.85627967198963</v>
      </c>
      <c r="T29" s="48">
        <f>IF(($E29      =0),0,(($P29      /$E29      )*100))</f>
        <v>41.621621621621621</v>
      </c>
      <c r="U29" s="50">
        <f>IF(($E29      =0),0,(($Q29      /$E29      )*100))</f>
        <v>42.183492723492719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2405000</v>
      </c>
      <c r="C30" s="95">
        <f>SUM(C26:C29)</f>
        <v>0</v>
      </c>
      <c r="D30" s="95"/>
      <c r="E30" s="95">
        <f>$B30      +$C30      +$D30</f>
        <v>2405000</v>
      </c>
      <c r="F30" s="96">
        <f t="shared" ref="F30:O30" si="16">SUM(F26:F29)</f>
        <v>2405000</v>
      </c>
      <c r="G30" s="97">
        <f t="shared" si="16"/>
        <v>2405000</v>
      </c>
      <c r="H30" s="96">
        <f t="shared" si="16"/>
        <v>0</v>
      </c>
      <c r="I30" s="97">
        <f t="shared" si="16"/>
        <v>0</v>
      </c>
      <c r="J30" s="96">
        <f t="shared" si="16"/>
        <v>312000</v>
      </c>
      <c r="K30" s="97">
        <f t="shared" si="16"/>
        <v>231700</v>
      </c>
      <c r="L30" s="96">
        <f t="shared" si="16"/>
        <v>689000</v>
      </c>
      <c r="M30" s="97">
        <f t="shared" si="16"/>
        <v>782813</v>
      </c>
      <c r="N30" s="96">
        <f t="shared" si="16"/>
        <v>0</v>
      </c>
      <c r="O30" s="97">
        <f t="shared" si="16"/>
        <v>0</v>
      </c>
      <c r="P30" s="96">
        <f>$H30      +$J30      +$L30      +$N30</f>
        <v>1001000</v>
      </c>
      <c r="Q30" s="97">
        <f>$I30      +$K30      +$M30      +$O30</f>
        <v>1014513</v>
      </c>
      <c r="R30" s="52">
        <f>IF(($J30      =0),0,((($L30      -$J30      )/$J30      )*100))</f>
        <v>120.83333333333333</v>
      </c>
      <c r="S30" s="53">
        <f>IF(($K30      =0),0,((($M30      -$K30      )/$K30      )*100))</f>
        <v>237.85627967198963</v>
      </c>
      <c r="T30" s="52">
        <f>IF($E30   =0,0,($P30   /$E30   )*100)</f>
        <v>41.621621621621621</v>
      </c>
      <c r="U30" s="54">
        <f>IF($E30   =0,0,($Q30   /$E30   )*100)</f>
        <v>42.183492723492719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2181000</v>
      </c>
      <c r="H32" s="93">
        <v>175000</v>
      </c>
      <c r="I32" s="94">
        <v>332610</v>
      </c>
      <c r="J32" s="93">
        <v>638000</v>
      </c>
      <c r="K32" s="94">
        <v>638748</v>
      </c>
      <c r="L32" s="93">
        <v>804000</v>
      </c>
      <c r="M32" s="94">
        <v>619724</v>
      </c>
      <c r="N32" s="93"/>
      <c r="O32" s="94"/>
      <c r="P32" s="93">
        <f>$H32      +$J32      +$L32      +$N32</f>
        <v>1617000</v>
      </c>
      <c r="Q32" s="94">
        <f>$I32      +$K32      +$M32      +$O32</f>
        <v>1591082</v>
      </c>
      <c r="R32" s="48">
        <f>IF(($J32      =0),0,((($L32      -$J32      )/$J32      )*100))</f>
        <v>26.01880877742947</v>
      </c>
      <c r="S32" s="49">
        <f>IF(($K32      =0),0,((($M32      -$K32      )/$K32      )*100))</f>
        <v>-2.9783263509239948</v>
      </c>
      <c r="T32" s="48">
        <f>IF(($E32      =0),0,(($P32      /$E32      )*100))</f>
        <v>74.14030261348006</v>
      </c>
      <c r="U32" s="50">
        <f>IF(($E32      =0),0,(($Q32      /$E32      )*100))</f>
        <v>72.951948647409452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2181000</v>
      </c>
      <c r="H33" s="96">
        <f t="shared" si="17"/>
        <v>175000</v>
      </c>
      <c r="I33" s="97">
        <f t="shared" si="17"/>
        <v>332610</v>
      </c>
      <c r="J33" s="96">
        <f t="shared" si="17"/>
        <v>638000</v>
      </c>
      <c r="K33" s="97">
        <f t="shared" si="17"/>
        <v>638748</v>
      </c>
      <c r="L33" s="96">
        <f t="shared" si="17"/>
        <v>804000</v>
      </c>
      <c r="M33" s="97">
        <f t="shared" si="17"/>
        <v>619724</v>
      </c>
      <c r="N33" s="96">
        <f t="shared" si="17"/>
        <v>0</v>
      </c>
      <c r="O33" s="97">
        <f t="shared" si="17"/>
        <v>0</v>
      </c>
      <c r="P33" s="96">
        <f>$H33      +$J33      +$L33      +$N33</f>
        <v>1617000</v>
      </c>
      <c r="Q33" s="97">
        <f>$I33      +$K33      +$M33      +$O33</f>
        <v>1591082</v>
      </c>
      <c r="R33" s="52">
        <f>IF(($J33      =0),0,((($L33      -$J33      )/$J33      )*100))</f>
        <v>26.01880877742947</v>
      </c>
      <c r="S33" s="53">
        <f>IF(($K33      =0),0,((($M33      -$K33      )/$K33      )*100))</f>
        <v>-2.9783263509239948</v>
      </c>
      <c r="T33" s="52">
        <f>IF($E33   =0,0,($P33   /$E33   )*100)</f>
        <v>74.14030261348006</v>
      </c>
      <c r="U33" s="54">
        <f>IF($E33   =0,0,($Q33   /$E33   )*100)</f>
        <v>72.951948647409452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7746000</v>
      </c>
      <c r="C67" s="104">
        <f>SUM(C9:C14,C17:C23,C26:C29,C32,C35:C39,C42:C52,C55:C58,C61:C65)</f>
        <v>0</v>
      </c>
      <c r="D67" s="104"/>
      <c r="E67" s="104">
        <f t="shared" si="35"/>
        <v>7746000</v>
      </c>
      <c r="F67" s="105">
        <f t="shared" ref="F67:O67" si="43">SUM(F9:F14,F17:F23,F26:F29,F32,F35:F39,F42:F52,F55:F58,F61:F65)</f>
        <v>7746000</v>
      </c>
      <c r="G67" s="106">
        <f t="shared" si="43"/>
        <v>5586000</v>
      </c>
      <c r="H67" s="105">
        <f t="shared" si="43"/>
        <v>967000</v>
      </c>
      <c r="I67" s="106">
        <f t="shared" si="43"/>
        <v>1124710</v>
      </c>
      <c r="J67" s="105">
        <f t="shared" si="43"/>
        <v>1158000</v>
      </c>
      <c r="K67" s="106">
        <f t="shared" si="43"/>
        <v>1078348</v>
      </c>
      <c r="L67" s="105">
        <f t="shared" si="43"/>
        <v>1493000</v>
      </c>
      <c r="M67" s="106">
        <f t="shared" si="43"/>
        <v>1402537</v>
      </c>
      <c r="N67" s="105">
        <f t="shared" si="43"/>
        <v>0</v>
      </c>
      <c r="O67" s="106">
        <f t="shared" si="43"/>
        <v>0</v>
      </c>
      <c r="P67" s="105">
        <f t="shared" si="36"/>
        <v>3618000</v>
      </c>
      <c r="Q67" s="106">
        <f t="shared" si="37"/>
        <v>3605595</v>
      </c>
      <c r="R67" s="61">
        <f t="shared" si="38"/>
        <v>28.929188255613127</v>
      </c>
      <c r="S67" s="62">
        <f t="shared" si="39"/>
        <v>30.063485998953954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64.769065520945219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64.546992481203006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7746000</v>
      </c>
      <c r="C73" s="104">
        <f>SUM(C9:C14,C17:C23,C26:C29,C32,C35:C39,C42:C52,C55:C58,C61:C65,C69:C70)</f>
        <v>0</v>
      </c>
      <c r="D73" s="104"/>
      <c r="E73" s="104">
        <f>$B73      +$C73      +$D73</f>
        <v>7746000</v>
      </c>
      <c r="F73" s="105">
        <f t="shared" ref="F73:O73" si="46">SUM(F9:F14,F17:F23,F26:F29,F32,F35:F39,F42:F52,F55:F58,F61:F65,F69:F70)</f>
        <v>7746000</v>
      </c>
      <c r="G73" s="106">
        <f t="shared" si="46"/>
        <v>5586000</v>
      </c>
      <c r="H73" s="105">
        <f t="shared" si="46"/>
        <v>967000</v>
      </c>
      <c r="I73" s="106">
        <f t="shared" si="46"/>
        <v>1124710</v>
      </c>
      <c r="J73" s="105">
        <f t="shared" si="46"/>
        <v>1158000</v>
      </c>
      <c r="K73" s="106">
        <f t="shared" si="46"/>
        <v>1078348</v>
      </c>
      <c r="L73" s="105">
        <f t="shared" si="46"/>
        <v>1493000</v>
      </c>
      <c r="M73" s="106">
        <f t="shared" si="46"/>
        <v>1402537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3618000</v>
      </c>
      <c r="Q73" s="106">
        <f>$I73      +$K73      +$M73      +$O73</f>
        <v>3605595</v>
      </c>
      <c r="R73" s="61">
        <f>IF(($J73      =0),0,((($L73      -$J73      )/$J73      )*100))</f>
        <v>28.929188255613127</v>
      </c>
      <c r="S73" s="62">
        <f>IF(($K73      =0),0,((($M73      -$K73      )/$K73      )*100))</f>
        <v>30.063485998953954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64.769065520945219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64.546992481203006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MnSzoZ7f0rOBn+6FDA096eDNbrDULT7Tm/1dGIpAwM40T8m3rpaGRUOpPVfcc56pDqt4cz6/h74PPlxVW/zmg==" saltValue="NAwckq2X1g5U7uK/Q2T12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151000</v>
      </c>
      <c r="I10" s="94">
        <v>-3109562</v>
      </c>
      <c r="J10" s="93">
        <v>482000</v>
      </c>
      <c r="K10" s="94">
        <v>482857</v>
      </c>
      <c r="L10" s="93">
        <v>284000</v>
      </c>
      <c r="M10" s="94">
        <v>3729466</v>
      </c>
      <c r="N10" s="93"/>
      <c r="O10" s="94"/>
      <c r="P10" s="93">
        <f t="shared" ref="P10:P15" si="1">$H10      +$J10      +$L10      +$N10</f>
        <v>917000</v>
      </c>
      <c r="Q10" s="94">
        <f t="shared" ref="Q10:Q15" si="2">$I10      +$K10      +$M10      +$O10</f>
        <v>1102761</v>
      </c>
      <c r="R10" s="48">
        <f t="shared" ref="R10:R15" si="3">IF(($J10      =0),0,((($L10      -$J10      )/$J10      )*100))</f>
        <v>-41.078838174273855</v>
      </c>
      <c r="S10" s="49">
        <f t="shared" ref="S10:S15" si="4">IF(($K10      =0),0,((($M10      -$K10      )/$K10      )*100))</f>
        <v>672.37484389788278</v>
      </c>
      <c r="T10" s="48">
        <f t="shared" ref="T10:T14" si="5">IF(($E10      =0),0,(($P10      /$E10      )*100))</f>
        <v>51.807909604519779</v>
      </c>
      <c r="U10" s="50">
        <f t="shared" ref="U10:U14" si="6">IF(($E10      =0),0,(($Q10      /$E10      )*100))</f>
        <v>62.302881355932207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151000</v>
      </c>
      <c r="I15" s="97">
        <f t="shared" si="7"/>
        <v>-3109562</v>
      </c>
      <c r="J15" s="96">
        <f t="shared" si="7"/>
        <v>482000</v>
      </c>
      <c r="K15" s="97">
        <f t="shared" si="7"/>
        <v>482857</v>
      </c>
      <c r="L15" s="96">
        <f t="shared" si="7"/>
        <v>284000</v>
      </c>
      <c r="M15" s="97">
        <f t="shared" si="7"/>
        <v>3729466</v>
      </c>
      <c r="N15" s="96">
        <f t="shared" si="7"/>
        <v>0</v>
      </c>
      <c r="O15" s="97">
        <f t="shared" si="7"/>
        <v>0</v>
      </c>
      <c r="P15" s="96">
        <f t="shared" si="1"/>
        <v>917000</v>
      </c>
      <c r="Q15" s="97">
        <f t="shared" si="2"/>
        <v>1102761</v>
      </c>
      <c r="R15" s="52">
        <f t="shared" si="3"/>
        <v>-41.078838174273855</v>
      </c>
      <c r="S15" s="53">
        <f t="shared" si="4"/>
        <v>672.37484389788278</v>
      </c>
      <c r="T15" s="52">
        <f>IF((SUM($E9:$E13))=0,0,(P15/(SUM($E9:$E13))*100))</f>
        <v>51.807909604519779</v>
      </c>
      <c r="U15" s="54">
        <f>IF((SUM($E9:$E13))=0,0,(Q15/(SUM($E9:$E13))*100))</f>
        <v>62.302881355932207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7485000</v>
      </c>
      <c r="C20" s="92"/>
      <c r="D20" s="92"/>
      <c r="E20" s="92">
        <f t="shared" si="8"/>
        <v>7485000</v>
      </c>
      <c r="F20" s="93">
        <v>7485000</v>
      </c>
      <c r="G20" s="94">
        <v>7485000</v>
      </c>
      <c r="H20" s="93">
        <v>820000</v>
      </c>
      <c r="I20" s="94"/>
      <c r="J20" s="93">
        <v>5359000</v>
      </c>
      <c r="K20" s="94">
        <v>4802833</v>
      </c>
      <c r="L20" s="93"/>
      <c r="M20" s="94">
        <v>632768</v>
      </c>
      <c r="N20" s="93"/>
      <c r="O20" s="94"/>
      <c r="P20" s="93">
        <f t="shared" si="9"/>
        <v>6179000</v>
      </c>
      <c r="Q20" s="94">
        <f t="shared" si="10"/>
        <v>5435601</v>
      </c>
      <c r="R20" s="48">
        <f t="shared" si="11"/>
        <v>-100</v>
      </c>
      <c r="S20" s="49">
        <f t="shared" si="12"/>
        <v>-86.825109263636691</v>
      </c>
      <c r="T20" s="48">
        <f t="shared" si="13"/>
        <v>82.551770207080835</v>
      </c>
      <c r="U20" s="50">
        <f t="shared" si="14"/>
        <v>72.619919839679355</v>
      </c>
      <c r="V20" s="93">
        <v>803000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32204000</v>
      </c>
      <c r="D21" s="92"/>
      <c r="E21" s="92">
        <f t="shared" si="8"/>
        <v>32204000</v>
      </c>
      <c r="F21" s="93">
        <v>32204000</v>
      </c>
      <c r="G21" s="94">
        <v>32204000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7485000</v>
      </c>
      <c r="C24" s="95">
        <f>SUM(C17:C23)</f>
        <v>32204000</v>
      </c>
      <c r="D24" s="95"/>
      <c r="E24" s="95">
        <f t="shared" si="8"/>
        <v>39689000</v>
      </c>
      <c r="F24" s="96">
        <f t="shared" ref="F24:O24" si="15">SUM(F17:F23)</f>
        <v>39689000</v>
      </c>
      <c r="G24" s="97">
        <f t="shared" si="15"/>
        <v>39689000</v>
      </c>
      <c r="H24" s="96">
        <f t="shared" si="15"/>
        <v>820000</v>
      </c>
      <c r="I24" s="97">
        <f t="shared" si="15"/>
        <v>0</v>
      </c>
      <c r="J24" s="96">
        <f t="shared" si="15"/>
        <v>5359000</v>
      </c>
      <c r="K24" s="97">
        <f t="shared" si="15"/>
        <v>4802833</v>
      </c>
      <c r="L24" s="96">
        <f t="shared" si="15"/>
        <v>0</v>
      </c>
      <c r="M24" s="97">
        <f t="shared" si="15"/>
        <v>632768</v>
      </c>
      <c r="N24" s="96">
        <f t="shared" si="15"/>
        <v>0</v>
      </c>
      <c r="O24" s="97">
        <f t="shared" si="15"/>
        <v>0</v>
      </c>
      <c r="P24" s="96">
        <f t="shared" si="9"/>
        <v>6179000</v>
      </c>
      <c r="Q24" s="97">
        <f t="shared" si="10"/>
        <v>5435601</v>
      </c>
      <c r="R24" s="52">
        <f t="shared" si="11"/>
        <v>-100</v>
      </c>
      <c r="S24" s="53">
        <f t="shared" si="12"/>
        <v>-86.825109263636691</v>
      </c>
      <c r="T24" s="52">
        <f>IF(($E24-$E19-$E23)   =0,0,($P24   /($E24-$E19-$E23)   )*100)</f>
        <v>15.568545440802236</v>
      </c>
      <c r="U24" s="54">
        <f>IF(($E24-$E19-$E23)   =0,0,($Q24   /($E24-$E19-$E23)   )*100)</f>
        <v>13.695484895059085</v>
      </c>
      <c r="V24" s="96">
        <f>SUM(V17:V23)</f>
        <v>803000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1750000</v>
      </c>
      <c r="H32" s="93">
        <v>1003000</v>
      </c>
      <c r="I32" s="94">
        <v>355828</v>
      </c>
      <c r="J32" s="93">
        <v>223000</v>
      </c>
      <c r="K32" s="94">
        <v>909201</v>
      </c>
      <c r="L32" s="93"/>
      <c r="M32" s="94">
        <v>398320</v>
      </c>
      <c r="N32" s="93"/>
      <c r="O32" s="94"/>
      <c r="P32" s="93">
        <f>$H32      +$J32      +$L32      +$N32</f>
        <v>1226000</v>
      </c>
      <c r="Q32" s="94">
        <f>$I32      +$K32      +$M32      +$O32</f>
        <v>1663349</v>
      </c>
      <c r="R32" s="48">
        <f>IF(($J32      =0),0,((($L32      -$J32      )/$J32      )*100))</f>
        <v>-100</v>
      </c>
      <c r="S32" s="49">
        <f>IF(($K32      =0),0,((($M32      -$K32      )/$K32      )*100))</f>
        <v>-56.190105378238698</v>
      </c>
      <c r="T32" s="48">
        <f>IF(($E32      =0),0,(($P32      /$E32      )*100))</f>
        <v>70.057142857142864</v>
      </c>
      <c r="U32" s="50">
        <f>IF(($E32      =0),0,(($Q32      /$E32      )*100))</f>
        <v>95.048514285714276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1750000</v>
      </c>
      <c r="H33" s="96">
        <f t="shared" si="17"/>
        <v>1003000</v>
      </c>
      <c r="I33" s="97">
        <f t="shared" si="17"/>
        <v>355828</v>
      </c>
      <c r="J33" s="96">
        <f t="shared" si="17"/>
        <v>223000</v>
      </c>
      <c r="K33" s="97">
        <f t="shared" si="17"/>
        <v>909201</v>
      </c>
      <c r="L33" s="96">
        <f t="shared" si="17"/>
        <v>0</v>
      </c>
      <c r="M33" s="97">
        <f t="shared" si="17"/>
        <v>398320</v>
      </c>
      <c r="N33" s="96">
        <f t="shared" si="17"/>
        <v>0</v>
      </c>
      <c r="O33" s="97">
        <f t="shared" si="17"/>
        <v>0</v>
      </c>
      <c r="P33" s="96">
        <f>$H33      +$J33      +$L33      +$N33</f>
        <v>1226000</v>
      </c>
      <c r="Q33" s="97">
        <f>$I33      +$K33      +$M33      +$O33</f>
        <v>1663349</v>
      </c>
      <c r="R33" s="52">
        <f>IF(($J33      =0),0,((($L33      -$J33      )/$J33      )*100))</f>
        <v>-100</v>
      </c>
      <c r="S33" s="53">
        <f>IF(($K33      =0),0,((($M33      -$K33      )/$K33      )*100))</f>
        <v>-56.190105378238698</v>
      </c>
      <c r="T33" s="52">
        <f>IF($E33   =0,0,($P33   /$E33   )*100)</f>
        <v>70.057142857142864</v>
      </c>
      <c r="U33" s="54">
        <f>IF($E33   =0,0,($Q33   /$E33   )*100)</f>
        <v>95.048514285714276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4760000</v>
      </c>
      <c r="C35" s="92">
        <v>-618000</v>
      </c>
      <c r="D35" s="92"/>
      <c r="E35" s="92">
        <f t="shared" ref="E35:E40" si="18">$B35      +$C35      +$D35</f>
        <v>4142000</v>
      </c>
      <c r="F35" s="93">
        <v>4142000</v>
      </c>
      <c r="G35" s="94">
        <v>4142000</v>
      </c>
      <c r="H35" s="93"/>
      <c r="I35" s="94">
        <v>10092775</v>
      </c>
      <c r="J35" s="93">
        <v>1289000</v>
      </c>
      <c r="K35" s="94">
        <v>4243662</v>
      </c>
      <c r="L35" s="93">
        <v>1296000</v>
      </c>
      <c r="M35" s="94">
        <v>687406</v>
      </c>
      <c r="N35" s="93"/>
      <c r="O35" s="94"/>
      <c r="P35" s="93">
        <f t="shared" ref="P35:P40" si="19">$H35      +$J35      +$L35      +$N35</f>
        <v>2585000</v>
      </c>
      <c r="Q35" s="94">
        <f t="shared" ref="Q35:Q40" si="20">$I35      +$K35      +$M35      +$O35</f>
        <v>15023843</v>
      </c>
      <c r="R35" s="48">
        <f t="shared" ref="R35:R40" si="21">IF(($J35      =0),0,((($L35      -$J35      )/$J35      )*100))</f>
        <v>0.54305663304887508</v>
      </c>
      <c r="S35" s="49">
        <f t="shared" ref="S35:S40" si="22">IF(($K35      =0),0,((($M35      -$K35      )/$K35      )*100))</f>
        <v>-83.801584574831836</v>
      </c>
      <c r="T35" s="48">
        <f t="shared" ref="T35:T39" si="23">IF(($E35      =0),0,(($P35      /$E35      )*100))</f>
        <v>62.409464027040073</v>
      </c>
      <c r="U35" s="50">
        <f t="shared" ref="U35:U39" si="24">IF(($E35      =0),0,(($Q35      /$E35      )*100))</f>
        <v>362.71953162723321</v>
      </c>
      <c r="V35" s="93">
        <v>12435000</v>
      </c>
      <c r="W35" s="94" t="s">
        <v>35</v>
      </c>
    </row>
    <row r="36" spans="1:23" ht="12.95" customHeight="1" x14ac:dyDescent="0.2">
      <c r="A36" s="47" t="s">
        <v>59</v>
      </c>
      <c r="B36" s="92">
        <v>96790000</v>
      </c>
      <c r="C36" s="92">
        <v>-1928000</v>
      </c>
      <c r="D36" s="92"/>
      <c r="E36" s="92">
        <f t="shared" si="18"/>
        <v>94862000</v>
      </c>
      <c r="F36" s="93">
        <v>94862000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>
        <v>414000</v>
      </c>
      <c r="I38" s="94"/>
      <c r="J38" s="93"/>
      <c r="K38" s="94">
        <v>-2000000</v>
      </c>
      <c r="L38" s="93"/>
      <c r="M38" s="94">
        <v>2000000</v>
      </c>
      <c r="N38" s="93"/>
      <c r="O38" s="94"/>
      <c r="P38" s="93">
        <f t="shared" si="19"/>
        <v>414000</v>
      </c>
      <c r="Q38" s="94">
        <f t="shared" si="20"/>
        <v>0</v>
      </c>
      <c r="R38" s="48">
        <f t="shared" si="21"/>
        <v>0</v>
      </c>
      <c r="S38" s="49">
        <f t="shared" si="22"/>
        <v>-200</v>
      </c>
      <c r="T38" s="48">
        <f t="shared" si="23"/>
        <v>8.2799999999999994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106550000</v>
      </c>
      <c r="C40" s="95">
        <f>SUM(C35:C39)</f>
        <v>-2546000</v>
      </c>
      <c r="D40" s="95"/>
      <c r="E40" s="95">
        <f t="shared" si="18"/>
        <v>104004000</v>
      </c>
      <c r="F40" s="96">
        <f t="shared" ref="F40:O40" si="25">SUM(F35:F39)</f>
        <v>104004000</v>
      </c>
      <c r="G40" s="97">
        <f t="shared" si="25"/>
        <v>9142000</v>
      </c>
      <c r="H40" s="96">
        <f t="shared" si="25"/>
        <v>414000</v>
      </c>
      <c r="I40" s="97">
        <f t="shared" si="25"/>
        <v>10092775</v>
      </c>
      <c r="J40" s="96">
        <f t="shared" si="25"/>
        <v>1289000</v>
      </c>
      <c r="K40" s="97">
        <f t="shared" si="25"/>
        <v>2243662</v>
      </c>
      <c r="L40" s="96">
        <f t="shared" si="25"/>
        <v>1296000</v>
      </c>
      <c r="M40" s="97">
        <f t="shared" si="25"/>
        <v>2687406</v>
      </c>
      <c r="N40" s="96">
        <f t="shared" si="25"/>
        <v>0</v>
      </c>
      <c r="O40" s="97">
        <f t="shared" si="25"/>
        <v>0</v>
      </c>
      <c r="P40" s="96">
        <f t="shared" si="19"/>
        <v>2999000</v>
      </c>
      <c r="Q40" s="97">
        <f t="shared" si="20"/>
        <v>15023843</v>
      </c>
      <c r="R40" s="52">
        <f t="shared" si="21"/>
        <v>0.54305663304887508</v>
      </c>
      <c r="S40" s="53">
        <f t="shared" si="22"/>
        <v>19.777667046105876</v>
      </c>
      <c r="T40" s="52">
        <f>IF((+$E35+$E38) =0,0,(P40   /(+$E35+$E38) )*100)</f>
        <v>32.804637934806387</v>
      </c>
      <c r="U40" s="54">
        <f>IF((+$E35+$E38) =0,0,(Q40   /(+$E35+$E38) )*100)</f>
        <v>164.33868956464667</v>
      </c>
      <c r="V40" s="96">
        <f>SUM(V35:V39)</f>
        <v>12435000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117555000</v>
      </c>
      <c r="C67" s="104">
        <f>SUM(C9:C14,C17:C23,C26:C29,C32,C35:C39,C42:C52,C55:C58,C61:C65)</f>
        <v>29658000</v>
      </c>
      <c r="D67" s="104"/>
      <c r="E67" s="104">
        <f t="shared" si="35"/>
        <v>147213000</v>
      </c>
      <c r="F67" s="105">
        <f t="shared" ref="F67:O67" si="43">SUM(F9:F14,F17:F23,F26:F29,F32,F35:F39,F42:F52,F55:F58,F61:F65)</f>
        <v>147213000</v>
      </c>
      <c r="G67" s="106">
        <f t="shared" si="43"/>
        <v>52351000</v>
      </c>
      <c r="H67" s="105">
        <f t="shared" si="43"/>
        <v>2388000</v>
      </c>
      <c r="I67" s="106">
        <f t="shared" si="43"/>
        <v>7339041</v>
      </c>
      <c r="J67" s="105">
        <f t="shared" si="43"/>
        <v>7353000</v>
      </c>
      <c r="K67" s="106">
        <f t="shared" si="43"/>
        <v>8438553</v>
      </c>
      <c r="L67" s="105">
        <f t="shared" si="43"/>
        <v>1580000</v>
      </c>
      <c r="M67" s="106">
        <f t="shared" si="43"/>
        <v>7447960</v>
      </c>
      <c r="N67" s="105">
        <f t="shared" si="43"/>
        <v>0</v>
      </c>
      <c r="O67" s="106">
        <f t="shared" si="43"/>
        <v>0</v>
      </c>
      <c r="P67" s="105">
        <f t="shared" si="36"/>
        <v>11321000</v>
      </c>
      <c r="Q67" s="106">
        <f t="shared" si="37"/>
        <v>23225554</v>
      </c>
      <c r="R67" s="61">
        <f t="shared" si="38"/>
        <v>-78.512171902624786</v>
      </c>
      <c r="S67" s="62">
        <f t="shared" si="39"/>
        <v>-11.738896467202373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21.625183855131709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44.365062749517683</v>
      </c>
      <c r="V67" s="105">
        <f>SUM(V9:V14,V17:V23,V26:V29,V32,V35:V39,V42:V52,V55:V58,V61:V65)</f>
        <v>13238000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71487000</v>
      </c>
      <c r="C69" s="92">
        <v>-4781000</v>
      </c>
      <c r="D69" s="92"/>
      <c r="E69" s="92">
        <f>$B69      +$C69      +$D69</f>
        <v>66706000</v>
      </c>
      <c r="F69" s="93">
        <v>66706000</v>
      </c>
      <c r="G69" s="94">
        <v>66706000</v>
      </c>
      <c r="H69" s="93">
        <v>21557000</v>
      </c>
      <c r="I69" s="94">
        <v>21836618</v>
      </c>
      <c r="J69" s="93">
        <v>22281000</v>
      </c>
      <c r="K69" s="94">
        <v>7804619</v>
      </c>
      <c r="L69" s="93">
        <v>14915000</v>
      </c>
      <c r="M69" s="94">
        <v>24482471</v>
      </c>
      <c r="N69" s="93"/>
      <c r="O69" s="94"/>
      <c r="P69" s="93">
        <f>$H69      +$J69      +$L69      +$N69</f>
        <v>58753000</v>
      </c>
      <c r="Q69" s="94">
        <f>$I69      +$K69      +$M69      +$O69</f>
        <v>54123708</v>
      </c>
      <c r="R69" s="48">
        <f>IF(($J69      =0),0,((($L69      -$J69      )/$J69      )*100))</f>
        <v>-33.059557470490553</v>
      </c>
      <c r="S69" s="49">
        <f>IF(($K69      =0),0,((($M69      -$K69      )/$K69      )*100))</f>
        <v>213.69207132340478</v>
      </c>
      <c r="T69" s="48">
        <f>IF(($E69      =0),0,(($P69      /$E69      )*100))</f>
        <v>88.077534254789668</v>
      </c>
      <c r="U69" s="50">
        <f>IF(($E69      =0),0,(($Q69      /$E69      )*100))</f>
        <v>81.137690762450148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71487000</v>
      </c>
      <c r="C71" s="101">
        <f>SUM(C69:C70)</f>
        <v>-4781000</v>
      </c>
      <c r="D71" s="101"/>
      <c r="E71" s="101">
        <f>$B71      +$C71      +$D71</f>
        <v>66706000</v>
      </c>
      <c r="F71" s="102">
        <f t="shared" ref="F71:O71" si="44">SUM(F69:F70)</f>
        <v>66706000</v>
      </c>
      <c r="G71" s="103">
        <f t="shared" si="44"/>
        <v>66706000</v>
      </c>
      <c r="H71" s="102">
        <f t="shared" si="44"/>
        <v>21557000</v>
      </c>
      <c r="I71" s="103">
        <f t="shared" si="44"/>
        <v>21836618</v>
      </c>
      <c r="J71" s="102">
        <f t="shared" si="44"/>
        <v>22281000</v>
      </c>
      <c r="K71" s="103">
        <f t="shared" si="44"/>
        <v>7804619</v>
      </c>
      <c r="L71" s="102">
        <f t="shared" si="44"/>
        <v>14915000</v>
      </c>
      <c r="M71" s="103">
        <f t="shared" si="44"/>
        <v>24482471</v>
      </c>
      <c r="N71" s="102">
        <f t="shared" si="44"/>
        <v>0</v>
      </c>
      <c r="O71" s="103">
        <f t="shared" si="44"/>
        <v>0</v>
      </c>
      <c r="P71" s="102">
        <f>$H71      +$J71      +$L71      +$N71</f>
        <v>58753000</v>
      </c>
      <c r="Q71" s="103">
        <f>$I71      +$K71      +$M71      +$O71</f>
        <v>54123708</v>
      </c>
      <c r="R71" s="57">
        <f>IF(($J71      =0),0,((($L71      -$J71      )/$J71      )*100))</f>
        <v>-33.059557470490553</v>
      </c>
      <c r="S71" s="58">
        <f>IF(($K71      =0),0,((($M71      -$K71      )/$K71      )*100))</f>
        <v>213.69207132340478</v>
      </c>
      <c r="T71" s="57">
        <f>IF(($E69      =0),0,(($P69      /$E69      )*100))</f>
        <v>88.077534254789668</v>
      </c>
      <c r="U71" s="59">
        <f>IF($E69   =0,0,($Q69   /$E69 )*100)</f>
        <v>81.137690762450148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71487000</v>
      </c>
      <c r="C72" s="104">
        <f>SUM(C69:C70)</f>
        <v>-4781000</v>
      </c>
      <c r="D72" s="104"/>
      <c r="E72" s="104">
        <f>$B72      +$C72      +$D72</f>
        <v>66706000</v>
      </c>
      <c r="F72" s="105">
        <f t="shared" ref="F72:O72" si="45">SUM(F69:F70)</f>
        <v>66706000</v>
      </c>
      <c r="G72" s="106">
        <f t="shared" si="45"/>
        <v>66706000</v>
      </c>
      <c r="H72" s="105">
        <f t="shared" si="45"/>
        <v>21557000</v>
      </c>
      <c r="I72" s="106">
        <f t="shared" si="45"/>
        <v>21836618</v>
      </c>
      <c r="J72" s="105">
        <f t="shared" si="45"/>
        <v>22281000</v>
      </c>
      <c r="K72" s="106">
        <f t="shared" si="45"/>
        <v>7804619</v>
      </c>
      <c r="L72" s="105">
        <f t="shared" si="45"/>
        <v>14915000</v>
      </c>
      <c r="M72" s="106">
        <f t="shared" si="45"/>
        <v>24482471</v>
      </c>
      <c r="N72" s="105">
        <f t="shared" si="45"/>
        <v>0</v>
      </c>
      <c r="O72" s="106">
        <f t="shared" si="45"/>
        <v>0</v>
      </c>
      <c r="P72" s="105">
        <f>$H72      +$J72      +$L72      +$N72</f>
        <v>58753000</v>
      </c>
      <c r="Q72" s="106">
        <f>$I72      +$K72      +$M72      +$O72</f>
        <v>54123708</v>
      </c>
      <c r="R72" s="61">
        <f>IF(($J72      =0),0,((($L72      -$J72      )/$J72      )*100))</f>
        <v>-33.059557470490553</v>
      </c>
      <c r="S72" s="62">
        <f>IF(($K72      =0),0,((($M72      -$K72      )/$K72      )*100))</f>
        <v>213.69207132340478</v>
      </c>
      <c r="T72" s="61">
        <f>IF(($E69      =0),0,(($P69      /$E69      )*100))</f>
        <v>88.077534254789668</v>
      </c>
      <c r="U72" s="65">
        <f>IF($E69   =0,0,($Q69   /$E69 )*100)</f>
        <v>81.137690762450148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189042000</v>
      </c>
      <c r="C73" s="104">
        <f>SUM(C9:C14,C17:C23,C26:C29,C32,C35:C39,C42:C52,C55:C58,C61:C65,C69:C70)</f>
        <v>24877000</v>
      </c>
      <c r="D73" s="104"/>
      <c r="E73" s="104">
        <f>$B73      +$C73      +$D73</f>
        <v>213919000</v>
      </c>
      <c r="F73" s="105">
        <f t="shared" ref="F73:O73" si="46">SUM(F9:F14,F17:F23,F26:F29,F32,F35:F39,F42:F52,F55:F58,F61:F65,F69:F70)</f>
        <v>213919000</v>
      </c>
      <c r="G73" s="106">
        <f t="shared" si="46"/>
        <v>119057000</v>
      </c>
      <c r="H73" s="105">
        <f t="shared" si="46"/>
        <v>23945000</v>
      </c>
      <c r="I73" s="106">
        <f t="shared" si="46"/>
        <v>29175659</v>
      </c>
      <c r="J73" s="105">
        <f t="shared" si="46"/>
        <v>29634000</v>
      </c>
      <c r="K73" s="106">
        <f t="shared" si="46"/>
        <v>16243172</v>
      </c>
      <c r="L73" s="105">
        <f t="shared" si="46"/>
        <v>16495000</v>
      </c>
      <c r="M73" s="106">
        <f t="shared" si="46"/>
        <v>31930431</v>
      </c>
      <c r="N73" s="105">
        <f t="shared" si="46"/>
        <v>0</v>
      </c>
      <c r="O73" s="106">
        <f t="shared" si="46"/>
        <v>0</v>
      </c>
      <c r="P73" s="105">
        <f>$H73      +$J73      +$L73      +$N73</f>
        <v>70074000</v>
      </c>
      <c r="Q73" s="106">
        <f>$I73      +$K73      +$M73      +$O73</f>
        <v>77349262</v>
      </c>
      <c r="R73" s="61">
        <f>IF(($J73      =0),0,((($L73      -$J73      )/$J73      )*100))</f>
        <v>-44.337585206182091</v>
      </c>
      <c r="S73" s="62">
        <f>IF(($K73      =0),0,((($M73      -$K73      )/$K73      )*100))</f>
        <v>96.577558865965344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58.857522027264253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64.968260581066218</v>
      </c>
      <c r="V73" s="105">
        <f>SUM(V9:V14,V17:V23,V26:V29,V32,V35:V39,V42:V52,V55:V58,V61:V65,V69:V70)</f>
        <v>13238000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2kWYSzwvCJ4EA53ERr2FhoHqj3/dIIih8v2vv5cF2dq17ns/e/nq6Lm8XL39LYJH1Ptx3clqWgOaD+qUU5SwA==" saltValue="qa6ZkUEjQ8BwR7HJ2QdIP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109000</v>
      </c>
      <c r="I10" s="94">
        <v>180361</v>
      </c>
      <c r="J10" s="93">
        <v>155000</v>
      </c>
      <c r="K10" s="94">
        <v>136824</v>
      </c>
      <c r="L10" s="93">
        <v>157000</v>
      </c>
      <c r="M10" s="94">
        <v>323232</v>
      </c>
      <c r="N10" s="93"/>
      <c r="O10" s="94"/>
      <c r="P10" s="93">
        <f t="shared" ref="P10:P15" si="1">$H10      +$J10      +$L10      +$N10</f>
        <v>421000</v>
      </c>
      <c r="Q10" s="94">
        <f t="shared" ref="Q10:Q15" si="2">$I10      +$K10      +$M10      +$O10</f>
        <v>640417</v>
      </c>
      <c r="R10" s="48">
        <f t="shared" ref="R10:R15" si="3">IF(($J10      =0),0,((($L10      -$J10      )/$J10      )*100))</f>
        <v>1.2903225806451613</v>
      </c>
      <c r="S10" s="49">
        <f t="shared" ref="S10:S15" si="4">IF(($K10      =0),0,((($M10      -$K10      )/$K10      )*100))</f>
        <v>136.23925627082969</v>
      </c>
      <c r="T10" s="48">
        <f t="shared" ref="T10:T14" si="5">IF(($E10      =0),0,(($P10      /$E10      )*100))</f>
        <v>22.157894736842103</v>
      </c>
      <c r="U10" s="50">
        <f t="shared" ref="U10:U14" si="6">IF(($E10      =0),0,(($Q10      /$E10      )*100))</f>
        <v>33.70615789473684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1900000</v>
      </c>
      <c r="C15" s="95">
        <f>SUM(C9:C14)</f>
        <v>0</v>
      </c>
      <c r="D15" s="95"/>
      <c r="E15" s="95">
        <f t="shared" si="0"/>
        <v>1900000</v>
      </c>
      <c r="F15" s="96">
        <f t="shared" ref="F15:O15" si="7">SUM(F9:F14)</f>
        <v>1900000</v>
      </c>
      <c r="G15" s="97">
        <f t="shared" si="7"/>
        <v>1900000</v>
      </c>
      <c r="H15" s="96">
        <f t="shared" si="7"/>
        <v>109000</v>
      </c>
      <c r="I15" s="97">
        <f t="shared" si="7"/>
        <v>180361</v>
      </c>
      <c r="J15" s="96">
        <f t="shared" si="7"/>
        <v>155000</v>
      </c>
      <c r="K15" s="97">
        <f t="shared" si="7"/>
        <v>136824</v>
      </c>
      <c r="L15" s="96">
        <f t="shared" si="7"/>
        <v>157000</v>
      </c>
      <c r="M15" s="97">
        <f t="shared" si="7"/>
        <v>323232</v>
      </c>
      <c r="N15" s="96">
        <f t="shared" si="7"/>
        <v>0</v>
      </c>
      <c r="O15" s="97">
        <f t="shared" si="7"/>
        <v>0</v>
      </c>
      <c r="P15" s="96">
        <f t="shared" si="1"/>
        <v>421000</v>
      </c>
      <c r="Q15" s="97">
        <f t="shared" si="2"/>
        <v>640417</v>
      </c>
      <c r="R15" s="52">
        <f t="shared" si="3"/>
        <v>1.2903225806451613</v>
      </c>
      <c r="S15" s="53">
        <f t="shared" si="4"/>
        <v>136.23925627082969</v>
      </c>
      <c r="T15" s="52">
        <f>IF((SUM($E9:$E13))=0,0,(P15/(SUM($E9:$E13))*100))</f>
        <v>22.157894736842103</v>
      </c>
      <c r="U15" s="54">
        <f>IF((SUM($E9:$E13))=0,0,(Q15/(SUM($E9:$E13))*100))</f>
        <v>33.70615789473684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/>
      <c r="I20" s="94"/>
      <c r="J20" s="93">
        <v>7297000</v>
      </c>
      <c r="K20" s="94">
        <v>3823192</v>
      </c>
      <c r="L20" s="93"/>
      <c r="M20" s="94">
        <v>176807</v>
      </c>
      <c r="N20" s="93"/>
      <c r="O20" s="94"/>
      <c r="P20" s="93">
        <f t="shared" si="9"/>
        <v>7297000</v>
      </c>
      <c r="Q20" s="94">
        <f t="shared" si="10"/>
        <v>3999999</v>
      </c>
      <c r="R20" s="48">
        <f t="shared" si="11"/>
        <v>-100</v>
      </c>
      <c r="S20" s="49">
        <f t="shared" si="12"/>
        <v>-95.375408820692243</v>
      </c>
      <c r="T20" s="48">
        <f t="shared" si="13"/>
        <v>182.42499999999998</v>
      </c>
      <c r="U20" s="50">
        <f t="shared" si="14"/>
        <v>99.999974999999992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8625000</v>
      </c>
      <c r="D21" s="92"/>
      <c r="E21" s="92">
        <f t="shared" si="8"/>
        <v>8625000</v>
      </c>
      <c r="F21" s="93">
        <v>8625000</v>
      </c>
      <c r="G21" s="94">
        <v>8625000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4000000</v>
      </c>
      <c r="C24" s="95">
        <f>SUM(C17:C23)</f>
        <v>8625000</v>
      </c>
      <c r="D24" s="95"/>
      <c r="E24" s="95">
        <f t="shared" si="8"/>
        <v>12625000</v>
      </c>
      <c r="F24" s="96">
        <f t="shared" ref="F24:O24" si="15">SUM(F17:F23)</f>
        <v>12625000</v>
      </c>
      <c r="G24" s="97">
        <f t="shared" si="15"/>
        <v>12625000</v>
      </c>
      <c r="H24" s="96">
        <f t="shared" si="15"/>
        <v>0</v>
      </c>
      <c r="I24" s="97">
        <f t="shared" si="15"/>
        <v>0</v>
      </c>
      <c r="J24" s="96">
        <f t="shared" si="15"/>
        <v>7297000</v>
      </c>
      <c r="K24" s="97">
        <f t="shared" si="15"/>
        <v>3823192</v>
      </c>
      <c r="L24" s="96">
        <f t="shared" si="15"/>
        <v>0</v>
      </c>
      <c r="M24" s="97">
        <f t="shared" si="15"/>
        <v>176807</v>
      </c>
      <c r="N24" s="96">
        <f t="shared" si="15"/>
        <v>0</v>
      </c>
      <c r="O24" s="97">
        <f t="shared" si="15"/>
        <v>0</v>
      </c>
      <c r="P24" s="96">
        <f t="shared" si="9"/>
        <v>7297000</v>
      </c>
      <c r="Q24" s="97">
        <f t="shared" si="10"/>
        <v>3999999</v>
      </c>
      <c r="R24" s="52">
        <f t="shared" si="11"/>
        <v>-100</v>
      </c>
      <c r="S24" s="53">
        <f t="shared" si="12"/>
        <v>-95.375408820692243</v>
      </c>
      <c r="T24" s="52">
        <f>IF(($E24-$E19-$E23)   =0,0,($P24   /($E24-$E19-$E23)   )*100)</f>
        <v>57.798019801980196</v>
      </c>
      <c r="U24" s="54">
        <f>IF(($E24-$E19-$E23)   =0,0,($Q24   /($E24-$E19-$E23)   )*100)</f>
        <v>31.683160396039607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1512000</v>
      </c>
      <c r="C32" s="92"/>
      <c r="D32" s="92"/>
      <c r="E32" s="92">
        <f>$B32      +$C32      +$D32</f>
        <v>1512000</v>
      </c>
      <c r="F32" s="93">
        <v>1512000</v>
      </c>
      <c r="G32" s="94">
        <v>1512000</v>
      </c>
      <c r="H32" s="93">
        <v>662000</v>
      </c>
      <c r="I32" s="94">
        <v>378000</v>
      </c>
      <c r="J32" s="93">
        <v>129000</v>
      </c>
      <c r="K32" s="94">
        <v>378000</v>
      </c>
      <c r="L32" s="93">
        <v>381000</v>
      </c>
      <c r="M32" s="94">
        <v>378000</v>
      </c>
      <c r="N32" s="93"/>
      <c r="O32" s="94"/>
      <c r="P32" s="93">
        <f>$H32      +$J32      +$L32      +$N32</f>
        <v>1172000</v>
      </c>
      <c r="Q32" s="94">
        <f>$I32      +$K32      +$M32      +$O32</f>
        <v>1134000</v>
      </c>
      <c r="R32" s="48">
        <f>IF(($J32      =0),0,((($L32      -$J32      )/$J32      )*100))</f>
        <v>195.3488372093023</v>
      </c>
      <c r="S32" s="49">
        <f>IF(($K32      =0),0,((($M32      -$K32      )/$K32      )*100))</f>
        <v>0</v>
      </c>
      <c r="T32" s="48">
        <f>IF(($E32      =0),0,(($P32      /$E32      )*100))</f>
        <v>77.513227513227505</v>
      </c>
      <c r="U32" s="50">
        <f>IF(($E32      =0),0,(($Q32      /$E32      )*100))</f>
        <v>75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1512000</v>
      </c>
      <c r="C33" s="95">
        <f>C32</f>
        <v>0</v>
      </c>
      <c r="D33" s="95"/>
      <c r="E33" s="95">
        <f>$B33      +$C33      +$D33</f>
        <v>1512000</v>
      </c>
      <c r="F33" s="96">
        <f t="shared" ref="F33:O33" si="17">F32</f>
        <v>1512000</v>
      </c>
      <c r="G33" s="97">
        <f t="shared" si="17"/>
        <v>1512000</v>
      </c>
      <c r="H33" s="96">
        <f t="shared" si="17"/>
        <v>662000</v>
      </c>
      <c r="I33" s="97">
        <f t="shared" si="17"/>
        <v>378000</v>
      </c>
      <c r="J33" s="96">
        <f t="shared" si="17"/>
        <v>129000</v>
      </c>
      <c r="K33" s="97">
        <f t="shared" si="17"/>
        <v>378000</v>
      </c>
      <c r="L33" s="96">
        <f t="shared" si="17"/>
        <v>381000</v>
      </c>
      <c r="M33" s="97">
        <f t="shared" si="17"/>
        <v>378000</v>
      </c>
      <c r="N33" s="96">
        <f t="shared" si="17"/>
        <v>0</v>
      </c>
      <c r="O33" s="97">
        <f t="shared" si="17"/>
        <v>0</v>
      </c>
      <c r="P33" s="96">
        <f>$H33      +$J33      +$L33      +$N33</f>
        <v>1172000</v>
      </c>
      <c r="Q33" s="97">
        <f>$I33      +$K33      +$M33      +$O33</f>
        <v>1134000</v>
      </c>
      <c r="R33" s="52">
        <f>IF(($J33      =0),0,((($L33      -$J33      )/$J33      )*100))</f>
        <v>195.3488372093023</v>
      </c>
      <c r="S33" s="53">
        <f>IF(($K33      =0),0,((($M33      -$K33      )/$K33      )*100))</f>
        <v>0</v>
      </c>
      <c r="T33" s="52">
        <f>IF($E33   =0,0,($P33   /$E33   )*100)</f>
        <v>77.513227513227505</v>
      </c>
      <c r="U33" s="54">
        <f>IF($E33   =0,0,($Q33   /$E33   )*100)</f>
        <v>75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10700000</v>
      </c>
      <c r="C35" s="92"/>
      <c r="D35" s="92"/>
      <c r="E35" s="92">
        <f t="shared" ref="E35:E40" si="18">$B35      +$C35      +$D35</f>
        <v>10700000</v>
      </c>
      <c r="F35" s="93">
        <v>10700000</v>
      </c>
      <c r="G35" s="94">
        <v>10700000</v>
      </c>
      <c r="H35" s="93"/>
      <c r="I35" s="94">
        <v>1764882</v>
      </c>
      <c r="J35" s="93">
        <v>5441000</v>
      </c>
      <c r="K35" s="94">
        <v>3685118</v>
      </c>
      <c r="L35" s="93">
        <v>2405000</v>
      </c>
      <c r="M35" s="94">
        <v>2404752</v>
      </c>
      <c r="N35" s="93"/>
      <c r="O35" s="94"/>
      <c r="P35" s="93">
        <f t="shared" ref="P35:P40" si="19">$H35      +$J35      +$L35      +$N35</f>
        <v>7846000</v>
      </c>
      <c r="Q35" s="94">
        <f t="shared" ref="Q35:Q40" si="20">$I35      +$K35      +$M35      +$O35</f>
        <v>7854752</v>
      </c>
      <c r="R35" s="48">
        <f t="shared" ref="R35:R40" si="21">IF(($J35      =0),0,((($L35      -$J35      )/$J35      )*100))</f>
        <v>-55.798566439992648</v>
      </c>
      <c r="S35" s="49">
        <f t="shared" ref="S35:S40" si="22">IF(($K35      =0),0,((($M35      -$K35      )/$K35      )*100))</f>
        <v>-34.744233427532038</v>
      </c>
      <c r="T35" s="48">
        <f t="shared" ref="T35:T39" si="23">IF(($E35      =0),0,(($P35      /$E35      )*100))</f>
        <v>73.327102803738313</v>
      </c>
      <c r="U35" s="50">
        <f t="shared" ref="U35:U39" si="24">IF(($E35      =0),0,(($Q35      /$E35      )*100))</f>
        <v>73.408897196261677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27964000</v>
      </c>
      <c r="C36" s="92">
        <v>10436000</v>
      </c>
      <c r="D36" s="92"/>
      <c r="E36" s="92">
        <f t="shared" si="18"/>
        <v>38400000</v>
      </c>
      <c r="F36" s="93">
        <v>38400000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38664000</v>
      </c>
      <c r="C40" s="95">
        <f>SUM(C35:C39)</f>
        <v>10436000</v>
      </c>
      <c r="D40" s="95"/>
      <c r="E40" s="95">
        <f t="shared" si="18"/>
        <v>49100000</v>
      </c>
      <c r="F40" s="96">
        <f t="shared" ref="F40:O40" si="25">SUM(F35:F39)</f>
        <v>49100000</v>
      </c>
      <c r="G40" s="97">
        <f t="shared" si="25"/>
        <v>10700000</v>
      </c>
      <c r="H40" s="96">
        <f t="shared" si="25"/>
        <v>0</v>
      </c>
      <c r="I40" s="97">
        <f t="shared" si="25"/>
        <v>1764882</v>
      </c>
      <c r="J40" s="96">
        <f t="shared" si="25"/>
        <v>5441000</v>
      </c>
      <c r="K40" s="97">
        <f t="shared" si="25"/>
        <v>3685118</v>
      </c>
      <c r="L40" s="96">
        <f t="shared" si="25"/>
        <v>2405000</v>
      </c>
      <c r="M40" s="97">
        <f t="shared" si="25"/>
        <v>2404752</v>
      </c>
      <c r="N40" s="96">
        <f t="shared" si="25"/>
        <v>0</v>
      </c>
      <c r="O40" s="97">
        <f t="shared" si="25"/>
        <v>0</v>
      </c>
      <c r="P40" s="96">
        <f t="shared" si="19"/>
        <v>7846000</v>
      </c>
      <c r="Q40" s="97">
        <f t="shared" si="20"/>
        <v>7854752</v>
      </c>
      <c r="R40" s="52">
        <f t="shared" si="21"/>
        <v>-55.798566439992648</v>
      </c>
      <c r="S40" s="53">
        <f t="shared" si="22"/>
        <v>-34.744233427532038</v>
      </c>
      <c r="T40" s="52">
        <f>IF((+$E35+$E38) =0,0,(P40   /(+$E35+$E38) )*100)</f>
        <v>73.327102803738313</v>
      </c>
      <c r="U40" s="54">
        <f>IF((+$E35+$E38) =0,0,(Q40   /(+$E35+$E38) )*100)</f>
        <v>73.408897196261677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46076000</v>
      </c>
      <c r="C67" s="104">
        <f>SUM(C9:C14,C17:C23,C26:C29,C32,C35:C39,C42:C52,C55:C58,C61:C65)</f>
        <v>19061000</v>
      </c>
      <c r="D67" s="104"/>
      <c r="E67" s="104">
        <f t="shared" si="35"/>
        <v>65137000</v>
      </c>
      <c r="F67" s="105">
        <f t="shared" ref="F67:O67" si="43">SUM(F9:F14,F17:F23,F26:F29,F32,F35:F39,F42:F52,F55:F58,F61:F65)</f>
        <v>65137000</v>
      </c>
      <c r="G67" s="106">
        <f t="shared" si="43"/>
        <v>26737000</v>
      </c>
      <c r="H67" s="105">
        <f t="shared" si="43"/>
        <v>771000</v>
      </c>
      <c r="I67" s="106">
        <f t="shared" si="43"/>
        <v>2323243</v>
      </c>
      <c r="J67" s="105">
        <f t="shared" si="43"/>
        <v>13022000</v>
      </c>
      <c r="K67" s="106">
        <f t="shared" si="43"/>
        <v>8023134</v>
      </c>
      <c r="L67" s="105">
        <f t="shared" si="43"/>
        <v>2943000</v>
      </c>
      <c r="M67" s="106">
        <f t="shared" si="43"/>
        <v>3282791</v>
      </c>
      <c r="N67" s="105">
        <f t="shared" si="43"/>
        <v>0</v>
      </c>
      <c r="O67" s="106">
        <f t="shared" si="43"/>
        <v>0</v>
      </c>
      <c r="P67" s="105">
        <f t="shared" si="36"/>
        <v>16736000</v>
      </c>
      <c r="Q67" s="106">
        <f t="shared" si="37"/>
        <v>13629168</v>
      </c>
      <c r="R67" s="61">
        <f t="shared" si="38"/>
        <v>-77.39978497926586</v>
      </c>
      <c r="S67" s="62">
        <f t="shared" si="39"/>
        <v>-59.083432982672356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62.594905935594866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50.974933612596772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82652000</v>
      </c>
      <c r="C69" s="92">
        <v>-5528000</v>
      </c>
      <c r="D69" s="92"/>
      <c r="E69" s="92">
        <f>$B69      +$C69      +$D69</f>
        <v>77124000</v>
      </c>
      <c r="F69" s="93">
        <v>77124000</v>
      </c>
      <c r="G69" s="94">
        <v>77124000</v>
      </c>
      <c r="H69" s="93">
        <v>25964000</v>
      </c>
      <c r="I69" s="94">
        <v>23882349</v>
      </c>
      <c r="J69" s="93">
        <v>23991000</v>
      </c>
      <c r="K69" s="94">
        <v>25975079</v>
      </c>
      <c r="L69" s="93">
        <v>19744000</v>
      </c>
      <c r="M69" s="94">
        <v>19209099</v>
      </c>
      <c r="N69" s="93"/>
      <c r="O69" s="94"/>
      <c r="P69" s="93">
        <f>$H69      +$J69      +$L69      +$N69</f>
        <v>69699000</v>
      </c>
      <c r="Q69" s="94">
        <f>$I69      +$K69      +$M69      +$O69</f>
        <v>69066527</v>
      </c>
      <c r="R69" s="48">
        <f>IF(($J69      =0),0,((($L69      -$J69      )/$J69      )*100))</f>
        <v>-17.702471760243423</v>
      </c>
      <c r="S69" s="49">
        <f>IF(($K69      =0),0,((($M69      -$K69      )/$K69      )*100))</f>
        <v>-26.047966976346824</v>
      </c>
      <c r="T69" s="48">
        <f>IF(($E69      =0),0,(($P69      /$E69      )*100))</f>
        <v>90.372646646958145</v>
      </c>
      <c r="U69" s="50">
        <f>IF(($E69      =0),0,(($Q69      /$E69      )*100))</f>
        <v>89.552573777293702</v>
      </c>
      <c r="V69" s="93">
        <v>3752000</v>
      </c>
      <c r="W69" s="94">
        <v>3372000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82652000</v>
      </c>
      <c r="C71" s="101">
        <f>SUM(C69:C70)</f>
        <v>-5528000</v>
      </c>
      <c r="D71" s="101"/>
      <c r="E71" s="101">
        <f>$B71      +$C71      +$D71</f>
        <v>77124000</v>
      </c>
      <c r="F71" s="102">
        <f t="shared" ref="F71:O71" si="44">SUM(F69:F70)</f>
        <v>77124000</v>
      </c>
      <c r="G71" s="103">
        <f t="shared" si="44"/>
        <v>77124000</v>
      </c>
      <c r="H71" s="102">
        <f t="shared" si="44"/>
        <v>25964000</v>
      </c>
      <c r="I71" s="103">
        <f t="shared" si="44"/>
        <v>23882349</v>
      </c>
      <c r="J71" s="102">
        <f t="shared" si="44"/>
        <v>23991000</v>
      </c>
      <c r="K71" s="103">
        <f t="shared" si="44"/>
        <v>25975079</v>
      </c>
      <c r="L71" s="102">
        <f t="shared" si="44"/>
        <v>19744000</v>
      </c>
      <c r="M71" s="103">
        <f t="shared" si="44"/>
        <v>19209099</v>
      </c>
      <c r="N71" s="102">
        <f t="shared" si="44"/>
        <v>0</v>
      </c>
      <c r="O71" s="103">
        <f t="shared" si="44"/>
        <v>0</v>
      </c>
      <c r="P71" s="102">
        <f>$H71      +$J71      +$L71      +$N71</f>
        <v>69699000</v>
      </c>
      <c r="Q71" s="103">
        <f>$I71      +$K71      +$M71      +$O71</f>
        <v>69066527</v>
      </c>
      <c r="R71" s="57">
        <f>IF(($J71      =0),0,((($L71      -$J71      )/$J71      )*100))</f>
        <v>-17.702471760243423</v>
      </c>
      <c r="S71" s="58">
        <f>IF(($K71      =0),0,((($M71      -$K71      )/$K71      )*100))</f>
        <v>-26.047966976346824</v>
      </c>
      <c r="T71" s="57">
        <f>IF(($E69      =0),0,(($P69      /$E69      )*100))</f>
        <v>90.372646646958145</v>
      </c>
      <c r="U71" s="59">
        <f>IF($E69   =0,0,($Q69   /$E69 )*100)</f>
        <v>89.552573777293702</v>
      </c>
      <c r="V71" s="102">
        <f>SUM(V69:V70)</f>
        <v>3752000</v>
      </c>
      <c r="W71" s="103">
        <f>SUM(W69:W70)</f>
        <v>3372000</v>
      </c>
    </row>
    <row r="72" spans="1:23" ht="12.95" customHeight="1" x14ac:dyDescent="0.2">
      <c r="A72" s="60" t="s">
        <v>86</v>
      </c>
      <c r="B72" s="104">
        <f>SUM(B69:B70)</f>
        <v>82652000</v>
      </c>
      <c r="C72" s="104">
        <f>SUM(C69:C70)</f>
        <v>-5528000</v>
      </c>
      <c r="D72" s="104"/>
      <c r="E72" s="104">
        <f>$B72      +$C72      +$D72</f>
        <v>77124000</v>
      </c>
      <c r="F72" s="105">
        <f t="shared" ref="F72:O72" si="45">SUM(F69:F70)</f>
        <v>77124000</v>
      </c>
      <c r="G72" s="106">
        <f t="shared" si="45"/>
        <v>77124000</v>
      </c>
      <c r="H72" s="105">
        <f t="shared" si="45"/>
        <v>25964000</v>
      </c>
      <c r="I72" s="106">
        <f t="shared" si="45"/>
        <v>23882349</v>
      </c>
      <c r="J72" s="105">
        <f t="shared" si="45"/>
        <v>23991000</v>
      </c>
      <c r="K72" s="106">
        <f t="shared" si="45"/>
        <v>25975079</v>
      </c>
      <c r="L72" s="105">
        <f t="shared" si="45"/>
        <v>19744000</v>
      </c>
      <c r="M72" s="106">
        <f t="shared" si="45"/>
        <v>19209099</v>
      </c>
      <c r="N72" s="105">
        <f t="shared" si="45"/>
        <v>0</v>
      </c>
      <c r="O72" s="106">
        <f t="shared" si="45"/>
        <v>0</v>
      </c>
      <c r="P72" s="105">
        <f>$H72      +$J72      +$L72      +$N72</f>
        <v>69699000</v>
      </c>
      <c r="Q72" s="106">
        <f>$I72      +$K72      +$M72      +$O72</f>
        <v>69066527</v>
      </c>
      <c r="R72" s="61">
        <f>IF(($J72      =0),0,((($L72      -$J72      )/$J72      )*100))</f>
        <v>-17.702471760243423</v>
      </c>
      <c r="S72" s="62">
        <f>IF(($K72      =0),0,((($M72      -$K72      )/$K72      )*100))</f>
        <v>-26.047966976346824</v>
      </c>
      <c r="T72" s="61">
        <f>IF(($E69      =0),0,(($P69      /$E69      )*100))</f>
        <v>90.372646646958145</v>
      </c>
      <c r="U72" s="65">
        <f>IF($E69   =0,0,($Q69   /$E69 )*100)</f>
        <v>89.552573777293702</v>
      </c>
      <c r="V72" s="105">
        <f>SUM(V69:V70)</f>
        <v>3752000</v>
      </c>
      <c r="W72" s="106">
        <f>SUM(W69:W70)</f>
        <v>3372000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128728000</v>
      </c>
      <c r="C73" s="104">
        <f>SUM(C9:C14,C17:C23,C26:C29,C32,C35:C39,C42:C52,C55:C58,C61:C65,C69:C70)</f>
        <v>13533000</v>
      </c>
      <c r="D73" s="104"/>
      <c r="E73" s="104">
        <f>$B73      +$C73      +$D73</f>
        <v>142261000</v>
      </c>
      <c r="F73" s="105">
        <f t="shared" ref="F73:O73" si="46">SUM(F9:F14,F17:F23,F26:F29,F32,F35:F39,F42:F52,F55:F58,F61:F65,F69:F70)</f>
        <v>142261000</v>
      </c>
      <c r="G73" s="106">
        <f t="shared" si="46"/>
        <v>103861000</v>
      </c>
      <c r="H73" s="105">
        <f t="shared" si="46"/>
        <v>26735000</v>
      </c>
      <c r="I73" s="106">
        <f t="shared" si="46"/>
        <v>26205592</v>
      </c>
      <c r="J73" s="105">
        <f t="shared" si="46"/>
        <v>37013000</v>
      </c>
      <c r="K73" s="106">
        <f t="shared" si="46"/>
        <v>33998213</v>
      </c>
      <c r="L73" s="105">
        <f t="shared" si="46"/>
        <v>22687000</v>
      </c>
      <c r="M73" s="106">
        <f t="shared" si="46"/>
        <v>22491890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86435000</v>
      </c>
      <c r="Q73" s="106">
        <f>$I73      +$K73      +$M73      +$O73</f>
        <v>82695695</v>
      </c>
      <c r="R73" s="61">
        <f>IF(($J73      =0),0,((($L73      -$J73      )/$J73      )*100))</f>
        <v>-38.705319752519387</v>
      </c>
      <c r="S73" s="62">
        <f>IF(($K73      =0),0,((($M73      -$K73      )/$K73      )*100))</f>
        <v>-33.843905266432678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83.22180606772514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79.621508554702928</v>
      </c>
      <c r="V73" s="105">
        <f>SUM(V9:V14,V17:V23,V26:V29,V32,V35:V39,V42:V52,V55:V58,V61:V65,V69:V70)</f>
        <v>3752000</v>
      </c>
      <c r="W73" s="106">
        <f>SUM(W9:W14,W17:W23,W26:W29,W32,W35:W39,W42:W52,W55:W58,W61:W65,W69:W70)</f>
        <v>3372000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1RL39HpL0QE07bjn3ca7zIqkww3lyzkf3zlEu68L4ySwbkeW7TcvYMup1VH0k2XXeRED/iQUe6sFee+3sAo1g==" saltValue="RgOZq6mE7b81zJgGgVTj5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858000</v>
      </c>
      <c r="I10" s="94">
        <v>899832</v>
      </c>
      <c r="J10" s="93">
        <v>1508000</v>
      </c>
      <c r="K10" s="94">
        <v>826196</v>
      </c>
      <c r="L10" s="93">
        <v>83000</v>
      </c>
      <c r="M10" s="94">
        <v>272846</v>
      </c>
      <c r="N10" s="93"/>
      <c r="O10" s="94"/>
      <c r="P10" s="93">
        <f t="shared" ref="P10:P15" si="1">$H10      +$J10      +$L10      +$N10</f>
        <v>2449000</v>
      </c>
      <c r="Q10" s="94">
        <f t="shared" ref="Q10:Q15" si="2">$I10      +$K10      +$M10      +$O10</f>
        <v>1998874</v>
      </c>
      <c r="R10" s="48">
        <f t="shared" ref="R10:R15" si="3">IF(($J10      =0),0,((($L10      -$J10      )/$J10      )*100))</f>
        <v>-94.49602122015915</v>
      </c>
      <c r="S10" s="49">
        <f t="shared" ref="S10:S15" si="4">IF(($K10      =0),0,((($M10      -$K10      )/$K10      )*100))</f>
        <v>-66.975632900667634</v>
      </c>
      <c r="T10" s="48">
        <f t="shared" ref="T10:T14" si="5">IF(($E10      =0),0,(($P10      /$E10      )*100))</f>
        <v>99.959183673469383</v>
      </c>
      <c r="U10" s="50">
        <f t="shared" ref="U10:U14" si="6">IF(($E10      =0),0,(($Q10      /$E10      )*100))</f>
        <v>81.586693877551014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858000</v>
      </c>
      <c r="I15" s="97">
        <f t="shared" si="7"/>
        <v>899832</v>
      </c>
      <c r="J15" s="96">
        <f t="shared" si="7"/>
        <v>1508000</v>
      </c>
      <c r="K15" s="97">
        <f t="shared" si="7"/>
        <v>826196</v>
      </c>
      <c r="L15" s="96">
        <f t="shared" si="7"/>
        <v>83000</v>
      </c>
      <c r="M15" s="97">
        <f t="shared" si="7"/>
        <v>272846</v>
      </c>
      <c r="N15" s="96">
        <f t="shared" si="7"/>
        <v>0</v>
      </c>
      <c r="O15" s="97">
        <f t="shared" si="7"/>
        <v>0</v>
      </c>
      <c r="P15" s="96">
        <f t="shared" si="1"/>
        <v>2449000</v>
      </c>
      <c r="Q15" s="97">
        <f t="shared" si="2"/>
        <v>1998874</v>
      </c>
      <c r="R15" s="52">
        <f t="shared" si="3"/>
        <v>-94.49602122015915</v>
      </c>
      <c r="S15" s="53">
        <f t="shared" si="4"/>
        <v>-66.975632900667634</v>
      </c>
      <c r="T15" s="52">
        <f>IF((SUM($E9:$E13))=0,0,(P15/(SUM($E9:$E13))*100))</f>
        <v>99.959183673469383</v>
      </c>
      <c r="U15" s="54">
        <f>IF((SUM($E9:$E13))=0,0,(Q15/(SUM($E9:$E13))*100))</f>
        <v>81.586693877551014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17420000</v>
      </c>
      <c r="D20" s="92"/>
      <c r="E20" s="92">
        <f t="shared" si="8"/>
        <v>17420000</v>
      </c>
      <c r="F20" s="93">
        <v>17420000</v>
      </c>
      <c r="G20" s="94">
        <v>17420000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17420000</v>
      </c>
      <c r="D24" s="95"/>
      <c r="E24" s="95">
        <f t="shared" si="8"/>
        <v>17420000</v>
      </c>
      <c r="F24" s="96">
        <f t="shared" ref="F24:O24" si="15">SUM(F17:F23)</f>
        <v>17420000</v>
      </c>
      <c r="G24" s="97">
        <f t="shared" si="15"/>
        <v>17420000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973000</v>
      </c>
      <c r="C32" s="92"/>
      <c r="D32" s="92"/>
      <c r="E32" s="92">
        <f>$B32      +$C32      +$D32</f>
        <v>973000</v>
      </c>
      <c r="F32" s="93">
        <v>973000</v>
      </c>
      <c r="G32" s="94">
        <v>973000</v>
      </c>
      <c r="H32" s="93">
        <v>110000</v>
      </c>
      <c r="I32" s="94">
        <v>112400</v>
      </c>
      <c r="J32" s="93">
        <v>111000</v>
      </c>
      <c r="K32" s="94">
        <v>154007</v>
      </c>
      <c r="L32" s="93">
        <v>374000</v>
      </c>
      <c r="M32" s="94">
        <v>343467</v>
      </c>
      <c r="N32" s="93"/>
      <c r="O32" s="94"/>
      <c r="P32" s="93">
        <f>$H32      +$J32      +$L32      +$N32</f>
        <v>595000</v>
      </c>
      <c r="Q32" s="94">
        <f>$I32      +$K32      +$M32      +$O32</f>
        <v>609874</v>
      </c>
      <c r="R32" s="48">
        <f>IF(($J32      =0),0,((($L32      -$J32      )/$J32      )*100))</f>
        <v>236.93693693693692</v>
      </c>
      <c r="S32" s="49">
        <f>IF(($K32      =0),0,((($M32      -$K32      )/$K32      )*100))</f>
        <v>123.02038219041991</v>
      </c>
      <c r="T32" s="48">
        <f>IF(($E32      =0),0,(($P32      /$E32      )*100))</f>
        <v>61.151079136690647</v>
      </c>
      <c r="U32" s="50">
        <f>IF(($E32      =0),0,(($Q32      /$E32      )*100))</f>
        <v>62.679753340184995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973000</v>
      </c>
      <c r="C33" s="95">
        <f>C32</f>
        <v>0</v>
      </c>
      <c r="D33" s="95"/>
      <c r="E33" s="95">
        <f>$B33      +$C33      +$D33</f>
        <v>973000</v>
      </c>
      <c r="F33" s="96">
        <f t="shared" ref="F33:O33" si="17">F32</f>
        <v>973000</v>
      </c>
      <c r="G33" s="97">
        <f t="shared" si="17"/>
        <v>973000</v>
      </c>
      <c r="H33" s="96">
        <f t="shared" si="17"/>
        <v>110000</v>
      </c>
      <c r="I33" s="97">
        <f t="shared" si="17"/>
        <v>112400</v>
      </c>
      <c r="J33" s="96">
        <f t="shared" si="17"/>
        <v>111000</v>
      </c>
      <c r="K33" s="97">
        <f t="shared" si="17"/>
        <v>154007</v>
      </c>
      <c r="L33" s="96">
        <f t="shared" si="17"/>
        <v>374000</v>
      </c>
      <c r="M33" s="97">
        <f t="shared" si="17"/>
        <v>343467</v>
      </c>
      <c r="N33" s="96">
        <f t="shared" si="17"/>
        <v>0</v>
      </c>
      <c r="O33" s="97">
        <f t="shared" si="17"/>
        <v>0</v>
      </c>
      <c r="P33" s="96">
        <f>$H33      +$J33      +$L33      +$N33</f>
        <v>595000</v>
      </c>
      <c r="Q33" s="97">
        <f>$I33      +$K33      +$M33      +$O33</f>
        <v>609874</v>
      </c>
      <c r="R33" s="52">
        <f>IF(($J33      =0),0,((($L33      -$J33      )/$J33      )*100))</f>
        <v>236.93693693693692</v>
      </c>
      <c r="S33" s="53">
        <f>IF(($K33      =0),0,((($M33      -$K33      )/$K33      )*100))</f>
        <v>123.02038219041991</v>
      </c>
      <c r="T33" s="52">
        <f>IF($E33   =0,0,($P33   /$E33   )*100)</f>
        <v>61.151079136690647</v>
      </c>
      <c r="U33" s="54">
        <f>IF($E33   =0,0,($Q33   /$E33   )*100)</f>
        <v>62.679753340184995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5625000</v>
      </c>
      <c r="C35" s="92">
        <v>-625000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>
        <v>845000</v>
      </c>
      <c r="K35" s="94">
        <v>844322</v>
      </c>
      <c r="L35" s="93">
        <v>2829000</v>
      </c>
      <c r="M35" s="94">
        <v>1776933</v>
      </c>
      <c r="N35" s="93"/>
      <c r="O35" s="94"/>
      <c r="P35" s="93">
        <f t="shared" ref="P35:P40" si="19">$H35      +$J35      +$L35      +$N35</f>
        <v>3674000</v>
      </c>
      <c r="Q35" s="94">
        <f t="shared" ref="Q35:Q40" si="20">$I35      +$K35      +$M35      +$O35</f>
        <v>2621255</v>
      </c>
      <c r="R35" s="48">
        <f t="shared" ref="R35:R40" si="21">IF(($J35      =0),0,((($L35      -$J35      )/$J35      )*100))</f>
        <v>234.792899408284</v>
      </c>
      <c r="S35" s="49">
        <f t="shared" ref="S35:S40" si="22">IF(($K35      =0),0,((($M35      -$K35      )/$K35      )*100))</f>
        <v>110.45679255070932</v>
      </c>
      <c r="T35" s="48">
        <f t="shared" ref="T35:T39" si="23">IF(($E35      =0),0,(($P35      /$E35      )*100))</f>
        <v>73.48</v>
      </c>
      <c r="U35" s="50">
        <f t="shared" ref="U35:U39" si="24">IF(($E35      =0),0,(($Q35      /$E35      )*100))</f>
        <v>52.4251</v>
      </c>
      <c r="V35" s="93">
        <v>159000</v>
      </c>
      <c r="W35" s="94" t="s">
        <v>35</v>
      </c>
    </row>
    <row r="36" spans="1:23" ht="12.95" customHeight="1" x14ac:dyDescent="0.2">
      <c r="A36" s="47" t="s">
        <v>59</v>
      </c>
      <c r="B36" s="92">
        <v>11705000</v>
      </c>
      <c r="C36" s="92">
        <v>-1277000</v>
      </c>
      <c r="D36" s="92"/>
      <c r="E36" s="92">
        <f t="shared" si="18"/>
        <v>10428000</v>
      </c>
      <c r="F36" s="93">
        <v>10428000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17330000</v>
      </c>
      <c r="C40" s="95">
        <f>SUM(C35:C39)</f>
        <v>-1902000</v>
      </c>
      <c r="D40" s="95"/>
      <c r="E40" s="95">
        <f t="shared" si="18"/>
        <v>15428000</v>
      </c>
      <c r="F40" s="96">
        <f t="shared" ref="F40:O40" si="25">SUM(F35:F39)</f>
        <v>15428000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845000</v>
      </c>
      <c r="K40" s="97">
        <f t="shared" si="25"/>
        <v>844322</v>
      </c>
      <c r="L40" s="96">
        <f t="shared" si="25"/>
        <v>2829000</v>
      </c>
      <c r="M40" s="97">
        <f t="shared" si="25"/>
        <v>1776933</v>
      </c>
      <c r="N40" s="96">
        <f t="shared" si="25"/>
        <v>0</v>
      </c>
      <c r="O40" s="97">
        <f t="shared" si="25"/>
        <v>0</v>
      </c>
      <c r="P40" s="96">
        <f t="shared" si="19"/>
        <v>3674000</v>
      </c>
      <c r="Q40" s="97">
        <f t="shared" si="20"/>
        <v>2621255</v>
      </c>
      <c r="R40" s="52">
        <f t="shared" si="21"/>
        <v>234.792899408284</v>
      </c>
      <c r="S40" s="53">
        <f t="shared" si="22"/>
        <v>110.45679255070932</v>
      </c>
      <c r="T40" s="52">
        <f>IF((+$E35+$E38) =0,0,(P40   /(+$E35+$E38) )*100)</f>
        <v>73.48</v>
      </c>
      <c r="U40" s="54">
        <f>IF((+$E35+$E38) =0,0,(Q40   /(+$E35+$E38) )*100)</f>
        <v>52.4251</v>
      </c>
      <c r="V40" s="96">
        <f>SUM(V35:V39)</f>
        <v>159000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20753000</v>
      </c>
      <c r="C67" s="104">
        <f>SUM(C9:C14,C17:C23,C26:C29,C32,C35:C39,C42:C52,C55:C58,C61:C65)</f>
        <v>15518000</v>
      </c>
      <c r="D67" s="104"/>
      <c r="E67" s="104">
        <f t="shared" si="35"/>
        <v>36271000</v>
      </c>
      <c r="F67" s="105">
        <f t="shared" ref="F67:O67" si="43">SUM(F9:F14,F17:F23,F26:F29,F32,F35:F39,F42:F52,F55:F58,F61:F65)</f>
        <v>36271000</v>
      </c>
      <c r="G67" s="106">
        <f t="shared" si="43"/>
        <v>25843000</v>
      </c>
      <c r="H67" s="105">
        <f t="shared" si="43"/>
        <v>968000</v>
      </c>
      <c r="I67" s="106">
        <f t="shared" si="43"/>
        <v>1012232</v>
      </c>
      <c r="J67" s="105">
        <f t="shared" si="43"/>
        <v>2464000</v>
      </c>
      <c r="K67" s="106">
        <f t="shared" si="43"/>
        <v>1824525</v>
      </c>
      <c r="L67" s="105">
        <f t="shared" si="43"/>
        <v>3286000</v>
      </c>
      <c r="M67" s="106">
        <f t="shared" si="43"/>
        <v>2393246</v>
      </c>
      <c r="N67" s="105">
        <f t="shared" si="43"/>
        <v>0</v>
      </c>
      <c r="O67" s="106">
        <f t="shared" si="43"/>
        <v>0</v>
      </c>
      <c r="P67" s="105">
        <f t="shared" si="36"/>
        <v>6718000</v>
      </c>
      <c r="Q67" s="106">
        <f t="shared" si="37"/>
        <v>5230003</v>
      </c>
      <c r="R67" s="61">
        <f t="shared" si="38"/>
        <v>33.36038961038961</v>
      </c>
      <c r="S67" s="62">
        <f t="shared" si="39"/>
        <v>31.170907496471685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25.995433966644736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20.237600123824635</v>
      </c>
      <c r="V67" s="105">
        <f>SUM(V9:V14,V17:V23,V26:V29,V32,V35:V39,V42:V52,V55:V58,V61:V65)</f>
        <v>159000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12560000</v>
      </c>
      <c r="C69" s="92">
        <v>-840000</v>
      </c>
      <c r="D69" s="92"/>
      <c r="E69" s="92">
        <f>$B69      +$C69      +$D69</f>
        <v>11720000</v>
      </c>
      <c r="F69" s="93">
        <v>11720000</v>
      </c>
      <c r="G69" s="94">
        <v>11720000</v>
      </c>
      <c r="H69" s="93">
        <v>1649000</v>
      </c>
      <c r="I69" s="94">
        <v>4675314</v>
      </c>
      <c r="J69" s="93">
        <v>6302000</v>
      </c>
      <c r="K69" s="94">
        <v>4590166</v>
      </c>
      <c r="L69" s="93">
        <v>1068000</v>
      </c>
      <c r="M69" s="94">
        <v>1233539</v>
      </c>
      <c r="N69" s="93"/>
      <c r="O69" s="94"/>
      <c r="P69" s="93">
        <f>$H69      +$J69      +$L69      +$N69</f>
        <v>9019000</v>
      </c>
      <c r="Q69" s="94">
        <f>$I69      +$K69      +$M69      +$O69</f>
        <v>10499019</v>
      </c>
      <c r="R69" s="48">
        <f>IF(($J69      =0),0,((($L69      -$J69      )/$J69      )*100))</f>
        <v>-83.05299904792129</v>
      </c>
      <c r="S69" s="49">
        <f>IF(($K69      =0),0,((($M69      -$K69      )/$K69      )*100))</f>
        <v>-73.126483878796549</v>
      </c>
      <c r="T69" s="48">
        <f>IF(($E69      =0),0,(($P69      /$E69      )*100))</f>
        <v>76.953924914675767</v>
      </c>
      <c r="U69" s="50">
        <f>IF(($E69      =0),0,(($Q69      /$E69      )*100))</f>
        <v>89.582073378839596</v>
      </c>
      <c r="V69" s="93">
        <v>2104000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12560000</v>
      </c>
      <c r="C71" s="101">
        <f>SUM(C69:C70)</f>
        <v>-840000</v>
      </c>
      <c r="D71" s="101"/>
      <c r="E71" s="101">
        <f>$B71      +$C71      +$D71</f>
        <v>11720000</v>
      </c>
      <c r="F71" s="102">
        <f t="shared" ref="F71:O71" si="44">SUM(F69:F70)</f>
        <v>11720000</v>
      </c>
      <c r="G71" s="103">
        <f t="shared" si="44"/>
        <v>11720000</v>
      </c>
      <c r="H71" s="102">
        <f t="shared" si="44"/>
        <v>1649000</v>
      </c>
      <c r="I71" s="103">
        <f t="shared" si="44"/>
        <v>4675314</v>
      </c>
      <c r="J71" s="102">
        <f t="shared" si="44"/>
        <v>6302000</v>
      </c>
      <c r="K71" s="103">
        <f t="shared" si="44"/>
        <v>4590166</v>
      </c>
      <c r="L71" s="102">
        <f t="shared" si="44"/>
        <v>1068000</v>
      </c>
      <c r="M71" s="103">
        <f t="shared" si="44"/>
        <v>1233539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9019000</v>
      </c>
      <c r="Q71" s="103">
        <f>$I71      +$K71      +$M71      +$O71</f>
        <v>10499019</v>
      </c>
      <c r="R71" s="57">
        <f>IF(($J71      =0),0,((($L71      -$J71      )/$J71      )*100))</f>
        <v>-83.05299904792129</v>
      </c>
      <c r="S71" s="58">
        <f>IF(($K71      =0),0,((($M71      -$K71      )/$K71      )*100))</f>
        <v>-73.126483878796549</v>
      </c>
      <c r="T71" s="57">
        <f>IF(($E69      =0),0,(($P69      /$E69      )*100))</f>
        <v>76.953924914675767</v>
      </c>
      <c r="U71" s="59">
        <f>IF($E69   =0,0,($Q69   /$E69 )*100)</f>
        <v>89.582073378839596</v>
      </c>
      <c r="V71" s="102">
        <f>SUM(V69:V70)</f>
        <v>2104000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12560000</v>
      </c>
      <c r="C72" s="104">
        <f>SUM(C69:C70)</f>
        <v>-840000</v>
      </c>
      <c r="D72" s="104"/>
      <c r="E72" s="104">
        <f>$B72      +$C72      +$D72</f>
        <v>11720000</v>
      </c>
      <c r="F72" s="105">
        <f t="shared" ref="F72:O72" si="45">SUM(F69:F70)</f>
        <v>11720000</v>
      </c>
      <c r="G72" s="106">
        <f t="shared" si="45"/>
        <v>11720000</v>
      </c>
      <c r="H72" s="105">
        <f t="shared" si="45"/>
        <v>1649000</v>
      </c>
      <c r="I72" s="106">
        <f t="shared" si="45"/>
        <v>4675314</v>
      </c>
      <c r="J72" s="105">
        <f t="shared" si="45"/>
        <v>6302000</v>
      </c>
      <c r="K72" s="106">
        <f t="shared" si="45"/>
        <v>4590166</v>
      </c>
      <c r="L72" s="105">
        <f t="shared" si="45"/>
        <v>1068000</v>
      </c>
      <c r="M72" s="106">
        <f t="shared" si="45"/>
        <v>1233539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9019000</v>
      </c>
      <c r="Q72" s="106">
        <f>$I72      +$K72      +$M72      +$O72</f>
        <v>10499019</v>
      </c>
      <c r="R72" s="61">
        <f>IF(($J72      =0),0,((($L72      -$J72      )/$J72      )*100))</f>
        <v>-83.05299904792129</v>
      </c>
      <c r="S72" s="62">
        <f>IF(($K72      =0),0,((($M72      -$K72      )/$K72      )*100))</f>
        <v>-73.126483878796549</v>
      </c>
      <c r="T72" s="61">
        <f>IF(($E69      =0),0,(($P69      /$E69      )*100))</f>
        <v>76.953924914675767</v>
      </c>
      <c r="U72" s="65">
        <f>IF($E69   =0,0,($Q69   /$E69 )*100)</f>
        <v>89.582073378839596</v>
      </c>
      <c r="V72" s="105">
        <f>SUM(V69:V70)</f>
        <v>2104000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33313000</v>
      </c>
      <c r="C73" s="104">
        <f>SUM(C9:C14,C17:C23,C26:C29,C32,C35:C39,C42:C52,C55:C58,C61:C65,C69:C70)</f>
        <v>14678000</v>
      </c>
      <c r="D73" s="104"/>
      <c r="E73" s="104">
        <f>$B73      +$C73      +$D73</f>
        <v>47991000</v>
      </c>
      <c r="F73" s="105">
        <f t="shared" ref="F73:O73" si="46">SUM(F9:F14,F17:F23,F26:F29,F32,F35:F39,F42:F52,F55:F58,F61:F65,F69:F70)</f>
        <v>47991000</v>
      </c>
      <c r="G73" s="106">
        <f t="shared" si="46"/>
        <v>37563000</v>
      </c>
      <c r="H73" s="105">
        <f t="shared" si="46"/>
        <v>2617000</v>
      </c>
      <c r="I73" s="106">
        <f t="shared" si="46"/>
        <v>5687546</v>
      </c>
      <c r="J73" s="105">
        <f t="shared" si="46"/>
        <v>8766000</v>
      </c>
      <c r="K73" s="106">
        <f t="shared" si="46"/>
        <v>6414691</v>
      </c>
      <c r="L73" s="105">
        <f t="shared" si="46"/>
        <v>4354000</v>
      </c>
      <c r="M73" s="106">
        <f t="shared" si="46"/>
        <v>3626785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15737000</v>
      </c>
      <c r="Q73" s="106">
        <f>$I73      +$K73      +$M73      +$O73</f>
        <v>15729022</v>
      </c>
      <c r="R73" s="61">
        <f>IF(($J73      =0),0,((($L73      -$J73      )/$J73      )*100))</f>
        <v>-50.330823636778469</v>
      </c>
      <c r="S73" s="62">
        <f>IF(($K73      =0),0,((($M73      -$K73      )/$K73      )*100))</f>
        <v>-43.461267269148273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41.894949817639699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41.87371083246812</v>
      </c>
      <c r="V73" s="105">
        <f>SUM(V9:V14,V17:V23,V26:V29,V32,V35:V39,V42:V52,V55:V58,V61:V65,V69:V70)</f>
        <v>2263000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yN/6KuCboq7g1mQ5Hp3k+QwALLy7Y79Z3+W//364Kg3u23jFnRTUcFtLmd6x5hjlcasxtaRvf9U56Q/zGSYrQ==" saltValue="39sNnukHkW6LQnUduhigZ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1122000</v>
      </c>
      <c r="I10" s="94"/>
      <c r="J10" s="93">
        <v>431000</v>
      </c>
      <c r="K10" s="94">
        <v>1415384</v>
      </c>
      <c r="L10" s="93">
        <v>129000</v>
      </c>
      <c r="M10" s="94">
        <v>398789</v>
      </c>
      <c r="N10" s="93"/>
      <c r="O10" s="94"/>
      <c r="P10" s="93">
        <f t="shared" ref="P10:P15" si="1">$H10      +$J10      +$L10      +$N10</f>
        <v>1682000</v>
      </c>
      <c r="Q10" s="94">
        <f t="shared" ref="Q10:Q15" si="2">$I10      +$K10      +$M10      +$O10</f>
        <v>1814173</v>
      </c>
      <c r="R10" s="48">
        <f t="shared" ref="R10:R15" si="3">IF(($J10      =0),0,((($L10      -$J10      )/$J10      )*100))</f>
        <v>-70.069605568445482</v>
      </c>
      <c r="S10" s="49">
        <f t="shared" ref="S10:S15" si="4">IF(($K10      =0),0,((($M10      -$K10      )/$K10      )*100))</f>
        <v>-71.82467796725129</v>
      </c>
      <c r="T10" s="48">
        <f t="shared" ref="T10:T14" si="5">IF(($E10      =0),0,(($P10      /$E10      )*100))</f>
        <v>76.454545454545453</v>
      </c>
      <c r="U10" s="50">
        <f t="shared" ref="U10:U14" si="6">IF(($E10      =0),0,(($Q10      /$E10      )*100))</f>
        <v>82.462409090909091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1122000</v>
      </c>
      <c r="I15" s="97">
        <f t="shared" si="7"/>
        <v>0</v>
      </c>
      <c r="J15" s="96">
        <f t="shared" si="7"/>
        <v>431000</v>
      </c>
      <c r="K15" s="97">
        <f t="shared" si="7"/>
        <v>1415384</v>
      </c>
      <c r="L15" s="96">
        <f t="shared" si="7"/>
        <v>129000</v>
      </c>
      <c r="M15" s="97">
        <f t="shared" si="7"/>
        <v>398789</v>
      </c>
      <c r="N15" s="96">
        <f t="shared" si="7"/>
        <v>0</v>
      </c>
      <c r="O15" s="97">
        <f t="shared" si="7"/>
        <v>0</v>
      </c>
      <c r="P15" s="96">
        <f t="shared" si="1"/>
        <v>1682000</v>
      </c>
      <c r="Q15" s="97">
        <f t="shared" si="2"/>
        <v>1814173</v>
      </c>
      <c r="R15" s="52">
        <f t="shared" si="3"/>
        <v>-70.069605568445482</v>
      </c>
      <c r="S15" s="53">
        <f t="shared" si="4"/>
        <v>-71.82467796725129</v>
      </c>
      <c r="T15" s="52">
        <f>IF((SUM($E9:$E13))=0,0,(P15/(SUM($E9:$E13))*100))</f>
        <v>76.454545454545453</v>
      </c>
      <c r="U15" s="54">
        <f>IF((SUM($E9:$E13))=0,0,(Q15/(SUM($E9:$E13))*100))</f>
        <v>82.462409090909091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4700000</v>
      </c>
      <c r="C20" s="92"/>
      <c r="D20" s="92"/>
      <c r="E20" s="92">
        <f t="shared" si="8"/>
        <v>4700000</v>
      </c>
      <c r="F20" s="93">
        <v>4700000</v>
      </c>
      <c r="G20" s="94">
        <v>4700000</v>
      </c>
      <c r="H20" s="93">
        <v>1008000</v>
      </c>
      <c r="I20" s="94"/>
      <c r="J20" s="93">
        <v>2934000</v>
      </c>
      <c r="K20" s="94"/>
      <c r="L20" s="93">
        <v>382000</v>
      </c>
      <c r="M20" s="94">
        <v>6058965</v>
      </c>
      <c r="N20" s="93"/>
      <c r="O20" s="94"/>
      <c r="P20" s="93">
        <f t="shared" si="9"/>
        <v>4324000</v>
      </c>
      <c r="Q20" s="94">
        <f t="shared" si="10"/>
        <v>6058965</v>
      </c>
      <c r="R20" s="48">
        <f t="shared" si="11"/>
        <v>-86.980231765507838</v>
      </c>
      <c r="S20" s="49">
        <f t="shared" si="12"/>
        <v>0</v>
      </c>
      <c r="T20" s="48">
        <f t="shared" si="13"/>
        <v>92</v>
      </c>
      <c r="U20" s="50">
        <f t="shared" si="14"/>
        <v>128.91414893617022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25512000</v>
      </c>
      <c r="D21" s="92"/>
      <c r="E21" s="92">
        <f t="shared" si="8"/>
        <v>25512000</v>
      </c>
      <c r="F21" s="93">
        <v>25512000</v>
      </c>
      <c r="G21" s="94">
        <v>25512000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4700000</v>
      </c>
      <c r="C24" s="95">
        <f>SUM(C17:C23)</f>
        <v>25512000</v>
      </c>
      <c r="D24" s="95"/>
      <c r="E24" s="95">
        <f t="shared" si="8"/>
        <v>30212000</v>
      </c>
      <c r="F24" s="96">
        <f t="shared" ref="F24:O24" si="15">SUM(F17:F23)</f>
        <v>30212000</v>
      </c>
      <c r="G24" s="97">
        <f t="shared" si="15"/>
        <v>30212000</v>
      </c>
      <c r="H24" s="96">
        <f t="shared" si="15"/>
        <v>1008000</v>
      </c>
      <c r="I24" s="97">
        <f t="shared" si="15"/>
        <v>0</v>
      </c>
      <c r="J24" s="96">
        <f t="shared" si="15"/>
        <v>2934000</v>
      </c>
      <c r="K24" s="97">
        <f t="shared" si="15"/>
        <v>0</v>
      </c>
      <c r="L24" s="96">
        <f t="shared" si="15"/>
        <v>382000</v>
      </c>
      <c r="M24" s="97">
        <f t="shared" si="15"/>
        <v>6058965</v>
      </c>
      <c r="N24" s="96">
        <f t="shared" si="15"/>
        <v>0</v>
      </c>
      <c r="O24" s="97">
        <f t="shared" si="15"/>
        <v>0</v>
      </c>
      <c r="P24" s="96">
        <f t="shared" si="9"/>
        <v>4324000</v>
      </c>
      <c r="Q24" s="97">
        <f t="shared" si="10"/>
        <v>6058965</v>
      </c>
      <c r="R24" s="52">
        <f t="shared" si="11"/>
        <v>-86.980231765507838</v>
      </c>
      <c r="S24" s="53">
        <f t="shared" si="12"/>
        <v>0</v>
      </c>
      <c r="T24" s="52">
        <f>IF(($E24-$E19-$E23)   =0,0,($P24   /($E24-$E19-$E23)   )*100)</f>
        <v>14.312193830266121</v>
      </c>
      <c r="U24" s="54">
        <f>IF(($E24-$E19-$E23)   =0,0,($Q24   /($E24-$E19-$E23)   )*100)</f>
        <v>20.05482920693764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1310000</v>
      </c>
      <c r="C32" s="92"/>
      <c r="D32" s="92"/>
      <c r="E32" s="92">
        <f>$B32      +$C32      +$D32</f>
        <v>1310000</v>
      </c>
      <c r="F32" s="93">
        <v>1310000</v>
      </c>
      <c r="G32" s="94">
        <v>1310000</v>
      </c>
      <c r="H32" s="93">
        <v>872000</v>
      </c>
      <c r="I32" s="94"/>
      <c r="J32" s="93">
        <v>45000</v>
      </c>
      <c r="K32" s="94">
        <v>1310000</v>
      </c>
      <c r="L32" s="93"/>
      <c r="M32" s="94"/>
      <c r="N32" s="93"/>
      <c r="O32" s="94"/>
      <c r="P32" s="93">
        <f>$H32      +$J32      +$L32      +$N32</f>
        <v>917000</v>
      </c>
      <c r="Q32" s="94">
        <f>$I32      +$K32      +$M32      +$O32</f>
        <v>1310000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1310000</v>
      </c>
      <c r="C33" s="95">
        <f>C32</f>
        <v>0</v>
      </c>
      <c r="D33" s="95"/>
      <c r="E33" s="95">
        <f>$B33      +$C33      +$D33</f>
        <v>1310000</v>
      </c>
      <c r="F33" s="96">
        <f t="shared" ref="F33:O33" si="17">F32</f>
        <v>1310000</v>
      </c>
      <c r="G33" s="97">
        <f t="shared" si="17"/>
        <v>1310000</v>
      </c>
      <c r="H33" s="96">
        <f t="shared" si="17"/>
        <v>872000</v>
      </c>
      <c r="I33" s="97">
        <f t="shared" si="17"/>
        <v>0</v>
      </c>
      <c r="J33" s="96">
        <f t="shared" si="17"/>
        <v>45000</v>
      </c>
      <c r="K33" s="97">
        <f t="shared" si="17"/>
        <v>1310000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917000</v>
      </c>
      <c r="Q33" s="97">
        <f>$I33      +$K33      +$M33      +$O33</f>
        <v>1310000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35378000</v>
      </c>
      <c r="C36" s="92">
        <v>-7454000</v>
      </c>
      <c r="D36" s="92"/>
      <c r="E36" s="92">
        <f t="shared" si="18"/>
        <v>27924000</v>
      </c>
      <c r="F36" s="93">
        <v>27924000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35378000</v>
      </c>
      <c r="C40" s="95">
        <f>SUM(C35:C39)</f>
        <v>-7454000</v>
      </c>
      <c r="D40" s="95"/>
      <c r="E40" s="95">
        <f t="shared" si="18"/>
        <v>27924000</v>
      </c>
      <c r="F40" s="96">
        <f t="shared" ref="F40:O40" si="25">SUM(F35:F39)</f>
        <v>27924000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43588000</v>
      </c>
      <c r="C67" s="104">
        <f>SUM(C9:C14,C17:C23,C26:C29,C32,C35:C39,C42:C52,C55:C58,C61:C65)</f>
        <v>18058000</v>
      </c>
      <c r="D67" s="104"/>
      <c r="E67" s="104">
        <f t="shared" si="35"/>
        <v>61646000</v>
      </c>
      <c r="F67" s="105">
        <f t="shared" ref="F67:O67" si="43">SUM(F9:F14,F17:F23,F26:F29,F32,F35:F39,F42:F52,F55:F58,F61:F65)</f>
        <v>61646000</v>
      </c>
      <c r="G67" s="106">
        <f t="shared" si="43"/>
        <v>33722000</v>
      </c>
      <c r="H67" s="105">
        <f t="shared" si="43"/>
        <v>3002000</v>
      </c>
      <c r="I67" s="106">
        <f t="shared" si="43"/>
        <v>0</v>
      </c>
      <c r="J67" s="105">
        <f t="shared" si="43"/>
        <v>3410000</v>
      </c>
      <c r="K67" s="106">
        <f t="shared" si="43"/>
        <v>2725384</v>
      </c>
      <c r="L67" s="105">
        <f t="shared" si="43"/>
        <v>511000</v>
      </c>
      <c r="M67" s="106">
        <f t="shared" si="43"/>
        <v>6457754</v>
      </c>
      <c r="N67" s="105">
        <f t="shared" si="43"/>
        <v>0</v>
      </c>
      <c r="O67" s="106">
        <f t="shared" si="43"/>
        <v>0</v>
      </c>
      <c r="P67" s="105">
        <f t="shared" si="36"/>
        <v>6923000</v>
      </c>
      <c r="Q67" s="106">
        <f t="shared" si="37"/>
        <v>9183138</v>
      </c>
      <c r="R67" s="61">
        <f t="shared" si="38"/>
        <v>-85.014662756598241</v>
      </c>
      <c r="S67" s="62">
        <f t="shared" si="39"/>
        <v>136.94840800415648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20.529624577427199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27.231890160725936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32976000</v>
      </c>
      <c r="C69" s="92">
        <v>-2206000</v>
      </c>
      <c r="D69" s="92"/>
      <c r="E69" s="92">
        <f>$B69      +$C69      +$D69</f>
        <v>30770000</v>
      </c>
      <c r="F69" s="93">
        <v>30770000</v>
      </c>
      <c r="G69" s="94">
        <v>30770000</v>
      </c>
      <c r="H69" s="93">
        <v>9709000</v>
      </c>
      <c r="I69" s="94"/>
      <c r="J69" s="93">
        <v>11210000</v>
      </c>
      <c r="K69" s="94">
        <v>16841120</v>
      </c>
      <c r="L69" s="93">
        <v>7589000</v>
      </c>
      <c r="M69" s="94">
        <v>10424886</v>
      </c>
      <c r="N69" s="93"/>
      <c r="O69" s="94"/>
      <c r="P69" s="93">
        <f>$H69      +$J69      +$L69      +$N69</f>
        <v>28508000</v>
      </c>
      <c r="Q69" s="94">
        <f>$I69      +$K69      +$M69      +$O69</f>
        <v>27266006</v>
      </c>
      <c r="R69" s="48">
        <f>IF(($J69      =0),0,((($L69      -$J69      )/$J69      )*100))</f>
        <v>-32.301516503122215</v>
      </c>
      <c r="S69" s="49">
        <f>IF(($K69      =0),0,((($M69      -$K69      )/$K69      )*100))</f>
        <v>-38.098618144161435</v>
      </c>
      <c r="T69" s="48">
        <f>IF(($E69      =0),0,(($P69      /$E69      )*100))</f>
        <v>92.648683782905422</v>
      </c>
      <c r="U69" s="50">
        <f>IF(($E69      =0),0,(($Q69      /$E69      )*100))</f>
        <v>88.612304192395186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32976000</v>
      </c>
      <c r="C71" s="101">
        <f>SUM(C69:C70)</f>
        <v>-2206000</v>
      </c>
      <c r="D71" s="101"/>
      <c r="E71" s="101">
        <f>$B71      +$C71      +$D71</f>
        <v>30770000</v>
      </c>
      <c r="F71" s="102">
        <f t="shared" ref="F71:O71" si="44">SUM(F69:F70)</f>
        <v>30770000</v>
      </c>
      <c r="G71" s="103">
        <f t="shared" si="44"/>
        <v>30770000</v>
      </c>
      <c r="H71" s="102">
        <f t="shared" si="44"/>
        <v>9709000</v>
      </c>
      <c r="I71" s="103">
        <f t="shared" si="44"/>
        <v>0</v>
      </c>
      <c r="J71" s="102">
        <f t="shared" si="44"/>
        <v>11210000</v>
      </c>
      <c r="K71" s="103">
        <f t="shared" si="44"/>
        <v>16841120</v>
      </c>
      <c r="L71" s="102">
        <f t="shared" si="44"/>
        <v>7589000</v>
      </c>
      <c r="M71" s="103">
        <f t="shared" si="44"/>
        <v>10424886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28508000</v>
      </c>
      <c r="Q71" s="103">
        <f>$I71      +$K71      +$M71      +$O71</f>
        <v>27266006</v>
      </c>
      <c r="R71" s="57">
        <f>IF(($J71      =0),0,((($L71      -$J71      )/$J71      )*100))</f>
        <v>-32.301516503122215</v>
      </c>
      <c r="S71" s="58">
        <f>IF(($K71      =0),0,((($M71      -$K71      )/$K71      )*100))</f>
        <v>-38.098618144161435</v>
      </c>
      <c r="T71" s="57">
        <f>IF(($E69      =0),0,(($P69      /$E69      )*100))</f>
        <v>92.648683782905422</v>
      </c>
      <c r="U71" s="59">
        <f>IF($E69   =0,0,($Q69   /$E69 )*100)</f>
        <v>88.612304192395186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32976000</v>
      </c>
      <c r="C72" s="104">
        <f>SUM(C69:C70)</f>
        <v>-2206000</v>
      </c>
      <c r="D72" s="104"/>
      <c r="E72" s="104">
        <f>$B72      +$C72      +$D72</f>
        <v>30770000</v>
      </c>
      <c r="F72" s="105">
        <f t="shared" ref="F72:O72" si="45">SUM(F69:F70)</f>
        <v>30770000</v>
      </c>
      <c r="G72" s="106">
        <f t="shared" si="45"/>
        <v>30770000</v>
      </c>
      <c r="H72" s="105">
        <f t="shared" si="45"/>
        <v>9709000</v>
      </c>
      <c r="I72" s="106">
        <f t="shared" si="45"/>
        <v>0</v>
      </c>
      <c r="J72" s="105">
        <f t="shared" si="45"/>
        <v>11210000</v>
      </c>
      <c r="K72" s="106">
        <f t="shared" si="45"/>
        <v>16841120</v>
      </c>
      <c r="L72" s="105">
        <f t="shared" si="45"/>
        <v>7589000</v>
      </c>
      <c r="M72" s="106">
        <f t="shared" si="45"/>
        <v>10424886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28508000</v>
      </c>
      <c r="Q72" s="106">
        <f>$I72      +$K72      +$M72      +$O72</f>
        <v>27266006</v>
      </c>
      <c r="R72" s="61">
        <f>IF(($J72      =0),0,((($L72      -$J72      )/$J72      )*100))</f>
        <v>-32.301516503122215</v>
      </c>
      <c r="S72" s="62">
        <f>IF(($K72      =0),0,((($M72      -$K72      )/$K72      )*100))</f>
        <v>-38.098618144161435</v>
      </c>
      <c r="T72" s="61">
        <f>IF(($E69      =0),0,(($P69      /$E69      )*100))</f>
        <v>92.648683782905422</v>
      </c>
      <c r="U72" s="65">
        <f>IF($E69   =0,0,($Q69   /$E69 )*100)</f>
        <v>88.612304192395186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76564000</v>
      </c>
      <c r="C73" s="104">
        <f>SUM(C9:C14,C17:C23,C26:C29,C32,C35:C39,C42:C52,C55:C58,C61:C65,C69:C70)</f>
        <v>15852000</v>
      </c>
      <c r="D73" s="104"/>
      <c r="E73" s="104">
        <f>$B73      +$C73      +$D73</f>
        <v>92416000</v>
      </c>
      <c r="F73" s="105">
        <f t="shared" ref="F73:O73" si="46">SUM(F9:F14,F17:F23,F26:F29,F32,F35:F39,F42:F52,F55:F58,F61:F65,F69:F70)</f>
        <v>92416000</v>
      </c>
      <c r="G73" s="106">
        <f t="shared" si="46"/>
        <v>64492000</v>
      </c>
      <c r="H73" s="105">
        <f t="shared" si="46"/>
        <v>12711000</v>
      </c>
      <c r="I73" s="106">
        <f t="shared" si="46"/>
        <v>0</v>
      </c>
      <c r="J73" s="105">
        <f t="shared" si="46"/>
        <v>14620000</v>
      </c>
      <c r="K73" s="106">
        <f t="shared" si="46"/>
        <v>19566504</v>
      </c>
      <c r="L73" s="105">
        <f t="shared" si="46"/>
        <v>8100000</v>
      </c>
      <c r="M73" s="106">
        <f t="shared" si="46"/>
        <v>16882640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35431000</v>
      </c>
      <c r="Q73" s="106">
        <f>$I73      +$K73      +$M73      +$O73</f>
        <v>36449144</v>
      </c>
      <c r="R73" s="61">
        <f>IF(($J73      =0),0,((($L73      -$J73      )/$J73      )*100))</f>
        <v>-44.596443228454177</v>
      </c>
      <c r="S73" s="62">
        <f>IF(($K73      =0),0,((($M73      -$K73      )/$K73      )*100))</f>
        <v>-13.716625105844152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54.938597035291203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56.517310674192146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HfWewOHPXAB0WWLUsZEiOs3h1Ef7tmGmBvC/39CapV4su377/DwRpueiCtmz3wZC7Bi0qDJlRcsru3eIsYcmA==" saltValue="sxHCy8FEbm/zRVCroE8RM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434000</v>
      </c>
      <c r="I10" s="94">
        <v>597220</v>
      </c>
      <c r="J10" s="93">
        <v>289000</v>
      </c>
      <c r="K10" s="94">
        <v>716361</v>
      </c>
      <c r="L10" s="93">
        <v>849000</v>
      </c>
      <c r="M10" s="94">
        <v>797873</v>
      </c>
      <c r="N10" s="93"/>
      <c r="O10" s="94"/>
      <c r="P10" s="93">
        <f t="shared" ref="P10:P15" si="1">$H10      +$J10      +$L10      +$N10</f>
        <v>1572000</v>
      </c>
      <c r="Q10" s="94">
        <f t="shared" ref="Q10:Q15" si="2">$I10      +$K10      +$M10      +$O10</f>
        <v>2111454</v>
      </c>
      <c r="R10" s="48">
        <f t="shared" ref="R10:R15" si="3">IF(($J10      =0),0,((($L10      -$J10      )/$J10      )*100))</f>
        <v>193.77162629757785</v>
      </c>
      <c r="S10" s="49">
        <f t="shared" ref="S10:S15" si="4">IF(($K10      =0),0,((($M10      -$K10      )/$K10      )*100))</f>
        <v>11.37862055583707</v>
      </c>
      <c r="T10" s="48">
        <f t="shared" ref="T10:T14" si="5">IF(($E10      =0),0,(($P10      /$E10      )*100))</f>
        <v>50.70967741935484</v>
      </c>
      <c r="U10" s="50">
        <f t="shared" ref="U10:U14" si="6">IF(($E10      =0),0,(($Q10      /$E10      )*100))</f>
        <v>68.111419354838716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434000</v>
      </c>
      <c r="I15" s="97">
        <f t="shared" si="7"/>
        <v>597220</v>
      </c>
      <c r="J15" s="96">
        <f t="shared" si="7"/>
        <v>289000</v>
      </c>
      <c r="K15" s="97">
        <f t="shared" si="7"/>
        <v>716361</v>
      </c>
      <c r="L15" s="96">
        <f t="shared" si="7"/>
        <v>849000</v>
      </c>
      <c r="M15" s="97">
        <f t="shared" si="7"/>
        <v>797873</v>
      </c>
      <c r="N15" s="96">
        <f t="shared" si="7"/>
        <v>0</v>
      </c>
      <c r="O15" s="97">
        <f t="shared" si="7"/>
        <v>0</v>
      </c>
      <c r="P15" s="96">
        <f t="shared" si="1"/>
        <v>1572000</v>
      </c>
      <c r="Q15" s="97">
        <f t="shared" si="2"/>
        <v>2111454</v>
      </c>
      <c r="R15" s="52">
        <f t="shared" si="3"/>
        <v>193.77162629757785</v>
      </c>
      <c r="S15" s="53">
        <f t="shared" si="4"/>
        <v>11.37862055583707</v>
      </c>
      <c r="T15" s="52">
        <f>IF((SUM($E9:$E13))=0,0,(P15/(SUM($E9:$E13))*100))</f>
        <v>50.70967741935484</v>
      </c>
      <c r="U15" s="54">
        <f>IF((SUM($E9:$E13))=0,0,(Q15/(SUM($E9:$E13))*100))</f>
        <v>68.111419354838716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6200000</v>
      </c>
      <c r="C20" s="92"/>
      <c r="D20" s="92"/>
      <c r="E20" s="92">
        <f t="shared" si="8"/>
        <v>6200000</v>
      </c>
      <c r="F20" s="93">
        <v>6200000</v>
      </c>
      <c r="G20" s="94">
        <v>6200000</v>
      </c>
      <c r="H20" s="93">
        <v>2062000</v>
      </c>
      <c r="I20" s="94">
        <v>2291412</v>
      </c>
      <c r="J20" s="93">
        <v>3559000</v>
      </c>
      <c r="K20" s="94">
        <v>3582888</v>
      </c>
      <c r="L20" s="93">
        <v>101000</v>
      </c>
      <c r="M20" s="94">
        <v>230436</v>
      </c>
      <c r="N20" s="93"/>
      <c r="O20" s="94"/>
      <c r="P20" s="93">
        <f t="shared" si="9"/>
        <v>5722000</v>
      </c>
      <c r="Q20" s="94">
        <f t="shared" si="10"/>
        <v>6104736</v>
      </c>
      <c r="R20" s="48">
        <f t="shared" si="11"/>
        <v>-97.162124192188813</v>
      </c>
      <c r="S20" s="49">
        <f t="shared" si="12"/>
        <v>-93.56842859726568</v>
      </c>
      <c r="T20" s="48">
        <f t="shared" si="13"/>
        <v>92.290322580645153</v>
      </c>
      <c r="U20" s="50">
        <f t="shared" si="14"/>
        <v>98.463483870967735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20330000</v>
      </c>
      <c r="D21" s="92"/>
      <c r="E21" s="92">
        <f t="shared" si="8"/>
        <v>20330000</v>
      </c>
      <c r="F21" s="93">
        <v>20330000</v>
      </c>
      <c r="G21" s="94">
        <v>20330000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6200000</v>
      </c>
      <c r="C24" s="95">
        <f>SUM(C17:C23)</f>
        <v>20330000</v>
      </c>
      <c r="D24" s="95"/>
      <c r="E24" s="95">
        <f t="shared" si="8"/>
        <v>26530000</v>
      </c>
      <c r="F24" s="96">
        <f t="shared" ref="F24:O24" si="15">SUM(F17:F23)</f>
        <v>26530000</v>
      </c>
      <c r="G24" s="97">
        <f t="shared" si="15"/>
        <v>26530000</v>
      </c>
      <c r="H24" s="96">
        <f t="shared" si="15"/>
        <v>2062000</v>
      </c>
      <c r="I24" s="97">
        <f t="shared" si="15"/>
        <v>2291412</v>
      </c>
      <c r="J24" s="96">
        <f t="shared" si="15"/>
        <v>3559000</v>
      </c>
      <c r="K24" s="97">
        <f t="shared" si="15"/>
        <v>3582888</v>
      </c>
      <c r="L24" s="96">
        <f t="shared" si="15"/>
        <v>101000</v>
      </c>
      <c r="M24" s="97">
        <f t="shared" si="15"/>
        <v>230436</v>
      </c>
      <c r="N24" s="96">
        <f t="shared" si="15"/>
        <v>0</v>
      </c>
      <c r="O24" s="97">
        <f t="shared" si="15"/>
        <v>0</v>
      </c>
      <c r="P24" s="96">
        <f t="shared" si="9"/>
        <v>5722000</v>
      </c>
      <c r="Q24" s="97">
        <f t="shared" si="10"/>
        <v>6104736</v>
      </c>
      <c r="R24" s="52">
        <f t="shared" si="11"/>
        <v>-97.162124192188813</v>
      </c>
      <c r="S24" s="53">
        <f t="shared" si="12"/>
        <v>-93.56842859726568</v>
      </c>
      <c r="T24" s="52">
        <f>IF(($E24-$E19-$E23)   =0,0,($P24   /($E24-$E19-$E23)   )*100)</f>
        <v>21.568036185450435</v>
      </c>
      <c r="U24" s="54">
        <f>IF(($E24-$E19-$E23)   =0,0,($Q24   /($E24-$E19-$E23)   )*100)</f>
        <v>23.010689785148887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1490000</v>
      </c>
      <c r="C32" s="92"/>
      <c r="D32" s="92"/>
      <c r="E32" s="92">
        <f>$B32      +$C32      +$D32</f>
        <v>1490000</v>
      </c>
      <c r="F32" s="93">
        <v>1490000</v>
      </c>
      <c r="G32" s="94">
        <v>1490000</v>
      </c>
      <c r="H32" s="93">
        <v>440000</v>
      </c>
      <c r="I32" s="94">
        <v>440037</v>
      </c>
      <c r="J32" s="93">
        <v>257000</v>
      </c>
      <c r="K32" s="94">
        <v>380811</v>
      </c>
      <c r="L32" s="93">
        <v>392000</v>
      </c>
      <c r="M32" s="94">
        <v>391898</v>
      </c>
      <c r="N32" s="93"/>
      <c r="O32" s="94"/>
      <c r="P32" s="93">
        <f>$H32      +$J32      +$L32      +$N32</f>
        <v>1089000</v>
      </c>
      <c r="Q32" s="94">
        <f>$I32      +$K32      +$M32      +$O32</f>
        <v>1212746</v>
      </c>
      <c r="R32" s="48">
        <f>IF(($J32      =0),0,((($L32      -$J32      )/$J32      )*100))</f>
        <v>52.529182879377437</v>
      </c>
      <c r="S32" s="49">
        <f>IF(($K32      =0),0,((($M32      -$K32      )/$K32      )*100))</f>
        <v>2.9114180000052521</v>
      </c>
      <c r="T32" s="48">
        <f>IF(($E32      =0),0,(($P32      /$E32      )*100))</f>
        <v>73.087248322147644</v>
      </c>
      <c r="U32" s="50">
        <f>IF(($E32      =0),0,(($Q32      /$E32      )*100))</f>
        <v>81.392348993288593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1490000</v>
      </c>
      <c r="C33" s="95">
        <f>C32</f>
        <v>0</v>
      </c>
      <c r="D33" s="95"/>
      <c r="E33" s="95">
        <f>$B33      +$C33      +$D33</f>
        <v>1490000</v>
      </c>
      <c r="F33" s="96">
        <f t="shared" ref="F33:O33" si="17">F32</f>
        <v>1490000</v>
      </c>
      <c r="G33" s="97">
        <f t="shared" si="17"/>
        <v>1490000</v>
      </c>
      <c r="H33" s="96">
        <f t="shared" si="17"/>
        <v>440000</v>
      </c>
      <c r="I33" s="97">
        <f t="shared" si="17"/>
        <v>440037</v>
      </c>
      <c r="J33" s="96">
        <f t="shared" si="17"/>
        <v>257000</v>
      </c>
      <c r="K33" s="97">
        <f t="shared" si="17"/>
        <v>380811</v>
      </c>
      <c r="L33" s="96">
        <f t="shared" si="17"/>
        <v>392000</v>
      </c>
      <c r="M33" s="97">
        <f t="shared" si="17"/>
        <v>391898</v>
      </c>
      <c r="N33" s="96">
        <f t="shared" si="17"/>
        <v>0</v>
      </c>
      <c r="O33" s="97">
        <f t="shared" si="17"/>
        <v>0</v>
      </c>
      <c r="P33" s="96">
        <f>$H33      +$J33      +$L33      +$N33</f>
        <v>1089000</v>
      </c>
      <c r="Q33" s="97">
        <f>$I33      +$K33      +$M33      +$O33</f>
        <v>1212746</v>
      </c>
      <c r="R33" s="52">
        <f>IF(($J33      =0),0,((($L33      -$J33      )/$J33      )*100))</f>
        <v>52.529182879377437</v>
      </c>
      <c r="S33" s="53">
        <f>IF(($K33      =0),0,((($M33      -$K33      )/$K33      )*100))</f>
        <v>2.9114180000052521</v>
      </c>
      <c r="T33" s="52">
        <f>IF($E33   =0,0,($P33   /$E33   )*100)</f>
        <v>73.087248322147644</v>
      </c>
      <c r="U33" s="54">
        <f>IF($E33   =0,0,($Q33   /$E33   )*100)</f>
        <v>81.392348993288593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3752000</v>
      </c>
      <c r="C35" s="92">
        <v>-752000</v>
      </c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>
        <v>397632</v>
      </c>
      <c r="J35" s="93">
        <v>2472000</v>
      </c>
      <c r="K35" s="94">
        <v>1386278</v>
      </c>
      <c r="L35" s="93">
        <v>528000</v>
      </c>
      <c r="M35" s="94">
        <v>430724</v>
      </c>
      <c r="N35" s="93"/>
      <c r="O35" s="94"/>
      <c r="P35" s="93">
        <f t="shared" ref="P35:P40" si="19">$H35      +$J35      +$L35      +$N35</f>
        <v>3000000</v>
      </c>
      <c r="Q35" s="94">
        <f t="shared" ref="Q35:Q40" si="20">$I35      +$K35      +$M35      +$O35</f>
        <v>2214634</v>
      </c>
      <c r="R35" s="48">
        <f t="shared" ref="R35:R40" si="21">IF(($J35      =0),0,((($L35      -$J35      )/$J35      )*100))</f>
        <v>-78.640776699029118</v>
      </c>
      <c r="S35" s="49">
        <f t="shared" ref="S35:S40" si="22">IF(($K35      =0),0,((($M35      -$K35      )/$K35      )*100))</f>
        <v>-68.929464364290567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73.821133333333336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7991000</v>
      </c>
      <c r="C36" s="92">
        <v>-515000</v>
      </c>
      <c r="D36" s="92"/>
      <c r="E36" s="92">
        <f t="shared" si="18"/>
        <v>7476000</v>
      </c>
      <c r="F36" s="93">
        <v>7476000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11743000</v>
      </c>
      <c r="C40" s="95">
        <f>SUM(C35:C39)</f>
        <v>-1267000</v>
      </c>
      <c r="D40" s="95"/>
      <c r="E40" s="95">
        <f t="shared" si="18"/>
        <v>10476000</v>
      </c>
      <c r="F40" s="96">
        <f t="shared" ref="F40:O40" si="25">SUM(F35:F39)</f>
        <v>10476000</v>
      </c>
      <c r="G40" s="97">
        <f t="shared" si="25"/>
        <v>3000000</v>
      </c>
      <c r="H40" s="96">
        <f t="shared" si="25"/>
        <v>0</v>
      </c>
      <c r="I40" s="97">
        <f t="shared" si="25"/>
        <v>397632</v>
      </c>
      <c r="J40" s="96">
        <f t="shared" si="25"/>
        <v>2472000</v>
      </c>
      <c r="K40" s="97">
        <f t="shared" si="25"/>
        <v>1386278</v>
      </c>
      <c r="L40" s="96">
        <f t="shared" si="25"/>
        <v>528000</v>
      </c>
      <c r="M40" s="97">
        <f t="shared" si="25"/>
        <v>430724</v>
      </c>
      <c r="N40" s="96">
        <f t="shared" si="25"/>
        <v>0</v>
      </c>
      <c r="O40" s="97">
        <f t="shared" si="25"/>
        <v>0</v>
      </c>
      <c r="P40" s="96">
        <f t="shared" si="19"/>
        <v>3000000</v>
      </c>
      <c r="Q40" s="97">
        <f t="shared" si="20"/>
        <v>2214634</v>
      </c>
      <c r="R40" s="52">
        <f t="shared" si="21"/>
        <v>-78.640776699029118</v>
      </c>
      <c r="S40" s="53">
        <f t="shared" si="22"/>
        <v>-68.929464364290567</v>
      </c>
      <c r="T40" s="52">
        <f>IF((+$E35+$E38) =0,0,(P40   /(+$E35+$E38) )*100)</f>
        <v>100</v>
      </c>
      <c r="U40" s="54">
        <f>IF((+$E35+$E38) =0,0,(Q40   /(+$E35+$E38) )*100)</f>
        <v>73.821133333333336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22533000</v>
      </c>
      <c r="C67" s="104">
        <f>SUM(C9:C14,C17:C23,C26:C29,C32,C35:C39,C42:C52,C55:C58,C61:C65)</f>
        <v>19063000</v>
      </c>
      <c r="D67" s="104"/>
      <c r="E67" s="104">
        <f t="shared" si="35"/>
        <v>41596000</v>
      </c>
      <c r="F67" s="105">
        <f t="shared" ref="F67:O67" si="43">SUM(F9:F14,F17:F23,F26:F29,F32,F35:F39,F42:F52,F55:F58,F61:F65)</f>
        <v>41596000</v>
      </c>
      <c r="G67" s="106">
        <f t="shared" si="43"/>
        <v>34120000</v>
      </c>
      <c r="H67" s="105">
        <f t="shared" si="43"/>
        <v>2936000</v>
      </c>
      <c r="I67" s="106">
        <f t="shared" si="43"/>
        <v>3726301</v>
      </c>
      <c r="J67" s="105">
        <f t="shared" si="43"/>
        <v>6577000</v>
      </c>
      <c r="K67" s="106">
        <f t="shared" si="43"/>
        <v>6066338</v>
      </c>
      <c r="L67" s="105">
        <f t="shared" si="43"/>
        <v>1870000</v>
      </c>
      <c r="M67" s="106">
        <f t="shared" si="43"/>
        <v>1850931</v>
      </c>
      <c r="N67" s="105">
        <f t="shared" si="43"/>
        <v>0</v>
      </c>
      <c r="O67" s="106">
        <f t="shared" si="43"/>
        <v>0</v>
      </c>
      <c r="P67" s="105">
        <f t="shared" si="36"/>
        <v>11383000</v>
      </c>
      <c r="Q67" s="106">
        <f t="shared" si="37"/>
        <v>11643570</v>
      </c>
      <c r="R67" s="61">
        <f t="shared" si="38"/>
        <v>-71.567584004865438</v>
      </c>
      <c r="S67" s="62">
        <f t="shared" si="39"/>
        <v>-69.488495365737947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33.361664712778428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34.125351699882764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26163000</v>
      </c>
      <c r="C69" s="92">
        <v>-1750000</v>
      </c>
      <c r="D69" s="92"/>
      <c r="E69" s="92">
        <f>$B69      +$C69      +$D69</f>
        <v>24413000</v>
      </c>
      <c r="F69" s="93">
        <v>24413000</v>
      </c>
      <c r="G69" s="94">
        <v>24413000</v>
      </c>
      <c r="H69" s="93">
        <v>7894000</v>
      </c>
      <c r="I69" s="94">
        <v>9763179</v>
      </c>
      <c r="J69" s="93">
        <v>10295000</v>
      </c>
      <c r="K69" s="94">
        <v>9156816</v>
      </c>
      <c r="L69" s="93">
        <v>4150000</v>
      </c>
      <c r="M69" s="94">
        <v>4479746</v>
      </c>
      <c r="N69" s="93"/>
      <c r="O69" s="94"/>
      <c r="P69" s="93">
        <f>$H69      +$J69      +$L69      +$N69</f>
        <v>22339000</v>
      </c>
      <c r="Q69" s="94">
        <f>$I69      +$K69      +$M69      +$O69</f>
        <v>23399741</v>
      </c>
      <c r="R69" s="48">
        <f>IF(($J69      =0),0,((($L69      -$J69      )/$J69      )*100))</f>
        <v>-59.689169499757163</v>
      </c>
      <c r="S69" s="49">
        <f>IF(($K69      =0),0,((($M69      -$K69      )/$K69      )*100))</f>
        <v>-51.077470596766382</v>
      </c>
      <c r="T69" s="48">
        <f>IF(($E69      =0),0,(($P69      /$E69      )*100))</f>
        <v>91.504526276983583</v>
      </c>
      <c r="U69" s="50">
        <f>IF(($E69      =0),0,(($Q69      /$E69      )*100))</f>
        <v>95.849510506697257</v>
      </c>
      <c r="V69" s="93">
        <v>4285000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26163000</v>
      </c>
      <c r="C71" s="101">
        <f>SUM(C69:C70)</f>
        <v>-1750000</v>
      </c>
      <c r="D71" s="101"/>
      <c r="E71" s="101">
        <f>$B71      +$C71      +$D71</f>
        <v>24413000</v>
      </c>
      <c r="F71" s="102">
        <f t="shared" ref="F71:O71" si="44">SUM(F69:F70)</f>
        <v>24413000</v>
      </c>
      <c r="G71" s="103">
        <f t="shared" si="44"/>
        <v>24413000</v>
      </c>
      <c r="H71" s="102">
        <f t="shared" si="44"/>
        <v>7894000</v>
      </c>
      <c r="I71" s="103">
        <f t="shared" si="44"/>
        <v>9763179</v>
      </c>
      <c r="J71" s="102">
        <f t="shared" si="44"/>
        <v>10295000</v>
      </c>
      <c r="K71" s="103">
        <f t="shared" si="44"/>
        <v>9156816</v>
      </c>
      <c r="L71" s="102">
        <f t="shared" si="44"/>
        <v>4150000</v>
      </c>
      <c r="M71" s="103">
        <f t="shared" si="44"/>
        <v>4479746</v>
      </c>
      <c r="N71" s="102">
        <f t="shared" si="44"/>
        <v>0</v>
      </c>
      <c r="O71" s="103">
        <f t="shared" si="44"/>
        <v>0</v>
      </c>
      <c r="P71" s="102">
        <f>$H71      +$J71      +$L71      +$N71</f>
        <v>22339000</v>
      </c>
      <c r="Q71" s="103">
        <f>$I71      +$K71      +$M71      +$O71</f>
        <v>23399741</v>
      </c>
      <c r="R71" s="57">
        <f>IF(($J71      =0),0,((($L71      -$J71      )/$J71      )*100))</f>
        <v>-59.689169499757163</v>
      </c>
      <c r="S71" s="58">
        <f>IF(($K71      =0),0,((($M71      -$K71      )/$K71      )*100))</f>
        <v>-51.077470596766382</v>
      </c>
      <c r="T71" s="57">
        <f>IF(($E69      =0),0,(($P69      /$E69      )*100))</f>
        <v>91.504526276983583</v>
      </c>
      <c r="U71" s="59">
        <f>IF($E69   =0,0,($Q69   /$E69 )*100)</f>
        <v>95.849510506697257</v>
      </c>
      <c r="V71" s="102">
        <f>SUM(V69:V70)</f>
        <v>4285000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26163000</v>
      </c>
      <c r="C72" s="104">
        <f>SUM(C69:C70)</f>
        <v>-1750000</v>
      </c>
      <c r="D72" s="104"/>
      <c r="E72" s="104">
        <f>$B72      +$C72      +$D72</f>
        <v>24413000</v>
      </c>
      <c r="F72" s="105">
        <f t="shared" ref="F72:O72" si="45">SUM(F69:F70)</f>
        <v>24413000</v>
      </c>
      <c r="G72" s="106">
        <f t="shared" si="45"/>
        <v>24413000</v>
      </c>
      <c r="H72" s="105">
        <f t="shared" si="45"/>
        <v>7894000</v>
      </c>
      <c r="I72" s="106">
        <f t="shared" si="45"/>
        <v>9763179</v>
      </c>
      <c r="J72" s="105">
        <f t="shared" si="45"/>
        <v>10295000</v>
      </c>
      <c r="K72" s="106">
        <f t="shared" si="45"/>
        <v>9156816</v>
      </c>
      <c r="L72" s="105">
        <f t="shared" si="45"/>
        <v>4150000</v>
      </c>
      <c r="M72" s="106">
        <f t="shared" si="45"/>
        <v>4479746</v>
      </c>
      <c r="N72" s="105">
        <f t="shared" si="45"/>
        <v>0</v>
      </c>
      <c r="O72" s="106">
        <f t="shared" si="45"/>
        <v>0</v>
      </c>
      <c r="P72" s="105">
        <f>$H72      +$J72      +$L72      +$N72</f>
        <v>22339000</v>
      </c>
      <c r="Q72" s="106">
        <f>$I72      +$K72      +$M72      +$O72</f>
        <v>23399741</v>
      </c>
      <c r="R72" s="61">
        <f>IF(($J72      =0),0,((($L72      -$J72      )/$J72      )*100))</f>
        <v>-59.689169499757163</v>
      </c>
      <c r="S72" s="62">
        <f>IF(($K72      =0),0,((($M72      -$K72      )/$K72      )*100))</f>
        <v>-51.077470596766382</v>
      </c>
      <c r="T72" s="61">
        <f>IF(($E69      =0),0,(($P69      /$E69      )*100))</f>
        <v>91.504526276983583</v>
      </c>
      <c r="U72" s="65">
        <f>IF($E69   =0,0,($Q69   /$E69 )*100)</f>
        <v>95.849510506697257</v>
      </c>
      <c r="V72" s="105">
        <f>SUM(V69:V70)</f>
        <v>4285000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48696000</v>
      </c>
      <c r="C73" s="104">
        <f>SUM(C9:C14,C17:C23,C26:C29,C32,C35:C39,C42:C52,C55:C58,C61:C65,C69:C70)</f>
        <v>17313000</v>
      </c>
      <c r="D73" s="104"/>
      <c r="E73" s="104">
        <f>$B73      +$C73      +$D73</f>
        <v>66009000</v>
      </c>
      <c r="F73" s="105">
        <f t="shared" ref="F73:O73" si="46">SUM(F9:F14,F17:F23,F26:F29,F32,F35:F39,F42:F52,F55:F58,F61:F65,F69:F70)</f>
        <v>66009000</v>
      </c>
      <c r="G73" s="106">
        <f t="shared" si="46"/>
        <v>58533000</v>
      </c>
      <c r="H73" s="105">
        <f t="shared" si="46"/>
        <v>10830000</v>
      </c>
      <c r="I73" s="106">
        <f t="shared" si="46"/>
        <v>13489480</v>
      </c>
      <c r="J73" s="105">
        <f t="shared" si="46"/>
        <v>16872000</v>
      </c>
      <c r="K73" s="106">
        <f t="shared" si="46"/>
        <v>15223154</v>
      </c>
      <c r="L73" s="105">
        <f t="shared" si="46"/>
        <v>6020000</v>
      </c>
      <c r="M73" s="106">
        <f t="shared" si="46"/>
        <v>6330677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33722000</v>
      </c>
      <c r="Q73" s="106">
        <f>$I73      +$K73      +$M73      +$O73</f>
        <v>35043311</v>
      </c>
      <c r="R73" s="61">
        <f>IF(($J73      =0),0,((($L73      -$J73      )/$J73      )*100))</f>
        <v>-64.319582740635369</v>
      </c>
      <c r="S73" s="62">
        <f>IF(($K73      =0),0,((($M73      -$K73      )/$K73      )*100))</f>
        <v>-58.414156488202117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57.61194539832232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59.869323287718032</v>
      </c>
      <c r="V73" s="105">
        <f>SUM(V9:V14,V17:V23,V26:V29,V32,V35:V39,V42:V52,V55:V58,V61:V65,V69:V70)</f>
        <v>4285000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+Oef8F8PCnrzHvEeQcRTt4ZKsGuILMJhwPuLaMP4zdgH/rNPd23hfOvgiFWHgwl3KVjXha3sLzrtEmV+0SGkQ==" saltValue="rP/Behk7iEuoaXxG7M6Wt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111000</v>
      </c>
      <c r="I10" s="94">
        <v>1415577</v>
      </c>
      <c r="J10" s="93">
        <v>1549000</v>
      </c>
      <c r="K10" s="94">
        <v>299065</v>
      </c>
      <c r="L10" s="93">
        <v>156000</v>
      </c>
      <c r="M10" s="94">
        <v>72627</v>
      </c>
      <c r="N10" s="93"/>
      <c r="O10" s="94"/>
      <c r="P10" s="93">
        <f t="shared" ref="P10:P15" si="1">$H10      +$J10      +$L10      +$N10</f>
        <v>1816000</v>
      </c>
      <c r="Q10" s="94">
        <f t="shared" ref="Q10:Q15" si="2">$I10      +$K10      +$M10      +$O10</f>
        <v>1787269</v>
      </c>
      <c r="R10" s="48">
        <f t="shared" ref="R10:R15" si="3">IF(($J10      =0),0,((($L10      -$J10      )/$J10      )*100))</f>
        <v>-89.928986442866361</v>
      </c>
      <c r="S10" s="49">
        <f t="shared" ref="S10:S15" si="4">IF(($K10      =0),0,((($M10      -$K10      )/$K10      )*100))</f>
        <v>-75.715312724658517</v>
      </c>
      <c r="T10" s="48">
        <f t="shared" ref="T10:T14" si="5">IF(($E10      =0),0,(($P10      /$E10      )*100))</f>
        <v>63.719298245614034</v>
      </c>
      <c r="U10" s="50">
        <f t="shared" ref="U10:U14" si="6">IF(($E10      =0),0,(($Q10      /$E10      )*100))</f>
        <v>62.71119298245614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111000</v>
      </c>
      <c r="I15" s="97">
        <f t="shared" si="7"/>
        <v>1415577</v>
      </c>
      <c r="J15" s="96">
        <f t="shared" si="7"/>
        <v>1549000</v>
      </c>
      <c r="K15" s="97">
        <f t="shared" si="7"/>
        <v>299065</v>
      </c>
      <c r="L15" s="96">
        <f t="shared" si="7"/>
        <v>156000</v>
      </c>
      <c r="M15" s="97">
        <f t="shared" si="7"/>
        <v>72627</v>
      </c>
      <c r="N15" s="96">
        <f t="shared" si="7"/>
        <v>0</v>
      </c>
      <c r="O15" s="97">
        <f t="shared" si="7"/>
        <v>0</v>
      </c>
      <c r="P15" s="96">
        <f t="shared" si="1"/>
        <v>1816000</v>
      </c>
      <c r="Q15" s="97">
        <f t="shared" si="2"/>
        <v>1787269</v>
      </c>
      <c r="R15" s="52">
        <f t="shared" si="3"/>
        <v>-89.928986442866361</v>
      </c>
      <c r="S15" s="53">
        <f t="shared" si="4"/>
        <v>-75.715312724658517</v>
      </c>
      <c r="T15" s="52">
        <f>IF((SUM($E9:$E13))=0,0,(P15/(SUM($E9:$E13))*100))</f>
        <v>63.719298245614034</v>
      </c>
      <c r="U15" s="54">
        <f>IF((SUM($E9:$E13))=0,0,(Q15/(SUM($E9:$E13))*100))</f>
        <v>62.71119298245614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36534000</v>
      </c>
      <c r="D21" s="92"/>
      <c r="E21" s="92">
        <f t="shared" si="8"/>
        <v>36534000</v>
      </c>
      <c r="F21" s="93">
        <v>36534000</v>
      </c>
      <c r="G21" s="94">
        <v>36534000</v>
      </c>
      <c r="H21" s="93"/>
      <c r="I21" s="94"/>
      <c r="J21" s="93"/>
      <c r="K21" s="94"/>
      <c r="L21" s="93"/>
      <c r="M21" s="94">
        <v>2739560</v>
      </c>
      <c r="N21" s="93"/>
      <c r="O21" s="94"/>
      <c r="P21" s="93">
        <f t="shared" si="9"/>
        <v>0</v>
      </c>
      <c r="Q21" s="94">
        <f t="shared" si="10"/>
        <v>2739560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7.4986587835988399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36534000</v>
      </c>
      <c r="D24" s="95"/>
      <c r="E24" s="95">
        <f t="shared" si="8"/>
        <v>36534000</v>
      </c>
      <c r="F24" s="96">
        <f t="shared" ref="F24:O24" si="15">SUM(F17:F23)</f>
        <v>36534000</v>
      </c>
      <c r="G24" s="97">
        <f t="shared" si="15"/>
        <v>36534000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2739560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2739560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7.4986587835988399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3885000</v>
      </c>
      <c r="C32" s="92"/>
      <c r="D32" s="92"/>
      <c r="E32" s="92">
        <f>$B32      +$C32      +$D32</f>
        <v>3885000</v>
      </c>
      <c r="F32" s="93">
        <v>3885000</v>
      </c>
      <c r="G32" s="94">
        <v>3885000</v>
      </c>
      <c r="H32" s="93">
        <v>1132000</v>
      </c>
      <c r="I32" s="94">
        <v>1232500</v>
      </c>
      <c r="J32" s="93">
        <v>1587000</v>
      </c>
      <c r="K32" s="94">
        <v>1712402</v>
      </c>
      <c r="L32" s="93">
        <v>798000</v>
      </c>
      <c r="M32" s="94">
        <v>723098</v>
      </c>
      <c r="N32" s="93"/>
      <c r="O32" s="94"/>
      <c r="P32" s="93">
        <f>$H32      +$J32      +$L32      +$N32</f>
        <v>3517000</v>
      </c>
      <c r="Q32" s="94">
        <f>$I32      +$K32      +$M32      +$O32</f>
        <v>3668000</v>
      </c>
      <c r="R32" s="48">
        <f>IF(($J32      =0),0,((($L32      -$J32      )/$J32      )*100))</f>
        <v>-49.716446124763699</v>
      </c>
      <c r="S32" s="49">
        <f>IF(($K32      =0),0,((($M32      -$K32      )/$K32      )*100))</f>
        <v>-57.772882769349721</v>
      </c>
      <c r="T32" s="48">
        <f>IF(($E32      =0),0,(($P32      /$E32      )*100))</f>
        <v>90.527670527670523</v>
      </c>
      <c r="U32" s="50">
        <f>IF(($E32      =0),0,(($Q32      /$E32      )*100))</f>
        <v>94.414414414414409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3885000</v>
      </c>
      <c r="C33" s="95">
        <f>C32</f>
        <v>0</v>
      </c>
      <c r="D33" s="95"/>
      <c r="E33" s="95">
        <f>$B33      +$C33      +$D33</f>
        <v>3885000</v>
      </c>
      <c r="F33" s="96">
        <f t="shared" ref="F33:O33" si="17">F32</f>
        <v>3885000</v>
      </c>
      <c r="G33" s="97">
        <f t="shared" si="17"/>
        <v>3885000</v>
      </c>
      <c r="H33" s="96">
        <f t="shared" si="17"/>
        <v>1132000</v>
      </c>
      <c r="I33" s="97">
        <f t="shared" si="17"/>
        <v>1232500</v>
      </c>
      <c r="J33" s="96">
        <f t="shared" si="17"/>
        <v>1587000</v>
      </c>
      <c r="K33" s="97">
        <f t="shared" si="17"/>
        <v>1712402</v>
      </c>
      <c r="L33" s="96">
        <f t="shared" si="17"/>
        <v>798000</v>
      </c>
      <c r="M33" s="97">
        <f t="shared" si="17"/>
        <v>723098</v>
      </c>
      <c r="N33" s="96">
        <f t="shared" si="17"/>
        <v>0</v>
      </c>
      <c r="O33" s="97">
        <f t="shared" si="17"/>
        <v>0</v>
      </c>
      <c r="P33" s="96">
        <f>$H33      +$J33      +$L33      +$N33</f>
        <v>3517000</v>
      </c>
      <c r="Q33" s="97">
        <f>$I33      +$K33      +$M33      +$O33</f>
        <v>3668000</v>
      </c>
      <c r="R33" s="52">
        <f>IF(($J33      =0),0,((($L33      -$J33      )/$J33      )*100))</f>
        <v>-49.716446124763699</v>
      </c>
      <c r="S33" s="53">
        <f>IF(($K33      =0),0,((($M33      -$K33      )/$K33      )*100))</f>
        <v>-57.772882769349721</v>
      </c>
      <c r="T33" s="52">
        <f>IF($E33   =0,0,($P33   /$E33   )*100)</f>
        <v>90.527670527670523</v>
      </c>
      <c r="U33" s="54">
        <f>IF($E33   =0,0,($Q33   /$E33   )*100)</f>
        <v>94.414414414414409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5900000</v>
      </c>
      <c r="C35" s="92"/>
      <c r="D35" s="92"/>
      <c r="E35" s="92">
        <f t="shared" ref="E35:E40" si="18">$B35      +$C35      +$D35</f>
        <v>5900000</v>
      </c>
      <c r="F35" s="93">
        <v>5900000</v>
      </c>
      <c r="G35" s="94">
        <v>5900000</v>
      </c>
      <c r="H35" s="93">
        <v>573000</v>
      </c>
      <c r="I35" s="94">
        <v>2185366</v>
      </c>
      <c r="J35" s="93">
        <v>1612000</v>
      </c>
      <c r="K35" s="94">
        <v>989544</v>
      </c>
      <c r="L35" s="93">
        <v>2289000</v>
      </c>
      <c r="M35" s="94">
        <v>711996</v>
      </c>
      <c r="N35" s="93"/>
      <c r="O35" s="94"/>
      <c r="P35" s="93">
        <f t="shared" ref="P35:P40" si="19">$H35      +$J35      +$L35      +$N35</f>
        <v>4474000</v>
      </c>
      <c r="Q35" s="94">
        <f t="shared" ref="Q35:Q40" si="20">$I35      +$K35      +$M35      +$O35</f>
        <v>3886906</v>
      </c>
      <c r="R35" s="48">
        <f t="shared" ref="R35:R40" si="21">IF(($J35      =0),0,((($L35      -$J35      )/$J35      )*100))</f>
        <v>41.997518610421835</v>
      </c>
      <c r="S35" s="49">
        <f t="shared" ref="S35:S40" si="22">IF(($K35      =0),0,((($M35      -$K35      )/$K35      )*100))</f>
        <v>-28.048070626470373</v>
      </c>
      <c r="T35" s="48">
        <f t="shared" ref="T35:T39" si="23">IF(($E35      =0),0,(($P35      /$E35      )*100))</f>
        <v>75.830508474576277</v>
      </c>
      <c r="U35" s="50">
        <f t="shared" ref="U35:U39" si="24">IF(($E35      =0),0,(($Q35      /$E35      )*100))</f>
        <v>65.879762711864416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48945000</v>
      </c>
      <c r="C36" s="92">
        <v>-15598000</v>
      </c>
      <c r="D36" s="92"/>
      <c r="E36" s="92">
        <f t="shared" si="18"/>
        <v>33347000</v>
      </c>
      <c r="F36" s="93">
        <v>33347000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54845000</v>
      </c>
      <c r="C40" s="95">
        <f>SUM(C35:C39)</f>
        <v>-15598000</v>
      </c>
      <c r="D40" s="95"/>
      <c r="E40" s="95">
        <f t="shared" si="18"/>
        <v>39247000</v>
      </c>
      <c r="F40" s="96">
        <f t="shared" ref="F40:O40" si="25">SUM(F35:F39)</f>
        <v>39247000</v>
      </c>
      <c r="G40" s="97">
        <f t="shared" si="25"/>
        <v>5900000</v>
      </c>
      <c r="H40" s="96">
        <f t="shared" si="25"/>
        <v>573000</v>
      </c>
      <c r="I40" s="97">
        <f t="shared" si="25"/>
        <v>2185366</v>
      </c>
      <c r="J40" s="96">
        <f t="shared" si="25"/>
        <v>1612000</v>
      </c>
      <c r="K40" s="97">
        <f t="shared" si="25"/>
        <v>989544</v>
      </c>
      <c r="L40" s="96">
        <f t="shared" si="25"/>
        <v>2289000</v>
      </c>
      <c r="M40" s="97">
        <f t="shared" si="25"/>
        <v>711996</v>
      </c>
      <c r="N40" s="96">
        <f t="shared" si="25"/>
        <v>0</v>
      </c>
      <c r="O40" s="97">
        <f t="shared" si="25"/>
        <v>0</v>
      </c>
      <c r="P40" s="96">
        <f t="shared" si="19"/>
        <v>4474000</v>
      </c>
      <c r="Q40" s="97">
        <f t="shared" si="20"/>
        <v>3886906</v>
      </c>
      <c r="R40" s="52">
        <f t="shared" si="21"/>
        <v>41.997518610421835</v>
      </c>
      <c r="S40" s="53">
        <f t="shared" si="22"/>
        <v>-28.048070626470373</v>
      </c>
      <c r="T40" s="52">
        <f>IF((+$E35+$E38) =0,0,(P40   /(+$E35+$E38) )*100)</f>
        <v>75.830508474576277</v>
      </c>
      <c r="U40" s="54">
        <f>IF((+$E35+$E38) =0,0,(Q40   /(+$E35+$E38) )*100)</f>
        <v>65.879762711864416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61580000</v>
      </c>
      <c r="C67" s="104">
        <f>SUM(C9:C14,C17:C23,C26:C29,C32,C35:C39,C42:C52,C55:C58,C61:C65)</f>
        <v>20936000</v>
      </c>
      <c r="D67" s="104"/>
      <c r="E67" s="104">
        <f t="shared" si="35"/>
        <v>82516000</v>
      </c>
      <c r="F67" s="105">
        <f t="shared" ref="F67:O67" si="43">SUM(F9:F14,F17:F23,F26:F29,F32,F35:F39,F42:F52,F55:F58,F61:F65)</f>
        <v>82516000</v>
      </c>
      <c r="G67" s="106">
        <f t="shared" si="43"/>
        <v>49169000</v>
      </c>
      <c r="H67" s="105">
        <f t="shared" si="43"/>
        <v>1816000</v>
      </c>
      <c r="I67" s="106">
        <f t="shared" si="43"/>
        <v>4833443</v>
      </c>
      <c r="J67" s="105">
        <f t="shared" si="43"/>
        <v>4748000</v>
      </c>
      <c r="K67" s="106">
        <f t="shared" si="43"/>
        <v>3001011</v>
      </c>
      <c r="L67" s="105">
        <f t="shared" si="43"/>
        <v>3243000</v>
      </c>
      <c r="M67" s="106">
        <f t="shared" si="43"/>
        <v>4247281</v>
      </c>
      <c r="N67" s="105">
        <f t="shared" si="43"/>
        <v>0</v>
      </c>
      <c r="O67" s="106">
        <f t="shared" si="43"/>
        <v>0</v>
      </c>
      <c r="P67" s="105">
        <f t="shared" si="36"/>
        <v>9807000</v>
      </c>
      <c r="Q67" s="106">
        <f t="shared" si="37"/>
        <v>12081735</v>
      </c>
      <c r="R67" s="61">
        <f t="shared" si="38"/>
        <v>-31.697556866048863</v>
      </c>
      <c r="S67" s="62">
        <f t="shared" si="39"/>
        <v>41.528338283331848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19.94549411214383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24.571854217088003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46389000</v>
      </c>
      <c r="C69" s="92">
        <v>-3103000</v>
      </c>
      <c r="D69" s="92"/>
      <c r="E69" s="92">
        <f>$B69      +$C69      +$D69</f>
        <v>43286000</v>
      </c>
      <c r="F69" s="93">
        <v>43286000</v>
      </c>
      <c r="G69" s="94">
        <v>43286000</v>
      </c>
      <c r="H69" s="93">
        <v>6949000</v>
      </c>
      <c r="I69" s="94">
        <v>6634190</v>
      </c>
      <c r="J69" s="93">
        <v>18666000</v>
      </c>
      <c r="K69" s="94">
        <v>15022829</v>
      </c>
      <c r="L69" s="93">
        <v>14897000</v>
      </c>
      <c r="M69" s="94">
        <v>5026738</v>
      </c>
      <c r="N69" s="93"/>
      <c r="O69" s="94"/>
      <c r="P69" s="93">
        <f>$H69      +$J69      +$L69      +$N69</f>
        <v>40512000</v>
      </c>
      <c r="Q69" s="94">
        <f>$I69      +$K69      +$M69      +$O69</f>
        <v>26683757</v>
      </c>
      <c r="R69" s="48">
        <f>IF(($J69      =0),0,((($L69      -$J69      )/$J69      )*100))</f>
        <v>-20.191792564020144</v>
      </c>
      <c r="S69" s="49">
        <f>IF(($K69      =0),0,((($M69      -$K69      )/$K69      )*100))</f>
        <v>-66.539338229836744</v>
      </c>
      <c r="T69" s="48">
        <f>IF(($E69      =0),0,(($P69      /$E69      )*100))</f>
        <v>93.591461442498726</v>
      </c>
      <c r="U69" s="50">
        <f>IF(($E69      =0),0,(($Q69      /$E69      )*100))</f>
        <v>61.645236335073697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46389000</v>
      </c>
      <c r="C71" s="101">
        <f>SUM(C69:C70)</f>
        <v>-3103000</v>
      </c>
      <c r="D71" s="101"/>
      <c r="E71" s="101">
        <f>$B71      +$C71      +$D71</f>
        <v>43286000</v>
      </c>
      <c r="F71" s="102">
        <f t="shared" ref="F71:O71" si="44">SUM(F69:F70)</f>
        <v>43286000</v>
      </c>
      <c r="G71" s="103">
        <f t="shared" si="44"/>
        <v>43286000</v>
      </c>
      <c r="H71" s="102">
        <f t="shared" si="44"/>
        <v>6949000</v>
      </c>
      <c r="I71" s="103">
        <f t="shared" si="44"/>
        <v>6634190</v>
      </c>
      <c r="J71" s="102">
        <f t="shared" si="44"/>
        <v>18666000</v>
      </c>
      <c r="K71" s="103">
        <f t="shared" si="44"/>
        <v>15022829</v>
      </c>
      <c r="L71" s="102">
        <f t="shared" si="44"/>
        <v>14897000</v>
      </c>
      <c r="M71" s="103">
        <f t="shared" si="44"/>
        <v>5026738</v>
      </c>
      <c r="N71" s="102">
        <f t="shared" si="44"/>
        <v>0</v>
      </c>
      <c r="O71" s="103">
        <f t="shared" si="44"/>
        <v>0</v>
      </c>
      <c r="P71" s="102">
        <f>$H71      +$J71      +$L71      +$N71</f>
        <v>40512000</v>
      </c>
      <c r="Q71" s="103">
        <f>$I71      +$K71      +$M71      +$O71</f>
        <v>26683757</v>
      </c>
      <c r="R71" s="57">
        <f>IF(($J71      =0),0,((($L71      -$J71      )/$J71      )*100))</f>
        <v>-20.191792564020144</v>
      </c>
      <c r="S71" s="58">
        <f>IF(($K71      =0),0,((($M71      -$K71      )/$K71      )*100))</f>
        <v>-66.539338229836744</v>
      </c>
      <c r="T71" s="57">
        <f>IF(($E69      =0),0,(($P69      /$E69      )*100))</f>
        <v>93.591461442498726</v>
      </c>
      <c r="U71" s="59">
        <f>IF($E69   =0,0,($Q69   /$E69 )*100)</f>
        <v>61.645236335073697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46389000</v>
      </c>
      <c r="C72" s="104">
        <f>SUM(C69:C70)</f>
        <v>-3103000</v>
      </c>
      <c r="D72" s="104"/>
      <c r="E72" s="104">
        <f>$B72      +$C72      +$D72</f>
        <v>43286000</v>
      </c>
      <c r="F72" s="105">
        <f t="shared" ref="F72:O72" si="45">SUM(F69:F70)</f>
        <v>43286000</v>
      </c>
      <c r="G72" s="106">
        <f t="shared" si="45"/>
        <v>43286000</v>
      </c>
      <c r="H72" s="105">
        <f t="shared" si="45"/>
        <v>6949000</v>
      </c>
      <c r="I72" s="106">
        <f t="shared" si="45"/>
        <v>6634190</v>
      </c>
      <c r="J72" s="105">
        <f t="shared" si="45"/>
        <v>18666000</v>
      </c>
      <c r="K72" s="106">
        <f t="shared" si="45"/>
        <v>15022829</v>
      </c>
      <c r="L72" s="105">
        <f t="shared" si="45"/>
        <v>14897000</v>
      </c>
      <c r="M72" s="106">
        <f t="shared" si="45"/>
        <v>5026738</v>
      </c>
      <c r="N72" s="105">
        <f t="shared" si="45"/>
        <v>0</v>
      </c>
      <c r="O72" s="106">
        <f t="shared" si="45"/>
        <v>0</v>
      </c>
      <c r="P72" s="105">
        <f>$H72      +$J72      +$L72      +$N72</f>
        <v>40512000</v>
      </c>
      <c r="Q72" s="106">
        <f>$I72      +$K72      +$M72      +$O72</f>
        <v>26683757</v>
      </c>
      <c r="R72" s="61">
        <f>IF(($J72      =0),0,((($L72      -$J72      )/$J72      )*100))</f>
        <v>-20.191792564020144</v>
      </c>
      <c r="S72" s="62">
        <f>IF(($K72      =0),0,((($M72      -$K72      )/$K72      )*100))</f>
        <v>-66.539338229836744</v>
      </c>
      <c r="T72" s="61">
        <f>IF(($E69      =0),0,(($P69      /$E69      )*100))</f>
        <v>93.591461442498726</v>
      </c>
      <c r="U72" s="65">
        <f>IF($E69   =0,0,($Q69   /$E69 )*100)</f>
        <v>61.645236335073697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107969000</v>
      </c>
      <c r="C73" s="104">
        <f>SUM(C9:C14,C17:C23,C26:C29,C32,C35:C39,C42:C52,C55:C58,C61:C65,C69:C70)</f>
        <v>17833000</v>
      </c>
      <c r="D73" s="104"/>
      <c r="E73" s="104">
        <f>$B73      +$C73      +$D73</f>
        <v>125802000</v>
      </c>
      <c r="F73" s="105">
        <f t="shared" ref="F73:O73" si="46">SUM(F9:F14,F17:F23,F26:F29,F32,F35:F39,F42:F52,F55:F58,F61:F65,F69:F70)</f>
        <v>125802000</v>
      </c>
      <c r="G73" s="106">
        <f t="shared" si="46"/>
        <v>92455000</v>
      </c>
      <c r="H73" s="105">
        <f t="shared" si="46"/>
        <v>8765000</v>
      </c>
      <c r="I73" s="106">
        <f t="shared" si="46"/>
        <v>11467633</v>
      </c>
      <c r="J73" s="105">
        <f t="shared" si="46"/>
        <v>23414000</v>
      </c>
      <c r="K73" s="106">
        <f t="shared" si="46"/>
        <v>18023840</v>
      </c>
      <c r="L73" s="105">
        <f t="shared" si="46"/>
        <v>18140000</v>
      </c>
      <c r="M73" s="106">
        <f t="shared" si="46"/>
        <v>9274019</v>
      </c>
      <c r="N73" s="105">
        <f t="shared" si="46"/>
        <v>0</v>
      </c>
      <c r="O73" s="106">
        <f t="shared" si="46"/>
        <v>0</v>
      </c>
      <c r="P73" s="105">
        <f>$H73      +$J73      +$L73      +$N73</f>
        <v>50319000</v>
      </c>
      <c r="Q73" s="106">
        <f>$I73      +$K73      +$M73      +$O73</f>
        <v>38765492</v>
      </c>
      <c r="R73" s="61">
        <f>IF(($J73      =0),0,((($L73      -$J73      )/$J73      )*100))</f>
        <v>-22.524985051678485</v>
      </c>
      <c r="S73" s="62">
        <f>IF(($K73      =0),0,((($M73      -$K73      )/$K73      )*100))</f>
        <v>-48.545820424504434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54.425396138662052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41.929037910334763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UNuOHCzTZiE2ChH7xFkZBYqDg5jwpwxjZq4FLrvmLTFMpxjbKbUcidw3Ni/PINJUoqM+TjVhVexsqvJYsSiGA==" saltValue="4YGT/NiBO+1qJ0j1DYneo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1250000</v>
      </c>
      <c r="C10" s="92"/>
      <c r="D10" s="92"/>
      <c r="E10" s="92">
        <f t="shared" ref="E10:E15" si="0">$B10      +$C10      +$D10</f>
        <v>1250000</v>
      </c>
      <c r="F10" s="93">
        <v>1250000</v>
      </c>
      <c r="G10" s="94">
        <v>1250000</v>
      </c>
      <c r="H10" s="93">
        <v>335000</v>
      </c>
      <c r="I10" s="94">
        <v>382700</v>
      </c>
      <c r="J10" s="93">
        <v>90000</v>
      </c>
      <c r="K10" s="94">
        <v>376981</v>
      </c>
      <c r="L10" s="93">
        <v>470000</v>
      </c>
      <c r="M10" s="94">
        <v>183703</v>
      </c>
      <c r="N10" s="93"/>
      <c r="O10" s="94"/>
      <c r="P10" s="93">
        <f t="shared" ref="P10:P15" si="1">$H10      +$J10      +$L10      +$N10</f>
        <v>895000</v>
      </c>
      <c r="Q10" s="94">
        <f t="shared" ref="Q10:Q15" si="2">$I10      +$K10      +$M10      +$O10</f>
        <v>943384</v>
      </c>
      <c r="R10" s="48">
        <f t="shared" ref="R10:R15" si="3">IF(($J10      =0),0,((($L10      -$J10      )/$J10      )*100))</f>
        <v>422.22222222222223</v>
      </c>
      <c r="S10" s="49">
        <f t="shared" ref="S10:S15" si="4">IF(($K10      =0),0,((($M10      -$K10      )/$K10      )*100))</f>
        <v>-51.269957902387652</v>
      </c>
      <c r="T10" s="48">
        <f t="shared" ref="T10:T14" si="5">IF(($E10      =0),0,(($P10      /$E10      )*100))</f>
        <v>71.599999999999994</v>
      </c>
      <c r="U10" s="50">
        <f t="shared" ref="U10:U14" si="6">IF(($E10      =0),0,(($Q10      /$E10      )*100))</f>
        <v>75.47072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1250000</v>
      </c>
      <c r="C15" s="95">
        <f>SUM(C9:C14)</f>
        <v>0</v>
      </c>
      <c r="D15" s="95"/>
      <c r="E15" s="95">
        <f t="shared" si="0"/>
        <v>1250000</v>
      </c>
      <c r="F15" s="96">
        <f t="shared" ref="F15:O15" si="7">SUM(F9:F14)</f>
        <v>1250000</v>
      </c>
      <c r="G15" s="97">
        <f t="shared" si="7"/>
        <v>1250000</v>
      </c>
      <c r="H15" s="96">
        <f t="shared" si="7"/>
        <v>335000</v>
      </c>
      <c r="I15" s="97">
        <f t="shared" si="7"/>
        <v>382700</v>
      </c>
      <c r="J15" s="96">
        <f t="shared" si="7"/>
        <v>90000</v>
      </c>
      <c r="K15" s="97">
        <f t="shared" si="7"/>
        <v>376981</v>
      </c>
      <c r="L15" s="96">
        <f t="shared" si="7"/>
        <v>470000</v>
      </c>
      <c r="M15" s="97">
        <f t="shared" si="7"/>
        <v>183703</v>
      </c>
      <c r="N15" s="96">
        <f t="shared" si="7"/>
        <v>0</v>
      </c>
      <c r="O15" s="97">
        <f t="shared" si="7"/>
        <v>0</v>
      </c>
      <c r="P15" s="96">
        <f t="shared" si="1"/>
        <v>895000</v>
      </c>
      <c r="Q15" s="97">
        <f t="shared" si="2"/>
        <v>943384</v>
      </c>
      <c r="R15" s="52">
        <f t="shared" si="3"/>
        <v>422.22222222222223</v>
      </c>
      <c r="S15" s="53">
        <f t="shared" si="4"/>
        <v>-51.269957902387652</v>
      </c>
      <c r="T15" s="52">
        <f>IF((SUM($E9:$E13))=0,0,(P15/(SUM($E9:$E13))*100))</f>
        <v>71.599999999999994</v>
      </c>
      <c r="U15" s="54">
        <f>IF((SUM($E9:$E13))=0,0,(Q15/(SUM($E9:$E13))*100))</f>
        <v>75.47072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3000000</v>
      </c>
      <c r="C19" s="92"/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3116000</v>
      </c>
      <c r="C29" s="92">
        <v>429000</v>
      </c>
      <c r="D29" s="92"/>
      <c r="E29" s="92">
        <f>$B29      +$C29      +$D29</f>
        <v>3545000</v>
      </c>
      <c r="F29" s="93">
        <v>3545000</v>
      </c>
      <c r="G29" s="94">
        <v>3545000</v>
      </c>
      <c r="H29" s="93"/>
      <c r="I29" s="94">
        <v>136178</v>
      </c>
      <c r="J29" s="93">
        <v>1588000</v>
      </c>
      <c r="K29" s="94">
        <v>1224047</v>
      </c>
      <c r="L29" s="93">
        <v>456000</v>
      </c>
      <c r="M29" s="94">
        <v>684761</v>
      </c>
      <c r="N29" s="93"/>
      <c r="O29" s="94"/>
      <c r="P29" s="93">
        <f>$H29      +$J29      +$L29      +$N29</f>
        <v>2044000</v>
      </c>
      <c r="Q29" s="94">
        <f>$I29      +$K29      +$M29      +$O29</f>
        <v>2044986</v>
      </c>
      <c r="R29" s="48">
        <f>IF(($J29      =0),0,((($L29      -$J29      )/$J29      )*100))</f>
        <v>-71.284634760705288</v>
      </c>
      <c r="S29" s="49">
        <f>IF(($K29      =0),0,((($M29      -$K29      )/$K29      )*100))</f>
        <v>-44.057621970398195</v>
      </c>
      <c r="T29" s="48">
        <f>IF(($E29      =0),0,(($P29      /$E29      )*100))</f>
        <v>57.658674188998596</v>
      </c>
      <c r="U29" s="50">
        <f>IF(($E29      =0),0,(($Q29      /$E29      )*100))</f>
        <v>57.686488011283501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3116000</v>
      </c>
      <c r="C30" s="95">
        <f>SUM(C26:C29)</f>
        <v>429000</v>
      </c>
      <c r="D30" s="95"/>
      <c r="E30" s="95">
        <f>$B30      +$C30      +$D30</f>
        <v>3545000</v>
      </c>
      <c r="F30" s="96">
        <f t="shared" ref="F30:O30" si="16">SUM(F26:F29)</f>
        <v>3545000</v>
      </c>
      <c r="G30" s="97">
        <f t="shared" si="16"/>
        <v>3545000</v>
      </c>
      <c r="H30" s="96">
        <f t="shared" si="16"/>
        <v>0</v>
      </c>
      <c r="I30" s="97">
        <f t="shared" si="16"/>
        <v>136178</v>
      </c>
      <c r="J30" s="96">
        <f t="shared" si="16"/>
        <v>1588000</v>
      </c>
      <c r="K30" s="97">
        <f t="shared" si="16"/>
        <v>1224047</v>
      </c>
      <c r="L30" s="96">
        <f t="shared" si="16"/>
        <v>456000</v>
      </c>
      <c r="M30" s="97">
        <f t="shared" si="16"/>
        <v>684761</v>
      </c>
      <c r="N30" s="96">
        <f t="shared" si="16"/>
        <v>0</v>
      </c>
      <c r="O30" s="97">
        <f t="shared" si="16"/>
        <v>0</v>
      </c>
      <c r="P30" s="96">
        <f>$H30      +$J30      +$L30      +$N30</f>
        <v>2044000</v>
      </c>
      <c r="Q30" s="97">
        <f>$I30      +$K30      +$M30      +$O30</f>
        <v>2044986</v>
      </c>
      <c r="R30" s="52">
        <f>IF(($J30      =0),0,((($L30      -$J30      )/$J30      )*100))</f>
        <v>-71.284634760705288</v>
      </c>
      <c r="S30" s="53">
        <f>IF(($K30      =0),0,((($M30      -$K30      )/$K30      )*100))</f>
        <v>-44.057621970398195</v>
      </c>
      <c r="T30" s="52">
        <f>IF($E30   =0,0,($P30   /$E30   )*100)</f>
        <v>57.658674188998596</v>
      </c>
      <c r="U30" s="54">
        <f>IF($E30   =0,0,($Q30   /$E30   )*100)</f>
        <v>57.686488011283501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5579000</v>
      </c>
      <c r="C32" s="92">
        <v>-1674000</v>
      </c>
      <c r="D32" s="92"/>
      <c r="E32" s="92">
        <f>$B32      +$C32      +$D32</f>
        <v>3905000</v>
      </c>
      <c r="F32" s="93">
        <v>3905000</v>
      </c>
      <c r="G32" s="94">
        <v>3905000</v>
      </c>
      <c r="H32" s="93">
        <v>337000</v>
      </c>
      <c r="I32" s="94"/>
      <c r="J32" s="93">
        <v>261000</v>
      </c>
      <c r="K32" s="94">
        <v>1506098</v>
      </c>
      <c r="L32" s="93">
        <v>1542000</v>
      </c>
      <c r="M32" s="94">
        <v>1547216</v>
      </c>
      <c r="N32" s="93"/>
      <c r="O32" s="94"/>
      <c r="P32" s="93">
        <f>$H32      +$J32      +$L32      +$N32</f>
        <v>2140000</v>
      </c>
      <c r="Q32" s="94">
        <f>$I32      +$K32      +$M32      +$O32</f>
        <v>3053314</v>
      </c>
      <c r="R32" s="48">
        <f>IF(($J32      =0),0,((($L32      -$J32      )/$J32      )*100))</f>
        <v>490.80459770114942</v>
      </c>
      <c r="S32" s="49">
        <f>IF(($K32      =0),0,((($M32      -$K32      )/$K32      )*100))</f>
        <v>2.7301012284725164</v>
      </c>
      <c r="T32" s="48">
        <f>IF(($E32      =0),0,(($P32      /$E32      )*100))</f>
        <v>54.801536491677339</v>
      </c>
      <c r="U32" s="50">
        <f>IF(($E32      =0),0,(($Q32      /$E32      )*100))</f>
        <v>78.189859154929579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5579000</v>
      </c>
      <c r="C33" s="95">
        <f>C32</f>
        <v>-1674000</v>
      </c>
      <c r="D33" s="95"/>
      <c r="E33" s="95">
        <f>$B33      +$C33      +$D33</f>
        <v>3905000</v>
      </c>
      <c r="F33" s="96">
        <f t="shared" ref="F33:O33" si="17">F32</f>
        <v>3905000</v>
      </c>
      <c r="G33" s="97">
        <f t="shared" si="17"/>
        <v>3905000</v>
      </c>
      <c r="H33" s="96">
        <f t="shared" si="17"/>
        <v>337000</v>
      </c>
      <c r="I33" s="97">
        <f t="shared" si="17"/>
        <v>0</v>
      </c>
      <c r="J33" s="96">
        <f t="shared" si="17"/>
        <v>261000</v>
      </c>
      <c r="K33" s="97">
        <f t="shared" si="17"/>
        <v>1506098</v>
      </c>
      <c r="L33" s="96">
        <f t="shared" si="17"/>
        <v>1542000</v>
      </c>
      <c r="M33" s="97">
        <f t="shared" si="17"/>
        <v>1547216</v>
      </c>
      <c r="N33" s="96">
        <f t="shared" si="17"/>
        <v>0</v>
      </c>
      <c r="O33" s="97">
        <f t="shared" si="17"/>
        <v>0</v>
      </c>
      <c r="P33" s="96">
        <f>$H33      +$J33      +$L33      +$N33</f>
        <v>2140000</v>
      </c>
      <c r="Q33" s="97">
        <f>$I33      +$K33      +$M33      +$O33</f>
        <v>3053314</v>
      </c>
      <c r="R33" s="52">
        <f>IF(($J33      =0),0,((($L33      -$J33      )/$J33      )*100))</f>
        <v>490.80459770114942</v>
      </c>
      <c r="S33" s="53">
        <f>IF(($K33      =0),0,((($M33      -$K33      )/$K33      )*100))</f>
        <v>2.7301012284725164</v>
      </c>
      <c r="T33" s="52">
        <f>IF($E33   =0,0,($P33   /$E33   )*100)</f>
        <v>54.801536491677339</v>
      </c>
      <c r="U33" s="54">
        <f>IF($E33   =0,0,($Q33   /$E33   )*100)</f>
        <v>78.189859154929579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115000000</v>
      </c>
      <c r="C44" s="92">
        <v>-41863000</v>
      </c>
      <c r="D44" s="92"/>
      <c r="E44" s="92">
        <f t="shared" si="26"/>
        <v>73137000</v>
      </c>
      <c r="F44" s="93">
        <v>73137000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60900000</v>
      </c>
      <c r="C51" s="92">
        <v>6500000</v>
      </c>
      <c r="D51" s="92"/>
      <c r="E51" s="92">
        <f t="shared" si="26"/>
        <v>67400000</v>
      </c>
      <c r="F51" s="93">
        <v>67400000</v>
      </c>
      <c r="G51" s="94">
        <v>67400000</v>
      </c>
      <c r="H51" s="93">
        <v>8939000</v>
      </c>
      <c r="I51" s="94">
        <v>9371158</v>
      </c>
      <c r="J51" s="93">
        <v>16089000</v>
      </c>
      <c r="K51" s="94">
        <v>17645135</v>
      </c>
      <c r="L51" s="93">
        <v>6482000</v>
      </c>
      <c r="M51" s="94">
        <v>6481374</v>
      </c>
      <c r="N51" s="93"/>
      <c r="O51" s="94"/>
      <c r="P51" s="93">
        <f t="shared" si="27"/>
        <v>31510000</v>
      </c>
      <c r="Q51" s="94">
        <f t="shared" si="28"/>
        <v>33497667</v>
      </c>
      <c r="R51" s="48">
        <f t="shared" si="29"/>
        <v>-59.711604201628447</v>
      </c>
      <c r="S51" s="49">
        <f t="shared" si="30"/>
        <v>-63.268209622652364</v>
      </c>
      <c r="T51" s="48">
        <f t="shared" si="31"/>
        <v>46.750741839762611</v>
      </c>
      <c r="U51" s="50">
        <f t="shared" si="32"/>
        <v>49.699802670623143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175900000</v>
      </c>
      <c r="C53" s="95">
        <f>SUM(C42:C52)</f>
        <v>-35363000</v>
      </c>
      <c r="D53" s="95"/>
      <c r="E53" s="95">
        <f t="shared" si="26"/>
        <v>140537000</v>
      </c>
      <c r="F53" s="96">
        <f t="shared" ref="F53:O53" si="33">SUM(F42:F52)</f>
        <v>140537000</v>
      </c>
      <c r="G53" s="97">
        <f t="shared" si="33"/>
        <v>67400000</v>
      </c>
      <c r="H53" s="96">
        <f t="shared" si="33"/>
        <v>8939000</v>
      </c>
      <c r="I53" s="97">
        <f t="shared" si="33"/>
        <v>9371158</v>
      </c>
      <c r="J53" s="96">
        <f t="shared" si="33"/>
        <v>16089000</v>
      </c>
      <c r="K53" s="97">
        <f t="shared" si="33"/>
        <v>17645135</v>
      </c>
      <c r="L53" s="96">
        <f t="shared" si="33"/>
        <v>6482000</v>
      </c>
      <c r="M53" s="97">
        <f t="shared" si="33"/>
        <v>6481374</v>
      </c>
      <c r="N53" s="96">
        <f t="shared" si="33"/>
        <v>0</v>
      </c>
      <c r="O53" s="97">
        <f t="shared" si="33"/>
        <v>0</v>
      </c>
      <c r="P53" s="96">
        <f t="shared" si="27"/>
        <v>31510000</v>
      </c>
      <c r="Q53" s="97">
        <f t="shared" si="28"/>
        <v>33497667</v>
      </c>
      <c r="R53" s="52">
        <f t="shared" si="29"/>
        <v>-59.711604201628447</v>
      </c>
      <c r="S53" s="53">
        <f t="shared" si="30"/>
        <v>-63.268209622652364</v>
      </c>
      <c r="T53" s="52">
        <f>IF((+$E43+$E45+$E47+$E48+$E51) =0,0,(P53   /(+$E43+$E45+$E47+$E48+$E51) )*100)</f>
        <v>46.750741839762611</v>
      </c>
      <c r="U53" s="54">
        <f>IF((+$E43+$E45+$E47+$E48+$E51) =0,0,(Q53   /(+$E43+$E45+$E47+$E48+$E51) )*100)</f>
        <v>49.699802670623143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188845000</v>
      </c>
      <c r="C67" s="104">
        <f>SUM(C9:C14,C17:C23,C26:C29,C32,C35:C39,C42:C52,C55:C58,C61:C65)</f>
        <v>-36608000</v>
      </c>
      <c r="D67" s="104"/>
      <c r="E67" s="104">
        <f t="shared" si="35"/>
        <v>152237000</v>
      </c>
      <c r="F67" s="105">
        <f t="shared" ref="F67:O67" si="43">SUM(F9:F14,F17:F23,F26:F29,F32,F35:F39,F42:F52,F55:F58,F61:F65)</f>
        <v>152237000</v>
      </c>
      <c r="G67" s="106">
        <f t="shared" si="43"/>
        <v>76100000</v>
      </c>
      <c r="H67" s="105">
        <f t="shared" si="43"/>
        <v>9611000</v>
      </c>
      <c r="I67" s="106">
        <f t="shared" si="43"/>
        <v>9890036</v>
      </c>
      <c r="J67" s="105">
        <f t="shared" si="43"/>
        <v>18028000</v>
      </c>
      <c r="K67" s="106">
        <f t="shared" si="43"/>
        <v>20752261</v>
      </c>
      <c r="L67" s="105">
        <f t="shared" si="43"/>
        <v>8950000</v>
      </c>
      <c r="M67" s="106">
        <f t="shared" si="43"/>
        <v>8897054</v>
      </c>
      <c r="N67" s="105">
        <f t="shared" si="43"/>
        <v>0</v>
      </c>
      <c r="O67" s="106">
        <f t="shared" si="43"/>
        <v>0</v>
      </c>
      <c r="P67" s="105">
        <f t="shared" si="36"/>
        <v>36589000</v>
      </c>
      <c r="Q67" s="106">
        <f t="shared" si="37"/>
        <v>39539351</v>
      </c>
      <c r="R67" s="61">
        <f t="shared" si="38"/>
        <v>-50.355003328156201</v>
      </c>
      <c r="S67" s="62">
        <f t="shared" si="39"/>
        <v>-57.127302899669587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48.080157687253617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51.957097240473061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516993000</v>
      </c>
      <c r="C69" s="92">
        <v>-34578000</v>
      </c>
      <c r="D69" s="92"/>
      <c r="E69" s="92">
        <f>$B69      +$C69      +$D69</f>
        <v>482415000</v>
      </c>
      <c r="F69" s="93">
        <v>482415000</v>
      </c>
      <c r="G69" s="94">
        <v>482415000</v>
      </c>
      <c r="H69" s="93">
        <v>48779000</v>
      </c>
      <c r="I69" s="94">
        <v>52201973</v>
      </c>
      <c r="J69" s="93">
        <v>239042000</v>
      </c>
      <c r="K69" s="94">
        <v>416443135</v>
      </c>
      <c r="L69" s="93">
        <v>75855000</v>
      </c>
      <c r="M69" s="94">
        <v>84272805</v>
      </c>
      <c r="N69" s="93"/>
      <c r="O69" s="94"/>
      <c r="P69" s="93">
        <f>$H69      +$J69      +$L69      +$N69</f>
        <v>363676000</v>
      </c>
      <c r="Q69" s="94">
        <f>$I69      +$K69      +$M69      +$O69</f>
        <v>552917913</v>
      </c>
      <c r="R69" s="48">
        <f>IF(($J69      =0),0,((($L69      -$J69      )/$J69      )*100))</f>
        <v>-68.267082772065152</v>
      </c>
      <c r="S69" s="49">
        <f>IF(($K69      =0),0,((($M69      -$K69      )/$K69      )*100))</f>
        <v>-79.763670494892409</v>
      </c>
      <c r="T69" s="48">
        <f>IF(($E69      =0),0,(($P69      /$E69      )*100))</f>
        <v>75.386544779909414</v>
      </c>
      <c r="U69" s="50">
        <f>IF(($E69      =0),0,(($Q69      /$E69      )*100))</f>
        <v>114.61457728304467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516993000</v>
      </c>
      <c r="C71" s="101">
        <f>SUM(C69:C70)</f>
        <v>-34578000</v>
      </c>
      <c r="D71" s="101"/>
      <c r="E71" s="101">
        <f>$B71      +$C71      +$D71</f>
        <v>482415000</v>
      </c>
      <c r="F71" s="102">
        <f t="shared" ref="F71:O71" si="44">SUM(F69:F70)</f>
        <v>482415000</v>
      </c>
      <c r="G71" s="103">
        <f t="shared" si="44"/>
        <v>482415000</v>
      </c>
      <c r="H71" s="102">
        <f t="shared" si="44"/>
        <v>48779000</v>
      </c>
      <c r="I71" s="103">
        <f t="shared" si="44"/>
        <v>52201973</v>
      </c>
      <c r="J71" s="102">
        <f t="shared" si="44"/>
        <v>239042000</v>
      </c>
      <c r="K71" s="103">
        <f t="shared" si="44"/>
        <v>416443135</v>
      </c>
      <c r="L71" s="102">
        <f t="shared" si="44"/>
        <v>75855000</v>
      </c>
      <c r="M71" s="103">
        <f t="shared" si="44"/>
        <v>84272805</v>
      </c>
      <c r="N71" s="102">
        <f t="shared" si="44"/>
        <v>0</v>
      </c>
      <c r="O71" s="103">
        <f t="shared" si="44"/>
        <v>0</v>
      </c>
      <c r="P71" s="102">
        <f>$H71      +$J71      +$L71      +$N71</f>
        <v>363676000</v>
      </c>
      <c r="Q71" s="103">
        <f>$I71      +$K71      +$M71      +$O71</f>
        <v>552917913</v>
      </c>
      <c r="R71" s="57">
        <f>IF(($J71      =0),0,((($L71      -$J71      )/$J71      )*100))</f>
        <v>-68.267082772065152</v>
      </c>
      <c r="S71" s="58">
        <f>IF(($K71      =0),0,((($M71      -$K71      )/$K71      )*100))</f>
        <v>-79.763670494892409</v>
      </c>
      <c r="T71" s="57">
        <f>IF(($E69      =0),0,(($P69      /$E69      )*100))</f>
        <v>75.386544779909414</v>
      </c>
      <c r="U71" s="59">
        <f>IF($E69   =0,0,($Q69   /$E69 )*100)</f>
        <v>114.61457728304467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516993000</v>
      </c>
      <c r="C72" s="104">
        <f>SUM(C69:C70)</f>
        <v>-34578000</v>
      </c>
      <c r="D72" s="104"/>
      <c r="E72" s="104">
        <f>$B72      +$C72      +$D72</f>
        <v>482415000</v>
      </c>
      <c r="F72" s="105">
        <f t="shared" ref="F72:O72" si="45">SUM(F69:F70)</f>
        <v>482415000</v>
      </c>
      <c r="G72" s="106">
        <f t="shared" si="45"/>
        <v>482415000</v>
      </c>
      <c r="H72" s="105">
        <f t="shared" si="45"/>
        <v>48779000</v>
      </c>
      <c r="I72" s="106">
        <f t="shared" si="45"/>
        <v>52201973</v>
      </c>
      <c r="J72" s="105">
        <f t="shared" si="45"/>
        <v>239042000</v>
      </c>
      <c r="K72" s="106">
        <f t="shared" si="45"/>
        <v>416443135</v>
      </c>
      <c r="L72" s="105">
        <f t="shared" si="45"/>
        <v>75855000</v>
      </c>
      <c r="M72" s="106">
        <f t="shared" si="45"/>
        <v>84272805</v>
      </c>
      <c r="N72" s="105">
        <f t="shared" si="45"/>
        <v>0</v>
      </c>
      <c r="O72" s="106">
        <f t="shared" si="45"/>
        <v>0</v>
      </c>
      <c r="P72" s="105">
        <f>$H72      +$J72      +$L72      +$N72</f>
        <v>363676000</v>
      </c>
      <c r="Q72" s="106">
        <f>$I72      +$K72      +$M72      +$O72</f>
        <v>552917913</v>
      </c>
      <c r="R72" s="61">
        <f>IF(($J72      =0),0,((($L72      -$J72      )/$J72      )*100))</f>
        <v>-68.267082772065152</v>
      </c>
      <c r="S72" s="62">
        <f>IF(($K72      =0),0,((($M72      -$K72      )/$K72      )*100))</f>
        <v>-79.763670494892409</v>
      </c>
      <c r="T72" s="61">
        <f>IF(($E69      =0),0,(($P69      /$E69      )*100))</f>
        <v>75.386544779909414</v>
      </c>
      <c r="U72" s="65">
        <f>IF($E69   =0,0,($Q69   /$E69 )*100)</f>
        <v>114.61457728304467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705838000</v>
      </c>
      <c r="C73" s="104">
        <f>SUM(C9:C14,C17:C23,C26:C29,C32,C35:C39,C42:C52,C55:C58,C61:C65,C69:C70)</f>
        <v>-71186000</v>
      </c>
      <c r="D73" s="104"/>
      <c r="E73" s="104">
        <f>$B73      +$C73      +$D73</f>
        <v>634652000</v>
      </c>
      <c r="F73" s="105">
        <f t="shared" ref="F73:O73" si="46">SUM(F9:F14,F17:F23,F26:F29,F32,F35:F39,F42:F52,F55:F58,F61:F65,F69:F70)</f>
        <v>634652000</v>
      </c>
      <c r="G73" s="106">
        <f t="shared" si="46"/>
        <v>558515000</v>
      </c>
      <c r="H73" s="105">
        <f t="shared" si="46"/>
        <v>58390000</v>
      </c>
      <c r="I73" s="106">
        <f t="shared" si="46"/>
        <v>62092009</v>
      </c>
      <c r="J73" s="105">
        <f t="shared" si="46"/>
        <v>257070000</v>
      </c>
      <c r="K73" s="106">
        <f t="shared" si="46"/>
        <v>437195396</v>
      </c>
      <c r="L73" s="105">
        <f t="shared" si="46"/>
        <v>84805000</v>
      </c>
      <c r="M73" s="106">
        <f t="shared" si="46"/>
        <v>93169859</v>
      </c>
      <c r="N73" s="105">
        <f t="shared" si="46"/>
        <v>0</v>
      </c>
      <c r="O73" s="106">
        <f t="shared" si="46"/>
        <v>0</v>
      </c>
      <c r="P73" s="105">
        <f>$H73      +$J73      +$L73      +$N73</f>
        <v>400265000</v>
      </c>
      <c r="Q73" s="106">
        <f>$I73      +$K73      +$M73      +$O73</f>
        <v>592457264</v>
      </c>
      <c r="R73" s="61">
        <f>IF(($J73      =0),0,((($L73      -$J73      )/$J73      )*100))</f>
        <v>-67.010930874858985</v>
      </c>
      <c r="S73" s="62">
        <f>IF(($K73      =0),0,((($M73      -$K73      )/$K73      )*100))</f>
        <v>-78.689194842298832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71.665935561265144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106.07723409398136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2ZCjU8DHcgpLZaP7XzZPtVCl1Dn1AqmAcaDDSIdVw425OR7yPRwYnmtuVc5022bG9PI5/yphCnYglTov+hv0g==" saltValue="hbv7Og4ukKWOkAycRlaZy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573000</v>
      </c>
      <c r="I10" s="94">
        <v>-2624638</v>
      </c>
      <c r="J10" s="93">
        <v>1542000</v>
      </c>
      <c r="K10" s="94">
        <v>2043165</v>
      </c>
      <c r="L10" s="93">
        <v>813000</v>
      </c>
      <c r="M10" s="94">
        <v>3501450</v>
      </c>
      <c r="N10" s="93"/>
      <c r="O10" s="94"/>
      <c r="P10" s="93">
        <f t="shared" ref="P10:P15" si="1">$H10      +$J10      +$L10      +$N10</f>
        <v>2928000</v>
      </c>
      <c r="Q10" s="94">
        <f t="shared" ref="Q10:Q15" si="2">$I10      +$K10      +$M10      +$O10</f>
        <v>2919977</v>
      </c>
      <c r="R10" s="48">
        <f t="shared" ref="R10:R15" si="3">IF(($J10      =0),0,((($L10      -$J10      )/$J10      )*100))</f>
        <v>-47.276264591439684</v>
      </c>
      <c r="S10" s="49">
        <f t="shared" ref="S10:S15" si="4">IF(($K10      =0),0,((($M10      -$K10      )/$K10      )*100))</f>
        <v>71.373824434149952</v>
      </c>
      <c r="T10" s="48">
        <f t="shared" ref="T10:T14" si="5">IF(($E10      =0),0,(($P10      /$E10      )*100))</f>
        <v>94.451612903225808</v>
      </c>
      <c r="U10" s="50">
        <f t="shared" ref="U10:U14" si="6">IF(($E10      =0),0,(($Q10      /$E10      )*100))</f>
        <v>94.192806451612896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573000</v>
      </c>
      <c r="I15" s="97">
        <f t="shared" si="7"/>
        <v>-2624638</v>
      </c>
      <c r="J15" s="96">
        <f t="shared" si="7"/>
        <v>1542000</v>
      </c>
      <c r="K15" s="97">
        <f t="shared" si="7"/>
        <v>2043165</v>
      </c>
      <c r="L15" s="96">
        <f t="shared" si="7"/>
        <v>813000</v>
      </c>
      <c r="M15" s="97">
        <f t="shared" si="7"/>
        <v>3501450</v>
      </c>
      <c r="N15" s="96">
        <f t="shared" si="7"/>
        <v>0</v>
      </c>
      <c r="O15" s="97">
        <f t="shared" si="7"/>
        <v>0</v>
      </c>
      <c r="P15" s="96">
        <f t="shared" si="1"/>
        <v>2928000</v>
      </c>
      <c r="Q15" s="97">
        <f t="shared" si="2"/>
        <v>2919977</v>
      </c>
      <c r="R15" s="52">
        <f t="shared" si="3"/>
        <v>-47.276264591439684</v>
      </c>
      <c r="S15" s="53">
        <f t="shared" si="4"/>
        <v>71.373824434149952</v>
      </c>
      <c r="T15" s="52">
        <f>IF((SUM($E9:$E13))=0,0,(P15/(SUM($E9:$E13))*100))</f>
        <v>94.451612903225808</v>
      </c>
      <c r="U15" s="54">
        <f>IF((SUM($E9:$E13))=0,0,(Q15/(SUM($E9:$E13))*100))</f>
        <v>94.192806451612896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5600000</v>
      </c>
      <c r="C20" s="92"/>
      <c r="D20" s="92"/>
      <c r="E20" s="92">
        <f t="shared" si="8"/>
        <v>5600000</v>
      </c>
      <c r="F20" s="93">
        <v>5600000</v>
      </c>
      <c r="G20" s="94">
        <v>5600000</v>
      </c>
      <c r="H20" s="93">
        <v>5600000</v>
      </c>
      <c r="I20" s="94"/>
      <c r="J20" s="93"/>
      <c r="K20" s="94"/>
      <c r="L20" s="93"/>
      <c r="M20" s="94"/>
      <c r="N20" s="93"/>
      <c r="O20" s="94"/>
      <c r="P20" s="93">
        <f t="shared" si="9"/>
        <v>5600000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11233000</v>
      </c>
      <c r="D21" s="92"/>
      <c r="E21" s="92">
        <f t="shared" si="8"/>
        <v>11233000</v>
      </c>
      <c r="F21" s="93">
        <v>11233000</v>
      </c>
      <c r="G21" s="94">
        <v>11233000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5600000</v>
      </c>
      <c r="C24" s="95">
        <f>SUM(C17:C23)</f>
        <v>11233000</v>
      </c>
      <c r="D24" s="95"/>
      <c r="E24" s="95">
        <f t="shared" si="8"/>
        <v>16833000</v>
      </c>
      <c r="F24" s="96">
        <f t="shared" ref="F24:O24" si="15">SUM(F17:F23)</f>
        <v>16833000</v>
      </c>
      <c r="G24" s="97">
        <f t="shared" si="15"/>
        <v>16833000</v>
      </c>
      <c r="H24" s="96">
        <f t="shared" si="15"/>
        <v>5600000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5600000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33.267985504663464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1800000</v>
      </c>
      <c r="C32" s="92">
        <v>250000</v>
      </c>
      <c r="D32" s="92"/>
      <c r="E32" s="92">
        <f>$B32      +$C32      +$D32</f>
        <v>2050000</v>
      </c>
      <c r="F32" s="93">
        <v>2050000</v>
      </c>
      <c r="G32" s="94">
        <v>2050000</v>
      </c>
      <c r="H32" s="93">
        <v>1129000</v>
      </c>
      <c r="I32" s="94"/>
      <c r="J32" s="93">
        <v>131000</v>
      </c>
      <c r="K32" s="94"/>
      <c r="L32" s="93"/>
      <c r="M32" s="94">
        <v>-1800000</v>
      </c>
      <c r="N32" s="93"/>
      <c r="O32" s="94"/>
      <c r="P32" s="93">
        <f>$H32      +$J32      +$L32      +$N32</f>
        <v>1260000</v>
      </c>
      <c r="Q32" s="94">
        <f>$I32      +$K32      +$M32      +$O32</f>
        <v>-1800000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61.463414634146339</v>
      </c>
      <c r="U32" s="50">
        <f>IF(($E32      =0),0,(($Q32      /$E32      )*100))</f>
        <v>-87.804878048780495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1800000</v>
      </c>
      <c r="C33" s="95">
        <f>C32</f>
        <v>250000</v>
      </c>
      <c r="D33" s="95"/>
      <c r="E33" s="95">
        <f>$B33      +$C33      +$D33</f>
        <v>2050000</v>
      </c>
      <c r="F33" s="96">
        <f t="shared" ref="F33:O33" si="17">F32</f>
        <v>2050000</v>
      </c>
      <c r="G33" s="97">
        <f t="shared" si="17"/>
        <v>2050000</v>
      </c>
      <c r="H33" s="96">
        <f t="shared" si="17"/>
        <v>1129000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0</v>
      </c>
      <c r="M33" s="97">
        <f t="shared" si="17"/>
        <v>-1800000</v>
      </c>
      <c r="N33" s="96">
        <f t="shared" si="17"/>
        <v>0</v>
      </c>
      <c r="O33" s="97">
        <f t="shared" si="17"/>
        <v>0</v>
      </c>
      <c r="P33" s="96">
        <f>$H33      +$J33      +$L33      +$N33</f>
        <v>1260000</v>
      </c>
      <c r="Q33" s="97">
        <f>$I33      +$K33      +$M33      +$O33</f>
        <v>-1800000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61.463414634146339</v>
      </c>
      <c r="U33" s="54">
        <f>IF($E33   =0,0,($Q33   /$E33   )*100)</f>
        <v>-87.804878048780495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2997000</v>
      </c>
      <c r="K38" s="94"/>
      <c r="L38" s="93">
        <v>48000</v>
      </c>
      <c r="M38" s="94">
        <v>-3411541</v>
      </c>
      <c r="N38" s="93"/>
      <c r="O38" s="94"/>
      <c r="P38" s="93">
        <f t="shared" si="19"/>
        <v>3045000</v>
      </c>
      <c r="Q38" s="94">
        <f t="shared" si="20"/>
        <v>-3411541</v>
      </c>
      <c r="R38" s="48">
        <f t="shared" si="21"/>
        <v>-98.398398398398399</v>
      </c>
      <c r="S38" s="49">
        <f t="shared" si="22"/>
        <v>0</v>
      </c>
      <c r="T38" s="48">
        <f t="shared" si="23"/>
        <v>60.9</v>
      </c>
      <c r="U38" s="50">
        <f t="shared" si="24"/>
        <v>-68.230820000000008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2997000</v>
      </c>
      <c r="K40" s="97">
        <f t="shared" si="25"/>
        <v>0</v>
      </c>
      <c r="L40" s="96">
        <f t="shared" si="25"/>
        <v>48000</v>
      </c>
      <c r="M40" s="97">
        <f t="shared" si="25"/>
        <v>-3411541</v>
      </c>
      <c r="N40" s="96">
        <f t="shared" si="25"/>
        <v>0</v>
      </c>
      <c r="O40" s="97">
        <f t="shared" si="25"/>
        <v>0</v>
      </c>
      <c r="P40" s="96">
        <f t="shared" si="19"/>
        <v>3045000</v>
      </c>
      <c r="Q40" s="97">
        <f t="shared" si="20"/>
        <v>-3411541</v>
      </c>
      <c r="R40" s="52">
        <f t="shared" si="21"/>
        <v>-98.398398398398399</v>
      </c>
      <c r="S40" s="53">
        <f t="shared" si="22"/>
        <v>0</v>
      </c>
      <c r="T40" s="52">
        <f>IF((+$E35+$E38) =0,0,(P40   /(+$E35+$E38) )*100)</f>
        <v>60.9</v>
      </c>
      <c r="U40" s="54">
        <f>IF((+$E35+$E38) =0,0,(Q40   /(+$E35+$E38) )*100)</f>
        <v>-68.230820000000008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15500000</v>
      </c>
      <c r="C67" s="104">
        <f>SUM(C9:C14,C17:C23,C26:C29,C32,C35:C39,C42:C52,C55:C58,C61:C65)</f>
        <v>11483000</v>
      </c>
      <c r="D67" s="104"/>
      <c r="E67" s="104">
        <f t="shared" si="35"/>
        <v>26983000</v>
      </c>
      <c r="F67" s="105">
        <f t="shared" ref="F67:O67" si="43">SUM(F9:F14,F17:F23,F26:F29,F32,F35:F39,F42:F52,F55:F58,F61:F65)</f>
        <v>26983000</v>
      </c>
      <c r="G67" s="106">
        <f t="shared" si="43"/>
        <v>26983000</v>
      </c>
      <c r="H67" s="105">
        <f t="shared" si="43"/>
        <v>7302000</v>
      </c>
      <c r="I67" s="106">
        <f t="shared" si="43"/>
        <v>-2624638</v>
      </c>
      <c r="J67" s="105">
        <f t="shared" si="43"/>
        <v>4670000</v>
      </c>
      <c r="K67" s="106">
        <f t="shared" si="43"/>
        <v>2043165</v>
      </c>
      <c r="L67" s="105">
        <f t="shared" si="43"/>
        <v>861000</v>
      </c>
      <c r="M67" s="106">
        <f t="shared" si="43"/>
        <v>-1710091</v>
      </c>
      <c r="N67" s="105">
        <f t="shared" si="43"/>
        <v>0</v>
      </c>
      <c r="O67" s="106">
        <f t="shared" si="43"/>
        <v>0</v>
      </c>
      <c r="P67" s="105">
        <f t="shared" si="36"/>
        <v>12833000</v>
      </c>
      <c r="Q67" s="106">
        <f t="shared" si="37"/>
        <v>-2291564</v>
      </c>
      <c r="R67" s="61">
        <f t="shared" si="38"/>
        <v>-81.563169164882225</v>
      </c>
      <c r="S67" s="62">
        <f t="shared" si="39"/>
        <v>-183.69813500133372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47.559574546936965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-8.4926212800652259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26425000</v>
      </c>
      <c r="C69" s="92">
        <v>-1767000</v>
      </c>
      <c r="D69" s="92"/>
      <c r="E69" s="92">
        <f>$B69      +$C69      +$D69</f>
        <v>24658000</v>
      </c>
      <c r="F69" s="93">
        <v>24658000</v>
      </c>
      <c r="G69" s="94">
        <v>24658000</v>
      </c>
      <c r="H69" s="93">
        <v>9885000</v>
      </c>
      <c r="I69" s="94">
        <v>6870429</v>
      </c>
      <c r="J69" s="93">
        <v>8243000</v>
      </c>
      <c r="K69" s="94">
        <v>9788945</v>
      </c>
      <c r="L69" s="93">
        <v>3616000</v>
      </c>
      <c r="M69" s="94">
        <v>1909957</v>
      </c>
      <c r="N69" s="93"/>
      <c r="O69" s="94"/>
      <c r="P69" s="93">
        <f>$H69      +$J69      +$L69      +$N69</f>
        <v>21744000</v>
      </c>
      <c r="Q69" s="94">
        <f>$I69      +$K69      +$M69      +$O69</f>
        <v>18569331</v>
      </c>
      <c r="R69" s="48">
        <f>IF(($J69      =0),0,((($L69      -$J69      )/$J69      )*100))</f>
        <v>-56.1324760402766</v>
      </c>
      <c r="S69" s="49">
        <f>IF(($K69      =0),0,((($M69      -$K69      )/$K69      )*100))</f>
        <v>-80.488632840413345</v>
      </c>
      <c r="T69" s="48">
        <f>IF(($E69      =0),0,(($P69      /$E69      )*100))</f>
        <v>88.182334333684807</v>
      </c>
      <c r="U69" s="50">
        <f>IF(($E69      =0),0,(($Q69      /$E69      )*100))</f>
        <v>75.30753102441399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26425000</v>
      </c>
      <c r="C71" s="101">
        <f>SUM(C69:C70)</f>
        <v>-1767000</v>
      </c>
      <c r="D71" s="101"/>
      <c r="E71" s="101">
        <f>$B71      +$C71      +$D71</f>
        <v>24658000</v>
      </c>
      <c r="F71" s="102">
        <f t="shared" ref="F71:O71" si="44">SUM(F69:F70)</f>
        <v>24658000</v>
      </c>
      <c r="G71" s="103">
        <f t="shared" si="44"/>
        <v>24658000</v>
      </c>
      <c r="H71" s="102">
        <f t="shared" si="44"/>
        <v>9885000</v>
      </c>
      <c r="I71" s="103">
        <f t="shared" si="44"/>
        <v>6870429</v>
      </c>
      <c r="J71" s="102">
        <f t="shared" si="44"/>
        <v>8243000</v>
      </c>
      <c r="K71" s="103">
        <f t="shared" si="44"/>
        <v>9788945</v>
      </c>
      <c r="L71" s="102">
        <f t="shared" si="44"/>
        <v>3616000</v>
      </c>
      <c r="M71" s="103">
        <f t="shared" si="44"/>
        <v>1909957</v>
      </c>
      <c r="N71" s="102">
        <f t="shared" si="44"/>
        <v>0</v>
      </c>
      <c r="O71" s="103">
        <f t="shared" si="44"/>
        <v>0</v>
      </c>
      <c r="P71" s="102">
        <f>$H71      +$J71      +$L71      +$N71</f>
        <v>21744000</v>
      </c>
      <c r="Q71" s="103">
        <f>$I71      +$K71      +$M71      +$O71</f>
        <v>18569331</v>
      </c>
      <c r="R71" s="57">
        <f>IF(($J71      =0),0,((($L71      -$J71      )/$J71      )*100))</f>
        <v>-56.1324760402766</v>
      </c>
      <c r="S71" s="58">
        <f>IF(($K71      =0),0,((($M71      -$K71      )/$K71      )*100))</f>
        <v>-80.488632840413345</v>
      </c>
      <c r="T71" s="57">
        <f>IF(($E69      =0),0,(($P69      /$E69      )*100))</f>
        <v>88.182334333684807</v>
      </c>
      <c r="U71" s="59">
        <f>IF($E69   =0,0,($Q69   /$E69 )*100)</f>
        <v>75.30753102441399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26425000</v>
      </c>
      <c r="C72" s="104">
        <f>SUM(C69:C70)</f>
        <v>-1767000</v>
      </c>
      <c r="D72" s="104"/>
      <c r="E72" s="104">
        <f>$B72      +$C72      +$D72</f>
        <v>24658000</v>
      </c>
      <c r="F72" s="105">
        <f t="shared" ref="F72:O72" si="45">SUM(F69:F70)</f>
        <v>24658000</v>
      </c>
      <c r="G72" s="106">
        <f t="shared" si="45"/>
        <v>24658000</v>
      </c>
      <c r="H72" s="105">
        <f t="shared" si="45"/>
        <v>9885000</v>
      </c>
      <c r="I72" s="106">
        <f t="shared" si="45"/>
        <v>6870429</v>
      </c>
      <c r="J72" s="105">
        <f t="shared" si="45"/>
        <v>8243000</v>
      </c>
      <c r="K72" s="106">
        <f t="shared" si="45"/>
        <v>9788945</v>
      </c>
      <c r="L72" s="105">
        <f t="shared" si="45"/>
        <v>3616000</v>
      </c>
      <c r="M72" s="106">
        <f t="shared" si="45"/>
        <v>1909957</v>
      </c>
      <c r="N72" s="105">
        <f t="shared" si="45"/>
        <v>0</v>
      </c>
      <c r="O72" s="106">
        <f t="shared" si="45"/>
        <v>0</v>
      </c>
      <c r="P72" s="105">
        <f>$H72      +$J72      +$L72      +$N72</f>
        <v>21744000</v>
      </c>
      <c r="Q72" s="106">
        <f>$I72      +$K72      +$M72      +$O72</f>
        <v>18569331</v>
      </c>
      <c r="R72" s="61">
        <f>IF(($J72      =0),0,((($L72      -$J72      )/$J72      )*100))</f>
        <v>-56.1324760402766</v>
      </c>
      <c r="S72" s="62">
        <f>IF(($K72      =0),0,((($M72      -$K72      )/$K72      )*100))</f>
        <v>-80.488632840413345</v>
      </c>
      <c r="T72" s="61">
        <f>IF(($E69      =0),0,(($P69      /$E69      )*100))</f>
        <v>88.182334333684807</v>
      </c>
      <c r="U72" s="65">
        <f>IF($E69   =0,0,($Q69   /$E69 )*100)</f>
        <v>75.30753102441399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41925000</v>
      </c>
      <c r="C73" s="104">
        <f>SUM(C9:C14,C17:C23,C26:C29,C32,C35:C39,C42:C52,C55:C58,C61:C65,C69:C70)</f>
        <v>9716000</v>
      </c>
      <c r="D73" s="104"/>
      <c r="E73" s="104">
        <f>$B73      +$C73      +$D73</f>
        <v>51641000</v>
      </c>
      <c r="F73" s="105">
        <f t="shared" ref="F73:O73" si="46">SUM(F9:F14,F17:F23,F26:F29,F32,F35:F39,F42:F52,F55:F58,F61:F65,F69:F70)</f>
        <v>51641000</v>
      </c>
      <c r="G73" s="106">
        <f t="shared" si="46"/>
        <v>51641000</v>
      </c>
      <c r="H73" s="105">
        <f t="shared" si="46"/>
        <v>17187000</v>
      </c>
      <c r="I73" s="106">
        <f t="shared" si="46"/>
        <v>4245791</v>
      </c>
      <c r="J73" s="105">
        <f t="shared" si="46"/>
        <v>12913000</v>
      </c>
      <c r="K73" s="106">
        <f t="shared" si="46"/>
        <v>11832110</v>
      </c>
      <c r="L73" s="105">
        <f t="shared" si="46"/>
        <v>4477000</v>
      </c>
      <c r="M73" s="106">
        <f t="shared" si="46"/>
        <v>199866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34577000</v>
      </c>
      <c r="Q73" s="106">
        <f>$I73      +$K73      +$M73      +$O73</f>
        <v>16277767</v>
      </c>
      <c r="R73" s="61">
        <f>IF(($J73      =0),0,((($L73      -$J73      )/$J73      )*100))</f>
        <v>-65.329512893982809</v>
      </c>
      <c r="S73" s="62">
        <f>IF(($K73      =0),0,((($M73      -$K73      )/$K73      )*100))</f>
        <v>-98.310816921073254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66.956488061811342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31.521014310334809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EAjARmzfeG1UPW6p4tuEKx7JH5CKprELZLx5BQ+MnF9Lw+G4QAEkn2RPxFXD/KTYLCwjzoMqw4focm0wezIrw==" saltValue="yZPH9XVerBKDTekqek18w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18908000</v>
      </c>
      <c r="C9" s="92">
        <v>-6000000</v>
      </c>
      <c r="D9" s="92"/>
      <c r="E9" s="92">
        <f>$B9       +$C9       +$D9</f>
        <v>12908000</v>
      </c>
      <c r="F9" s="93">
        <v>12908000</v>
      </c>
      <c r="G9" s="94">
        <v>12908000</v>
      </c>
      <c r="H9" s="93"/>
      <c r="I9" s="94"/>
      <c r="J9" s="93"/>
      <c r="K9" s="94"/>
      <c r="L9" s="93"/>
      <c r="M9" s="94">
        <v>1335840</v>
      </c>
      <c r="N9" s="93"/>
      <c r="O9" s="94"/>
      <c r="P9" s="93">
        <f>$H9       +$J9       +$L9       +$N9</f>
        <v>0</v>
      </c>
      <c r="Q9" s="94">
        <f>$I9       +$K9       +$M9       +$O9</f>
        <v>1335840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10.348930895568639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>
        <v>565000</v>
      </c>
      <c r="M10" s="94">
        <v>199622</v>
      </c>
      <c r="N10" s="93"/>
      <c r="O10" s="94"/>
      <c r="P10" s="93">
        <f t="shared" ref="P10:P15" si="1">$H10      +$J10      +$L10      +$N10</f>
        <v>857000</v>
      </c>
      <c r="Q10" s="94">
        <f t="shared" ref="Q10:Q15" si="2">$I10      +$K10      +$M10      +$O10</f>
        <v>440641</v>
      </c>
      <c r="R10" s="48">
        <f t="shared" ref="R10:R15" si="3">IF(($J10      =0),0,((($L10      -$J10      )/$J10      )*100))</f>
        <v>269.281045751634</v>
      </c>
      <c r="S10" s="49">
        <f t="shared" ref="S10:S15" si="4">IF(($K10      =0),0,((($M10      -$K10      )/$K10      )*100))</f>
        <v>35.394778786871683</v>
      </c>
      <c r="T10" s="48">
        <f t="shared" ref="T10:T14" si="5">IF(($E10      =0),0,(($P10      /$E10      )*100))</f>
        <v>85.7</v>
      </c>
      <c r="U10" s="50">
        <f t="shared" ref="U10:U14" si="6">IF(($E10      =0),0,(($Q10      /$E10      )*100))</f>
        <v>44.064100000000003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11000000</v>
      </c>
      <c r="C11" s="92">
        <v>-230000</v>
      </c>
      <c r="D11" s="92"/>
      <c r="E11" s="92">
        <f t="shared" si="0"/>
        <v>10770000</v>
      </c>
      <c r="F11" s="93">
        <v>10770000</v>
      </c>
      <c r="G11" s="94">
        <v>10770000</v>
      </c>
      <c r="H11" s="93">
        <v>4681000</v>
      </c>
      <c r="I11" s="94">
        <v>1943092</v>
      </c>
      <c r="J11" s="93">
        <v>1319000</v>
      </c>
      <c r="K11" s="94">
        <v>3421338</v>
      </c>
      <c r="L11" s="93">
        <v>3375000</v>
      </c>
      <c r="M11" s="94">
        <v>3376952</v>
      </c>
      <c r="N11" s="93"/>
      <c r="O11" s="94"/>
      <c r="P11" s="93">
        <f t="shared" si="1"/>
        <v>9375000</v>
      </c>
      <c r="Q11" s="94">
        <f t="shared" si="2"/>
        <v>8741382</v>
      </c>
      <c r="R11" s="48">
        <f t="shared" si="3"/>
        <v>155.87566338134951</v>
      </c>
      <c r="S11" s="49">
        <f t="shared" si="4"/>
        <v>-1.2973287059039476</v>
      </c>
      <c r="T11" s="48">
        <f t="shared" si="5"/>
        <v>87.047353760445674</v>
      </c>
      <c r="U11" s="50">
        <f t="shared" si="6"/>
        <v>81.164178272980507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40581000</v>
      </c>
      <c r="C13" s="92">
        <v>-10000000</v>
      </c>
      <c r="D13" s="92"/>
      <c r="E13" s="92">
        <f t="shared" si="0"/>
        <v>30581000</v>
      </c>
      <c r="F13" s="93">
        <v>30581000</v>
      </c>
      <c r="G13" s="94">
        <v>30581000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>
        <v>2011000</v>
      </c>
      <c r="M13" s="94">
        <v>1913264</v>
      </c>
      <c r="N13" s="93"/>
      <c r="O13" s="94"/>
      <c r="P13" s="93">
        <f t="shared" si="1"/>
        <v>20596000</v>
      </c>
      <c r="Q13" s="94">
        <f t="shared" si="2"/>
        <v>16047936</v>
      </c>
      <c r="R13" s="48">
        <f t="shared" si="3"/>
        <v>-86.693575067822408</v>
      </c>
      <c r="S13" s="49">
        <f t="shared" si="4"/>
        <v>-83.080009193724663</v>
      </c>
      <c r="T13" s="48">
        <f t="shared" si="5"/>
        <v>67.349007553709811</v>
      </c>
      <c r="U13" s="50">
        <f t="shared" si="6"/>
        <v>52.476818939864621</v>
      </c>
      <c r="V13" s="93">
        <v>5178000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72489000</v>
      </c>
      <c r="C15" s="95">
        <f>SUM(C9:C14)</f>
        <v>-17230000</v>
      </c>
      <c r="D15" s="95"/>
      <c r="E15" s="95">
        <f t="shared" si="0"/>
        <v>55259000</v>
      </c>
      <c r="F15" s="96">
        <f t="shared" ref="F15:O15" si="7">SUM(F9:F14)</f>
        <v>55259000</v>
      </c>
      <c r="G15" s="97">
        <f t="shared" si="7"/>
        <v>55259000</v>
      </c>
      <c r="H15" s="96">
        <f t="shared" si="7"/>
        <v>8292000</v>
      </c>
      <c r="I15" s="97">
        <f t="shared" si="7"/>
        <v>4863633</v>
      </c>
      <c r="J15" s="96">
        <f t="shared" si="7"/>
        <v>16585000</v>
      </c>
      <c r="K15" s="97">
        <f t="shared" si="7"/>
        <v>14876488</v>
      </c>
      <c r="L15" s="96">
        <f t="shared" si="7"/>
        <v>5951000</v>
      </c>
      <c r="M15" s="97">
        <f t="shared" si="7"/>
        <v>6825678</v>
      </c>
      <c r="N15" s="96">
        <f t="shared" si="7"/>
        <v>0</v>
      </c>
      <c r="O15" s="97">
        <f t="shared" si="7"/>
        <v>0</v>
      </c>
      <c r="P15" s="96">
        <f t="shared" si="1"/>
        <v>30828000</v>
      </c>
      <c r="Q15" s="97">
        <f t="shared" si="2"/>
        <v>26565799</v>
      </c>
      <c r="R15" s="52">
        <f t="shared" si="3"/>
        <v>-64.118179077479653</v>
      </c>
      <c r="S15" s="53">
        <f t="shared" si="4"/>
        <v>-54.117678850008147</v>
      </c>
      <c r="T15" s="52">
        <f>IF((SUM($E9:$E13))=0,0,(P15/(SUM($E9:$E13))*100))</f>
        <v>55.78819739770897</v>
      </c>
      <c r="U15" s="54">
        <f>IF((SUM($E9:$E13))=0,0,(Q15/(SUM($E9:$E13))*100))</f>
        <v>48.075062885683778</v>
      </c>
      <c r="V15" s="96">
        <f>SUM(V9:V14)</f>
        <v>5178000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6093000</v>
      </c>
      <c r="H32" s="93">
        <v>2900000</v>
      </c>
      <c r="I32" s="94">
        <v>2900346</v>
      </c>
      <c r="J32" s="93">
        <v>1365000</v>
      </c>
      <c r="K32" s="94">
        <v>1975237</v>
      </c>
      <c r="L32" s="93">
        <v>534000</v>
      </c>
      <c r="M32" s="94">
        <v>1907941</v>
      </c>
      <c r="N32" s="93"/>
      <c r="O32" s="94"/>
      <c r="P32" s="93">
        <f>$H32      +$J32      +$L32      +$N32</f>
        <v>4799000</v>
      </c>
      <c r="Q32" s="94">
        <f>$I32      +$K32      +$M32      +$O32</f>
        <v>6783524</v>
      </c>
      <c r="R32" s="48">
        <f>IF(($J32      =0),0,((($L32      -$J32      )/$J32      )*100))</f>
        <v>-60.879120879120876</v>
      </c>
      <c r="S32" s="49">
        <f>IF(($K32      =0),0,((($M32      -$K32      )/$K32      )*100))</f>
        <v>-3.4069835670352466</v>
      </c>
      <c r="T32" s="48">
        <f>IF(($E32      =0),0,(($P32      /$E32      )*100))</f>
        <v>78.762514360741832</v>
      </c>
      <c r="U32" s="50">
        <f>IF(($E32      =0),0,(($Q32      /$E32      )*100))</f>
        <v>111.33307073691121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6093000</v>
      </c>
      <c r="H33" s="96">
        <f t="shared" si="17"/>
        <v>2900000</v>
      </c>
      <c r="I33" s="97">
        <f t="shared" si="17"/>
        <v>2900346</v>
      </c>
      <c r="J33" s="96">
        <f t="shared" si="17"/>
        <v>1365000</v>
      </c>
      <c r="K33" s="97">
        <f t="shared" si="17"/>
        <v>1975237</v>
      </c>
      <c r="L33" s="96">
        <f t="shared" si="17"/>
        <v>534000</v>
      </c>
      <c r="M33" s="97">
        <f t="shared" si="17"/>
        <v>1907941</v>
      </c>
      <c r="N33" s="96">
        <f t="shared" si="17"/>
        <v>0</v>
      </c>
      <c r="O33" s="97">
        <f t="shared" si="17"/>
        <v>0</v>
      </c>
      <c r="P33" s="96">
        <f>$H33      +$J33      +$L33      +$N33</f>
        <v>4799000</v>
      </c>
      <c r="Q33" s="97">
        <f>$I33      +$K33      +$M33      +$O33</f>
        <v>6783524</v>
      </c>
      <c r="R33" s="52">
        <f>IF(($J33      =0),0,((($L33      -$J33      )/$J33      )*100))</f>
        <v>-60.879120879120876</v>
      </c>
      <c r="S33" s="53">
        <f>IF(($K33      =0),0,((($M33      -$K33      )/$K33      )*100))</f>
        <v>-3.4069835670352466</v>
      </c>
      <c r="T33" s="52">
        <f>IF($E33   =0,0,($P33   /$E33   )*100)</f>
        <v>78.762514360741832</v>
      </c>
      <c r="U33" s="54">
        <f>IF($E33   =0,0,($Q33   /$E33   )*100)</f>
        <v>111.33307073691121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57517000</v>
      </c>
      <c r="C36" s="92">
        <v>-14409000</v>
      </c>
      <c r="D36" s="92"/>
      <c r="E36" s="92">
        <f t="shared" si="18"/>
        <v>43108000</v>
      </c>
      <c r="F36" s="93">
        <v>43108000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57517000</v>
      </c>
      <c r="C40" s="95">
        <f>SUM(C35:C39)</f>
        <v>-14409000</v>
      </c>
      <c r="D40" s="95"/>
      <c r="E40" s="95">
        <f t="shared" si="18"/>
        <v>43108000</v>
      </c>
      <c r="F40" s="96">
        <f t="shared" ref="F40:O40" si="25">SUM(F35:F39)</f>
        <v>43108000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294556000</v>
      </c>
      <c r="C65" s="92">
        <v>-17434000</v>
      </c>
      <c r="D65" s="92"/>
      <c r="E65" s="92">
        <f t="shared" si="35"/>
        <v>277122000</v>
      </c>
      <c r="F65" s="93">
        <v>277122000</v>
      </c>
      <c r="G65" s="94">
        <v>277122000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>
        <v>41182000</v>
      </c>
      <c r="M65" s="94">
        <v>71198489</v>
      </c>
      <c r="N65" s="93"/>
      <c r="O65" s="94"/>
      <c r="P65" s="93">
        <f t="shared" si="36"/>
        <v>141570000</v>
      </c>
      <c r="Q65" s="94">
        <f t="shared" si="37"/>
        <v>126128361</v>
      </c>
      <c r="R65" s="48">
        <f t="shared" si="38"/>
        <v>-41.430460938944435</v>
      </c>
      <c r="S65" s="49">
        <f t="shared" si="39"/>
        <v>42.612045521368955</v>
      </c>
      <c r="T65" s="48">
        <f t="shared" si="40"/>
        <v>51.085803364583107</v>
      </c>
      <c r="U65" s="50">
        <f t="shared" si="41"/>
        <v>45.513658605235243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294556000</v>
      </c>
      <c r="C66" s="95">
        <f>SUM(C61:C65)</f>
        <v>-17434000</v>
      </c>
      <c r="D66" s="95"/>
      <c r="E66" s="95">
        <f t="shared" si="35"/>
        <v>277122000</v>
      </c>
      <c r="F66" s="96">
        <f t="shared" ref="F66:O66" si="42">SUM(F61:F65)</f>
        <v>277122000</v>
      </c>
      <c r="G66" s="97">
        <f t="shared" si="42"/>
        <v>277122000</v>
      </c>
      <c r="H66" s="96">
        <f t="shared" si="42"/>
        <v>30075000</v>
      </c>
      <c r="I66" s="97">
        <f t="shared" si="42"/>
        <v>5005275</v>
      </c>
      <c r="J66" s="96">
        <f t="shared" si="42"/>
        <v>70313000</v>
      </c>
      <c r="K66" s="97">
        <f t="shared" si="42"/>
        <v>49924597</v>
      </c>
      <c r="L66" s="96">
        <f t="shared" si="42"/>
        <v>41182000</v>
      </c>
      <c r="M66" s="97">
        <f t="shared" si="42"/>
        <v>71198489</v>
      </c>
      <c r="N66" s="96">
        <f t="shared" si="42"/>
        <v>0</v>
      </c>
      <c r="O66" s="97">
        <f t="shared" si="42"/>
        <v>0</v>
      </c>
      <c r="P66" s="96">
        <f t="shared" si="36"/>
        <v>141570000</v>
      </c>
      <c r="Q66" s="97">
        <f t="shared" si="37"/>
        <v>126128361</v>
      </c>
      <c r="R66" s="52">
        <f t="shared" si="38"/>
        <v>-41.430460938944435</v>
      </c>
      <c r="S66" s="53">
        <f t="shared" si="39"/>
        <v>42.612045521368955</v>
      </c>
      <c r="T66" s="52">
        <f>IF((+$E61+$E63+$E64++$E65) =0,0,(P66   /(+$E61+$E63+$E64+$E65) )*100)</f>
        <v>51.085803364583107</v>
      </c>
      <c r="U66" s="54">
        <f>IF((+$E61+$E63+$E65) =0,0,(Q66  /(+$E61+$E63+$E65) )*100)</f>
        <v>45.513658605235243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430655000</v>
      </c>
      <c r="C67" s="104">
        <f>SUM(C9:C14,C17:C23,C26:C29,C32,C35:C39,C42:C52,C55:C58,C61:C65)</f>
        <v>-49073000</v>
      </c>
      <c r="D67" s="104"/>
      <c r="E67" s="104">
        <f t="shared" si="35"/>
        <v>381582000</v>
      </c>
      <c r="F67" s="105">
        <f t="shared" ref="F67:O67" si="43">SUM(F9:F14,F17:F23,F26:F29,F32,F35:F39,F42:F52,F55:F58,F61:F65)</f>
        <v>381582000</v>
      </c>
      <c r="G67" s="106">
        <f t="shared" si="43"/>
        <v>338474000</v>
      </c>
      <c r="H67" s="105">
        <f t="shared" si="43"/>
        <v>41267000</v>
      </c>
      <c r="I67" s="106">
        <f t="shared" si="43"/>
        <v>12769254</v>
      </c>
      <c r="J67" s="105">
        <f t="shared" si="43"/>
        <v>88263000</v>
      </c>
      <c r="K67" s="106">
        <f t="shared" si="43"/>
        <v>66776322</v>
      </c>
      <c r="L67" s="105">
        <f t="shared" si="43"/>
        <v>47667000</v>
      </c>
      <c r="M67" s="106">
        <f t="shared" si="43"/>
        <v>79932108</v>
      </c>
      <c r="N67" s="105">
        <f t="shared" si="43"/>
        <v>0</v>
      </c>
      <c r="O67" s="106">
        <f t="shared" si="43"/>
        <v>0</v>
      </c>
      <c r="P67" s="105">
        <f t="shared" si="36"/>
        <v>177197000</v>
      </c>
      <c r="Q67" s="106">
        <f t="shared" si="37"/>
        <v>159477684</v>
      </c>
      <c r="R67" s="61">
        <f t="shared" si="38"/>
        <v>-45.994357771659701</v>
      </c>
      <c r="S67" s="62">
        <f t="shared" si="39"/>
        <v>19.701273753891389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52.351731595336716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47.11667188617146</v>
      </c>
      <c r="V67" s="105">
        <f>SUM(V9:V14,V17:V23,V26:V29,V32,V35:V39,V42:V52,V55:V58,V61:V65)</f>
        <v>5178000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430655000</v>
      </c>
      <c r="C73" s="104">
        <f>SUM(C9:C14,C17:C23,C26:C29,C32,C35:C39,C42:C52,C55:C58,C61:C65,C69:C70)</f>
        <v>-49073000</v>
      </c>
      <c r="D73" s="104"/>
      <c r="E73" s="104">
        <f>$B73      +$C73      +$D73</f>
        <v>381582000</v>
      </c>
      <c r="F73" s="105">
        <f t="shared" ref="F73:O73" si="46">SUM(F9:F14,F17:F23,F26:F29,F32,F35:F39,F42:F52,F55:F58,F61:F65,F69:F70)</f>
        <v>381582000</v>
      </c>
      <c r="G73" s="106">
        <f t="shared" si="46"/>
        <v>338474000</v>
      </c>
      <c r="H73" s="105">
        <f t="shared" si="46"/>
        <v>41267000</v>
      </c>
      <c r="I73" s="106">
        <f t="shared" si="46"/>
        <v>12769254</v>
      </c>
      <c r="J73" s="105">
        <f t="shared" si="46"/>
        <v>88263000</v>
      </c>
      <c r="K73" s="106">
        <f t="shared" si="46"/>
        <v>66776322</v>
      </c>
      <c r="L73" s="105">
        <f t="shared" si="46"/>
        <v>47667000</v>
      </c>
      <c r="M73" s="106">
        <f t="shared" si="46"/>
        <v>79932108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177197000</v>
      </c>
      <c r="Q73" s="106">
        <f>$I73      +$K73      +$M73      +$O73</f>
        <v>159477684</v>
      </c>
      <c r="R73" s="61">
        <f>IF(($J73      =0),0,((($L73      -$J73      )/$J73      )*100))</f>
        <v>-45.994357771659701</v>
      </c>
      <c r="S73" s="62">
        <f>IF(($K73      =0),0,((($M73      -$K73      )/$K73      )*100))</f>
        <v>19.701273753891389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52.351731595336716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47.11667188617146</v>
      </c>
      <c r="V73" s="105">
        <f>SUM(V9:V14,V17:V23,V26:V29,V32,V35:V39,V42:V52,V55:V58,V61:V65,V69:V70)</f>
        <v>5178000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/WpGk7x2Lg9EfTufb1bMVbJPf1btj3RH25A0DDZhsEIKY1PVZ+wjDyomcD1sapKzsfQIzQOBZkrJt+F6VBjBw==" saltValue="7W+DXapfNY/cJb1U/bxWz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1670000</v>
      </c>
      <c r="I10" s="94">
        <v>-301184</v>
      </c>
      <c r="J10" s="93">
        <v>181000</v>
      </c>
      <c r="K10" s="94">
        <v>215694</v>
      </c>
      <c r="L10" s="93"/>
      <c r="M10" s="94"/>
      <c r="N10" s="93"/>
      <c r="O10" s="94"/>
      <c r="P10" s="93">
        <f t="shared" ref="P10:P15" si="1">$H10      +$J10      +$L10      +$N10</f>
        <v>1851000</v>
      </c>
      <c r="Q10" s="94">
        <f t="shared" ref="Q10:Q15" si="2">$I10      +$K10      +$M10      +$O10</f>
        <v>-85490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88.142857142857139</v>
      </c>
      <c r="U10" s="50">
        <f t="shared" ref="U10:U14" si="6">IF(($E10      =0),0,(($Q10      /$E10      )*100))</f>
        <v>-4.0709523809523809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1670000</v>
      </c>
      <c r="I15" s="97">
        <f t="shared" si="7"/>
        <v>-301184</v>
      </c>
      <c r="J15" s="96">
        <f t="shared" si="7"/>
        <v>181000</v>
      </c>
      <c r="K15" s="97">
        <f t="shared" si="7"/>
        <v>215694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1851000</v>
      </c>
      <c r="Q15" s="97">
        <f t="shared" si="2"/>
        <v>-85490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88.142857142857139</v>
      </c>
      <c r="U15" s="54">
        <f>IF((SUM($E9:$E13))=0,0,(Q15/(SUM($E9:$E13))*100))</f>
        <v>-4.0709523809523809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4190000</v>
      </c>
      <c r="C20" s="92"/>
      <c r="D20" s="92"/>
      <c r="E20" s="92">
        <f t="shared" si="8"/>
        <v>4190000</v>
      </c>
      <c r="F20" s="93">
        <v>4190000</v>
      </c>
      <c r="G20" s="94">
        <v>4190000</v>
      </c>
      <c r="H20" s="93"/>
      <c r="I20" s="94"/>
      <c r="J20" s="93">
        <v>1073000</v>
      </c>
      <c r="K20" s="94"/>
      <c r="L20" s="93">
        <v>1370000</v>
      </c>
      <c r="M20" s="94"/>
      <c r="N20" s="93"/>
      <c r="O20" s="94"/>
      <c r="P20" s="93">
        <f t="shared" si="9"/>
        <v>2443000</v>
      </c>
      <c r="Q20" s="94">
        <f t="shared" si="10"/>
        <v>0</v>
      </c>
      <c r="R20" s="48">
        <f t="shared" si="11"/>
        <v>27.679403541472507</v>
      </c>
      <c r="S20" s="49">
        <f t="shared" si="12"/>
        <v>0</v>
      </c>
      <c r="T20" s="48">
        <f t="shared" si="13"/>
        <v>58.305489260143197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38991000</v>
      </c>
      <c r="D21" s="92"/>
      <c r="E21" s="92">
        <f t="shared" si="8"/>
        <v>38991000</v>
      </c>
      <c r="F21" s="93">
        <v>38991000</v>
      </c>
      <c r="G21" s="94">
        <v>38991000</v>
      </c>
      <c r="H21" s="93"/>
      <c r="I21" s="94"/>
      <c r="J21" s="93"/>
      <c r="K21" s="94">
        <v>480204</v>
      </c>
      <c r="L21" s="93"/>
      <c r="M21" s="94">
        <v>2583259</v>
      </c>
      <c r="N21" s="93"/>
      <c r="O21" s="94"/>
      <c r="P21" s="93">
        <f t="shared" si="9"/>
        <v>0</v>
      </c>
      <c r="Q21" s="94">
        <f t="shared" si="10"/>
        <v>3063463</v>
      </c>
      <c r="R21" s="48">
        <f t="shared" si="11"/>
        <v>0</v>
      </c>
      <c r="S21" s="49">
        <f t="shared" si="12"/>
        <v>437.9503294433199</v>
      </c>
      <c r="T21" s="48">
        <f t="shared" si="13"/>
        <v>0</v>
      </c>
      <c r="U21" s="50">
        <f t="shared" si="14"/>
        <v>7.856846451745275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4190000</v>
      </c>
      <c r="C24" s="95">
        <f>SUM(C17:C23)</f>
        <v>38991000</v>
      </c>
      <c r="D24" s="95"/>
      <c r="E24" s="95">
        <f t="shared" si="8"/>
        <v>43181000</v>
      </c>
      <c r="F24" s="96">
        <f t="shared" ref="F24:O24" si="15">SUM(F17:F23)</f>
        <v>43181000</v>
      </c>
      <c r="G24" s="97">
        <f t="shared" si="15"/>
        <v>43181000</v>
      </c>
      <c r="H24" s="96">
        <f t="shared" si="15"/>
        <v>0</v>
      </c>
      <c r="I24" s="97">
        <f t="shared" si="15"/>
        <v>0</v>
      </c>
      <c r="J24" s="96">
        <f t="shared" si="15"/>
        <v>1073000</v>
      </c>
      <c r="K24" s="97">
        <f t="shared" si="15"/>
        <v>480204</v>
      </c>
      <c r="L24" s="96">
        <f t="shared" si="15"/>
        <v>1370000</v>
      </c>
      <c r="M24" s="97">
        <f t="shared" si="15"/>
        <v>2583259</v>
      </c>
      <c r="N24" s="96">
        <f t="shared" si="15"/>
        <v>0</v>
      </c>
      <c r="O24" s="97">
        <f t="shared" si="15"/>
        <v>0</v>
      </c>
      <c r="P24" s="96">
        <f t="shared" si="9"/>
        <v>2443000</v>
      </c>
      <c r="Q24" s="97">
        <f t="shared" si="10"/>
        <v>3063463</v>
      </c>
      <c r="R24" s="52">
        <f t="shared" si="11"/>
        <v>27.679403541472507</v>
      </c>
      <c r="S24" s="53">
        <f t="shared" si="12"/>
        <v>437.9503294433199</v>
      </c>
      <c r="T24" s="52">
        <f>IF(($E24-$E19-$E23)   =0,0,($P24   /($E24-$E19-$E23)   )*100)</f>
        <v>5.6575808804798404</v>
      </c>
      <c r="U24" s="54">
        <f>IF(($E24-$E19-$E23)   =0,0,($Q24   /($E24-$E19-$E23)   )*100)</f>
        <v>7.0944697899539149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1749000</v>
      </c>
      <c r="C32" s="92"/>
      <c r="D32" s="92"/>
      <c r="E32" s="92">
        <f>$B32      +$C32      +$D32</f>
        <v>1749000</v>
      </c>
      <c r="F32" s="93">
        <v>1749000</v>
      </c>
      <c r="G32" s="94">
        <v>1749000</v>
      </c>
      <c r="H32" s="93">
        <v>1070000</v>
      </c>
      <c r="I32" s="94">
        <v>718804</v>
      </c>
      <c r="J32" s="93">
        <v>154000</v>
      </c>
      <c r="K32" s="94">
        <v>746805</v>
      </c>
      <c r="L32" s="93"/>
      <c r="M32" s="94">
        <v>3166929</v>
      </c>
      <c r="N32" s="93"/>
      <c r="O32" s="94"/>
      <c r="P32" s="93">
        <f>$H32      +$J32      +$L32      +$N32</f>
        <v>1224000</v>
      </c>
      <c r="Q32" s="94">
        <f>$I32      +$K32      +$M32      +$O32</f>
        <v>4632538</v>
      </c>
      <c r="R32" s="48">
        <f>IF(($J32      =0),0,((($L32      -$J32      )/$J32      )*100))</f>
        <v>-100</v>
      </c>
      <c r="S32" s="49">
        <f>IF(($K32      =0),0,((($M32      -$K32      )/$K32      )*100))</f>
        <v>324.06371141060919</v>
      </c>
      <c r="T32" s="48">
        <f>IF(($E32      =0),0,(($P32      /$E32      )*100))</f>
        <v>69.982847341337902</v>
      </c>
      <c r="U32" s="50">
        <f>IF(($E32      =0),0,(($Q32      /$E32      )*100))</f>
        <v>264.86781017724417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1749000</v>
      </c>
      <c r="C33" s="95">
        <f>C32</f>
        <v>0</v>
      </c>
      <c r="D33" s="95"/>
      <c r="E33" s="95">
        <f>$B33      +$C33      +$D33</f>
        <v>1749000</v>
      </c>
      <c r="F33" s="96">
        <f t="shared" ref="F33:O33" si="17">F32</f>
        <v>1749000</v>
      </c>
      <c r="G33" s="97">
        <f t="shared" si="17"/>
        <v>1749000</v>
      </c>
      <c r="H33" s="96">
        <f t="shared" si="17"/>
        <v>1070000</v>
      </c>
      <c r="I33" s="97">
        <f t="shared" si="17"/>
        <v>718804</v>
      </c>
      <c r="J33" s="96">
        <f t="shared" si="17"/>
        <v>154000</v>
      </c>
      <c r="K33" s="97">
        <f t="shared" si="17"/>
        <v>746805</v>
      </c>
      <c r="L33" s="96">
        <f t="shared" si="17"/>
        <v>0</v>
      </c>
      <c r="M33" s="97">
        <f t="shared" si="17"/>
        <v>3166929</v>
      </c>
      <c r="N33" s="96">
        <f t="shared" si="17"/>
        <v>0</v>
      </c>
      <c r="O33" s="97">
        <f t="shared" si="17"/>
        <v>0</v>
      </c>
      <c r="P33" s="96">
        <f>$H33      +$J33      +$L33      +$N33</f>
        <v>1224000</v>
      </c>
      <c r="Q33" s="97">
        <f>$I33      +$K33      +$M33      +$O33</f>
        <v>4632538</v>
      </c>
      <c r="R33" s="52">
        <f>IF(($J33      =0),0,((($L33      -$J33      )/$J33      )*100))</f>
        <v>-100</v>
      </c>
      <c r="S33" s="53">
        <f>IF(($K33      =0),0,((($M33      -$K33      )/$K33      )*100))</f>
        <v>324.06371141060919</v>
      </c>
      <c r="T33" s="52">
        <f>IF($E33   =0,0,($P33   /$E33   )*100)</f>
        <v>69.982847341337902</v>
      </c>
      <c r="U33" s="54">
        <f>IF($E33   =0,0,($Q33   /$E33   )*100)</f>
        <v>264.86781017724417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30196000</v>
      </c>
      <c r="C35" s="92">
        <v>-2300000</v>
      </c>
      <c r="D35" s="92"/>
      <c r="E35" s="92">
        <f t="shared" ref="E35:E40" si="18">$B35      +$C35      +$D35</f>
        <v>27896000</v>
      </c>
      <c r="F35" s="93">
        <v>27896000</v>
      </c>
      <c r="G35" s="94">
        <v>27896000</v>
      </c>
      <c r="H35" s="93"/>
      <c r="I35" s="94">
        <v>-6071759</v>
      </c>
      <c r="J35" s="93">
        <v>15015000</v>
      </c>
      <c r="K35" s="94">
        <v>-9344705</v>
      </c>
      <c r="L35" s="93">
        <v>3931000</v>
      </c>
      <c r="M35" s="94">
        <v>1270899</v>
      </c>
      <c r="N35" s="93"/>
      <c r="O35" s="94"/>
      <c r="P35" s="93">
        <f t="shared" ref="P35:P40" si="19">$H35      +$J35      +$L35      +$N35</f>
        <v>18946000</v>
      </c>
      <c r="Q35" s="94">
        <f t="shared" ref="Q35:Q40" si="20">$I35      +$K35      +$M35      +$O35</f>
        <v>-14145565</v>
      </c>
      <c r="R35" s="48">
        <f t="shared" ref="R35:R40" si="21">IF(($J35      =0),0,((($L35      -$J35      )/$J35      )*100))</f>
        <v>-73.819513819513816</v>
      </c>
      <c r="S35" s="49">
        <f t="shared" ref="S35:S40" si="22">IF(($K35      =0),0,((($M35      -$K35      )/$K35      )*100))</f>
        <v>-113.60020460785012</v>
      </c>
      <c r="T35" s="48">
        <f t="shared" ref="T35:T39" si="23">IF(($E35      =0),0,(($P35      /$E35      )*100))</f>
        <v>67.916547175222249</v>
      </c>
      <c r="U35" s="50">
        <f t="shared" ref="U35:U39" si="24">IF(($E35      =0),0,(($Q35      /$E35      )*100))</f>
        <v>-50.708219816461138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15361000</v>
      </c>
      <c r="C36" s="92">
        <v>11848000</v>
      </c>
      <c r="D36" s="92"/>
      <c r="E36" s="92">
        <f t="shared" si="18"/>
        <v>27209000</v>
      </c>
      <c r="F36" s="93">
        <v>27209000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45557000</v>
      </c>
      <c r="C40" s="95">
        <f>SUM(C35:C39)</f>
        <v>9548000</v>
      </c>
      <c r="D40" s="95"/>
      <c r="E40" s="95">
        <f t="shared" si="18"/>
        <v>55105000</v>
      </c>
      <c r="F40" s="96">
        <f t="shared" ref="F40:O40" si="25">SUM(F35:F39)</f>
        <v>55105000</v>
      </c>
      <c r="G40" s="97">
        <f t="shared" si="25"/>
        <v>27896000</v>
      </c>
      <c r="H40" s="96">
        <f t="shared" si="25"/>
        <v>0</v>
      </c>
      <c r="I40" s="97">
        <f t="shared" si="25"/>
        <v>-6071759</v>
      </c>
      <c r="J40" s="96">
        <f t="shared" si="25"/>
        <v>15015000</v>
      </c>
      <c r="K40" s="97">
        <f t="shared" si="25"/>
        <v>-9344705</v>
      </c>
      <c r="L40" s="96">
        <f t="shared" si="25"/>
        <v>3931000</v>
      </c>
      <c r="M40" s="97">
        <f t="shared" si="25"/>
        <v>1270899</v>
      </c>
      <c r="N40" s="96">
        <f t="shared" si="25"/>
        <v>0</v>
      </c>
      <c r="O40" s="97">
        <f t="shared" si="25"/>
        <v>0</v>
      </c>
      <c r="P40" s="96">
        <f t="shared" si="19"/>
        <v>18946000</v>
      </c>
      <c r="Q40" s="97">
        <f t="shared" si="20"/>
        <v>-14145565</v>
      </c>
      <c r="R40" s="52">
        <f t="shared" si="21"/>
        <v>-73.819513819513816</v>
      </c>
      <c r="S40" s="53">
        <f t="shared" si="22"/>
        <v>-113.60020460785012</v>
      </c>
      <c r="T40" s="52">
        <f>IF((+$E35+$E38) =0,0,(P40   /(+$E35+$E38) )*100)</f>
        <v>67.916547175222249</v>
      </c>
      <c r="U40" s="54">
        <f>IF((+$E35+$E38) =0,0,(Q40   /(+$E35+$E38) )*100)</f>
        <v>-50.708219816461138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53596000</v>
      </c>
      <c r="C67" s="104">
        <f>SUM(C9:C14,C17:C23,C26:C29,C32,C35:C39,C42:C52,C55:C58,C61:C65)</f>
        <v>48539000</v>
      </c>
      <c r="D67" s="104"/>
      <c r="E67" s="104">
        <f t="shared" si="35"/>
        <v>102135000</v>
      </c>
      <c r="F67" s="105">
        <f t="shared" ref="F67:O67" si="43">SUM(F9:F14,F17:F23,F26:F29,F32,F35:F39,F42:F52,F55:F58,F61:F65)</f>
        <v>102135000</v>
      </c>
      <c r="G67" s="106">
        <f t="shared" si="43"/>
        <v>74926000</v>
      </c>
      <c r="H67" s="105">
        <f t="shared" si="43"/>
        <v>2740000</v>
      </c>
      <c r="I67" s="106">
        <f t="shared" si="43"/>
        <v>-5654139</v>
      </c>
      <c r="J67" s="105">
        <f t="shared" si="43"/>
        <v>16423000</v>
      </c>
      <c r="K67" s="106">
        <f t="shared" si="43"/>
        <v>-7902002</v>
      </c>
      <c r="L67" s="105">
        <f t="shared" si="43"/>
        <v>5301000</v>
      </c>
      <c r="M67" s="106">
        <f t="shared" si="43"/>
        <v>7021087</v>
      </c>
      <c r="N67" s="105">
        <f t="shared" si="43"/>
        <v>0</v>
      </c>
      <c r="O67" s="106">
        <f t="shared" si="43"/>
        <v>0</v>
      </c>
      <c r="P67" s="105">
        <f t="shared" si="36"/>
        <v>24464000</v>
      </c>
      <c r="Q67" s="106">
        <f t="shared" si="37"/>
        <v>-6535054</v>
      </c>
      <c r="R67" s="61">
        <f t="shared" si="38"/>
        <v>-67.722097059002621</v>
      </c>
      <c r="S67" s="62">
        <f t="shared" si="39"/>
        <v>-188.8520023153626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32.650882203774387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-8.7220110509035589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50968000</v>
      </c>
      <c r="C69" s="92">
        <v>-3409000</v>
      </c>
      <c r="D69" s="92"/>
      <c r="E69" s="92">
        <f>$B69      +$C69      +$D69</f>
        <v>47559000</v>
      </c>
      <c r="F69" s="93">
        <v>47559000</v>
      </c>
      <c r="G69" s="94">
        <v>47559000</v>
      </c>
      <c r="H69" s="93">
        <v>14088000</v>
      </c>
      <c r="I69" s="94">
        <v>-1166193</v>
      </c>
      <c r="J69" s="93">
        <v>18983000</v>
      </c>
      <c r="K69" s="94">
        <v>-17618959</v>
      </c>
      <c r="L69" s="93">
        <v>5080000</v>
      </c>
      <c r="M69" s="94">
        <v>7955419</v>
      </c>
      <c r="N69" s="93"/>
      <c r="O69" s="94"/>
      <c r="P69" s="93">
        <f>$H69      +$J69      +$L69      +$N69</f>
        <v>38151000</v>
      </c>
      <c r="Q69" s="94">
        <f>$I69      +$K69      +$M69      +$O69</f>
        <v>-10829733</v>
      </c>
      <c r="R69" s="48">
        <f>IF(($J69      =0),0,((($L69      -$J69      )/$J69      )*100))</f>
        <v>-73.239214033609016</v>
      </c>
      <c r="S69" s="49">
        <f>IF(($K69      =0),0,((($M69      -$K69      )/$K69      )*100))</f>
        <v>-145.15260521350893</v>
      </c>
      <c r="T69" s="48">
        <f>IF(($E69      =0),0,(($P69      /$E69      )*100))</f>
        <v>80.218255219832216</v>
      </c>
      <c r="U69" s="50">
        <f>IF(($E69      =0),0,(($Q69      /$E69      )*100))</f>
        <v>-22.771153724847032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50968000</v>
      </c>
      <c r="C71" s="101">
        <f>SUM(C69:C70)</f>
        <v>-3409000</v>
      </c>
      <c r="D71" s="101"/>
      <c r="E71" s="101">
        <f>$B71      +$C71      +$D71</f>
        <v>47559000</v>
      </c>
      <c r="F71" s="102">
        <f t="shared" ref="F71:O71" si="44">SUM(F69:F70)</f>
        <v>47559000</v>
      </c>
      <c r="G71" s="103">
        <f t="shared" si="44"/>
        <v>47559000</v>
      </c>
      <c r="H71" s="102">
        <f t="shared" si="44"/>
        <v>14088000</v>
      </c>
      <c r="I71" s="103">
        <f t="shared" si="44"/>
        <v>-1166193</v>
      </c>
      <c r="J71" s="102">
        <f t="shared" si="44"/>
        <v>18983000</v>
      </c>
      <c r="K71" s="103">
        <f t="shared" si="44"/>
        <v>-17618959</v>
      </c>
      <c r="L71" s="102">
        <f t="shared" si="44"/>
        <v>5080000</v>
      </c>
      <c r="M71" s="103">
        <f t="shared" si="44"/>
        <v>7955419</v>
      </c>
      <c r="N71" s="102">
        <f t="shared" si="44"/>
        <v>0</v>
      </c>
      <c r="O71" s="103">
        <f t="shared" si="44"/>
        <v>0</v>
      </c>
      <c r="P71" s="102">
        <f>$H71      +$J71      +$L71      +$N71</f>
        <v>38151000</v>
      </c>
      <c r="Q71" s="103">
        <f>$I71      +$K71      +$M71      +$O71</f>
        <v>-10829733</v>
      </c>
      <c r="R71" s="57">
        <f>IF(($J71      =0),0,((($L71      -$J71      )/$J71      )*100))</f>
        <v>-73.239214033609016</v>
      </c>
      <c r="S71" s="58">
        <f>IF(($K71      =0),0,((($M71      -$K71      )/$K71      )*100))</f>
        <v>-145.15260521350893</v>
      </c>
      <c r="T71" s="57">
        <f>IF(($E69      =0),0,(($P69      /$E69      )*100))</f>
        <v>80.218255219832216</v>
      </c>
      <c r="U71" s="59">
        <f>IF($E69   =0,0,($Q69   /$E69 )*100)</f>
        <v>-22.771153724847032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50968000</v>
      </c>
      <c r="C72" s="104">
        <f>SUM(C69:C70)</f>
        <v>-3409000</v>
      </c>
      <c r="D72" s="104"/>
      <c r="E72" s="104">
        <f>$B72      +$C72      +$D72</f>
        <v>47559000</v>
      </c>
      <c r="F72" s="105">
        <f t="shared" ref="F72:O72" si="45">SUM(F69:F70)</f>
        <v>47559000</v>
      </c>
      <c r="G72" s="106">
        <f t="shared" si="45"/>
        <v>47559000</v>
      </c>
      <c r="H72" s="105">
        <f t="shared" si="45"/>
        <v>14088000</v>
      </c>
      <c r="I72" s="106">
        <f t="shared" si="45"/>
        <v>-1166193</v>
      </c>
      <c r="J72" s="105">
        <f t="shared" si="45"/>
        <v>18983000</v>
      </c>
      <c r="K72" s="106">
        <f t="shared" si="45"/>
        <v>-17618959</v>
      </c>
      <c r="L72" s="105">
        <f t="shared" si="45"/>
        <v>5080000</v>
      </c>
      <c r="M72" s="106">
        <f t="shared" si="45"/>
        <v>7955419</v>
      </c>
      <c r="N72" s="105">
        <f t="shared" si="45"/>
        <v>0</v>
      </c>
      <c r="O72" s="106">
        <f t="shared" si="45"/>
        <v>0</v>
      </c>
      <c r="P72" s="105">
        <f>$H72      +$J72      +$L72      +$N72</f>
        <v>38151000</v>
      </c>
      <c r="Q72" s="106">
        <f>$I72      +$K72      +$M72      +$O72</f>
        <v>-10829733</v>
      </c>
      <c r="R72" s="61">
        <f>IF(($J72      =0),0,((($L72      -$J72      )/$J72      )*100))</f>
        <v>-73.239214033609016</v>
      </c>
      <c r="S72" s="62">
        <f>IF(($K72      =0),0,((($M72      -$K72      )/$K72      )*100))</f>
        <v>-145.15260521350893</v>
      </c>
      <c r="T72" s="61">
        <f>IF(($E69      =0),0,(($P69      /$E69      )*100))</f>
        <v>80.218255219832216</v>
      </c>
      <c r="U72" s="65">
        <f>IF($E69   =0,0,($Q69   /$E69 )*100)</f>
        <v>-22.771153724847032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104564000</v>
      </c>
      <c r="C73" s="104">
        <f>SUM(C9:C14,C17:C23,C26:C29,C32,C35:C39,C42:C52,C55:C58,C61:C65,C69:C70)</f>
        <v>45130000</v>
      </c>
      <c r="D73" s="104"/>
      <c r="E73" s="104">
        <f>$B73      +$C73      +$D73</f>
        <v>149694000</v>
      </c>
      <c r="F73" s="105">
        <f t="shared" ref="F73:O73" si="46">SUM(F9:F14,F17:F23,F26:F29,F32,F35:F39,F42:F52,F55:F58,F61:F65,F69:F70)</f>
        <v>149694000</v>
      </c>
      <c r="G73" s="106">
        <f t="shared" si="46"/>
        <v>122485000</v>
      </c>
      <c r="H73" s="105">
        <f t="shared" si="46"/>
        <v>16828000</v>
      </c>
      <c r="I73" s="106">
        <f t="shared" si="46"/>
        <v>-6820332</v>
      </c>
      <c r="J73" s="105">
        <f t="shared" si="46"/>
        <v>35406000</v>
      </c>
      <c r="K73" s="106">
        <f t="shared" si="46"/>
        <v>-25520961</v>
      </c>
      <c r="L73" s="105">
        <f t="shared" si="46"/>
        <v>10381000</v>
      </c>
      <c r="M73" s="106">
        <f t="shared" si="46"/>
        <v>14976506</v>
      </c>
      <c r="N73" s="105">
        <f t="shared" si="46"/>
        <v>0</v>
      </c>
      <c r="O73" s="106">
        <f t="shared" si="46"/>
        <v>0</v>
      </c>
      <c r="P73" s="105">
        <f>$H73      +$J73      +$L73      +$N73</f>
        <v>62615000</v>
      </c>
      <c r="Q73" s="106">
        <f>$I73      +$K73      +$M73      +$O73</f>
        <v>-17364787</v>
      </c>
      <c r="R73" s="61">
        <f>IF(($J73      =0),0,((($L73      -$J73      )/$J73      )*100))</f>
        <v>-70.680110715697907</v>
      </c>
      <c r="S73" s="62">
        <f>IF(($K73      =0),0,((($M73      -$K73      )/$K73      )*100))</f>
        <v>-158.68315852212618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51.120545372902804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-14.177072294566681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7zORfnoZBMSHFCBjnpuWZL/1sqtQMXCyb5Wf2Fqxmxbt/EEF80suhUKcjeEemf9Dnr2c7xxxJCVXwbYO05sUA==" saltValue="bAXFn9DLkXGdE0jlWWuRu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382000</v>
      </c>
      <c r="I10" s="94"/>
      <c r="J10" s="93">
        <v>1118000</v>
      </c>
      <c r="K10" s="94"/>
      <c r="L10" s="93">
        <v>892000</v>
      </c>
      <c r="M10" s="94">
        <v>856689</v>
      </c>
      <c r="N10" s="93"/>
      <c r="O10" s="94"/>
      <c r="P10" s="93">
        <f t="shared" ref="P10:P15" si="1">$H10      +$J10      +$L10      +$N10</f>
        <v>2392000</v>
      </c>
      <c r="Q10" s="94">
        <f t="shared" ref="Q10:Q15" si="2">$I10      +$K10      +$M10      +$O10</f>
        <v>856689</v>
      </c>
      <c r="R10" s="48">
        <f t="shared" ref="R10:R15" si="3">IF(($J10      =0),0,((($L10      -$J10      )/$J10      )*100))</f>
        <v>-20.214669051878353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77.161290322580641</v>
      </c>
      <c r="U10" s="50">
        <f t="shared" ref="U10:U14" si="6">IF(($E10      =0),0,(($Q10      /$E10      )*100))</f>
        <v>27.635129032258064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382000</v>
      </c>
      <c r="I15" s="97">
        <f t="shared" si="7"/>
        <v>0</v>
      </c>
      <c r="J15" s="96">
        <f t="shared" si="7"/>
        <v>1118000</v>
      </c>
      <c r="K15" s="97">
        <f t="shared" si="7"/>
        <v>0</v>
      </c>
      <c r="L15" s="96">
        <f t="shared" si="7"/>
        <v>892000</v>
      </c>
      <c r="M15" s="97">
        <f t="shared" si="7"/>
        <v>856689</v>
      </c>
      <c r="N15" s="96">
        <f t="shared" si="7"/>
        <v>0</v>
      </c>
      <c r="O15" s="97">
        <f t="shared" si="7"/>
        <v>0</v>
      </c>
      <c r="P15" s="96">
        <f t="shared" si="1"/>
        <v>2392000</v>
      </c>
      <c r="Q15" s="97">
        <f t="shared" si="2"/>
        <v>856689</v>
      </c>
      <c r="R15" s="52">
        <f t="shared" si="3"/>
        <v>-20.214669051878353</v>
      </c>
      <c r="S15" s="53">
        <f t="shared" si="4"/>
        <v>0</v>
      </c>
      <c r="T15" s="52">
        <f>IF((SUM($E9:$E13))=0,0,(P15/(SUM($E9:$E13))*100))</f>
        <v>77.161290322580641</v>
      </c>
      <c r="U15" s="54">
        <f>IF((SUM($E9:$E13))=0,0,(Q15/(SUM($E9:$E13))*100))</f>
        <v>27.635129032258064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3395000</v>
      </c>
      <c r="C20" s="92"/>
      <c r="D20" s="92"/>
      <c r="E20" s="92">
        <f t="shared" si="8"/>
        <v>3395000</v>
      </c>
      <c r="F20" s="93">
        <v>3395000</v>
      </c>
      <c r="G20" s="94">
        <v>3395000</v>
      </c>
      <c r="H20" s="93">
        <v>2678000</v>
      </c>
      <c r="I20" s="94"/>
      <c r="J20" s="93">
        <v>613000</v>
      </c>
      <c r="K20" s="94"/>
      <c r="L20" s="93">
        <v>102000</v>
      </c>
      <c r="M20" s="94"/>
      <c r="N20" s="93"/>
      <c r="O20" s="94"/>
      <c r="P20" s="93">
        <f t="shared" si="9"/>
        <v>3393000</v>
      </c>
      <c r="Q20" s="94">
        <f t="shared" si="10"/>
        <v>0</v>
      </c>
      <c r="R20" s="48">
        <f t="shared" si="11"/>
        <v>-83.360522022838495</v>
      </c>
      <c r="S20" s="49">
        <f t="shared" si="12"/>
        <v>0</v>
      </c>
      <c r="T20" s="48">
        <f t="shared" si="13"/>
        <v>99.941089837997055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42739000</v>
      </c>
      <c r="D21" s="92"/>
      <c r="E21" s="92">
        <f t="shared" si="8"/>
        <v>42739000</v>
      </c>
      <c r="F21" s="93">
        <v>42739000</v>
      </c>
      <c r="G21" s="94">
        <v>42739000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3395000</v>
      </c>
      <c r="C24" s="95">
        <f>SUM(C17:C23)</f>
        <v>42739000</v>
      </c>
      <c r="D24" s="95"/>
      <c r="E24" s="95">
        <f t="shared" si="8"/>
        <v>46134000</v>
      </c>
      <c r="F24" s="96">
        <f t="shared" ref="F24:O24" si="15">SUM(F17:F23)</f>
        <v>46134000</v>
      </c>
      <c r="G24" s="97">
        <f t="shared" si="15"/>
        <v>46134000</v>
      </c>
      <c r="H24" s="96">
        <f t="shared" si="15"/>
        <v>2678000</v>
      </c>
      <c r="I24" s="97">
        <f t="shared" si="15"/>
        <v>0</v>
      </c>
      <c r="J24" s="96">
        <f t="shared" si="15"/>
        <v>613000</v>
      </c>
      <c r="K24" s="97">
        <f t="shared" si="15"/>
        <v>0</v>
      </c>
      <c r="L24" s="96">
        <f t="shared" si="15"/>
        <v>102000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3393000</v>
      </c>
      <c r="Q24" s="97">
        <f t="shared" si="10"/>
        <v>0</v>
      </c>
      <c r="R24" s="52">
        <f t="shared" si="11"/>
        <v>-83.360522022838495</v>
      </c>
      <c r="S24" s="53">
        <f t="shared" si="12"/>
        <v>0</v>
      </c>
      <c r="T24" s="52">
        <f>IF(($E24-$E19-$E23)   =0,0,($P24   /($E24-$E19-$E23)   )*100)</f>
        <v>7.3546625048770977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1416000</v>
      </c>
      <c r="C32" s="92">
        <v>712000</v>
      </c>
      <c r="D32" s="92"/>
      <c r="E32" s="92">
        <f>$B32      +$C32      +$D32</f>
        <v>2128000</v>
      </c>
      <c r="F32" s="93">
        <v>2128000</v>
      </c>
      <c r="G32" s="94">
        <v>2128000</v>
      </c>
      <c r="H32" s="93">
        <v>770000</v>
      </c>
      <c r="I32" s="94">
        <v>503427</v>
      </c>
      <c r="J32" s="93">
        <v>221000</v>
      </c>
      <c r="K32" s="94">
        <v>501902</v>
      </c>
      <c r="L32" s="93"/>
      <c r="M32" s="94"/>
      <c r="N32" s="93"/>
      <c r="O32" s="94"/>
      <c r="P32" s="93">
        <f>$H32      +$J32      +$L32      +$N32</f>
        <v>991000</v>
      </c>
      <c r="Q32" s="94">
        <f>$I32      +$K32      +$M32      +$O32</f>
        <v>1005329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46.569548872180448</v>
      </c>
      <c r="U32" s="50">
        <f>IF(($E32      =0),0,(($Q32      /$E32      )*100))</f>
        <v>47.24290413533835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1416000</v>
      </c>
      <c r="C33" s="95">
        <f>C32</f>
        <v>712000</v>
      </c>
      <c r="D33" s="95"/>
      <c r="E33" s="95">
        <f>$B33      +$C33      +$D33</f>
        <v>2128000</v>
      </c>
      <c r="F33" s="96">
        <f t="shared" ref="F33:O33" si="17">F32</f>
        <v>2128000</v>
      </c>
      <c r="G33" s="97">
        <f t="shared" si="17"/>
        <v>2128000</v>
      </c>
      <c r="H33" s="96">
        <f t="shared" si="17"/>
        <v>770000</v>
      </c>
      <c r="I33" s="97">
        <f t="shared" si="17"/>
        <v>503427</v>
      </c>
      <c r="J33" s="96">
        <f t="shared" si="17"/>
        <v>221000</v>
      </c>
      <c r="K33" s="97">
        <f t="shared" si="17"/>
        <v>501902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991000</v>
      </c>
      <c r="Q33" s="97">
        <f>$I33      +$K33      +$M33      +$O33</f>
        <v>1005329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46.569548872180448</v>
      </c>
      <c r="U33" s="54">
        <f>IF($E33   =0,0,($Q33   /$E33   )*100)</f>
        <v>47.24290413533835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24881000</v>
      </c>
      <c r="C35" s="92">
        <v>-2500000</v>
      </c>
      <c r="D35" s="92"/>
      <c r="E35" s="92">
        <f t="shared" ref="E35:E40" si="18">$B35      +$C35      +$D35</f>
        <v>22381000</v>
      </c>
      <c r="F35" s="93">
        <v>22381000</v>
      </c>
      <c r="G35" s="94">
        <v>22381000</v>
      </c>
      <c r="H35" s="93">
        <v>350000</v>
      </c>
      <c r="I35" s="94">
        <v>178514</v>
      </c>
      <c r="J35" s="93">
        <v>12844000</v>
      </c>
      <c r="K35" s="94"/>
      <c r="L35" s="93">
        <v>3140000</v>
      </c>
      <c r="M35" s="94">
        <v>2048402</v>
      </c>
      <c r="N35" s="93"/>
      <c r="O35" s="94"/>
      <c r="P35" s="93">
        <f t="shared" ref="P35:P40" si="19">$H35      +$J35      +$L35      +$N35</f>
        <v>16334000</v>
      </c>
      <c r="Q35" s="94">
        <f t="shared" ref="Q35:Q40" si="20">$I35      +$K35      +$M35      +$O35</f>
        <v>2226916</v>
      </c>
      <c r="R35" s="48">
        <f t="shared" ref="R35:R40" si="21">IF(($J35      =0),0,((($L35      -$J35      )/$J35      )*100))</f>
        <v>-75.55278729367798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72.981546847772663</v>
      </c>
      <c r="U35" s="50">
        <f t="shared" ref="U35:U39" si="24">IF(($E35      =0),0,(($Q35      /$E35      )*100))</f>
        <v>9.9500290424913977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20903000</v>
      </c>
      <c r="C36" s="92">
        <v>9373000</v>
      </c>
      <c r="D36" s="92"/>
      <c r="E36" s="92">
        <f t="shared" si="18"/>
        <v>30276000</v>
      </c>
      <c r="F36" s="93">
        <v>30276000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45784000</v>
      </c>
      <c r="C40" s="95">
        <f>SUM(C35:C39)</f>
        <v>6873000</v>
      </c>
      <c r="D40" s="95"/>
      <c r="E40" s="95">
        <f t="shared" si="18"/>
        <v>52657000</v>
      </c>
      <c r="F40" s="96">
        <f t="shared" ref="F40:O40" si="25">SUM(F35:F39)</f>
        <v>52657000</v>
      </c>
      <c r="G40" s="97">
        <f t="shared" si="25"/>
        <v>22381000</v>
      </c>
      <c r="H40" s="96">
        <f t="shared" si="25"/>
        <v>350000</v>
      </c>
      <c r="I40" s="97">
        <f t="shared" si="25"/>
        <v>178514</v>
      </c>
      <c r="J40" s="96">
        <f t="shared" si="25"/>
        <v>12844000</v>
      </c>
      <c r="K40" s="97">
        <f t="shared" si="25"/>
        <v>0</v>
      </c>
      <c r="L40" s="96">
        <f t="shared" si="25"/>
        <v>3140000</v>
      </c>
      <c r="M40" s="97">
        <f t="shared" si="25"/>
        <v>2048402</v>
      </c>
      <c r="N40" s="96">
        <f t="shared" si="25"/>
        <v>0</v>
      </c>
      <c r="O40" s="97">
        <f t="shared" si="25"/>
        <v>0</v>
      </c>
      <c r="P40" s="96">
        <f t="shared" si="19"/>
        <v>16334000</v>
      </c>
      <c r="Q40" s="97">
        <f t="shared" si="20"/>
        <v>2226916</v>
      </c>
      <c r="R40" s="52">
        <f t="shared" si="21"/>
        <v>-75.55278729367798</v>
      </c>
      <c r="S40" s="53">
        <f t="shared" si="22"/>
        <v>0</v>
      </c>
      <c r="T40" s="52">
        <f>IF((+$E35+$E38) =0,0,(P40   /(+$E35+$E38) )*100)</f>
        <v>72.981546847772663</v>
      </c>
      <c r="U40" s="54">
        <f>IF((+$E35+$E38) =0,0,(Q40   /(+$E35+$E38) )*100)</f>
        <v>9.9500290424913977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53695000</v>
      </c>
      <c r="C67" s="104">
        <f>SUM(C9:C14,C17:C23,C26:C29,C32,C35:C39,C42:C52,C55:C58,C61:C65)</f>
        <v>50324000</v>
      </c>
      <c r="D67" s="104"/>
      <c r="E67" s="104">
        <f t="shared" si="35"/>
        <v>104019000</v>
      </c>
      <c r="F67" s="105">
        <f t="shared" ref="F67:O67" si="43">SUM(F9:F14,F17:F23,F26:F29,F32,F35:F39,F42:F52,F55:F58,F61:F65)</f>
        <v>104019000</v>
      </c>
      <c r="G67" s="106">
        <f t="shared" si="43"/>
        <v>73743000</v>
      </c>
      <c r="H67" s="105">
        <f t="shared" si="43"/>
        <v>4180000</v>
      </c>
      <c r="I67" s="106">
        <f t="shared" si="43"/>
        <v>681941</v>
      </c>
      <c r="J67" s="105">
        <f t="shared" si="43"/>
        <v>14796000</v>
      </c>
      <c r="K67" s="106">
        <f t="shared" si="43"/>
        <v>501902</v>
      </c>
      <c r="L67" s="105">
        <f t="shared" si="43"/>
        <v>4134000</v>
      </c>
      <c r="M67" s="106">
        <f t="shared" si="43"/>
        <v>2905091</v>
      </c>
      <c r="N67" s="105">
        <f t="shared" si="43"/>
        <v>0</v>
      </c>
      <c r="O67" s="106">
        <f t="shared" si="43"/>
        <v>0</v>
      </c>
      <c r="P67" s="105">
        <f t="shared" si="36"/>
        <v>23110000</v>
      </c>
      <c r="Q67" s="106">
        <f t="shared" si="37"/>
        <v>4088934</v>
      </c>
      <c r="R67" s="61">
        <f t="shared" si="38"/>
        <v>-72.060016220600161</v>
      </c>
      <c r="S67" s="62">
        <f t="shared" si="39"/>
        <v>478.81638248104207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31.338567728462362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5.5448435783735404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39487000</v>
      </c>
      <c r="C69" s="92">
        <v>-2641000</v>
      </c>
      <c r="D69" s="92"/>
      <c r="E69" s="92">
        <f>$B69      +$C69      +$D69</f>
        <v>36846000</v>
      </c>
      <c r="F69" s="93">
        <v>36846000</v>
      </c>
      <c r="G69" s="94">
        <v>36846000</v>
      </c>
      <c r="H69" s="93">
        <v>14690000</v>
      </c>
      <c r="I69" s="94">
        <v>5156585</v>
      </c>
      <c r="J69" s="93">
        <v>14899000</v>
      </c>
      <c r="K69" s="94">
        <v>6660398</v>
      </c>
      <c r="L69" s="93">
        <v>4254000</v>
      </c>
      <c r="M69" s="94">
        <v>1984696</v>
      </c>
      <c r="N69" s="93"/>
      <c r="O69" s="94"/>
      <c r="P69" s="93">
        <f>$H69      +$J69      +$L69      +$N69</f>
        <v>33843000</v>
      </c>
      <c r="Q69" s="94">
        <f>$I69      +$K69      +$M69      +$O69</f>
        <v>13801679</v>
      </c>
      <c r="R69" s="48">
        <f>IF(($J69      =0),0,((($L69      -$J69      )/$J69      )*100))</f>
        <v>-71.447748171018191</v>
      </c>
      <c r="S69" s="49">
        <f>IF(($K69      =0),0,((($M69      -$K69      )/$K69      )*100))</f>
        <v>-70.201540508540177</v>
      </c>
      <c r="T69" s="48">
        <f>IF(($E69      =0),0,(($P69      /$E69      )*100))</f>
        <v>91.849861586060896</v>
      </c>
      <c r="U69" s="50">
        <f>IF(($E69      =0),0,(($Q69      /$E69      )*100))</f>
        <v>37.457740324594255</v>
      </c>
      <c r="V69" s="93">
        <v>6371000</v>
      </c>
      <c r="W69" s="94">
        <v>5948000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39487000</v>
      </c>
      <c r="C71" s="101">
        <f>SUM(C69:C70)</f>
        <v>-2641000</v>
      </c>
      <c r="D71" s="101"/>
      <c r="E71" s="101">
        <f>$B71      +$C71      +$D71</f>
        <v>36846000</v>
      </c>
      <c r="F71" s="102">
        <f t="shared" ref="F71:O71" si="44">SUM(F69:F70)</f>
        <v>36846000</v>
      </c>
      <c r="G71" s="103">
        <f t="shared" si="44"/>
        <v>36846000</v>
      </c>
      <c r="H71" s="102">
        <f t="shared" si="44"/>
        <v>14690000</v>
      </c>
      <c r="I71" s="103">
        <f t="shared" si="44"/>
        <v>5156585</v>
      </c>
      <c r="J71" s="102">
        <f t="shared" si="44"/>
        <v>14899000</v>
      </c>
      <c r="K71" s="103">
        <f t="shared" si="44"/>
        <v>6660398</v>
      </c>
      <c r="L71" s="102">
        <f t="shared" si="44"/>
        <v>4254000</v>
      </c>
      <c r="M71" s="103">
        <f t="shared" si="44"/>
        <v>1984696</v>
      </c>
      <c r="N71" s="102">
        <f t="shared" si="44"/>
        <v>0</v>
      </c>
      <c r="O71" s="103">
        <f t="shared" si="44"/>
        <v>0</v>
      </c>
      <c r="P71" s="102">
        <f>$H71      +$J71      +$L71      +$N71</f>
        <v>33843000</v>
      </c>
      <c r="Q71" s="103">
        <f>$I71      +$K71      +$M71      +$O71</f>
        <v>13801679</v>
      </c>
      <c r="R71" s="57">
        <f>IF(($J71      =0),0,((($L71      -$J71      )/$J71      )*100))</f>
        <v>-71.447748171018191</v>
      </c>
      <c r="S71" s="58">
        <f>IF(($K71      =0),0,((($M71      -$K71      )/$K71      )*100))</f>
        <v>-70.201540508540177</v>
      </c>
      <c r="T71" s="57">
        <f>IF(($E69      =0),0,(($P69      /$E69      )*100))</f>
        <v>91.849861586060896</v>
      </c>
      <c r="U71" s="59">
        <f>IF($E69   =0,0,($Q69   /$E69 )*100)</f>
        <v>37.457740324594255</v>
      </c>
      <c r="V71" s="102">
        <f>SUM(V69:V70)</f>
        <v>6371000</v>
      </c>
      <c r="W71" s="103">
        <f>SUM(W69:W70)</f>
        <v>5948000</v>
      </c>
    </row>
    <row r="72" spans="1:23" ht="12.95" customHeight="1" x14ac:dyDescent="0.2">
      <c r="A72" s="60" t="s">
        <v>86</v>
      </c>
      <c r="B72" s="104">
        <f>SUM(B69:B70)</f>
        <v>39487000</v>
      </c>
      <c r="C72" s="104">
        <f>SUM(C69:C70)</f>
        <v>-2641000</v>
      </c>
      <c r="D72" s="104"/>
      <c r="E72" s="104">
        <f>$B72      +$C72      +$D72</f>
        <v>36846000</v>
      </c>
      <c r="F72" s="105">
        <f t="shared" ref="F72:O72" si="45">SUM(F69:F70)</f>
        <v>36846000</v>
      </c>
      <c r="G72" s="106">
        <f t="shared" si="45"/>
        <v>36846000</v>
      </c>
      <c r="H72" s="105">
        <f t="shared" si="45"/>
        <v>14690000</v>
      </c>
      <c r="I72" s="106">
        <f t="shared" si="45"/>
        <v>5156585</v>
      </c>
      <c r="J72" s="105">
        <f t="shared" si="45"/>
        <v>14899000</v>
      </c>
      <c r="K72" s="106">
        <f t="shared" si="45"/>
        <v>6660398</v>
      </c>
      <c r="L72" s="105">
        <f t="shared" si="45"/>
        <v>4254000</v>
      </c>
      <c r="M72" s="106">
        <f t="shared" si="45"/>
        <v>1984696</v>
      </c>
      <c r="N72" s="105">
        <f t="shared" si="45"/>
        <v>0</v>
      </c>
      <c r="O72" s="106">
        <f t="shared" si="45"/>
        <v>0</v>
      </c>
      <c r="P72" s="105">
        <f>$H72      +$J72      +$L72      +$N72</f>
        <v>33843000</v>
      </c>
      <c r="Q72" s="106">
        <f>$I72      +$K72      +$M72      +$O72</f>
        <v>13801679</v>
      </c>
      <c r="R72" s="61">
        <f>IF(($J72      =0),0,((($L72      -$J72      )/$J72      )*100))</f>
        <v>-71.447748171018191</v>
      </c>
      <c r="S72" s="62">
        <f>IF(($K72      =0),0,((($M72      -$K72      )/$K72      )*100))</f>
        <v>-70.201540508540177</v>
      </c>
      <c r="T72" s="61">
        <f>IF(($E69      =0),0,(($P69      /$E69      )*100))</f>
        <v>91.849861586060896</v>
      </c>
      <c r="U72" s="65">
        <f>IF($E69   =0,0,($Q69   /$E69 )*100)</f>
        <v>37.457740324594255</v>
      </c>
      <c r="V72" s="105">
        <f>SUM(V69:V70)</f>
        <v>6371000</v>
      </c>
      <c r="W72" s="106">
        <f>SUM(W69:W70)</f>
        <v>5948000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93182000</v>
      </c>
      <c r="C73" s="104">
        <f>SUM(C9:C14,C17:C23,C26:C29,C32,C35:C39,C42:C52,C55:C58,C61:C65,C69:C70)</f>
        <v>47683000</v>
      </c>
      <c r="D73" s="104"/>
      <c r="E73" s="104">
        <f>$B73      +$C73      +$D73</f>
        <v>140865000</v>
      </c>
      <c r="F73" s="105">
        <f t="shared" ref="F73:O73" si="46">SUM(F9:F14,F17:F23,F26:F29,F32,F35:F39,F42:F52,F55:F58,F61:F65,F69:F70)</f>
        <v>140865000</v>
      </c>
      <c r="G73" s="106">
        <f t="shared" si="46"/>
        <v>110589000</v>
      </c>
      <c r="H73" s="105">
        <f t="shared" si="46"/>
        <v>18870000</v>
      </c>
      <c r="I73" s="106">
        <f t="shared" si="46"/>
        <v>5838526</v>
      </c>
      <c r="J73" s="105">
        <f t="shared" si="46"/>
        <v>29695000</v>
      </c>
      <c r="K73" s="106">
        <f t="shared" si="46"/>
        <v>7162300</v>
      </c>
      <c r="L73" s="105">
        <f t="shared" si="46"/>
        <v>8388000</v>
      </c>
      <c r="M73" s="106">
        <f t="shared" si="46"/>
        <v>4889787</v>
      </c>
      <c r="N73" s="105">
        <f t="shared" si="46"/>
        <v>0</v>
      </c>
      <c r="O73" s="106">
        <f t="shared" si="46"/>
        <v>0</v>
      </c>
      <c r="P73" s="105">
        <f>$H73      +$J73      +$L73      +$N73</f>
        <v>56953000</v>
      </c>
      <c r="Q73" s="106">
        <f>$I73      +$K73      +$M73      +$O73</f>
        <v>17890613</v>
      </c>
      <c r="R73" s="61">
        <f>IF(($J73      =0),0,((($L73      -$J73      )/$J73      )*100))</f>
        <v>-71.7528203401246</v>
      </c>
      <c r="S73" s="62">
        <f>IF(($K73      =0),0,((($M73      -$K73      )/$K73      )*100))</f>
        <v>-31.728816162405931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51.499697076562768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16.17757010190887</v>
      </c>
      <c r="V73" s="105">
        <f>SUM(V9:V14,V17:V23,V26:V29,V32,V35:V39,V42:V52,V55:V58,V61:V65,V69:V70)</f>
        <v>6371000</v>
      </c>
      <c r="W73" s="106">
        <f>SUM(W9:W14,W17:W23,W26:W29,W32,W35:W39,W42:W52,W55:W58,W61:W65,W69:W70)</f>
        <v>5948000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FWVBcyxGRhReZqntZvDotW5oTek2PdEcTI+g/4JmvnM/r7NcZUHjIUw492ptdSYE5y3xbMxyGuAVIMZthtz5w==" saltValue="5B2I0nThJf1/+wIW7qZHJ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959000</v>
      </c>
      <c r="I10" s="94">
        <v>914956</v>
      </c>
      <c r="J10" s="93">
        <v>415000</v>
      </c>
      <c r="K10" s="94">
        <v>414410</v>
      </c>
      <c r="L10" s="93">
        <v>164000</v>
      </c>
      <c r="M10" s="94">
        <v>164564</v>
      </c>
      <c r="N10" s="93"/>
      <c r="O10" s="94"/>
      <c r="P10" s="93">
        <f t="shared" ref="P10:P15" si="1">$H10      +$J10      +$L10      +$N10</f>
        <v>1538000</v>
      </c>
      <c r="Q10" s="94">
        <f t="shared" ref="Q10:Q15" si="2">$I10      +$K10      +$M10      +$O10</f>
        <v>1493930</v>
      </c>
      <c r="R10" s="48">
        <f t="shared" ref="R10:R15" si="3">IF(($J10      =0),0,((($L10      -$J10      )/$J10      )*100))</f>
        <v>-60.481927710843372</v>
      </c>
      <c r="S10" s="49">
        <f t="shared" ref="S10:S15" si="4">IF(($K10      =0),0,((($M10      -$K10      )/$K10      )*100))</f>
        <v>-60.289568301923211</v>
      </c>
      <c r="T10" s="48">
        <f t="shared" ref="T10:T14" si="5">IF(($E10      =0),0,(($P10      /$E10      )*100))</f>
        <v>90.470588235294116</v>
      </c>
      <c r="U10" s="50">
        <f t="shared" ref="U10:U14" si="6">IF(($E10      =0),0,(($Q10      /$E10      )*100))</f>
        <v>87.878235294117644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959000</v>
      </c>
      <c r="I15" s="97">
        <f t="shared" si="7"/>
        <v>914956</v>
      </c>
      <c r="J15" s="96">
        <f t="shared" si="7"/>
        <v>415000</v>
      </c>
      <c r="K15" s="97">
        <f t="shared" si="7"/>
        <v>414410</v>
      </c>
      <c r="L15" s="96">
        <f t="shared" si="7"/>
        <v>164000</v>
      </c>
      <c r="M15" s="97">
        <f t="shared" si="7"/>
        <v>164564</v>
      </c>
      <c r="N15" s="96">
        <f t="shared" si="7"/>
        <v>0</v>
      </c>
      <c r="O15" s="97">
        <f t="shared" si="7"/>
        <v>0</v>
      </c>
      <c r="P15" s="96">
        <f t="shared" si="1"/>
        <v>1538000</v>
      </c>
      <c r="Q15" s="97">
        <f t="shared" si="2"/>
        <v>1493930</v>
      </c>
      <c r="R15" s="52">
        <f t="shared" si="3"/>
        <v>-60.481927710843372</v>
      </c>
      <c r="S15" s="53">
        <f t="shared" si="4"/>
        <v>-60.289568301923211</v>
      </c>
      <c r="T15" s="52">
        <f>IF((SUM($E9:$E13))=0,0,(P15/(SUM($E9:$E13))*100))</f>
        <v>90.470588235294116</v>
      </c>
      <c r="U15" s="54">
        <f>IF((SUM($E9:$E13))=0,0,(Q15/(SUM($E9:$E13))*100))</f>
        <v>87.878235294117644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6500000</v>
      </c>
      <c r="C20" s="92"/>
      <c r="D20" s="92"/>
      <c r="E20" s="92">
        <f t="shared" si="8"/>
        <v>6500000</v>
      </c>
      <c r="F20" s="93">
        <v>6500000</v>
      </c>
      <c r="G20" s="94">
        <v>6500000</v>
      </c>
      <c r="H20" s="93"/>
      <c r="I20" s="94">
        <v>120440</v>
      </c>
      <c r="J20" s="93">
        <v>3200000</v>
      </c>
      <c r="K20" s="94">
        <v>2768062</v>
      </c>
      <c r="L20" s="93">
        <v>1981000</v>
      </c>
      <c r="M20" s="94">
        <v>4494480</v>
      </c>
      <c r="N20" s="93"/>
      <c r="O20" s="94"/>
      <c r="P20" s="93">
        <f t="shared" si="9"/>
        <v>5181000</v>
      </c>
      <c r="Q20" s="94">
        <f t="shared" si="10"/>
        <v>7382982</v>
      </c>
      <c r="R20" s="48">
        <f t="shared" si="11"/>
        <v>-38.09375</v>
      </c>
      <c r="S20" s="49">
        <f t="shared" si="12"/>
        <v>62.369195487673323</v>
      </c>
      <c r="T20" s="48">
        <f t="shared" si="13"/>
        <v>79.707692307692312</v>
      </c>
      <c r="U20" s="50">
        <f t="shared" si="14"/>
        <v>113.58433846153847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25172000</v>
      </c>
      <c r="D21" s="92"/>
      <c r="E21" s="92">
        <f t="shared" si="8"/>
        <v>25172000</v>
      </c>
      <c r="F21" s="93">
        <v>25172000</v>
      </c>
      <c r="G21" s="94">
        <v>25172000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6500000</v>
      </c>
      <c r="C24" s="95">
        <f>SUM(C17:C23)</f>
        <v>25172000</v>
      </c>
      <c r="D24" s="95"/>
      <c r="E24" s="95">
        <f t="shared" si="8"/>
        <v>31672000</v>
      </c>
      <c r="F24" s="96">
        <f t="shared" ref="F24:O24" si="15">SUM(F17:F23)</f>
        <v>31672000</v>
      </c>
      <c r="G24" s="97">
        <f t="shared" si="15"/>
        <v>31672000</v>
      </c>
      <c r="H24" s="96">
        <f t="shared" si="15"/>
        <v>0</v>
      </c>
      <c r="I24" s="97">
        <f t="shared" si="15"/>
        <v>120440</v>
      </c>
      <c r="J24" s="96">
        <f t="shared" si="15"/>
        <v>3200000</v>
      </c>
      <c r="K24" s="97">
        <f t="shared" si="15"/>
        <v>2768062</v>
      </c>
      <c r="L24" s="96">
        <f t="shared" si="15"/>
        <v>1981000</v>
      </c>
      <c r="M24" s="97">
        <f t="shared" si="15"/>
        <v>4494480</v>
      </c>
      <c r="N24" s="96">
        <f t="shared" si="15"/>
        <v>0</v>
      </c>
      <c r="O24" s="97">
        <f t="shared" si="15"/>
        <v>0</v>
      </c>
      <c r="P24" s="96">
        <f t="shared" si="9"/>
        <v>5181000</v>
      </c>
      <c r="Q24" s="97">
        <f t="shared" si="10"/>
        <v>7382982</v>
      </c>
      <c r="R24" s="52">
        <f t="shared" si="11"/>
        <v>-38.09375</v>
      </c>
      <c r="S24" s="53">
        <f t="shared" si="12"/>
        <v>62.369195487673323</v>
      </c>
      <c r="T24" s="52">
        <f>IF(($E24-$E19-$E23)   =0,0,($P24   /($E24-$E19-$E23)   )*100)</f>
        <v>16.358297549886338</v>
      </c>
      <c r="U24" s="54">
        <f>IF(($E24-$E19-$E23)   =0,0,($Q24   /($E24-$E19-$E23)   )*100)</f>
        <v>23.310753978277344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1927000</v>
      </c>
      <c r="C32" s="92"/>
      <c r="D32" s="92"/>
      <c r="E32" s="92">
        <f>$B32      +$C32      +$D32</f>
        <v>1927000</v>
      </c>
      <c r="F32" s="93">
        <v>1927000</v>
      </c>
      <c r="G32" s="94">
        <v>1927000</v>
      </c>
      <c r="H32" s="93">
        <v>425000</v>
      </c>
      <c r="I32" s="94">
        <v>257420</v>
      </c>
      <c r="J32" s="93">
        <v>334000</v>
      </c>
      <c r="K32" s="94">
        <v>667580</v>
      </c>
      <c r="L32" s="93">
        <v>345000</v>
      </c>
      <c r="M32" s="94">
        <v>528724</v>
      </c>
      <c r="N32" s="93"/>
      <c r="O32" s="94"/>
      <c r="P32" s="93">
        <f>$H32      +$J32      +$L32      +$N32</f>
        <v>1104000</v>
      </c>
      <c r="Q32" s="94">
        <f>$I32      +$K32      +$M32      +$O32</f>
        <v>1453724</v>
      </c>
      <c r="R32" s="48">
        <f>IF(($J32      =0),0,((($L32      -$J32      )/$J32      )*100))</f>
        <v>3.293413173652695</v>
      </c>
      <c r="S32" s="49">
        <f>IF(($K32      =0),0,((($M32      -$K32      )/$K32      )*100))</f>
        <v>-20.799904131340064</v>
      </c>
      <c r="T32" s="48">
        <f>IF(($E32      =0),0,(($P32      /$E32      )*100))</f>
        <v>57.29112610275039</v>
      </c>
      <c r="U32" s="50">
        <f>IF(($E32      =0),0,(($Q32      /$E32      )*100))</f>
        <v>75.439750908147374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1927000</v>
      </c>
      <c r="C33" s="95">
        <f>C32</f>
        <v>0</v>
      </c>
      <c r="D33" s="95"/>
      <c r="E33" s="95">
        <f>$B33      +$C33      +$D33</f>
        <v>1927000</v>
      </c>
      <c r="F33" s="96">
        <f t="shared" ref="F33:O33" si="17">F32</f>
        <v>1927000</v>
      </c>
      <c r="G33" s="97">
        <f t="shared" si="17"/>
        <v>1927000</v>
      </c>
      <c r="H33" s="96">
        <f t="shared" si="17"/>
        <v>425000</v>
      </c>
      <c r="I33" s="97">
        <f t="shared" si="17"/>
        <v>257420</v>
      </c>
      <c r="J33" s="96">
        <f t="shared" si="17"/>
        <v>334000</v>
      </c>
      <c r="K33" s="97">
        <f t="shared" si="17"/>
        <v>667580</v>
      </c>
      <c r="L33" s="96">
        <f t="shared" si="17"/>
        <v>345000</v>
      </c>
      <c r="M33" s="97">
        <f t="shared" si="17"/>
        <v>528724</v>
      </c>
      <c r="N33" s="96">
        <f t="shared" si="17"/>
        <v>0</v>
      </c>
      <c r="O33" s="97">
        <f t="shared" si="17"/>
        <v>0</v>
      </c>
      <c r="P33" s="96">
        <f>$H33      +$J33      +$L33      +$N33</f>
        <v>1104000</v>
      </c>
      <c r="Q33" s="97">
        <f>$I33      +$K33      +$M33      +$O33</f>
        <v>1453724</v>
      </c>
      <c r="R33" s="52">
        <f>IF(($J33      =0),0,((($L33      -$J33      )/$J33      )*100))</f>
        <v>3.293413173652695</v>
      </c>
      <c r="S33" s="53">
        <f>IF(($K33      =0),0,((($M33      -$K33      )/$K33      )*100))</f>
        <v>-20.799904131340064</v>
      </c>
      <c r="T33" s="52">
        <f>IF($E33   =0,0,($P33   /$E33   )*100)</f>
        <v>57.29112610275039</v>
      </c>
      <c r="U33" s="54">
        <f>IF($E33   =0,0,($Q33   /$E33   )*100)</f>
        <v>75.439750908147374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18381000</v>
      </c>
      <c r="C35" s="92">
        <v>-2300000</v>
      </c>
      <c r="D35" s="92"/>
      <c r="E35" s="92">
        <f t="shared" ref="E35:E40" si="18">$B35      +$C35      +$D35</f>
        <v>16081000</v>
      </c>
      <c r="F35" s="93">
        <v>16081000</v>
      </c>
      <c r="G35" s="94">
        <v>16081000</v>
      </c>
      <c r="H35" s="93">
        <v>461000</v>
      </c>
      <c r="I35" s="94">
        <v>893819</v>
      </c>
      <c r="J35" s="93">
        <v>9565000</v>
      </c>
      <c r="K35" s="94">
        <v>9246777</v>
      </c>
      <c r="L35" s="93"/>
      <c r="M35" s="94">
        <v>725749</v>
      </c>
      <c r="N35" s="93"/>
      <c r="O35" s="94"/>
      <c r="P35" s="93">
        <f t="shared" ref="P35:P40" si="19">$H35      +$J35      +$L35      +$N35</f>
        <v>10026000</v>
      </c>
      <c r="Q35" s="94">
        <f t="shared" ref="Q35:Q40" si="20">$I35      +$K35      +$M35      +$O35</f>
        <v>10866345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-92.151330133732003</v>
      </c>
      <c r="T35" s="48">
        <f t="shared" ref="T35:T39" si="23">IF(($E35      =0),0,(($P35      /$E35      )*100))</f>
        <v>62.346868975809969</v>
      </c>
      <c r="U35" s="50">
        <f t="shared" ref="U35:U39" si="24">IF(($E35      =0),0,(($Q35      /$E35      )*100))</f>
        <v>67.572570113798889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18432000</v>
      </c>
      <c r="C36" s="92">
        <v>-2455000</v>
      </c>
      <c r="D36" s="92"/>
      <c r="E36" s="92">
        <f t="shared" si="18"/>
        <v>15977000</v>
      </c>
      <c r="F36" s="93">
        <v>15977000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36813000</v>
      </c>
      <c r="C40" s="95">
        <f>SUM(C35:C39)</f>
        <v>-4755000</v>
      </c>
      <c r="D40" s="95"/>
      <c r="E40" s="95">
        <f t="shared" si="18"/>
        <v>32058000</v>
      </c>
      <c r="F40" s="96">
        <f t="shared" ref="F40:O40" si="25">SUM(F35:F39)</f>
        <v>32058000</v>
      </c>
      <c r="G40" s="97">
        <f t="shared" si="25"/>
        <v>16081000</v>
      </c>
      <c r="H40" s="96">
        <f t="shared" si="25"/>
        <v>461000</v>
      </c>
      <c r="I40" s="97">
        <f t="shared" si="25"/>
        <v>893819</v>
      </c>
      <c r="J40" s="96">
        <f t="shared" si="25"/>
        <v>9565000</v>
      </c>
      <c r="K40" s="97">
        <f t="shared" si="25"/>
        <v>9246777</v>
      </c>
      <c r="L40" s="96">
        <f t="shared" si="25"/>
        <v>0</v>
      </c>
      <c r="M40" s="97">
        <f t="shared" si="25"/>
        <v>725749</v>
      </c>
      <c r="N40" s="96">
        <f t="shared" si="25"/>
        <v>0</v>
      </c>
      <c r="O40" s="97">
        <f t="shared" si="25"/>
        <v>0</v>
      </c>
      <c r="P40" s="96">
        <f t="shared" si="19"/>
        <v>10026000</v>
      </c>
      <c r="Q40" s="97">
        <f t="shared" si="20"/>
        <v>10866345</v>
      </c>
      <c r="R40" s="52">
        <f t="shared" si="21"/>
        <v>-100</v>
      </c>
      <c r="S40" s="53">
        <f t="shared" si="22"/>
        <v>-92.151330133732003</v>
      </c>
      <c r="T40" s="52">
        <f>IF((+$E35+$E38) =0,0,(P40   /(+$E35+$E38) )*100)</f>
        <v>62.346868975809969</v>
      </c>
      <c r="U40" s="54">
        <f>IF((+$E35+$E38) =0,0,(Q40   /(+$E35+$E38) )*100)</f>
        <v>67.572570113798889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46940000</v>
      </c>
      <c r="C67" s="104">
        <f>SUM(C9:C14,C17:C23,C26:C29,C32,C35:C39,C42:C52,C55:C58,C61:C65)</f>
        <v>20417000</v>
      </c>
      <c r="D67" s="104"/>
      <c r="E67" s="104">
        <f t="shared" si="35"/>
        <v>67357000</v>
      </c>
      <c r="F67" s="105">
        <f t="shared" ref="F67:O67" si="43">SUM(F9:F14,F17:F23,F26:F29,F32,F35:F39,F42:F52,F55:F58,F61:F65)</f>
        <v>67357000</v>
      </c>
      <c r="G67" s="106">
        <f t="shared" si="43"/>
        <v>51380000</v>
      </c>
      <c r="H67" s="105">
        <f t="shared" si="43"/>
        <v>1845000</v>
      </c>
      <c r="I67" s="106">
        <f t="shared" si="43"/>
        <v>2186635</v>
      </c>
      <c r="J67" s="105">
        <f t="shared" si="43"/>
        <v>13514000</v>
      </c>
      <c r="K67" s="106">
        <f t="shared" si="43"/>
        <v>13096829</v>
      </c>
      <c r="L67" s="105">
        <f t="shared" si="43"/>
        <v>2490000</v>
      </c>
      <c r="M67" s="106">
        <f t="shared" si="43"/>
        <v>5913517</v>
      </c>
      <c r="N67" s="105">
        <f t="shared" si="43"/>
        <v>0</v>
      </c>
      <c r="O67" s="106">
        <f t="shared" si="43"/>
        <v>0</v>
      </c>
      <c r="P67" s="105">
        <f t="shared" si="36"/>
        <v>17849000</v>
      </c>
      <c r="Q67" s="106">
        <f t="shared" si="37"/>
        <v>21196981</v>
      </c>
      <c r="R67" s="61">
        <f t="shared" si="38"/>
        <v>-81.574663312120762</v>
      </c>
      <c r="S67" s="62">
        <f t="shared" si="39"/>
        <v>-54.847719245628078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34.739198131568706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41.255315297781237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45533000</v>
      </c>
      <c r="C69" s="92">
        <v>-3045000</v>
      </c>
      <c r="D69" s="92"/>
      <c r="E69" s="92">
        <f>$B69      +$C69      +$D69</f>
        <v>42488000</v>
      </c>
      <c r="F69" s="93">
        <v>42488000</v>
      </c>
      <c r="G69" s="94">
        <v>42488000</v>
      </c>
      <c r="H69" s="93">
        <v>8807000</v>
      </c>
      <c r="I69" s="94">
        <v>6092448</v>
      </c>
      <c r="J69" s="93">
        <v>21221000</v>
      </c>
      <c r="K69" s="94">
        <v>23513142</v>
      </c>
      <c r="L69" s="93">
        <v>6744000</v>
      </c>
      <c r="M69" s="94">
        <v>9893487</v>
      </c>
      <c r="N69" s="93"/>
      <c r="O69" s="94"/>
      <c r="P69" s="93">
        <f>$H69      +$J69      +$L69      +$N69</f>
        <v>36772000</v>
      </c>
      <c r="Q69" s="94">
        <f>$I69      +$K69      +$M69      +$O69</f>
        <v>39499077</v>
      </c>
      <c r="R69" s="48">
        <f>IF(($J69      =0),0,((($L69      -$J69      )/$J69      )*100))</f>
        <v>-68.220159276188681</v>
      </c>
      <c r="S69" s="49">
        <f>IF(($K69      =0),0,((($M69      -$K69      )/$K69      )*100))</f>
        <v>-57.923585882312111</v>
      </c>
      <c r="T69" s="48">
        <f>IF(($E69      =0),0,(($P69      /$E69      )*100))</f>
        <v>86.546789681792504</v>
      </c>
      <c r="U69" s="50">
        <f>IF(($E69      =0),0,(($Q69      /$E69      )*100))</f>
        <v>92.965253718697042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45533000</v>
      </c>
      <c r="C71" s="101">
        <f>SUM(C69:C70)</f>
        <v>-3045000</v>
      </c>
      <c r="D71" s="101"/>
      <c r="E71" s="101">
        <f>$B71      +$C71      +$D71</f>
        <v>42488000</v>
      </c>
      <c r="F71" s="102">
        <f t="shared" ref="F71:O71" si="44">SUM(F69:F70)</f>
        <v>42488000</v>
      </c>
      <c r="G71" s="103">
        <f t="shared" si="44"/>
        <v>42488000</v>
      </c>
      <c r="H71" s="102">
        <f t="shared" si="44"/>
        <v>8807000</v>
      </c>
      <c r="I71" s="103">
        <f t="shared" si="44"/>
        <v>6092448</v>
      </c>
      <c r="J71" s="102">
        <f t="shared" si="44"/>
        <v>21221000</v>
      </c>
      <c r="K71" s="103">
        <f t="shared" si="44"/>
        <v>23513142</v>
      </c>
      <c r="L71" s="102">
        <f t="shared" si="44"/>
        <v>6744000</v>
      </c>
      <c r="M71" s="103">
        <f t="shared" si="44"/>
        <v>9893487</v>
      </c>
      <c r="N71" s="102">
        <f t="shared" si="44"/>
        <v>0</v>
      </c>
      <c r="O71" s="103">
        <f t="shared" si="44"/>
        <v>0</v>
      </c>
      <c r="P71" s="102">
        <f>$H71      +$J71      +$L71      +$N71</f>
        <v>36772000</v>
      </c>
      <c r="Q71" s="103">
        <f>$I71      +$K71      +$M71      +$O71</f>
        <v>39499077</v>
      </c>
      <c r="R71" s="57">
        <f>IF(($J71      =0),0,((($L71      -$J71      )/$J71      )*100))</f>
        <v>-68.220159276188681</v>
      </c>
      <c r="S71" s="58">
        <f>IF(($K71      =0),0,((($M71      -$K71      )/$K71      )*100))</f>
        <v>-57.923585882312111</v>
      </c>
      <c r="T71" s="57">
        <f>IF(($E69      =0),0,(($P69      /$E69      )*100))</f>
        <v>86.546789681792504</v>
      </c>
      <c r="U71" s="59">
        <f>IF($E69   =0,0,($Q69   /$E69 )*100)</f>
        <v>92.965253718697042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45533000</v>
      </c>
      <c r="C72" s="104">
        <f>SUM(C69:C70)</f>
        <v>-3045000</v>
      </c>
      <c r="D72" s="104"/>
      <c r="E72" s="104">
        <f>$B72      +$C72      +$D72</f>
        <v>42488000</v>
      </c>
      <c r="F72" s="105">
        <f t="shared" ref="F72:O72" si="45">SUM(F69:F70)</f>
        <v>42488000</v>
      </c>
      <c r="G72" s="106">
        <f t="shared" si="45"/>
        <v>42488000</v>
      </c>
      <c r="H72" s="105">
        <f t="shared" si="45"/>
        <v>8807000</v>
      </c>
      <c r="I72" s="106">
        <f t="shared" si="45"/>
        <v>6092448</v>
      </c>
      <c r="J72" s="105">
        <f t="shared" si="45"/>
        <v>21221000</v>
      </c>
      <c r="K72" s="106">
        <f t="shared" si="45"/>
        <v>23513142</v>
      </c>
      <c r="L72" s="105">
        <f t="shared" si="45"/>
        <v>6744000</v>
      </c>
      <c r="M72" s="106">
        <f t="shared" si="45"/>
        <v>9893487</v>
      </c>
      <c r="N72" s="105">
        <f t="shared" si="45"/>
        <v>0</v>
      </c>
      <c r="O72" s="106">
        <f t="shared" si="45"/>
        <v>0</v>
      </c>
      <c r="P72" s="105">
        <f>$H72      +$J72      +$L72      +$N72</f>
        <v>36772000</v>
      </c>
      <c r="Q72" s="106">
        <f>$I72      +$K72      +$M72      +$O72</f>
        <v>39499077</v>
      </c>
      <c r="R72" s="61">
        <f>IF(($J72      =0),0,((($L72      -$J72      )/$J72      )*100))</f>
        <v>-68.220159276188681</v>
      </c>
      <c r="S72" s="62">
        <f>IF(($K72      =0),0,((($M72      -$K72      )/$K72      )*100))</f>
        <v>-57.923585882312111</v>
      </c>
      <c r="T72" s="61">
        <f>IF(($E69      =0),0,(($P69      /$E69      )*100))</f>
        <v>86.546789681792504</v>
      </c>
      <c r="U72" s="65">
        <f>IF($E69   =0,0,($Q69   /$E69 )*100)</f>
        <v>92.965253718697042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92473000</v>
      </c>
      <c r="C73" s="104">
        <f>SUM(C9:C14,C17:C23,C26:C29,C32,C35:C39,C42:C52,C55:C58,C61:C65,C69:C70)</f>
        <v>17372000</v>
      </c>
      <c r="D73" s="104"/>
      <c r="E73" s="104">
        <f>$B73      +$C73      +$D73</f>
        <v>109845000</v>
      </c>
      <c r="F73" s="105">
        <f t="shared" ref="F73:O73" si="46">SUM(F9:F14,F17:F23,F26:F29,F32,F35:F39,F42:F52,F55:F58,F61:F65,F69:F70)</f>
        <v>109845000</v>
      </c>
      <c r="G73" s="106">
        <f t="shared" si="46"/>
        <v>93868000</v>
      </c>
      <c r="H73" s="105">
        <f t="shared" si="46"/>
        <v>10652000</v>
      </c>
      <c r="I73" s="106">
        <f t="shared" si="46"/>
        <v>8279083</v>
      </c>
      <c r="J73" s="105">
        <f t="shared" si="46"/>
        <v>34735000</v>
      </c>
      <c r="K73" s="106">
        <f t="shared" si="46"/>
        <v>36609971</v>
      </c>
      <c r="L73" s="105">
        <f t="shared" si="46"/>
        <v>9234000</v>
      </c>
      <c r="M73" s="106">
        <f t="shared" si="46"/>
        <v>15807004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54621000</v>
      </c>
      <c r="Q73" s="106">
        <f>$I73      +$K73      +$M73      +$O73</f>
        <v>60696058</v>
      </c>
      <c r="R73" s="61">
        <f>IF(($J73      =0),0,((($L73      -$J73      )/$J73      )*100))</f>
        <v>-73.415862962429827</v>
      </c>
      <c r="S73" s="62">
        <f>IF(($K73      =0),0,((($M73      -$K73      )/$K73      )*100))</f>
        <v>-56.823227202228601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58.189159244897091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64.661075126773767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0IV1s8zdghUZRZWpWOxEOihxOe75/RFsLMKxEFl8jkh8cPxlch33ePwPpluh35XvDHETTWC0GMf5UokTV/atDQ==" saltValue="Qch8EmltC8KR65t1N6cCf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1056000</v>
      </c>
      <c r="I10" s="94">
        <v>1055941</v>
      </c>
      <c r="J10" s="93">
        <v>101000</v>
      </c>
      <c r="K10" s="94">
        <v>101253</v>
      </c>
      <c r="L10" s="93">
        <v>105000</v>
      </c>
      <c r="M10" s="94">
        <v>104889</v>
      </c>
      <c r="N10" s="93"/>
      <c r="O10" s="94"/>
      <c r="P10" s="93">
        <f t="shared" ref="P10:P15" si="1">$H10      +$J10      +$L10      +$N10</f>
        <v>1262000</v>
      </c>
      <c r="Q10" s="94">
        <f t="shared" ref="Q10:Q15" si="2">$I10      +$K10      +$M10      +$O10</f>
        <v>1262083</v>
      </c>
      <c r="R10" s="48">
        <f t="shared" ref="R10:R15" si="3">IF(($J10      =0),0,((($L10      -$J10      )/$J10      )*100))</f>
        <v>3.9603960396039604</v>
      </c>
      <c r="S10" s="49">
        <f t="shared" ref="S10:S15" si="4">IF(($K10      =0),0,((($M10      -$K10      )/$K10      )*100))</f>
        <v>3.5910047109715264</v>
      </c>
      <c r="T10" s="48">
        <f t="shared" ref="T10:T14" si="5">IF(($E10      =0),0,(($P10      /$E10      )*100))</f>
        <v>74.235294117647058</v>
      </c>
      <c r="U10" s="50">
        <f t="shared" ref="U10:U14" si="6">IF(($E10      =0),0,(($Q10      /$E10      )*100))</f>
        <v>74.240176470588239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1056000</v>
      </c>
      <c r="I15" s="97">
        <f t="shared" si="7"/>
        <v>1055941</v>
      </c>
      <c r="J15" s="96">
        <f t="shared" si="7"/>
        <v>101000</v>
      </c>
      <c r="K15" s="97">
        <f t="shared" si="7"/>
        <v>101253</v>
      </c>
      <c r="L15" s="96">
        <f t="shared" si="7"/>
        <v>105000</v>
      </c>
      <c r="M15" s="97">
        <f t="shared" si="7"/>
        <v>104889</v>
      </c>
      <c r="N15" s="96">
        <f t="shared" si="7"/>
        <v>0</v>
      </c>
      <c r="O15" s="97">
        <f t="shared" si="7"/>
        <v>0</v>
      </c>
      <c r="P15" s="96">
        <f t="shared" si="1"/>
        <v>1262000</v>
      </c>
      <c r="Q15" s="97">
        <f t="shared" si="2"/>
        <v>1262083</v>
      </c>
      <c r="R15" s="52">
        <f t="shared" si="3"/>
        <v>3.9603960396039604</v>
      </c>
      <c r="S15" s="53">
        <f t="shared" si="4"/>
        <v>3.5910047109715264</v>
      </c>
      <c r="T15" s="52">
        <f>IF((SUM($E9:$E13))=0,0,(P15/(SUM($E9:$E13))*100))</f>
        <v>74.235294117647058</v>
      </c>
      <c r="U15" s="54">
        <f>IF((SUM($E9:$E13))=0,0,(Q15/(SUM($E9:$E13))*100))</f>
        <v>74.240176470588239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3940000</v>
      </c>
      <c r="C20" s="92"/>
      <c r="D20" s="92"/>
      <c r="E20" s="92">
        <f t="shared" si="8"/>
        <v>3940000</v>
      </c>
      <c r="F20" s="93">
        <v>3940000</v>
      </c>
      <c r="G20" s="94">
        <v>3940000</v>
      </c>
      <c r="H20" s="93">
        <v>585000</v>
      </c>
      <c r="I20" s="94"/>
      <c r="J20" s="93">
        <v>3158000</v>
      </c>
      <c r="K20" s="94"/>
      <c r="L20" s="93"/>
      <c r="M20" s="94">
        <v>3940027</v>
      </c>
      <c r="N20" s="93"/>
      <c r="O20" s="94"/>
      <c r="P20" s="93">
        <f t="shared" si="9"/>
        <v>3743000</v>
      </c>
      <c r="Q20" s="94">
        <f t="shared" si="10"/>
        <v>3940027</v>
      </c>
      <c r="R20" s="48">
        <f t="shared" si="11"/>
        <v>-100</v>
      </c>
      <c r="S20" s="49">
        <f t="shared" si="12"/>
        <v>0</v>
      </c>
      <c r="T20" s="48">
        <f t="shared" si="13"/>
        <v>95</v>
      </c>
      <c r="U20" s="50">
        <f t="shared" si="14"/>
        <v>100.00068527918782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47326000</v>
      </c>
      <c r="D21" s="92"/>
      <c r="E21" s="92">
        <f t="shared" si="8"/>
        <v>47326000</v>
      </c>
      <c r="F21" s="93">
        <v>47326000</v>
      </c>
      <c r="G21" s="94">
        <v>47326000</v>
      </c>
      <c r="H21" s="93"/>
      <c r="I21" s="94"/>
      <c r="J21" s="93"/>
      <c r="K21" s="94">
        <v>3443846</v>
      </c>
      <c r="L21" s="93"/>
      <c r="M21" s="94"/>
      <c r="N21" s="93"/>
      <c r="O21" s="94"/>
      <c r="P21" s="93">
        <f t="shared" si="9"/>
        <v>0</v>
      </c>
      <c r="Q21" s="94">
        <f t="shared" si="10"/>
        <v>3443846</v>
      </c>
      <c r="R21" s="48">
        <f t="shared" si="11"/>
        <v>0</v>
      </c>
      <c r="S21" s="49">
        <f t="shared" si="12"/>
        <v>-100</v>
      </c>
      <c r="T21" s="48">
        <f t="shared" si="13"/>
        <v>0</v>
      </c>
      <c r="U21" s="50">
        <f t="shared" si="14"/>
        <v>7.276858386510586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3940000</v>
      </c>
      <c r="C24" s="95">
        <f>SUM(C17:C23)</f>
        <v>47326000</v>
      </c>
      <c r="D24" s="95"/>
      <c r="E24" s="95">
        <f t="shared" si="8"/>
        <v>51266000</v>
      </c>
      <c r="F24" s="96">
        <f t="shared" ref="F24:O24" si="15">SUM(F17:F23)</f>
        <v>51266000</v>
      </c>
      <c r="G24" s="97">
        <f t="shared" si="15"/>
        <v>51266000</v>
      </c>
      <c r="H24" s="96">
        <f t="shared" si="15"/>
        <v>585000</v>
      </c>
      <c r="I24" s="97">
        <f t="shared" si="15"/>
        <v>0</v>
      </c>
      <c r="J24" s="96">
        <f t="shared" si="15"/>
        <v>3158000</v>
      </c>
      <c r="K24" s="97">
        <f t="shared" si="15"/>
        <v>3443846</v>
      </c>
      <c r="L24" s="96">
        <f t="shared" si="15"/>
        <v>0</v>
      </c>
      <c r="M24" s="97">
        <f t="shared" si="15"/>
        <v>3940027</v>
      </c>
      <c r="N24" s="96">
        <f t="shared" si="15"/>
        <v>0</v>
      </c>
      <c r="O24" s="97">
        <f t="shared" si="15"/>
        <v>0</v>
      </c>
      <c r="P24" s="96">
        <f t="shared" si="9"/>
        <v>3743000</v>
      </c>
      <c r="Q24" s="97">
        <f t="shared" si="10"/>
        <v>7383873</v>
      </c>
      <c r="R24" s="52">
        <f t="shared" si="11"/>
        <v>-100</v>
      </c>
      <c r="S24" s="53">
        <f t="shared" si="12"/>
        <v>14.407758070482826</v>
      </c>
      <c r="T24" s="52">
        <f>IF(($E24-$E19-$E23)   =0,0,($P24   /($E24-$E19-$E23)   )*100)</f>
        <v>7.3011352553349198</v>
      </c>
      <c r="U24" s="54">
        <f>IF(($E24-$E19-$E23)   =0,0,($Q24   /($E24-$E19-$E23)   )*100)</f>
        <v>14.403060507938987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1208000</v>
      </c>
      <c r="C32" s="92"/>
      <c r="D32" s="92"/>
      <c r="E32" s="92">
        <f>$B32      +$C32      +$D32</f>
        <v>1208000</v>
      </c>
      <c r="F32" s="93">
        <v>1208000</v>
      </c>
      <c r="G32" s="94">
        <v>1208000</v>
      </c>
      <c r="H32" s="93">
        <v>420000</v>
      </c>
      <c r="I32" s="94">
        <v>542624</v>
      </c>
      <c r="J32" s="93">
        <v>254000</v>
      </c>
      <c r="K32" s="94">
        <v>665376</v>
      </c>
      <c r="L32" s="93">
        <v>59000</v>
      </c>
      <c r="M32" s="94"/>
      <c r="N32" s="93"/>
      <c r="O32" s="94"/>
      <c r="P32" s="93">
        <f>$H32      +$J32      +$L32      +$N32</f>
        <v>733000</v>
      </c>
      <c r="Q32" s="94">
        <f>$I32      +$K32      +$M32      +$O32</f>
        <v>1208000</v>
      </c>
      <c r="R32" s="48">
        <f>IF(($J32      =0),0,((($L32      -$J32      )/$J32      )*100))</f>
        <v>-76.771653543307082</v>
      </c>
      <c r="S32" s="49">
        <f>IF(($K32      =0),0,((($M32      -$K32      )/$K32      )*100))</f>
        <v>-100</v>
      </c>
      <c r="T32" s="48">
        <f>IF(($E32      =0),0,(($P32      /$E32      )*100))</f>
        <v>60.678807947019862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1208000</v>
      </c>
      <c r="C33" s="95">
        <f>C32</f>
        <v>0</v>
      </c>
      <c r="D33" s="95"/>
      <c r="E33" s="95">
        <f>$B33      +$C33      +$D33</f>
        <v>1208000</v>
      </c>
      <c r="F33" s="96">
        <f t="shared" ref="F33:O33" si="17">F32</f>
        <v>1208000</v>
      </c>
      <c r="G33" s="97">
        <f t="shared" si="17"/>
        <v>1208000</v>
      </c>
      <c r="H33" s="96">
        <f t="shared" si="17"/>
        <v>420000</v>
      </c>
      <c r="I33" s="97">
        <f t="shared" si="17"/>
        <v>542624</v>
      </c>
      <c r="J33" s="96">
        <f t="shared" si="17"/>
        <v>254000</v>
      </c>
      <c r="K33" s="97">
        <f t="shared" si="17"/>
        <v>665376</v>
      </c>
      <c r="L33" s="96">
        <f t="shared" si="17"/>
        <v>59000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733000</v>
      </c>
      <c r="Q33" s="97">
        <f>$I33      +$K33      +$M33      +$O33</f>
        <v>1208000</v>
      </c>
      <c r="R33" s="52">
        <f>IF(($J33      =0),0,((($L33      -$J33      )/$J33      )*100))</f>
        <v>-76.771653543307082</v>
      </c>
      <c r="S33" s="53">
        <f>IF(($K33      =0),0,((($M33      -$K33      )/$K33      )*100))</f>
        <v>-100</v>
      </c>
      <c r="T33" s="52">
        <f>IF($E33   =0,0,($P33   /$E33   )*100)</f>
        <v>60.678807947019862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13880000</v>
      </c>
      <c r="C35" s="92">
        <v>-1800000</v>
      </c>
      <c r="D35" s="92"/>
      <c r="E35" s="92">
        <f t="shared" ref="E35:E40" si="18">$B35      +$C35      +$D35</f>
        <v>12080000</v>
      </c>
      <c r="F35" s="93">
        <v>12080000</v>
      </c>
      <c r="G35" s="94">
        <v>12080000</v>
      </c>
      <c r="H35" s="93"/>
      <c r="I35" s="94">
        <v>784208</v>
      </c>
      <c r="J35" s="93">
        <v>6261000</v>
      </c>
      <c r="K35" s="94">
        <v>5477476</v>
      </c>
      <c r="L35" s="93">
        <v>1786000</v>
      </c>
      <c r="M35" s="94">
        <v>2085131</v>
      </c>
      <c r="N35" s="93"/>
      <c r="O35" s="94"/>
      <c r="P35" s="93">
        <f t="shared" ref="P35:P40" si="19">$H35      +$J35      +$L35      +$N35</f>
        <v>8047000</v>
      </c>
      <c r="Q35" s="94">
        <f t="shared" ref="Q35:Q40" si="20">$I35      +$K35      +$M35      +$O35</f>
        <v>8346815</v>
      </c>
      <c r="R35" s="48">
        <f t="shared" ref="R35:R40" si="21">IF(($J35      =0),0,((($L35      -$J35      )/$J35      )*100))</f>
        <v>-71.47420539849864</v>
      </c>
      <c r="S35" s="49">
        <f t="shared" ref="S35:S40" si="22">IF(($K35      =0),0,((($M35      -$K35      )/$K35      )*100))</f>
        <v>-61.932631014722837</v>
      </c>
      <c r="T35" s="48">
        <f t="shared" ref="T35:T39" si="23">IF(($E35      =0),0,(($P35      /$E35      )*100))</f>
        <v>66.61423841059603</v>
      </c>
      <c r="U35" s="50">
        <f t="shared" ref="U35:U39" si="24">IF(($E35      =0),0,(($Q35      /$E35      )*100))</f>
        <v>69.096150662251659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12953000</v>
      </c>
      <c r="C36" s="92">
        <v>-993000</v>
      </c>
      <c r="D36" s="92"/>
      <c r="E36" s="92">
        <f t="shared" si="18"/>
        <v>11960000</v>
      </c>
      <c r="F36" s="93">
        <v>11960000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26833000</v>
      </c>
      <c r="C40" s="95">
        <f>SUM(C35:C39)</f>
        <v>-2793000</v>
      </c>
      <c r="D40" s="95"/>
      <c r="E40" s="95">
        <f t="shared" si="18"/>
        <v>24040000</v>
      </c>
      <c r="F40" s="96">
        <f t="shared" ref="F40:O40" si="25">SUM(F35:F39)</f>
        <v>24040000</v>
      </c>
      <c r="G40" s="97">
        <f t="shared" si="25"/>
        <v>12080000</v>
      </c>
      <c r="H40" s="96">
        <f t="shared" si="25"/>
        <v>0</v>
      </c>
      <c r="I40" s="97">
        <f t="shared" si="25"/>
        <v>784208</v>
      </c>
      <c r="J40" s="96">
        <f t="shared" si="25"/>
        <v>6261000</v>
      </c>
      <c r="K40" s="97">
        <f t="shared" si="25"/>
        <v>5477476</v>
      </c>
      <c r="L40" s="96">
        <f t="shared" si="25"/>
        <v>1786000</v>
      </c>
      <c r="M40" s="97">
        <f t="shared" si="25"/>
        <v>2085131</v>
      </c>
      <c r="N40" s="96">
        <f t="shared" si="25"/>
        <v>0</v>
      </c>
      <c r="O40" s="97">
        <f t="shared" si="25"/>
        <v>0</v>
      </c>
      <c r="P40" s="96">
        <f t="shared" si="19"/>
        <v>8047000</v>
      </c>
      <c r="Q40" s="97">
        <f t="shared" si="20"/>
        <v>8346815</v>
      </c>
      <c r="R40" s="52">
        <f t="shared" si="21"/>
        <v>-71.47420539849864</v>
      </c>
      <c r="S40" s="53">
        <f t="shared" si="22"/>
        <v>-61.932631014722837</v>
      </c>
      <c r="T40" s="52">
        <f>IF((+$E35+$E38) =0,0,(P40   /(+$E35+$E38) )*100)</f>
        <v>66.61423841059603</v>
      </c>
      <c r="U40" s="54">
        <f>IF((+$E35+$E38) =0,0,(Q40   /(+$E35+$E38) )*100)</f>
        <v>69.096150662251659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33681000</v>
      </c>
      <c r="C67" s="104">
        <f>SUM(C9:C14,C17:C23,C26:C29,C32,C35:C39,C42:C52,C55:C58,C61:C65)</f>
        <v>44533000</v>
      </c>
      <c r="D67" s="104"/>
      <c r="E67" s="104">
        <f t="shared" si="35"/>
        <v>78214000</v>
      </c>
      <c r="F67" s="105">
        <f t="shared" ref="F67:O67" si="43">SUM(F9:F14,F17:F23,F26:F29,F32,F35:F39,F42:F52,F55:F58,F61:F65)</f>
        <v>78214000</v>
      </c>
      <c r="G67" s="106">
        <f t="shared" si="43"/>
        <v>66254000</v>
      </c>
      <c r="H67" s="105">
        <f t="shared" si="43"/>
        <v>2061000</v>
      </c>
      <c r="I67" s="106">
        <f t="shared" si="43"/>
        <v>2382773</v>
      </c>
      <c r="J67" s="105">
        <f t="shared" si="43"/>
        <v>9774000</v>
      </c>
      <c r="K67" s="106">
        <f t="shared" si="43"/>
        <v>9687951</v>
      </c>
      <c r="L67" s="105">
        <f t="shared" si="43"/>
        <v>1950000</v>
      </c>
      <c r="M67" s="106">
        <f t="shared" si="43"/>
        <v>6130047</v>
      </c>
      <c r="N67" s="105">
        <f t="shared" si="43"/>
        <v>0</v>
      </c>
      <c r="O67" s="106">
        <f t="shared" si="43"/>
        <v>0</v>
      </c>
      <c r="P67" s="105">
        <f t="shared" si="36"/>
        <v>13785000</v>
      </c>
      <c r="Q67" s="106">
        <f t="shared" si="37"/>
        <v>18200771</v>
      </c>
      <c r="R67" s="61">
        <f t="shared" si="38"/>
        <v>-80.049109883364025</v>
      </c>
      <c r="S67" s="62">
        <f t="shared" si="39"/>
        <v>-36.725041239370434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20.80629094092432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27.471203248105773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20959000</v>
      </c>
      <c r="C69" s="92">
        <v>-1402000</v>
      </c>
      <c r="D69" s="92"/>
      <c r="E69" s="92">
        <f>$B69      +$C69      +$D69</f>
        <v>19557000</v>
      </c>
      <c r="F69" s="93">
        <v>19557000</v>
      </c>
      <c r="G69" s="94">
        <v>19557000</v>
      </c>
      <c r="H69" s="93">
        <v>279000</v>
      </c>
      <c r="I69" s="94"/>
      <c r="J69" s="93">
        <v>9649000</v>
      </c>
      <c r="K69" s="94">
        <v>10291879</v>
      </c>
      <c r="L69" s="93">
        <v>4175000</v>
      </c>
      <c r="M69" s="94">
        <v>3051925</v>
      </c>
      <c r="N69" s="93"/>
      <c r="O69" s="94"/>
      <c r="P69" s="93">
        <f>$H69      +$J69      +$L69      +$N69</f>
        <v>14103000</v>
      </c>
      <c r="Q69" s="94">
        <f>$I69      +$K69      +$M69      +$O69</f>
        <v>13343804</v>
      </c>
      <c r="R69" s="48">
        <f>IF(($J69      =0),0,((($L69      -$J69      )/$J69      )*100))</f>
        <v>-56.731267488858947</v>
      </c>
      <c r="S69" s="49">
        <f>IF(($K69      =0),0,((($M69      -$K69      )/$K69      )*100))</f>
        <v>-70.34627981926333</v>
      </c>
      <c r="T69" s="48">
        <f>IF(($E69      =0),0,(($P69      /$E69      )*100))</f>
        <v>72.112287160607451</v>
      </c>
      <c r="U69" s="50">
        <f>IF(($E69      =0),0,(($Q69      /$E69      )*100))</f>
        <v>68.230321623970951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20959000</v>
      </c>
      <c r="C71" s="101">
        <f>SUM(C69:C70)</f>
        <v>-1402000</v>
      </c>
      <c r="D71" s="101"/>
      <c r="E71" s="101">
        <f>$B71      +$C71      +$D71</f>
        <v>19557000</v>
      </c>
      <c r="F71" s="102">
        <f t="shared" ref="F71:O71" si="44">SUM(F69:F70)</f>
        <v>19557000</v>
      </c>
      <c r="G71" s="103">
        <f t="shared" si="44"/>
        <v>19557000</v>
      </c>
      <c r="H71" s="102">
        <f t="shared" si="44"/>
        <v>279000</v>
      </c>
      <c r="I71" s="103">
        <f t="shared" si="44"/>
        <v>0</v>
      </c>
      <c r="J71" s="102">
        <f t="shared" si="44"/>
        <v>9649000</v>
      </c>
      <c r="K71" s="103">
        <f t="shared" si="44"/>
        <v>10291879</v>
      </c>
      <c r="L71" s="102">
        <f t="shared" si="44"/>
        <v>4175000</v>
      </c>
      <c r="M71" s="103">
        <f t="shared" si="44"/>
        <v>3051925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14103000</v>
      </c>
      <c r="Q71" s="103">
        <f>$I71      +$K71      +$M71      +$O71</f>
        <v>13343804</v>
      </c>
      <c r="R71" s="57">
        <f>IF(($J71      =0),0,((($L71      -$J71      )/$J71      )*100))</f>
        <v>-56.731267488858947</v>
      </c>
      <c r="S71" s="58">
        <f>IF(($K71      =0),0,((($M71      -$K71      )/$K71      )*100))</f>
        <v>-70.34627981926333</v>
      </c>
      <c r="T71" s="57">
        <f>IF(($E69      =0),0,(($P69      /$E69      )*100))</f>
        <v>72.112287160607451</v>
      </c>
      <c r="U71" s="59">
        <f>IF($E69   =0,0,($Q69   /$E69 )*100)</f>
        <v>68.230321623970951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20959000</v>
      </c>
      <c r="C72" s="104">
        <f>SUM(C69:C70)</f>
        <v>-1402000</v>
      </c>
      <c r="D72" s="104"/>
      <c r="E72" s="104">
        <f>$B72      +$C72      +$D72</f>
        <v>19557000</v>
      </c>
      <c r="F72" s="105">
        <f t="shared" ref="F72:O72" si="45">SUM(F69:F70)</f>
        <v>19557000</v>
      </c>
      <c r="G72" s="106">
        <f t="shared" si="45"/>
        <v>19557000</v>
      </c>
      <c r="H72" s="105">
        <f t="shared" si="45"/>
        <v>279000</v>
      </c>
      <c r="I72" s="106">
        <f t="shared" si="45"/>
        <v>0</v>
      </c>
      <c r="J72" s="105">
        <f t="shared" si="45"/>
        <v>9649000</v>
      </c>
      <c r="K72" s="106">
        <f t="shared" si="45"/>
        <v>10291879</v>
      </c>
      <c r="L72" s="105">
        <f t="shared" si="45"/>
        <v>4175000</v>
      </c>
      <c r="M72" s="106">
        <f t="shared" si="45"/>
        <v>3051925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14103000</v>
      </c>
      <c r="Q72" s="106">
        <f>$I72      +$K72      +$M72      +$O72</f>
        <v>13343804</v>
      </c>
      <c r="R72" s="61">
        <f>IF(($J72      =0),0,((($L72      -$J72      )/$J72      )*100))</f>
        <v>-56.731267488858947</v>
      </c>
      <c r="S72" s="62">
        <f>IF(($K72      =0),0,((($M72      -$K72      )/$K72      )*100))</f>
        <v>-70.34627981926333</v>
      </c>
      <c r="T72" s="61">
        <f>IF(($E69      =0),0,(($P69      /$E69      )*100))</f>
        <v>72.112287160607451</v>
      </c>
      <c r="U72" s="65">
        <f>IF($E69   =0,0,($Q69   /$E69 )*100)</f>
        <v>68.230321623970951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54640000</v>
      </c>
      <c r="C73" s="104">
        <f>SUM(C9:C14,C17:C23,C26:C29,C32,C35:C39,C42:C52,C55:C58,C61:C65,C69:C70)</f>
        <v>43131000</v>
      </c>
      <c r="D73" s="104"/>
      <c r="E73" s="104">
        <f>$B73      +$C73      +$D73</f>
        <v>97771000</v>
      </c>
      <c r="F73" s="105">
        <f t="shared" ref="F73:O73" si="46">SUM(F9:F14,F17:F23,F26:F29,F32,F35:F39,F42:F52,F55:F58,F61:F65,F69:F70)</f>
        <v>97771000</v>
      </c>
      <c r="G73" s="106">
        <f t="shared" si="46"/>
        <v>85811000</v>
      </c>
      <c r="H73" s="105">
        <f t="shared" si="46"/>
        <v>2340000</v>
      </c>
      <c r="I73" s="106">
        <f t="shared" si="46"/>
        <v>2382773</v>
      </c>
      <c r="J73" s="105">
        <f t="shared" si="46"/>
        <v>19423000</v>
      </c>
      <c r="K73" s="106">
        <f t="shared" si="46"/>
        <v>19979830</v>
      </c>
      <c r="L73" s="105">
        <f t="shared" si="46"/>
        <v>6125000</v>
      </c>
      <c r="M73" s="106">
        <f t="shared" si="46"/>
        <v>9181972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27888000</v>
      </c>
      <c r="Q73" s="106">
        <f>$I73      +$K73      +$M73      +$O73</f>
        <v>31544575</v>
      </c>
      <c r="R73" s="61">
        <f>IF(($J73      =0),0,((($L73      -$J73      )/$J73      )*100))</f>
        <v>-68.465221644442153</v>
      </c>
      <c r="S73" s="62">
        <f>IF(($K73      =0),0,((($M73      -$K73      )/$K73      )*100))</f>
        <v>-54.043793165407315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32.499329922737182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36.760526039785105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Dj1sV7NCb+mEbn8Z/V20sSQErtnJMfnCgxSO3P45+CkAKqBGX19BvHsaZdNFS3LP7doBTrL7XWbrtMZXGbWgw==" saltValue="sR+/jnfvWYHTg18SD00sa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409000</v>
      </c>
      <c r="I10" s="94">
        <v>763330</v>
      </c>
      <c r="J10" s="93">
        <v>968000</v>
      </c>
      <c r="K10" s="94">
        <v>585322</v>
      </c>
      <c r="L10" s="93">
        <v>112000</v>
      </c>
      <c r="M10" s="94">
        <v>475709</v>
      </c>
      <c r="N10" s="93"/>
      <c r="O10" s="94"/>
      <c r="P10" s="93">
        <f t="shared" ref="P10:P15" si="1">$H10      +$J10      +$L10      +$N10</f>
        <v>1489000</v>
      </c>
      <c r="Q10" s="94">
        <f t="shared" ref="Q10:Q15" si="2">$I10      +$K10      +$M10      +$O10</f>
        <v>1824361</v>
      </c>
      <c r="R10" s="48">
        <f t="shared" ref="R10:R15" si="3">IF(($J10      =0),0,((($L10      -$J10      )/$J10      )*100))</f>
        <v>-88.429752066115711</v>
      </c>
      <c r="S10" s="49">
        <f t="shared" ref="S10:S15" si="4">IF(($K10      =0),0,((($M10      -$K10      )/$K10      )*100))</f>
        <v>-18.726957127871497</v>
      </c>
      <c r="T10" s="48">
        <f t="shared" ref="T10:T14" si="5">IF(($E10      =0),0,(($P10      /$E10      )*100))</f>
        <v>48.032258064516128</v>
      </c>
      <c r="U10" s="50">
        <f t="shared" ref="U10:U14" si="6">IF(($E10      =0),0,(($Q10      /$E10      )*100))</f>
        <v>58.85035483870967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409000</v>
      </c>
      <c r="I15" s="97">
        <f t="shared" si="7"/>
        <v>763330</v>
      </c>
      <c r="J15" s="96">
        <f t="shared" si="7"/>
        <v>968000</v>
      </c>
      <c r="K15" s="97">
        <f t="shared" si="7"/>
        <v>585322</v>
      </c>
      <c r="L15" s="96">
        <f t="shared" si="7"/>
        <v>112000</v>
      </c>
      <c r="M15" s="97">
        <f t="shared" si="7"/>
        <v>475709</v>
      </c>
      <c r="N15" s="96">
        <f t="shared" si="7"/>
        <v>0</v>
      </c>
      <c r="O15" s="97">
        <f t="shared" si="7"/>
        <v>0</v>
      </c>
      <c r="P15" s="96">
        <f t="shared" si="1"/>
        <v>1489000</v>
      </c>
      <c r="Q15" s="97">
        <f t="shared" si="2"/>
        <v>1824361</v>
      </c>
      <c r="R15" s="52">
        <f t="shared" si="3"/>
        <v>-88.429752066115711</v>
      </c>
      <c r="S15" s="53">
        <f t="shared" si="4"/>
        <v>-18.726957127871497</v>
      </c>
      <c r="T15" s="52">
        <f>IF((SUM($E9:$E13))=0,0,(P15/(SUM($E9:$E13))*100))</f>
        <v>48.032258064516128</v>
      </c>
      <c r="U15" s="54">
        <f>IF((SUM($E9:$E13))=0,0,(Q15/(SUM($E9:$E13))*100))</f>
        <v>58.85035483870967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7316000</v>
      </c>
      <c r="C20" s="92"/>
      <c r="D20" s="92"/>
      <c r="E20" s="92">
        <f t="shared" si="8"/>
        <v>7316000</v>
      </c>
      <c r="F20" s="93">
        <v>7316000</v>
      </c>
      <c r="G20" s="94">
        <v>7316000</v>
      </c>
      <c r="H20" s="93"/>
      <c r="I20" s="94"/>
      <c r="J20" s="93">
        <v>6429000</v>
      </c>
      <c r="K20" s="94"/>
      <c r="L20" s="93"/>
      <c r="M20" s="94"/>
      <c r="N20" s="93"/>
      <c r="O20" s="94"/>
      <c r="P20" s="93">
        <f t="shared" si="9"/>
        <v>6429000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87.875888463641331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42681000</v>
      </c>
      <c r="D21" s="92"/>
      <c r="E21" s="92">
        <f t="shared" si="8"/>
        <v>42681000</v>
      </c>
      <c r="F21" s="93">
        <v>42681000</v>
      </c>
      <c r="G21" s="94">
        <v>42681000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7316000</v>
      </c>
      <c r="C24" s="95">
        <f>SUM(C17:C23)</f>
        <v>42681000</v>
      </c>
      <c r="D24" s="95"/>
      <c r="E24" s="95">
        <f t="shared" si="8"/>
        <v>49997000</v>
      </c>
      <c r="F24" s="96">
        <f t="shared" ref="F24:O24" si="15">SUM(F17:F23)</f>
        <v>49997000</v>
      </c>
      <c r="G24" s="97">
        <f t="shared" si="15"/>
        <v>49997000</v>
      </c>
      <c r="H24" s="96">
        <f t="shared" si="15"/>
        <v>0</v>
      </c>
      <c r="I24" s="97">
        <f t="shared" si="15"/>
        <v>0</v>
      </c>
      <c r="J24" s="96">
        <f t="shared" si="15"/>
        <v>6429000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6429000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12.858771526291576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2430000</v>
      </c>
      <c r="C32" s="92">
        <v>-136000</v>
      </c>
      <c r="D32" s="92"/>
      <c r="E32" s="92">
        <f>$B32      +$C32      +$D32</f>
        <v>2294000</v>
      </c>
      <c r="F32" s="93">
        <v>2294000</v>
      </c>
      <c r="G32" s="94">
        <v>2294000</v>
      </c>
      <c r="H32" s="93">
        <v>940000</v>
      </c>
      <c r="I32" s="94">
        <v>711097</v>
      </c>
      <c r="J32" s="93">
        <v>388000</v>
      </c>
      <c r="K32" s="94"/>
      <c r="L32" s="93">
        <v>586000</v>
      </c>
      <c r="M32" s="94">
        <v>1153814</v>
      </c>
      <c r="N32" s="93"/>
      <c r="O32" s="94"/>
      <c r="P32" s="93">
        <f>$H32      +$J32      +$L32      +$N32</f>
        <v>1914000</v>
      </c>
      <c r="Q32" s="94">
        <f>$I32      +$K32      +$M32      +$O32</f>
        <v>1864911</v>
      </c>
      <c r="R32" s="48">
        <f>IF(($J32      =0),0,((($L32      -$J32      )/$J32      )*100))</f>
        <v>51.030927835051543</v>
      </c>
      <c r="S32" s="49">
        <f>IF(($K32      =0),0,((($M32      -$K32      )/$K32      )*100))</f>
        <v>0</v>
      </c>
      <c r="T32" s="48">
        <f>IF(($E32      =0),0,(($P32      /$E32      )*100))</f>
        <v>83.435047951176983</v>
      </c>
      <c r="U32" s="50">
        <f>IF(($E32      =0),0,(($Q32      /$E32      )*100))</f>
        <v>81.295161290322582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2430000</v>
      </c>
      <c r="C33" s="95">
        <f>C32</f>
        <v>-136000</v>
      </c>
      <c r="D33" s="95"/>
      <c r="E33" s="95">
        <f>$B33      +$C33      +$D33</f>
        <v>2294000</v>
      </c>
      <c r="F33" s="96">
        <f t="shared" ref="F33:O33" si="17">F32</f>
        <v>2294000</v>
      </c>
      <c r="G33" s="97">
        <f t="shared" si="17"/>
        <v>2294000</v>
      </c>
      <c r="H33" s="96">
        <f t="shared" si="17"/>
        <v>940000</v>
      </c>
      <c r="I33" s="97">
        <f t="shared" si="17"/>
        <v>711097</v>
      </c>
      <c r="J33" s="96">
        <f t="shared" si="17"/>
        <v>388000</v>
      </c>
      <c r="K33" s="97">
        <f t="shared" si="17"/>
        <v>0</v>
      </c>
      <c r="L33" s="96">
        <f t="shared" si="17"/>
        <v>586000</v>
      </c>
      <c r="M33" s="97">
        <f t="shared" si="17"/>
        <v>1153814</v>
      </c>
      <c r="N33" s="96">
        <f t="shared" si="17"/>
        <v>0</v>
      </c>
      <c r="O33" s="97">
        <f t="shared" si="17"/>
        <v>0</v>
      </c>
      <c r="P33" s="96">
        <f>$H33      +$J33      +$L33      +$N33</f>
        <v>1914000</v>
      </c>
      <c r="Q33" s="97">
        <f>$I33      +$K33      +$M33      +$O33</f>
        <v>1864911</v>
      </c>
      <c r="R33" s="52">
        <f>IF(($J33      =0),0,((($L33      -$J33      )/$J33      )*100))</f>
        <v>51.030927835051543</v>
      </c>
      <c r="S33" s="53">
        <f>IF(($K33      =0),0,((($M33      -$K33      )/$K33      )*100))</f>
        <v>0</v>
      </c>
      <c r="T33" s="52">
        <f>IF($E33   =0,0,($P33   /$E33   )*100)</f>
        <v>83.435047951176983</v>
      </c>
      <c r="U33" s="54">
        <f>IF($E33   =0,0,($Q33   /$E33   )*100)</f>
        <v>81.295161290322582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32849000</v>
      </c>
      <c r="C36" s="92">
        <v>2800000</v>
      </c>
      <c r="D36" s="92"/>
      <c r="E36" s="92">
        <f t="shared" si="18"/>
        <v>35649000</v>
      </c>
      <c r="F36" s="93">
        <v>35649000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32849000</v>
      </c>
      <c r="C40" s="95">
        <f>SUM(C35:C39)</f>
        <v>2800000</v>
      </c>
      <c r="D40" s="95"/>
      <c r="E40" s="95">
        <f t="shared" si="18"/>
        <v>35649000</v>
      </c>
      <c r="F40" s="96">
        <f t="shared" ref="F40:O40" si="25">SUM(F35:F39)</f>
        <v>35649000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45695000</v>
      </c>
      <c r="C67" s="104">
        <f>SUM(C9:C14,C17:C23,C26:C29,C32,C35:C39,C42:C52,C55:C58,C61:C65)</f>
        <v>45345000</v>
      </c>
      <c r="D67" s="104"/>
      <c r="E67" s="104">
        <f t="shared" si="35"/>
        <v>91040000</v>
      </c>
      <c r="F67" s="105">
        <f t="shared" ref="F67:O67" si="43">SUM(F9:F14,F17:F23,F26:F29,F32,F35:F39,F42:F52,F55:F58,F61:F65)</f>
        <v>91040000</v>
      </c>
      <c r="G67" s="106">
        <f t="shared" si="43"/>
        <v>55391000</v>
      </c>
      <c r="H67" s="105">
        <f t="shared" si="43"/>
        <v>1349000</v>
      </c>
      <c r="I67" s="106">
        <f t="shared" si="43"/>
        <v>1474427</v>
      </c>
      <c r="J67" s="105">
        <f t="shared" si="43"/>
        <v>7785000</v>
      </c>
      <c r="K67" s="106">
        <f t="shared" si="43"/>
        <v>585322</v>
      </c>
      <c r="L67" s="105">
        <f t="shared" si="43"/>
        <v>698000</v>
      </c>
      <c r="M67" s="106">
        <f t="shared" si="43"/>
        <v>1629523</v>
      </c>
      <c r="N67" s="105">
        <f t="shared" si="43"/>
        <v>0</v>
      </c>
      <c r="O67" s="106">
        <f t="shared" si="43"/>
        <v>0</v>
      </c>
      <c r="P67" s="105">
        <f t="shared" si="36"/>
        <v>9832000</v>
      </c>
      <c r="Q67" s="106">
        <f t="shared" si="37"/>
        <v>3689272</v>
      </c>
      <c r="R67" s="61">
        <f t="shared" si="38"/>
        <v>-91.034039820166996</v>
      </c>
      <c r="S67" s="62">
        <f t="shared" si="39"/>
        <v>178.39770246120938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17.750176021375314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6.6604177573974104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64378000</v>
      </c>
      <c r="C69" s="92">
        <v>-4306000</v>
      </c>
      <c r="D69" s="92"/>
      <c r="E69" s="92">
        <f>$B69      +$C69      +$D69</f>
        <v>60072000</v>
      </c>
      <c r="F69" s="93">
        <v>60072000</v>
      </c>
      <c r="G69" s="94">
        <v>60072000</v>
      </c>
      <c r="H69" s="93">
        <v>10755000</v>
      </c>
      <c r="I69" s="94"/>
      <c r="J69" s="93">
        <v>22272000</v>
      </c>
      <c r="K69" s="94"/>
      <c r="L69" s="93">
        <v>5482000</v>
      </c>
      <c r="M69" s="94">
        <v>32012330</v>
      </c>
      <c r="N69" s="93"/>
      <c r="O69" s="94"/>
      <c r="P69" s="93">
        <f>$H69      +$J69      +$L69      +$N69</f>
        <v>38509000</v>
      </c>
      <c r="Q69" s="94">
        <f>$I69      +$K69      +$M69      +$O69</f>
        <v>32012330</v>
      </c>
      <c r="R69" s="48">
        <f>IF(($J69      =0),0,((($L69      -$J69      )/$J69      )*100))</f>
        <v>-75.386135057471265</v>
      </c>
      <c r="S69" s="49">
        <f>IF(($K69      =0),0,((($M69      -$K69      )/$K69      )*100))</f>
        <v>0</v>
      </c>
      <c r="T69" s="48">
        <f>IF(($E69      =0),0,(($P69      /$E69      )*100))</f>
        <v>64.104740977493677</v>
      </c>
      <c r="U69" s="50">
        <f>IF(($E69      =0),0,(($Q69      /$E69      )*100))</f>
        <v>53.289935410840329</v>
      </c>
      <c r="V69" s="93">
        <v>3092000</v>
      </c>
      <c r="W69" s="94">
        <v>3092000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64378000</v>
      </c>
      <c r="C71" s="101">
        <f>SUM(C69:C70)</f>
        <v>-4306000</v>
      </c>
      <c r="D71" s="101"/>
      <c r="E71" s="101">
        <f>$B71      +$C71      +$D71</f>
        <v>60072000</v>
      </c>
      <c r="F71" s="102">
        <f t="shared" ref="F71:O71" si="44">SUM(F69:F70)</f>
        <v>60072000</v>
      </c>
      <c r="G71" s="103">
        <f t="shared" si="44"/>
        <v>60072000</v>
      </c>
      <c r="H71" s="102">
        <f t="shared" si="44"/>
        <v>10755000</v>
      </c>
      <c r="I71" s="103">
        <f t="shared" si="44"/>
        <v>0</v>
      </c>
      <c r="J71" s="102">
        <f t="shared" si="44"/>
        <v>22272000</v>
      </c>
      <c r="K71" s="103">
        <f t="shared" si="44"/>
        <v>0</v>
      </c>
      <c r="L71" s="102">
        <f t="shared" si="44"/>
        <v>5482000</v>
      </c>
      <c r="M71" s="103">
        <f t="shared" si="44"/>
        <v>32012330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38509000</v>
      </c>
      <c r="Q71" s="103">
        <f>$I71      +$K71      +$M71      +$O71</f>
        <v>32012330</v>
      </c>
      <c r="R71" s="57">
        <f>IF(($J71      =0),0,((($L71      -$J71      )/$J71      )*100))</f>
        <v>-75.386135057471265</v>
      </c>
      <c r="S71" s="58">
        <f>IF(($K71      =0),0,((($M71      -$K71      )/$K71      )*100))</f>
        <v>0</v>
      </c>
      <c r="T71" s="57">
        <f>IF(($E69      =0),0,(($P69      /$E69      )*100))</f>
        <v>64.104740977493677</v>
      </c>
      <c r="U71" s="59">
        <f>IF($E69   =0,0,($Q69   /$E69 )*100)</f>
        <v>53.289935410840329</v>
      </c>
      <c r="V71" s="102">
        <f>SUM(V69:V70)</f>
        <v>3092000</v>
      </c>
      <c r="W71" s="103">
        <f>SUM(W69:W70)</f>
        <v>3092000</v>
      </c>
    </row>
    <row r="72" spans="1:23" ht="12.95" customHeight="1" x14ac:dyDescent="0.2">
      <c r="A72" s="60" t="s">
        <v>86</v>
      </c>
      <c r="B72" s="104">
        <f>SUM(B69:B70)</f>
        <v>64378000</v>
      </c>
      <c r="C72" s="104">
        <f>SUM(C69:C70)</f>
        <v>-4306000</v>
      </c>
      <c r="D72" s="104"/>
      <c r="E72" s="104">
        <f>$B72      +$C72      +$D72</f>
        <v>60072000</v>
      </c>
      <c r="F72" s="105">
        <f t="shared" ref="F72:O72" si="45">SUM(F69:F70)</f>
        <v>60072000</v>
      </c>
      <c r="G72" s="106">
        <f t="shared" si="45"/>
        <v>60072000</v>
      </c>
      <c r="H72" s="105">
        <f t="shared" si="45"/>
        <v>10755000</v>
      </c>
      <c r="I72" s="106">
        <f t="shared" si="45"/>
        <v>0</v>
      </c>
      <c r="J72" s="105">
        <f t="shared" si="45"/>
        <v>22272000</v>
      </c>
      <c r="K72" s="106">
        <f t="shared" si="45"/>
        <v>0</v>
      </c>
      <c r="L72" s="105">
        <f t="shared" si="45"/>
        <v>5482000</v>
      </c>
      <c r="M72" s="106">
        <f t="shared" si="45"/>
        <v>32012330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38509000</v>
      </c>
      <c r="Q72" s="106">
        <f>$I72      +$K72      +$M72      +$O72</f>
        <v>32012330</v>
      </c>
      <c r="R72" s="61">
        <f>IF(($J72      =0),0,((($L72      -$J72      )/$J72      )*100))</f>
        <v>-75.386135057471265</v>
      </c>
      <c r="S72" s="62">
        <f>IF(($K72      =0),0,((($M72      -$K72      )/$K72      )*100))</f>
        <v>0</v>
      </c>
      <c r="T72" s="61">
        <f>IF(($E69      =0),0,(($P69      /$E69      )*100))</f>
        <v>64.104740977493677</v>
      </c>
      <c r="U72" s="65">
        <f>IF($E69   =0,0,($Q69   /$E69 )*100)</f>
        <v>53.289935410840329</v>
      </c>
      <c r="V72" s="105">
        <f>SUM(V69:V70)</f>
        <v>3092000</v>
      </c>
      <c r="W72" s="106">
        <f>SUM(W69:W70)</f>
        <v>3092000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110073000</v>
      </c>
      <c r="C73" s="104">
        <f>SUM(C9:C14,C17:C23,C26:C29,C32,C35:C39,C42:C52,C55:C58,C61:C65,C69:C70)</f>
        <v>41039000</v>
      </c>
      <c r="D73" s="104"/>
      <c r="E73" s="104">
        <f>$B73      +$C73      +$D73</f>
        <v>151112000</v>
      </c>
      <c r="F73" s="105">
        <f t="shared" ref="F73:O73" si="46">SUM(F9:F14,F17:F23,F26:F29,F32,F35:F39,F42:F52,F55:F58,F61:F65,F69:F70)</f>
        <v>151112000</v>
      </c>
      <c r="G73" s="106">
        <f t="shared" si="46"/>
        <v>115463000</v>
      </c>
      <c r="H73" s="105">
        <f t="shared" si="46"/>
        <v>12104000</v>
      </c>
      <c r="I73" s="106">
        <f t="shared" si="46"/>
        <v>1474427</v>
      </c>
      <c r="J73" s="105">
        <f t="shared" si="46"/>
        <v>30057000</v>
      </c>
      <c r="K73" s="106">
        <f t="shared" si="46"/>
        <v>585322</v>
      </c>
      <c r="L73" s="105">
        <f t="shared" si="46"/>
        <v>6180000</v>
      </c>
      <c r="M73" s="106">
        <f t="shared" si="46"/>
        <v>33641853</v>
      </c>
      <c r="N73" s="105">
        <f t="shared" si="46"/>
        <v>0</v>
      </c>
      <c r="O73" s="106">
        <f t="shared" si="46"/>
        <v>0</v>
      </c>
      <c r="P73" s="105">
        <f>$H73      +$J73      +$L73      +$N73</f>
        <v>48341000</v>
      </c>
      <c r="Q73" s="106">
        <f>$I73      +$K73      +$M73      +$O73</f>
        <v>35701602</v>
      </c>
      <c r="R73" s="61">
        <f>IF(($J73      =0),0,((($L73      -$J73      )/$J73      )*100))</f>
        <v>-79.439065775027444</v>
      </c>
      <c r="S73" s="62">
        <f>IF(($K73      =0),0,((($M73      -$K73      )/$K73      )*100))</f>
        <v>5647.5804770707409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41.867091622424503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30.9203831530447</v>
      </c>
      <c r="V73" s="105">
        <f>SUM(V9:V14,V17:V23,V26:V29,V32,V35:V39,V42:V52,V55:V58,V61:V65,V69:V70)</f>
        <v>3092000</v>
      </c>
      <c r="W73" s="106">
        <f>SUM(W9:W14,W17:W23,W26:W29,W32,W35:W39,W42:W52,W55:W58,W61:W65,W69:W70)</f>
        <v>3092000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bHAaf1lXVRbG/5DGtGpFEgWLPmgRbOPIedHE6KQgqcfxKqENtdwnf0BzYjciJ+PS9T59o0omRVOkrgD3BPILQ==" saltValue="1KCjsbqloYgMMkSq++h4V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43000</v>
      </c>
      <c r="I10" s="94">
        <v>42304</v>
      </c>
      <c r="J10" s="93"/>
      <c r="K10" s="94"/>
      <c r="L10" s="93">
        <v>421000</v>
      </c>
      <c r="M10" s="94">
        <v>421149</v>
      </c>
      <c r="N10" s="93"/>
      <c r="O10" s="94"/>
      <c r="P10" s="93">
        <f t="shared" ref="P10:P15" si="1">$H10      +$J10      +$L10      +$N10</f>
        <v>464000</v>
      </c>
      <c r="Q10" s="94">
        <f t="shared" ref="Q10:Q15" si="2">$I10      +$K10      +$M10      +$O10</f>
        <v>463453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46.400000000000006</v>
      </c>
      <c r="U10" s="50">
        <f t="shared" ref="U10:U14" si="6">IF(($E10      =0),0,(($Q10      /$E10      )*100))</f>
        <v>46.345300000000002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43000</v>
      </c>
      <c r="I15" s="97">
        <f t="shared" si="7"/>
        <v>42304</v>
      </c>
      <c r="J15" s="96">
        <f t="shared" si="7"/>
        <v>0</v>
      </c>
      <c r="K15" s="97">
        <f t="shared" si="7"/>
        <v>0</v>
      </c>
      <c r="L15" s="96">
        <f t="shared" si="7"/>
        <v>421000</v>
      </c>
      <c r="M15" s="97">
        <f t="shared" si="7"/>
        <v>421149</v>
      </c>
      <c r="N15" s="96">
        <f t="shared" si="7"/>
        <v>0</v>
      </c>
      <c r="O15" s="97">
        <f t="shared" si="7"/>
        <v>0</v>
      </c>
      <c r="P15" s="96">
        <f t="shared" si="1"/>
        <v>464000</v>
      </c>
      <c r="Q15" s="97">
        <f t="shared" si="2"/>
        <v>463453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46.400000000000006</v>
      </c>
      <c r="U15" s="54">
        <f>IF((SUM($E9:$E13))=0,0,(Q15/(SUM($E9:$E13))*100))</f>
        <v>46.345300000000002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1060000</v>
      </c>
      <c r="C19" s="92"/>
      <c r="D19" s="92"/>
      <c r="E19" s="92">
        <f t="shared" si="8"/>
        <v>1060000</v>
      </c>
      <c r="F19" s="93">
        <v>1060000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11055000</v>
      </c>
      <c r="C20" s="92"/>
      <c r="D20" s="92"/>
      <c r="E20" s="92">
        <f t="shared" si="8"/>
        <v>11055000</v>
      </c>
      <c r="F20" s="93">
        <v>11055000</v>
      </c>
      <c r="G20" s="94">
        <v>11055000</v>
      </c>
      <c r="H20" s="93">
        <v>5652000</v>
      </c>
      <c r="I20" s="94"/>
      <c r="J20" s="93">
        <v>5174000</v>
      </c>
      <c r="K20" s="94">
        <v>10931394</v>
      </c>
      <c r="L20" s="93"/>
      <c r="M20" s="94">
        <v>4270744</v>
      </c>
      <c r="N20" s="93"/>
      <c r="O20" s="94"/>
      <c r="P20" s="93">
        <f t="shared" si="9"/>
        <v>10826000</v>
      </c>
      <c r="Q20" s="94">
        <f t="shared" si="10"/>
        <v>15202138</v>
      </c>
      <c r="R20" s="48">
        <f t="shared" si="11"/>
        <v>-100</v>
      </c>
      <c r="S20" s="49">
        <f t="shared" si="12"/>
        <v>-60.93138715885641</v>
      </c>
      <c r="T20" s="48">
        <f t="shared" si="13"/>
        <v>97.928539122568964</v>
      </c>
      <c r="U20" s="50">
        <f t="shared" si="14"/>
        <v>137.51368611488016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27695000</v>
      </c>
      <c r="D21" s="92"/>
      <c r="E21" s="92">
        <f t="shared" si="8"/>
        <v>27695000</v>
      </c>
      <c r="F21" s="93">
        <v>27695000</v>
      </c>
      <c r="G21" s="94">
        <v>27695000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12115000</v>
      </c>
      <c r="C24" s="95">
        <f>SUM(C17:C23)</f>
        <v>27695000</v>
      </c>
      <c r="D24" s="95"/>
      <c r="E24" s="95">
        <f t="shared" si="8"/>
        <v>39810000</v>
      </c>
      <c r="F24" s="96">
        <f t="shared" ref="F24:O24" si="15">SUM(F17:F23)</f>
        <v>39810000</v>
      </c>
      <c r="G24" s="97">
        <f t="shared" si="15"/>
        <v>38750000</v>
      </c>
      <c r="H24" s="96">
        <f t="shared" si="15"/>
        <v>5652000</v>
      </c>
      <c r="I24" s="97">
        <f t="shared" si="15"/>
        <v>0</v>
      </c>
      <c r="J24" s="96">
        <f t="shared" si="15"/>
        <v>5174000</v>
      </c>
      <c r="K24" s="97">
        <f t="shared" si="15"/>
        <v>10931394</v>
      </c>
      <c r="L24" s="96">
        <f t="shared" si="15"/>
        <v>0</v>
      </c>
      <c r="M24" s="97">
        <f t="shared" si="15"/>
        <v>4270744</v>
      </c>
      <c r="N24" s="96">
        <f t="shared" si="15"/>
        <v>0</v>
      </c>
      <c r="O24" s="97">
        <f t="shared" si="15"/>
        <v>0</v>
      </c>
      <c r="P24" s="96">
        <f t="shared" si="9"/>
        <v>10826000</v>
      </c>
      <c r="Q24" s="97">
        <f t="shared" si="10"/>
        <v>15202138</v>
      </c>
      <c r="R24" s="52">
        <f t="shared" si="11"/>
        <v>-100</v>
      </c>
      <c r="S24" s="53">
        <f t="shared" si="12"/>
        <v>-60.93138715885641</v>
      </c>
      <c r="T24" s="52">
        <f>IF(($E24-$E19-$E23)   =0,0,($P24   /($E24-$E19-$E23)   )*100)</f>
        <v>27.938064516129028</v>
      </c>
      <c r="U24" s="54">
        <f>IF(($E24-$E19-$E23)   =0,0,($Q24   /($E24-$E19-$E23)   )*100)</f>
        <v>39.231323870967742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3468000</v>
      </c>
      <c r="C29" s="92"/>
      <c r="D29" s="92"/>
      <c r="E29" s="92">
        <f>$B29      +$C29      +$D29</f>
        <v>3468000</v>
      </c>
      <c r="F29" s="93">
        <v>3468000</v>
      </c>
      <c r="G29" s="94">
        <v>3468000</v>
      </c>
      <c r="H29" s="93">
        <v>409000</v>
      </c>
      <c r="I29" s="94">
        <v>1062284</v>
      </c>
      <c r="J29" s="93">
        <v>1335000</v>
      </c>
      <c r="K29" s="94">
        <v>743055</v>
      </c>
      <c r="L29" s="93">
        <v>96000</v>
      </c>
      <c r="M29" s="94">
        <v>87086</v>
      </c>
      <c r="N29" s="93"/>
      <c r="O29" s="94"/>
      <c r="P29" s="93">
        <f>$H29      +$J29      +$L29      +$N29</f>
        <v>1840000</v>
      </c>
      <c r="Q29" s="94">
        <f>$I29      +$K29      +$M29      +$O29</f>
        <v>1892425</v>
      </c>
      <c r="R29" s="48">
        <f>IF(($J29      =0),0,((($L29      -$J29      )/$J29      )*100))</f>
        <v>-92.80898876404494</v>
      </c>
      <c r="S29" s="49">
        <f>IF(($K29      =0),0,((($M29      -$K29      )/$K29      )*100))</f>
        <v>-88.280006190658838</v>
      </c>
      <c r="T29" s="48">
        <f>IF(($E29      =0),0,(($P29      /$E29      )*100))</f>
        <v>53.056516724336788</v>
      </c>
      <c r="U29" s="50">
        <f>IF(($E29      =0),0,(($Q29      /$E29      )*100))</f>
        <v>54.568194925028834</v>
      </c>
      <c r="V29" s="93">
        <v>400000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3468000</v>
      </c>
      <c r="C30" s="95">
        <f>SUM(C26:C29)</f>
        <v>0</v>
      </c>
      <c r="D30" s="95"/>
      <c r="E30" s="95">
        <f>$B30      +$C30      +$D30</f>
        <v>3468000</v>
      </c>
      <c r="F30" s="96">
        <f t="shared" ref="F30:O30" si="16">SUM(F26:F29)</f>
        <v>3468000</v>
      </c>
      <c r="G30" s="97">
        <f t="shared" si="16"/>
        <v>3468000</v>
      </c>
      <c r="H30" s="96">
        <f t="shared" si="16"/>
        <v>409000</v>
      </c>
      <c r="I30" s="97">
        <f t="shared" si="16"/>
        <v>1062284</v>
      </c>
      <c r="J30" s="96">
        <f t="shared" si="16"/>
        <v>1335000</v>
      </c>
      <c r="K30" s="97">
        <f t="shared" si="16"/>
        <v>743055</v>
      </c>
      <c r="L30" s="96">
        <f t="shared" si="16"/>
        <v>96000</v>
      </c>
      <c r="M30" s="97">
        <f t="shared" si="16"/>
        <v>87086</v>
      </c>
      <c r="N30" s="96">
        <f t="shared" si="16"/>
        <v>0</v>
      </c>
      <c r="O30" s="97">
        <f t="shared" si="16"/>
        <v>0</v>
      </c>
      <c r="P30" s="96">
        <f>$H30      +$J30      +$L30      +$N30</f>
        <v>1840000</v>
      </c>
      <c r="Q30" s="97">
        <f>$I30      +$K30      +$M30      +$O30</f>
        <v>1892425</v>
      </c>
      <c r="R30" s="52">
        <f>IF(($J30      =0),0,((($L30      -$J30      )/$J30      )*100))</f>
        <v>-92.80898876404494</v>
      </c>
      <c r="S30" s="53">
        <f>IF(($K30      =0),0,((($M30      -$K30      )/$K30      )*100))</f>
        <v>-88.280006190658838</v>
      </c>
      <c r="T30" s="52">
        <f>IF($E30   =0,0,($P30   /$E30   )*100)</f>
        <v>53.056516724336788</v>
      </c>
      <c r="U30" s="54">
        <f>IF($E30   =0,0,($Q30   /$E30   )*100)</f>
        <v>54.568194925028834</v>
      </c>
      <c r="V30" s="96">
        <f>SUM(V26:V29)</f>
        <v>400000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2872000</v>
      </c>
      <c r="C32" s="92">
        <v>-488000</v>
      </c>
      <c r="D32" s="92"/>
      <c r="E32" s="92">
        <f>$B32      +$C32      +$D32</f>
        <v>2384000</v>
      </c>
      <c r="F32" s="93">
        <v>2384000</v>
      </c>
      <c r="G32" s="94">
        <v>2384000</v>
      </c>
      <c r="H32" s="93">
        <v>437000</v>
      </c>
      <c r="I32" s="94">
        <v>435384</v>
      </c>
      <c r="J32" s="93">
        <v>384000</v>
      </c>
      <c r="K32" s="94">
        <v>1390128</v>
      </c>
      <c r="L32" s="93">
        <v>831000</v>
      </c>
      <c r="M32" s="94">
        <v>886489</v>
      </c>
      <c r="N32" s="93"/>
      <c r="O32" s="94"/>
      <c r="P32" s="93">
        <f>$H32      +$J32      +$L32      +$N32</f>
        <v>1652000</v>
      </c>
      <c r="Q32" s="94">
        <f>$I32      +$K32      +$M32      +$O32</f>
        <v>2712001</v>
      </c>
      <c r="R32" s="48">
        <f>IF(($J32      =0),0,((($L32      -$J32      )/$J32      )*100))</f>
        <v>116.40625</v>
      </c>
      <c r="S32" s="49">
        <f>IF(($K32      =0),0,((($M32      -$K32      )/$K32      )*100))</f>
        <v>-36.229685323941389</v>
      </c>
      <c r="T32" s="48">
        <f>IF(($E32      =0),0,(($P32      /$E32      )*100))</f>
        <v>69.295302013422827</v>
      </c>
      <c r="U32" s="50">
        <f>IF(($E32      =0),0,(($Q32      /$E32      )*100))</f>
        <v>113.75843120805369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2872000</v>
      </c>
      <c r="C33" s="95">
        <f>C32</f>
        <v>-488000</v>
      </c>
      <c r="D33" s="95"/>
      <c r="E33" s="95">
        <f>$B33      +$C33      +$D33</f>
        <v>2384000</v>
      </c>
      <c r="F33" s="96">
        <f t="shared" ref="F33:O33" si="17">F32</f>
        <v>2384000</v>
      </c>
      <c r="G33" s="97">
        <f t="shared" si="17"/>
        <v>2384000</v>
      </c>
      <c r="H33" s="96">
        <f t="shared" si="17"/>
        <v>437000</v>
      </c>
      <c r="I33" s="97">
        <f t="shared" si="17"/>
        <v>435384</v>
      </c>
      <c r="J33" s="96">
        <f t="shared" si="17"/>
        <v>384000</v>
      </c>
      <c r="K33" s="97">
        <f t="shared" si="17"/>
        <v>1390128</v>
      </c>
      <c r="L33" s="96">
        <f t="shared" si="17"/>
        <v>831000</v>
      </c>
      <c r="M33" s="97">
        <f t="shared" si="17"/>
        <v>886489</v>
      </c>
      <c r="N33" s="96">
        <f t="shared" si="17"/>
        <v>0</v>
      </c>
      <c r="O33" s="97">
        <f t="shared" si="17"/>
        <v>0</v>
      </c>
      <c r="P33" s="96">
        <f>$H33      +$J33      +$L33      +$N33</f>
        <v>1652000</v>
      </c>
      <c r="Q33" s="97">
        <f>$I33      +$K33      +$M33      +$O33</f>
        <v>2712001</v>
      </c>
      <c r="R33" s="52">
        <f>IF(($J33      =0),0,((($L33      -$J33      )/$J33      )*100))</f>
        <v>116.40625</v>
      </c>
      <c r="S33" s="53">
        <f>IF(($K33      =0),0,((($M33      -$K33      )/$K33      )*100))</f>
        <v>-36.229685323941389</v>
      </c>
      <c r="T33" s="52">
        <f>IF($E33   =0,0,($P33   /$E33   )*100)</f>
        <v>69.295302013422827</v>
      </c>
      <c r="U33" s="54">
        <f>IF($E33   =0,0,($Q33   /$E33   )*100)</f>
        <v>113.75843120805369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203000000</v>
      </c>
      <c r="C43" s="92">
        <v>-19000000</v>
      </c>
      <c r="D43" s="92"/>
      <c r="E43" s="92">
        <f t="shared" si="26"/>
        <v>184000000</v>
      </c>
      <c r="F43" s="93">
        <v>184000000</v>
      </c>
      <c r="G43" s="94">
        <v>184000000</v>
      </c>
      <c r="H43" s="93">
        <v>39800000</v>
      </c>
      <c r="I43" s="94">
        <v>39799809</v>
      </c>
      <c r="J43" s="93">
        <v>80269000</v>
      </c>
      <c r="K43" s="94">
        <v>92027979</v>
      </c>
      <c r="L43" s="93">
        <v>34170000</v>
      </c>
      <c r="M43" s="94">
        <v>41517915</v>
      </c>
      <c r="N43" s="93"/>
      <c r="O43" s="94"/>
      <c r="P43" s="93">
        <f t="shared" si="27"/>
        <v>154239000</v>
      </c>
      <c r="Q43" s="94">
        <f t="shared" si="28"/>
        <v>173345703</v>
      </c>
      <c r="R43" s="48">
        <f t="shared" si="29"/>
        <v>-57.430639474766096</v>
      </c>
      <c r="S43" s="49">
        <f t="shared" si="30"/>
        <v>-54.885551708138671</v>
      </c>
      <c r="T43" s="48">
        <f t="shared" si="31"/>
        <v>83.825543478260869</v>
      </c>
      <c r="U43" s="50">
        <f t="shared" si="32"/>
        <v>94.209621195652176</v>
      </c>
      <c r="V43" s="93">
        <v>21083000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67017000</v>
      </c>
      <c r="C51" s="92">
        <v>4500000</v>
      </c>
      <c r="D51" s="92"/>
      <c r="E51" s="92">
        <f t="shared" si="26"/>
        <v>71517000</v>
      </c>
      <c r="F51" s="93">
        <v>71517000</v>
      </c>
      <c r="G51" s="94">
        <v>71517000</v>
      </c>
      <c r="H51" s="93">
        <v>18464000</v>
      </c>
      <c r="I51" s="94">
        <v>16559076</v>
      </c>
      <c r="J51" s="93">
        <v>16116000</v>
      </c>
      <c r="K51" s="94">
        <v>17807123</v>
      </c>
      <c r="L51" s="93">
        <v>10471000</v>
      </c>
      <c r="M51" s="94">
        <v>9554276</v>
      </c>
      <c r="N51" s="93"/>
      <c r="O51" s="94"/>
      <c r="P51" s="93">
        <f t="shared" si="27"/>
        <v>45051000</v>
      </c>
      <c r="Q51" s="94">
        <f t="shared" si="28"/>
        <v>43920475</v>
      </c>
      <c r="R51" s="48">
        <f t="shared" si="29"/>
        <v>-35.027302060064528</v>
      </c>
      <c r="S51" s="49">
        <f t="shared" si="30"/>
        <v>-46.345762872531402</v>
      </c>
      <c r="T51" s="48">
        <f t="shared" si="31"/>
        <v>62.993414153278238</v>
      </c>
      <c r="U51" s="50">
        <f t="shared" si="32"/>
        <v>61.412636156438325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270017000</v>
      </c>
      <c r="C53" s="95">
        <f>SUM(C42:C52)</f>
        <v>-14500000</v>
      </c>
      <c r="D53" s="95"/>
      <c r="E53" s="95">
        <f t="shared" si="26"/>
        <v>255517000</v>
      </c>
      <c r="F53" s="96">
        <f t="shared" ref="F53:O53" si="33">SUM(F42:F52)</f>
        <v>255517000</v>
      </c>
      <c r="G53" s="97">
        <f t="shared" si="33"/>
        <v>255517000</v>
      </c>
      <c r="H53" s="96">
        <f t="shared" si="33"/>
        <v>58264000</v>
      </c>
      <c r="I53" s="97">
        <f t="shared" si="33"/>
        <v>56358885</v>
      </c>
      <c r="J53" s="96">
        <f t="shared" si="33"/>
        <v>96385000</v>
      </c>
      <c r="K53" s="97">
        <f t="shared" si="33"/>
        <v>109835102</v>
      </c>
      <c r="L53" s="96">
        <f t="shared" si="33"/>
        <v>44641000</v>
      </c>
      <c r="M53" s="97">
        <f t="shared" si="33"/>
        <v>51072191</v>
      </c>
      <c r="N53" s="96">
        <f t="shared" si="33"/>
        <v>0</v>
      </c>
      <c r="O53" s="97">
        <f t="shared" si="33"/>
        <v>0</v>
      </c>
      <c r="P53" s="96">
        <f t="shared" si="27"/>
        <v>199290000</v>
      </c>
      <c r="Q53" s="97">
        <f t="shared" si="28"/>
        <v>217266178</v>
      </c>
      <c r="R53" s="52">
        <f t="shared" si="29"/>
        <v>-53.684701976448615</v>
      </c>
      <c r="S53" s="53">
        <f t="shared" si="30"/>
        <v>-53.50103011694749</v>
      </c>
      <c r="T53" s="52">
        <f>IF((+$E43+$E45+$E47+$E48+$E51) =0,0,(P53   /(+$E43+$E45+$E47+$E48+$E51) )*100)</f>
        <v>77.994810521413456</v>
      </c>
      <c r="U53" s="54">
        <f>IF((+$E43+$E45+$E47+$E48+$E51) =0,0,(Q53   /(+$E43+$E45+$E47+$E48+$E51) )*100)</f>
        <v>85.03002853039132</v>
      </c>
      <c r="V53" s="96">
        <f>SUM(V42:V52)</f>
        <v>21083000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289472000</v>
      </c>
      <c r="C67" s="104">
        <f>SUM(C9:C14,C17:C23,C26:C29,C32,C35:C39,C42:C52,C55:C58,C61:C65)</f>
        <v>12707000</v>
      </c>
      <c r="D67" s="104"/>
      <c r="E67" s="104">
        <f t="shared" si="35"/>
        <v>302179000</v>
      </c>
      <c r="F67" s="105">
        <f t="shared" ref="F67:O67" si="43">SUM(F9:F14,F17:F23,F26:F29,F32,F35:F39,F42:F52,F55:F58,F61:F65)</f>
        <v>302179000</v>
      </c>
      <c r="G67" s="106">
        <f t="shared" si="43"/>
        <v>301119000</v>
      </c>
      <c r="H67" s="105">
        <f t="shared" si="43"/>
        <v>64805000</v>
      </c>
      <c r="I67" s="106">
        <f t="shared" si="43"/>
        <v>57898857</v>
      </c>
      <c r="J67" s="105">
        <f t="shared" si="43"/>
        <v>103278000</v>
      </c>
      <c r="K67" s="106">
        <f t="shared" si="43"/>
        <v>122899679</v>
      </c>
      <c r="L67" s="105">
        <f t="shared" si="43"/>
        <v>45989000</v>
      </c>
      <c r="M67" s="106">
        <f t="shared" si="43"/>
        <v>56737659</v>
      </c>
      <c r="N67" s="105">
        <f t="shared" si="43"/>
        <v>0</v>
      </c>
      <c r="O67" s="106">
        <f t="shared" si="43"/>
        <v>0</v>
      </c>
      <c r="P67" s="105">
        <f t="shared" si="36"/>
        <v>214072000</v>
      </c>
      <c r="Q67" s="106">
        <f t="shared" si="37"/>
        <v>237536195</v>
      </c>
      <c r="R67" s="61">
        <f t="shared" si="38"/>
        <v>-55.470671391777536</v>
      </c>
      <c r="S67" s="62">
        <f t="shared" si="39"/>
        <v>-53.834168273132754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71.092159578107001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78.884492509605835</v>
      </c>
      <c r="V67" s="105">
        <f>SUM(V9:V14,V17:V23,V26:V29,V32,V35:V39,V42:V52,V55:V58,V61:V65)</f>
        <v>21483000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345989000</v>
      </c>
      <c r="C69" s="92">
        <v>-23141000</v>
      </c>
      <c r="D69" s="92"/>
      <c r="E69" s="92">
        <f>$B69      +$C69      +$D69</f>
        <v>322848000</v>
      </c>
      <c r="F69" s="93">
        <v>322848000</v>
      </c>
      <c r="G69" s="94">
        <v>322848000</v>
      </c>
      <c r="H69" s="93">
        <v>119066000</v>
      </c>
      <c r="I69" s="94">
        <v>118479471</v>
      </c>
      <c r="J69" s="93">
        <v>128624000</v>
      </c>
      <c r="K69" s="94">
        <v>126219923</v>
      </c>
      <c r="L69" s="93">
        <v>59449000</v>
      </c>
      <c r="M69" s="94">
        <v>56710450</v>
      </c>
      <c r="N69" s="93"/>
      <c r="O69" s="94"/>
      <c r="P69" s="93">
        <f>$H69      +$J69      +$L69      +$N69</f>
        <v>307139000</v>
      </c>
      <c r="Q69" s="94">
        <f>$I69      +$K69      +$M69      +$O69</f>
        <v>301409844</v>
      </c>
      <c r="R69" s="48">
        <f>IF(($J69      =0),0,((($L69      -$J69      )/$J69      )*100))</f>
        <v>-53.780787411369566</v>
      </c>
      <c r="S69" s="49">
        <f>IF(($K69      =0),0,((($M69      -$K69      )/$K69      )*100))</f>
        <v>-55.07012787513743</v>
      </c>
      <c r="T69" s="48">
        <f>IF(($E69      =0),0,(($P69      /$E69      )*100))</f>
        <v>95.134242739617406</v>
      </c>
      <c r="U69" s="50">
        <f>IF(($E69      =0),0,(($Q69      /$E69      )*100))</f>
        <v>93.359675141242931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345989000</v>
      </c>
      <c r="C71" s="101">
        <f>SUM(C69:C70)</f>
        <v>-23141000</v>
      </c>
      <c r="D71" s="101"/>
      <c r="E71" s="101">
        <f>$B71      +$C71      +$D71</f>
        <v>322848000</v>
      </c>
      <c r="F71" s="102">
        <f t="shared" ref="F71:O71" si="44">SUM(F69:F70)</f>
        <v>322848000</v>
      </c>
      <c r="G71" s="103">
        <f t="shared" si="44"/>
        <v>322848000</v>
      </c>
      <c r="H71" s="102">
        <f t="shared" si="44"/>
        <v>119066000</v>
      </c>
      <c r="I71" s="103">
        <f t="shared" si="44"/>
        <v>118479471</v>
      </c>
      <c r="J71" s="102">
        <f t="shared" si="44"/>
        <v>128624000</v>
      </c>
      <c r="K71" s="103">
        <f t="shared" si="44"/>
        <v>126219923</v>
      </c>
      <c r="L71" s="102">
        <f t="shared" si="44"/>
        <v>59449000</v>
      </c>
      <c r="M71" s="103">
        <f t="shared" si="44"/>
        <v>56710450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307139000</v>
      </c>
      <c r="Q71" s="103">
        <f>$I71      +$K71      +$M71      +$O71</f>
        <v>301409844</v>
      </c>
      <c r="R71" s="57">
        <f>IF(($J71      =0),0,((($L71      -$J71      )/$J71      )*100))</f>
        <v>-53.780787411369566</v>
      </c>
      <c r="S71" s="58">
        <f>IF(($K71      =0),0,((($M71      -$K71      )/$K71      )*100))</f>
        <v>-55.07012787513743</v>
      </c>
      <c r="T71" s="57">
        <f>IF(($E69      =0),0,(($P69      /$E69      )*100))</f>
        <v>95.134242739617406</v>
      </c>
      <c r="U71" s="59">
        <f>IF($E69   =0,0,($Q69   /$E69 )*100)</f>
        <v>93.359675141242931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345989000</v>
      </c>
      <c r="C72" s="104">
        <f>SUM(C69:C70)</f>
        <v>-23141000</v>
      </c>
      <c r="D72" s="104"/>
      <c r="E72" s="104">
        <f>$B72      +$C72      +$D72</f>
        <v>322848000</v>
      </c>
      <c r="F72" s="105">
        <f t="shared" ref="F72:O72" si="45">SUM(F69:F70)</f>
        <v>322848000</v>
      </c>
      <c r="G72" s="106">
        <f t="shared" si="45"/>
        <v>322848000</v>
      </c>
      <c r="H72" s="105">
        <f t="shared" si="45"/>
        <v>119066000</v>
      </c>
      <c r="I72" s="106">
        <f t="shared" si="45"/>
        <v>118479471</v>
      </c>
      <c r="J72" s="105">
        <f t="shared" si="45"/>
        <v>128624000</v>
      </c>
      <c r="K72" s="106">
        <f t="shared" si="45"/>
        <v>126219923</v>
      </c>
      <c r="L72" s="105">
        <f t="shared" si="45"/>
        <v>59449000</v>
      </c>
      <c r="M72" s="106">
        <f t="shared" si="45"/>
        <v>56710450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307139000</v>
      </c>
      <c r="Q72" s="106">
        <f>$I72      +$K72      +$M72      +$O72</f>
        <v>301409844</v>
      </c>
      <c r="R72" s="61">
        <f>IF(($J72      =0),0,((($L72      -$J72      )/$J72      )*100))</f>
        <v>-53.780787411369566</v>
      </c>
      <c r="S72" s="62">
        <f>IF(($K72      =0),0,((($M72      -$K72      )/$K72      )*100))</f>
        <v>-55.07012787513743</v>
      </c>
      <c r="T72" s="61">
        <f>IF(($E69      =0),0,(($P69      /$E69      )*100))</f>
        <v>95.134242739617406</v>
      </c>
      <c r="U72" s="65">
        <f>IF($E69   =0,0,($Q69   /$E69 )*100)</f>
        <v>93.359675141242931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635461000</v>
      </c>
      <c r="C73" s="104">
        <f>SUM(C9:C14,C17:C23,C26:C29,C32,C35:C39,C42:C52,C55:C58,C61:C65,C69:C70)</f>
        <v>-10434000</v>
      </c>
      <c r="D73" s="104"/>
      <c r="E73" s="104">
        <f>$B73      +$C73      +$D73</f>
        <v>625027000</v>
      </c>
      <c r="F73" s="105">
        <f t="shared" ref="F73:O73" si="46">SUM(F9:F14,F17:F23,F26:F29,F32,F35:F39,F42:F52,F55:F58,F61:F65,F69:F70)</f>
        <v>625027000</v>
      </c>
      <c r="G73" s="106">
        <f t="shared" si="46"/>
        <v>623967000</v>
      </c>
      <c r="H73" s="105">
        <f t="shared" si="46"/>
        <v>183871000</v>
      </c>
      <c r="I73" s="106">
        <f t="shared" si="46"/>
        <v>176378328</v>
      </c>
      <c r="J73" s="105">
        <f t="shared" si="46"/>
        <v>231902000</v>
      </c>
      <c r="K73" s="106">
        <f t="shared" si="46"/>
        <v>249119602</v>
      </c>
      <c r="L73" s="105">
        <f t="shared" si="46"/>
        <v>105438000</v>
      </c>
      <c r="M73" s="106">
        <f t="shared" si="46"/>
        <v>113448109</v>
      </c>
      <c r="N73" s="105">
        <f t="shared" si="46"/>
        <v>0</v>
      </c>
      <c r="O73" s="106">
        <f t="shared" si="46"/>
        <v>0</v>
      </c>
      <c r="P73" s="105">
        <f>$H73      +$J73      +$L73      +$N73</f>
        <v>521211000</v>
      </c>
      <c r="Q73" s="106">
        <f>$I73      +$K73      +$M73      +$O73</f>
        <v>538946039</v>
      </c>
      <c r="R73" s="61">
        <f>IF(($J73      =0),0,((($L73      -$J73      )/$J73      )*100))</f>
        <v>-54.533380479685391</v>
      </c>
      <c r="S73" s="62">
        <f>IF(($K73      =0),0,((($M73      -$K73      )/$K73      )*100))</f>
        <v>-54.460384454210875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83.531821394400666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86.374125394451951</v>
      </c>
      <c r="V73" s="105">
        <f>SUM(V9:V14,V17:V23,V26:V29,V32,V35:V39,V42:V52,V55:V58,V61:V65,V69:V70)</f>
        <v>21483000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dQ1g141Kl26+oa7gXekkjgrOKdWSWMAcsKb4v++p1s42SxiXeUnvlTq7jAJfYEmCOtqfXzHPyOLZKFZaJhvsg==" saltValue="jF72DKoYwZU2ChEb4ul9X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97000</v>
      </c>
      <c r="I10" s="94">
        <v>65809</v>
      </c>
      <c r="J10" s="93">
        <v>584000</v>
      </c>
      <c r="K10" s="94">
        <v>786907</v>
      </c>
      <c r="L10" s="93">
        <v>599000</v>
      </c>
      <c r="M10" s="94">
        <v>577383</v>
      </c>
      <c r="N10" s="93"/>
      <c r="O10" s="94"/>
      <c r="P10" s="93">
        <f t="shared" ref="P10:P15" si="1">$H10      +$J10      +$L10      +$N10</f>
        <v>1280000</v>
      </c>
      <c r="Q10" s="94">
        <f t="shared" ref="Q10:Q15" si="2">$I10      +$K10      +$M10      +$O10</f>
        <v>1430099</v>
      </c>
      <c r="R10" s="48">
        <f t="shared" ref="R10:R15" si="3">IF(($J10      =0),0,((($L10      -$J10      )/$J10      )*100))</f>
        <v>2.5684931506849313</v>
      </c>
      <c r="S10" s="49">
        <f t="shared" ref="S10:S15" si="4">IF(($K10      =0),0,((($M10      -$K10      )/$K10      )*100))</f>
        <v>-26.626272227849036</v>
      </c>
      <c r="T10" s="48">
        <f t="shared" ref="T10:T14" si="5">IF(($E10      =0),0,(($P10      /$E10      )*100))</f>
        <v>75.294117647058826</v>
      </c>
      <c r="U10" s="50">
        <f t="shared" ref="U10:U14" si="6">IF(($E10      =0),0,(($Q10      /$E10      )*100))</f>
        <v>84.123470588235293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97000</v>
      </c>
      <c r="I15" s="97">
        <f t="shared" si="7"/>
        <v>65809</v>
      </c>
      <c r="J15" s="96">
        <f t="shared" si="7"/>
        <v>584000</v>
      </c>
      <c r="K15" s="97">
        <f t="shared" si="7"/>
        <v>786907</v>
      </c>
      <c r="L15" s="96">
        <f t="shared" si="7"/>
        <v>599000</v>
      </c>
      <c r="M15" s="97">
        <f t="shared" si="7"/>
        <v>577383</v>
      </c>
      <c r="N15" s="96">
        <f t="shared" si="7"/>
        <v>0</v>
      </c>
      <c r="O15" s="97">
        <f t="shared" si="7"/>
        <v>0</v>
      </c>
      <c r="P15" s="96">
        <f t="shared" si="1"/>
        <v>1280000</v>
      </c>
      <c r="Q15" s="97">
        <f t="shared" si="2"/>
        <v>1430099</v>
      </c>
      <c r="R15" s="52">
        <f t="shared" si="3"/>
        <v>2.5684931506849313</v>
      </c>
      <c r="S15" s="53">
        <f t="shared" si="4"/>
        <v>-26.626272227849036</v>
      </c>
      <c r="T15" s="52">
        <f>IF((SUM($E9:$E13))=0,0,(P15/(SUM($E9:$E13))*100))</f>
        <v>75.294117647058826</v>
      </c>
      <c r="U15" s="54">
        <f>IF((SUM($E9:$E13))=0,0,(Q15/(SUM($E9:$E13))*100))</f>
        <v>84.123470588235293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12307000</v>
      </c>
      <c r="D20" s="92"/>
      <c r="E20" s="92">
        <f t="shared" si="8"/>
        <v>12307000</v>
      </c>
      <c r="F20" s="93">
        <v>12307000</v>
      </c>
      <c r="G20" s="94">
        <v>12307000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12307000</v>
      </c>
      <c r="D24" s="95"/>
      <c r="E24" s="95">
        <f t="shared" si="8"/>
        <v>12307000</v>
      </c>
      <c r="F24" s="96">
        <f t="shared" ref="F24:O24" si="15">SUM(F17:F23)</f>
        <v>12307000</v>
      </c>
      <c r="G24" s="97">
        <f t="shared" si="15"/>
        <v>12307000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1580000</v>
      </c>
      <c r="C32" s="92">
        <v>350000</v>
      </c>
      <c r="D32" s="92"/>
      <c r="E32" s="92">
        <f>$B32      +$C32      +$D32</f>
        <v>1930000</v>
      </c>
      <c r="F32" s="93">
        <v>1930000</v>
      </c>
      <c r="G32" s="94">
        <v>1930000</v>
      </c>
      <c r="H32" s="93">
        <v>688000</v>
      </c>
      <c r="I32" s="94">
        <v>242496</v>
      </c>
      <c r="J32" s="93">
        <v>418000</v>
      </c>
      <c r="K32" s="94">
        <v>1580233</v>
      </c>
      <c r="L32" s="93">
        <v>205000</v>
      </c>
      <c r="M32" s="94">
        <v>-73876</v>
      </c>
      <c r="N32" s="93"/>
      <c r="O32" s="94"/>
      <c r="P32" s="93">
        <f>$H32      +$J32      +$L32      +$N32</f>
        <v>1311000</v>
      </c>
      <c r="Q32" s="94">
        <f>$I32      +$K32      +$M32      +$O32</f>
        <v>1748853</v>
      </c>
      <c r="R32" s="48">
        <f>IF(($J32      =0),0,((($L32      -$J32      )/$J32      )*100))</f>
        <v>-50.956937799043068</v>
      </c>
      <c r="S32" s="49">
        <f>IF(($K32      =0),0,((($M32      -$K32      )/$K32      )*100))</f>
        <v>-104.67500678697381</v>
      </c>
      <c r="T32" s="48">
        <f>IF(($E32      =0),0,(($P32      /$E32      )*100))</f>
        <v>67.927461139896366</v>
      </c>
      <c r="U32" s="50">
        <f>IF(($E32      =0),0,(($Q32      /$E32      )*100))</f>
        <v>90.61414507772021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1580000</v>
      </c>
      <c r="C33" s="95">
        <f>C32</f>
        <v>350000</v>
      </c>
      <c r="D33" s="95"/>
      <c r="E33" s="95">
        <f>$B33      +$C33      +$D33</f>
        <v>1930000</v>
      </c>
      <c r="F33" s="96">
        <f t="shared" ref="F33:O33" si="17">F32</f>
        <v>1930000</v>
      </c>
      <c r="G33" s="97">
        <f t="shared" si="17"/>
        <v>1930000</v>
      </c>
      <c r="H33" s="96">
        <f t="shared" si="17"/>
        <v>688000</v>
      </c>
      <c r="I33" s="97">
        <f t="shared" si="17"/>
        <v>242496</v>
      </c>
      <c r="J33" s="96">
        <f t="shared" si="17"/>
        <v>418000</v>
      </c>
      <c r="K33" s="97">
        <f t="shared" si="17"/>
        <v>1580233</v>
      </c>
      <c r="L33" s="96">
        <f t="shared" si="17"/>
        <v>205000</v>
      </c>
      <c r="M33" s="97">
        <f t="shared" si="17"/>
        <v>-73876</v>
      </c>
      <c r="N33" s="96">
        <f t="shared" si="17"/>
        <v>0</v>
      </c>
      <c r="O33" s="97">
        <f t="shared" si="17"/>
        <v>0</v>
      </c>
      <c r="P33" s="96">
        <f>$H33      +$J33      +$L33      +$N33</f>
        <v>1311000</v>
      </c>
      <c r="Q33" s="97">
        <f>$I33      +$K33      +$M33      +$O33</f>
        <v>1748853</v>
      </c>
      <c r="R33" s="52">
        <f>IF(($J33      =0),0,((($L33      -$J33      )/$J33      )*100))</f>
        <v>-50.956937799043068</v>
      </c>
      <c r="S33" s="53">
        <f>IF(($K33      =0),0,((($M33      -$K33      )/$K33      )*100))</f>
        <v>-104.67500678697381</v>
      </c>
      <c r="T33" s="52">
        <f>IF($E33   =0,0,($P33   /$E33   )*100)</f>
        <v>67.927461139896366</v>
      </c>
      <c r="U33" s="54">
        <f>IF($E33   =0,0,($Q33   /$E33   )*100)</f>
        <v>90.61414507772021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17759000</v>
      </c>
      <c r="C35" s="92">
        <v>-2300000</v>
      </c>
      <c r="D35" s="92"/>
      <c r="E35" s="92">
        <f t="shared" ref="E35:E40" si="18">$B35      +$C35      +$D35</f>
        <v>15459000</v>
      </c>
      <c r="F35" s="93">
        <v>15459000</v>
      </c>
      <c r="G35" s="94">
        <v>15459000</v>
      </c>
      <c r="H35" s="93">
        <v>2391000</v>
      </c>
      <c r="I35" s="94">
        <v>2180096</v>
      </c>
      <c r="J35" s="93">
        <v>1474000</v>
      </c>
      <c r="K35" s="94">
        <v>1347009</v>
      </c>
      <c r="L35" s="93">
        <v>192000</v>
      </c>
      <c r="M35" s="94">
        <v>468019</v>
      </c>
      <c r="N35" s="93"/>
      <c r="O35" s="94"/>
      <c r="P35" s="93">
        <f t="shared" ref="P35:P40" si="19">$H35      +$J35      +$L35      +$N35</f>
        <v>4057000</v>
      </c>
      <c r="Q35" s="94">
        <f t="shared" ref="Q35:Q40" si="20">$I35      +$K35      +$M35      +$O35</f>
        <v>3995124</v>
      </c>
      <c r="R35" s="48">
        <f t="shared" ref="R35:R40" si="21">IF(($J35      =0),0,((($L35      -$J35      )/$J35      )*100))</f>
        <v>-86.974219810040708</v>
      </c>
      <c r="S35" s="49">
        <f t="shared" ref="S35:S40" si="22">IF(($K35      =0),0,((($M35      -$K35      )/$K35      )*100))</f>
        <v>-65.254946329237598</v>
      </c>
      <c r="T35" s="48">
        <f t="shared" ref="T35:T39" si="23">IF(($E35      =0),0,(($P35      /$E35      )*100))</f>
        <v>26.243612135325701</v>
      </c>
      <c r="U35" s="50">
        <f t="shared" ref="U35:U39" si="24">IF(($E35      =0),0,(($Q35      /$E35      )*100))</f>
        <v>25.843353386376865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55523000</v>
      </c>
      <c r="C36" s="92">
        <v>2816000</v>
      </c>
      <c r="D36" s="92"/>
      <c r="E36" s="92">
        <f t="shared" si="18"/>
        <v>58339000</v>
      </c>
      <c r="F36" s="93">
        <v>58339000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73282000</v>
      </c>
      <c r="C40" s="95">
        <f>SUM(C35:C39)</f>
        <v>516000</v>
      </c>
      <c r="D40" s="95"/>
      <c r="E40" s="95">
        <f t="shared" si="18"/>
        <v>73798000</v>
      </c>
      <c r="F40" s="96">
        <f t="shared" ref="F40:O40" si="25">SUM(F35:F39)</f>
        <v>73798000</v>
      </c>
      <c r="G40" s="97">
        <f t="shared" si="25"/>
        <v>15459000</v>
      </c>
      <c r="H40" s="96">
        <f t="shared" si="25"/>
        <v>2391000</v>
      </c>
      <c r="I40" s="97">
        <f t="shared" si="25"/>
        <v>2180096</v>
      </c>
      <c r="J40" s="96">
        <f t="shared" si="25"/>
        <v>1474000</v>
      </c>
      <c r="K40" s="97">
        <f t="shared" si="25"/>
        <v>1347009</v>
      </c>
      <c r="L40" s="96">
        <f t="shared" si="25"/>
        <v>192000</v>
      </c>
      <c r="M40" s="97">
        <f t="shared" si="25"/>
        <v>468019</v>
      </c>
      <c r="N40" s="96">
        <f t="shared" si="25"/>
        <v>0</v>
      </c>
      <c r="O40" s="97">
        <f t="shared" si="25"/>
        <v>0</v>
      </c>
      <c r="P40" s="96">
        <f t="shared" si="19"/>
        <v>4057000</v>
      </c>
      <c r="Q40" s="97">
        <f t="shared" si="20"/>
        <v>3995124</v>
      </c>
      <c r="R40" s="52">
        <f t="shared" si="21"/>
        <v>-86.974219810040708</v>
      </c>
      <c r="S40" s="53">
        <f t="shared" si="22"/>
        <v>-65.254946329237598</v>
      </c>
      <c r="T40" s="52">
        <f>IF((+$E35+$E38) =0,0,(P40   /(+$E35+$E38) )*100)</f>
        <v>26.243612135325701</v>
      </c>
      <c r="U40" s="54">
        <f>IF((+$E35+$E38) =0,0,(Q40   /(+$E35+$E38) )*100)</f>
        <v>25.843353386376865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76562000</v>
      </c>
      <c r="C67" s="104">
        <f>SUM(C9:C14,C17:C23,C26:C29,C32,C35:C39,C42:C52,C55:C58,C61:C65)</f>
        <v>13173000</v>
      </c>
      <c r="D67" s="104"/>
      <c r="E67" s="104">
        <f t="shared" si="35"/>
        <v>89735000</v>
      </c>
      <c r="F67" s="105">
        <f t="shared" ref="F67:O67" si="43">SUM(F9:F14,F17:F23,F26:F29,F32,F35:F39,F42:F52,F55:F58,F61:F65)</f>
        <v>89735000</v>
      </c>
      <c r="G67" s="106">
        <f t="shared" si="43"/>
        <v>31396000</v>
      </c>
      <c r="H67" s="105">
        <f t="shared" si="43"/>
        <v>3176000</v>
      </c>
      <c r="I67" s="106">
        <f t="shared" si="43"/>
        <v>2488401</v>
      </c>
      <c r="J67" s="105">
        <f t="shared" si="43"/>
        <v>2476000</v>
      </c>
      <c r="K67" s="106">
        <f t="shared" si="43"/>
        <v>3714149</v>
      </c>
      <c r="L67" s="105">
        <f t="shared" si="43"/>
        <v>996000</v>
      </c>
      <c r="M67" s="106">
        <f t="shared" si="43"/>
        <v>971526</v>
      </c>
      <c r="N67" s="105">
        <f t="shared" si="43"/>
        <v>0</v>
      </c>
      <c r="O67" s="106">
        <f t="shared" si="43"/>
        <v>0</v>
      </c>
      <c r="P67" s="105">
        <f t="shared" si="36"/>
        <v>6648000</v>
      </c>
      <c r="Q67" s="106">
        <f t="shared" si="37"/>
        <v>7174076</v>
      </c>
      <c r="R67" s="61">
        <f t="shared" si="38"/>
        <v>-59.773828756058158</v>
      </c>
      <c r="S67" s="62">
        <f t="shared" si="39"/>
        <v>-73.842567974521216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21.174671932730284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22.85028666072111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54045000</v>
      </c>
      <c r="C69" s="92">
        <v>-3615000</v>
      </c>
      <c r="D69" s="92"/>
      <c r="E69" s="92">
        <f>$B69      +$C69      +$D69</f>
        <v>50430000</v>
      </c>
      <c r="F69" s="93">
        <v>50430000</v>
      </c>
      <c r="G69" s="94">
        <v>50430000</v>
      </c>
      <c r="H69" s="93">
        <v>7621000</v>
      </c>
      <c r="I69" s="94">
        <v>10420785</v>
      </c>
      <c r="J69" s="93">
        <v>25221000</v>
      </c>
      <c r="K69" s="94">
        <v>16707976</v>
      </c>
      <c r="L69" s="93">
        <v>13603000</v>
      </c>
      <c r="M69" s="94">
        <v>8755543</v>
      </c>
      <c r="N69" s="93"/>
      <c r="O69" s="94"/>
      <c r="P69" s="93">
        <f>$H69      +$J69      +$L69      +$N69</f>
        <v>46445000</v>
      </c>
      <c r="Q69" s="94">
        <f>$I69      +$K69      +$M69      +$O69</f>
        <v>35884304</v>
      </c>
      <c r="R69" s="48">
        <f>IF(($J69      =0),0,((($L69      -$J69      )/$J69      )*100))</f>
        <v>-46.064787280440896</v>
      </c>
      <c r="S69" s="49">
        <f>IF(($K69      =0),0,((($M69      -$K69      )/$K69      )*100))</f>
        <v>-47.596626904419779</v>
      </c>
      <c r="T69" s="48">
        <f>IF(($E69      =0),0,(($P69      /$E69      )*100))</f>
        <v>92.097957564941495</v>
      </c>
      <c r="U69" s="50">
        <f>IF(($E69      =0),0,(($Q69      /$E69      )*100))</f>
        <v>71.156660717826696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54045000</v>
      </c>
      <c r="C71" s="101">
        <f>SUM(C69:C70)</f>
        <v>-3615000</v>
      </c>
      <c r="D71" s="101"/>
      <c r="E71" s="101">
        <f>$B71      +$C71      +$D71</f>
        <v>50430000</v>
      </c>
      <c r="F71" s="102">
        <f t="shared" ref="F71:O71" si="44">SUM(F69:F70)</f>
        <v>50430000</v>
      </c>
      <c r="G71" s="103">
        <f t="shared" si="44"/>
        <v>50430000</v>
      </c>
      <c r="H71" s="102">
        <f t="shared" si="44"/>
        <v>7621000</v>
      </c>
      <c r="I71" s="103">
        <f t="shared" si="44"/>
        <v>10420785</v>
      </c>
      <c r="J71" s="102">
        <f t="shared" si="44"/>
        <v>25221000</v>
      </c>
      <c r="K71" s="103">
        <f t="shared" si="44"/>
        <v>16707976</v>
      </c>
      <c r="L71" s="102">
        <f t="shared" si="44"/>
        <v>13603000</v>
      </c>
      <c r="M71" s="103">
        <f t="shared" si="44"/>
        <v>8755543</v>
      </c>
      <c r="N71" s="102">
        <f t="shared" si="44"/>
        <v>0</v>
      </c>
      <c r="O71" s="103">
        <f t="shared" si="44"/>
        <v>0</v>
      </c>
      <c r="P71" s="102">
        <f>$H71      +$J71      +$L71      +$N71</f>
        <v>46445000</v>
      </c>
      <c r="Q71" s="103">
        <f>$I71      +$K71      +$M71      +$O71</f>
        <v>35884304</v>
      </c>
      <c r="R71" s="57">
        <f>IF(($J71      =0),0,((($L71      -$J71      )/$J71      )*100))</f>
        <v>-46.064787280440896</v>
      </c>
      <c r="S71" s="58">
        <f>IF(($K71      =0),0,((($M71      -$K71      )/$K71      )*100))</f>
        <v>-47.596626904419779</v>
      </c>
      <c r="T71" s="57">
        <f>IF(($E69      =0),0,(($P69      /$E69      )*100))</f>
        <v>92.097957564941495</v>
      </c>
      <c r="U71" s="59">
        <f>IF($E69   =0,0,($Q69   /$E69 )*100)</f>
        <v>71.156660717826696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54045000</v>
      </c>
      <c r="C72" s="104">
        <f>SUM(C69:C70)</f>
        <v>-3615000</v>
      </c>
      <c r="D72" s="104"/>
      <c r="E72" s="104">
        <f>$B72      +$C72      +$D72</f>
        <v>50430000</v>
      </c>
      <c r="F72" s="105">
        <f t="shared" ref="F72:O72" si="45">SUM(F69:F70)</f>
        <v>50430000</v>
      </c>
      <c r="G72" s="106">
        <f t="shared" si="45"/>
        <v>50430000</v>
      </c>
      <c r="H72" s="105">
        <f t="shared" si="45"/>
        <v>7621000</v>
      </c>
      <c r="I72" s="106">
        <f t="shared" si="45"/>
        <v>10420785</v>
      </c>
      <c r="J72" s="105">
        <f t="shared" si="45"/>
        <v>25221000</v>
      </c>
      <c r="K72" s="106">
        <f t="shared" si="45"/>
        <v>16707976</v>
      </c>
      <c r="L72" s="105">
        <f t="shared" si="45"/>
        <v>13603000</v>
      </c>
      <c r="M72" s="106">
        <f t="shared" si="45"/>
        <v>8755543</v>
      </c>
      <c r="N72" s="105">
        <f t="shared" si="45"/>
        <v>0</v>
      </c>
      <c r="O72" s="106">
        <f t="shared" si="45"/>
        <v>0</v>
      </c>
      <c r="P72" s="105">
        <f>$H72      +$J72      +$L72      +$N72</f>
        <v>46445000</v>
      </c>
      <c r="Q72" s="106">
        <f>$I72      +$K72      +$M72      +$O72</f>
        <v>35884304</v>
      </c>
      <c r="R72" s="61">
        <f>IF(($J72      =0),0,((($L72      -$J72      )/$J72      )*100))</f>
        <v>-46.064787280440896</v>
      </c>
      <c r="S72" s="62">
        <f>IF(($K72      =0),0,((($M72      -$K72      )/$K72      )*100))</f>
        <v>-47.596626904419779</v>
      </c>
      <c r="T72" s="61">
        <f>IF(($E69      =0),0,(($P69      /$E69      )*100))</f>
        <v>92.097957564941495</v>
      </c>
      <c r="U72" s="65">
        <f>IF($E69   =0,0,($Q69   /$E69 )*100)</f>
        <v>71.156660717826696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130607000</v>
      </c>
      <c r="C73" s="104">
        <f>SUM(C9:C14,C17:C23,C26:C29,C32,C35:C39,C42:C52,C55:C58,C61:C65,C69:C70)</f>
        <v>9558000</v>
      </c>
      <c r="D73" s="104"/>
      <c r="E73" s="104">
        <f>$B73      +$C73      +$D73</f>
        <v>140165000</v>
      </c>
      <c r="F73" s="105">
        <f t="shared" ref="F73:O73" si="46">SUM(F9:F14,F17:F23,F26:F29,F32,F35:F39,F42:F52,F55:F58,F61:F65,F69:F70)</f>
        <v>140165000</v>
      </c>
      <c r="G73" s="106">
        <f t="shared" si="46"/>
        <v>81826000</v>
      </c>
      <c r="H73" s="105">
        <f t="shared" si="46"/>
        <v>10797000</v>
      </c>
      <c r="I73" s="106">
        <f t="shared" si="46"/>
        <v>12909186</v>
      </c>
      <c r="J73" s="105">
        <f t="shared" si="46"/>
        <v>27697000</v>
      </c>
      <c r="K73" s="106">
        <f t="shared" si="46"/>
        <v>20422125</v>
      </c>
      <c r="L73" s="105">
        <f t="shared" si="46"/>
        <v>14599000</v>
      </c>
      <c r="M73" s="106">
        <f t="shared" si="46"/>
        <v>9727069</v>
      </c>
      <c r="N73" s="105">
        <f t="shared" si="46"/>
        <v>0</v>
      </c>
      <c r="O73" s="106">
        <f t="shared" si="46"/>
        <v>0</v>
      </c>
      <c r="P73" s="105">
        <f>$H73      +$J73      +$L73      +$N73</f>
        <v>53093000</v>
      </c>
      <c r="Q73" s="106">
        <f>$I73      +$K73      +$M73      +$O73</f>
        <v>43058380</v>
      </c>
      <c r="R73" s="61">
        <f>IF(($J73      =0),0,((($L73      -$J73      )/$J73      )*100))</f>
        <v>-47.290320251290751</v>
      </c>
      <c r="S73" s="62">
        <f>IF(($K73      =0),0,((($M73      -$K73      )/$K73      )*100))</f>
        <v>-52.369946810138515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64.885244298878106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52.621880575856082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uTdEIq/5Ew6ykLAWhsRNLycXSww4Db8pq+sxCJ+4d8GPTQpZDpaF7zjAsOv5jZsgVSQazdfwrfQ79bISLjhCA==" saltValue="CDd9Bf1BoMgSho6csbt2K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306000</v>
      </c>
      <c r="I10" s="94">
        <v>305336</v>
      </c>
      <c r="J10" s="93">
        <v>440000</v>
      </c>
      <c r="K10" s="94"/>
      <c r="L10" s="93">
        <v>633000</v>
      </c>
      <c r="M10" s="94"/>
      <c r="N10" s="93"/>
      <c r="O10" s="94"/>
      <c r="P10" s="93">
        <f t="shared" ref="P10:P15" si="1">$H10      +$J10      +$L10      +$N10</f>
        <v>1379000</v>
      </c>
      <c r="Q10" s="94">
        <f t="shared" ref="Q10:Q15" si="2">$I10      +$K10      +$M10      +$O10</f>
        <v>305336</v>
      </c>
      <c r="R10" s="48">
        <f t="shared" ref="R10:R15" si="3">IF(($J10      =0),0,((($L10      -$J10      )/$J10      )*100))</f>
        <v>43.863636363636367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81.117647058823522</v>
      </c>
      <c r="U10" s="50">
        <f t="shared" ref="U10:U14" si="6">IF(($E10      =0),0,(($Q10      /$E10      )*100))</f>
        <v>17.960941176470588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306000</v>
      </c>
      <c r="I15" s="97">
        <f t="shared" si="7"/>
        <v>305336</v>
      </c>
      <c r="J15" s="96">
        <f t="shared" si="7"/>
        <v>440000</v>
      </c>
      <c r="K15" s="97">
        <f t="shared" si="7"/>
        <v>0</v>
      </c>
      <c r="L15" s="96">
        <f t="shared" si="7"/>
        <v>633000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1379000</v>
      </c>
      <c r="Q15" s="97">
        <f t="shared" si="2"/>
        <v>305336</v>
      </c>
      <c r="R15" s="52">
        <f t="shared" si="3"/>
        <v>43.863636363636367</v>
      </c>
      <c r="S15" s="53">
        <f t="shared" si="4"/>
        <v>0</v>
      </c>
      <c r="T15" s="52">
        <f>IF((SUM($E9:$E13))=0,0,(P15/(SUM($E9:$E13))*100))</f>
        <v>81.117647058823522</v>
      </c>
      <c r="U15" s="54">
        <f>IF((SUM($E9:$E13))=0,0,(Q15/(SUM($E9:$E13))*100))</f>
        <v>17.960941176470588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6400000</v>
      </c>
      <c r="C20" s="92">
        <v>14266000</v>
      </c>
      <c r="D20" s="92"/>
      <c r="E20" s="92">
        <f t="shared" si="8"/>
        <v>20666000</v>
      </c>
      <c r="F20" s="93">
        <v>20666000</v>
      </c>
      <c r="G20" s="94">
        <v>20666000</v>
      </c>
      <c r="H20" s="93"/>
      <c r="I20" s="94"/>
      <c r="J20" s="93">
        <v>6043000</v>
      </c>
      <c r="K20" s="94"/>
      <c r="L20" s="93"/>
      <c r="M20" s="94"/>
      <c r="N20" s="93"/>
      <c r="O20" s="94"/>
      <c r="P20" s="93">
        <f t="shared" si="9"/>
        <v>6043000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29.241265847285398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6400000</v>
      </c>
      <c r="C24" s="95">
        <f>SUM(C17:C23)</f>
        <v>14266000</v>
      </c>
      <c r="D24" s="95"/>
      <c r="E24" s="95">
        <f t="shared" si="8"/>
        <v>20666000</v>
      </c>
      <c r="F24" s="96">
        <f t="shared" ref="F24:O24" si="15">SUM(F17:F23)</f>
        <v>20666000</v>
      </c>
      <c r="G24" s="97">
        <f t="shared" si="15"/>
        <v>20666000</v>
      </c>
      <c r="H24" s="96">
        <f t="shared" si="15"/>
        <v>0</v>
      </c>
      <c r="I24" s="97">
        <f t="shared" si="15"/>
        <v>0</v>
      </c>
      <c r="J24" s="96">
        <f t="shared" si="15"/>
        <v>6043000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6043000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29.241265847285398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1194000</v>
      </c>
      <c r="C32" s="92"/>
      <c r="D32" s="92"/>
      <c r="E32" s="92">
        <f>$B32      +$C32      +$D32</f>
        <v>1194000</v>
      </c>
      <c r="F32" s="93">
        <v>1194000</v>
      </c>
      <c r="G32" s="94">
        <v>1194000</v>
      </c>
      <c r="H32" s="93">
        <v>236000</v>
      </c>
      <c r="I32" s="94">
        <v>571447</v>
      </c>
      <c r="J32" s="93">
        <v>491000</v>
      </c>
      <c r="K32" s="94"/>
      <c r="L32" s="93"/>
      <c r="M32" s="94"/>
      <c r="N32" s="93"/>
      <c r="O32" s="94"/>
      <c r="P32" s="93">
        <f>$H32      +$J32      +$L32      +$N32</f>
        <v>727000</v>
      </c>
      <c r="Q32" s="94">
        <f>$I32      +$K32      +$M32      +$O32</f>
        <v>571447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60.887772194304858</v>
      </c>
      <c r="U32" s="50">
        <f>IF(($E32      =0),0,(($Q32      /$E32      )*100))</f>
        <v>47.859882747068674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1194000</v>
      </c>
      <c r="C33" s="95">
        <f>C32</f>
        <v>0</v>
      </c>
      <c r="D33" s="95"/>
      <c r="E33" s="95">
        <f>$B33      +$C33      +$D33</f>
        <v>1194000</v>
      </c>
      <c r="F33" s="96">
        <f t="shared" ref="F33:O33" si="17">F32</f>
        <v>1194000</v>
      </c>
      <c r="G33" s="97">
        <f t="shared" si="17"/>
        <v>1194000</v>
      </c>
      <c r="H33" s="96">
        <f t="shared" si="17"/>
        <v>236000</v>
      </c>
      <c r="I33" s="97">
        <f t="shared" si="17"/>
        <v>571447</v>
      </c>
      <c r="J33" s="96">
        <f t="shared" si="17"/>
        <v>491000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727000</v>
      </c>
      <c r="Q33" s="97">
        <f>$I33      +$K33      +$M33      +$O33</f>
        <v>571447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60.887772194304858</v>
      </c>
      <c r="U33" s="54">
        <f>IF($E33   =0,0,($Q33   /$E33   )*100)</f>
        <v>47.859882747068674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19047000</v>
      </c>
      <c r="C36" s="92">
        <v>14064000</v>
      </c>
      <c r="D36" s="92"/>
      <c r="E36" s="92">
        <f t="shared" si="18"/>
        <v>33111000</v>
      </c>
      <c r="F36" s="93">
        <v>33111000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19047000</v>
      </c>
      <c r="C40" s="95">
        <f>SUM(C35:C39)</f>
        <v>14064000</v>
      </c>
      <c r="D40" s="95"/>
      <c r="E40" s="95">
        <f t="shared" si="18"/>
        <v>33111000</v>
      </c>
      <c r="F40" s="96">
        <f t="shared" ref="F40:O40" si="25">SUM(F35:F39)</f>
        <v>33111000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28341000</v>
      </c>
      <c r="C67" s="104">
        <f>SUM(C9:C14,C17:C23,C26:C29,C32,C35:C39,C42:C52,C55:C58,C61:C65)</f>
        <v>28330000</v>
      </c>
      <c r="D67" s="104"/>
      <c r="E67" s="104">
        <f t="shared" si="35"/>
        <v>56671000</v>
      </c>
      <c r="F67" s="105">
        <f t="shared" ref="F67:O67" si="43">SUM(F9:F14,F17:F23,F26:F29,F32,F35:F39,F42:F52,F55:F58,F61:F65)</f>
        <v>56671000</v>
      </c>
      <c r="G67" s="106">
        <f t="shared" si="43"/>
        <v>23560000</v>
      </c>
      <c r="H67" s="105">
        <f t="shared" si="43"/>
        <v>542000</v>
      </c>
      <c r="I67" s="106">
        <f t="shared" si="43"/>
        <v>876783</v>
      </c>
      <c r="J67" s="105">
        <f t="shared" si="43"/>
        <v>6974000</v>
      </c>
      <c r="K67" s="106">
        <f t="shared" si="43"/>
        <v>0</v>
      </c>
      <c r="L67" s="105">
        <f t="shared" si="43"/>
        <v>633000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8149000</v>
      </c>
      <c r="Q67" s="106">
        <f t="shared" si="37"/>
        <v>876783</v>
      </c>
      <c r="R67" s="61">
        <f t="shared" si="38"/>
        <v>-90.923429882420407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34.588285229202036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3.7214898132427843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45485000</v>
      </c>
      <c r="C69" s="92">
        <v>-3042000</v>
      </c>
      <c r="D69" s="92"/>
      <c r="E69" s="92">
        <f>$B69      +$C69      +$D69</f>
        <v>42443000</v>
      </c>
      <c r="F69" s="93">
        <v>42443000</v>
      </c>
      <c r="G69" s="94">
        <v>42443000</v>
      </c>
      <c r="H69" s="93">
        <v>3480000</v>
      </c>
      <c r="I69" s="94">
        <v>12795464</v>
      </c>
      <c r="J69" s="93">
        <v>25225000</v>
      </c>
      <c r="K69" s="94">
        <v>7387124</v>
      </c>
      <c r="L69" s="93">
        <v>12440000</v>
      </c>
      <c r="M69" s="94"/>
      <c r="N69" s="93"/>
      <c r="O69" s="94"/>
      <c r="P69" s="93">
        <f>$H69      +$J69      +$L69      +$N69</f>
        <v>41145000</v>
      </c>
      <c r="Q69" s="94">
        <f>$I69      +$K69      +$M69      +$O69</f>
        <v>20182588</v>
      </c>
      <c r="R69" s="48">
        <f>IF(($J69      =0),0,((($L69      -$J69      )/$J69      )*100))</f>
        <v>-50.683845391476709</v>
      </c>
      <c r="S69" s="49">
        <f>IF(($K69      =0),0,((($M69      -$K69      )/$K69      )*100))</f>
        <v>-100</v>
      </c>
      <c r="T69" s="48">
        <f>IF(($E69      =0),0,(($P69      /$E69      )*100))</f>
        <v>96.941780741229408</v>
      </c>
      <c r="U69" s="50">
        <f>IF(($E69      =0),0,(($Q69      /$E69      )*100))</f>
        <v>47.552218269208112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45485000</v>
      </c>
      <c r="C71" s="101">
        <f>SUM(C69:C70)</f>
        <v>-3042000</v>
      </c>
      <c r="D71" s="101"/>
      <c r="E71" s="101">
        <f>$B71      +$C71      +$D71</f>
        <v>42443000</v>
      </c>
      <c r="F71" s="102">
        <f t="shared" ref="F71:O71" si="44">SUM(F69:F70)</f>
        <v>42443000</v>
      </c>
      <c r="G71" s="103">
        <f t="shared" si="44"/>
        <v>42443000</v>
      </c>
      <c r="H71" s="102">
        <f t="shared" si="44"/>
        <v>3480000</v>
      </c>
      <c r="I71" s="103">
        <f t="shared" si="44"/>
        <v>12795464</v>
      </c>
      <c r="J71" s="102">
        <f t="shared" si="44"/>
        <v>25225000</v>
      </c>
      <c r="K71" s="103">
        <f t="shared" si="44"/>
        <v>7387124</v>
      </c>
      <c r="L71" s="102">
        <f t="shared" si="44"/>
        <v>12440000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41145000</v>
      </c>
      <c r="Q71" s="103">
        <f>$I71      +$K71      +$M71      +$O71</f>
        <v>20182588</v>
      </c>
      <c r="R71" s="57">
        <f>IF(($J71      =0),0,((($L71      -$J71      )/$J71      )*100))</f>
        <v>-50.683845391476709</v>
      </c>
      <c r="S71" s="58">
        <f>IF(($K71      =0),0,((($M71      -$K71      )/$K71      )*100))</f>
        <v>-100</v>
      </c>
      <c r="T71" s="57">
        <f>IF(($E69      =0),0,(($P69      /$E69      )*100))</f>
        <v>96.941780741229408</v>
      </c>
      <c r="U71" s="59">
        <f>IF($E69   =0,0,($Q69   /$E69 )*100)</f>
        <v>47.552218269208112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45485000</v>
      </c>
      <c r="C72" s="104">
        <f>SUM(C69:C70)</f>
        <v>-3042000</v>
      </c>
      <c r="D72" s="104"/>
      <c r="E72" s="104">
        <f>$B72      +$C72      +$D72</f>
        <v>42443000</v>
      </c>
      <c r="F72" s="105">
        <f t="shared" ref="F72:O72" si="45">SUM(F69:F70)</f>
        <v>42443000</v>
      </c>
      <c r="G72" s="106">
        <f t="shared" si="45"/>
        <v>42443000</v>
      </c>
      <c r="H72" s="105">
        <f t="shared" si="45"/>
        <v>3480000</v>
      </c>
      <c r="I72" s="106">
        <f t="shared" si="45"/>
        <v>12795464</v>
      </c>
      <c r="J72" s="105">
        <f t="shared" si="45"/>
        <v>25225000</v>
      </c>
      <c r="K72" s="106">
        <f t="shared" si="45"/>
        <v>7387124</v>
      </c>
      <c r="L72" s="105">
        <f t="shared" si="45"/>
        <v>12440000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41145000</v>
      </c>
      <c r="Q72" s="106">
        <f>$I72      +$K72      +$M72      +$O72</f>
        <v>20182588</v>
      </c>
      <c r="R72" s="61">
        <f>IF(($J72      =0),0,((($L72      -$J72      )/$J72      )*100))</f>
        <v>-50.683845391476709</v>
      </c>
      <c r="S72" s="62">
        <f>IF(($K72      =0),0,((($M72      -$K72      )/$K72      )*100))</f>
        <v>-100</v>
      </c>
      <c r="T72" s="61">
        <f>IF(($E69      =0),0,(($P69      /$E69      )*100))</f>
        <v>96.941780741229408</v>
      </c>
      <c r="U72" s="65">
        <f>IF($E69   =0,0,($Q69   /$E69 )*100)</f>
        <v>47.552218269208112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73826000</v>
      </c>
      <c r="C73" s="104">
        <f>SUM(C9:C14,C17:C23,C26:C29,C32,C35:C39,C42:C52,C55:C58,C61:C65,C69:C70)</f>
        <v>25288000</v>
      </c>
      <c r="D73" s="104"/>
      <c r="E73" s="104">
        <f>$B73      +$C73      +$D73</f>
        <v>99114000</v>
      </c>
      <c r="F73" s="105">
        <f t="shared" ref="F73:O73" si="46">SUM(F9:F14,F17:F23,F26:F29,F32,F35:F39,F42:F52,F55:F58,F61:F65,F69:F70)</f>
        <v>99114000</v>
      </c>
      <c r="G73" s="106">
        <f t="shared" si="46"/>
        <v>66003000</v>
      </c>
      <c r="H73" s="105">
        <f t="shared" si="46"/>
        <v>4022000</v>
      </c>
      <c r="I73" s="106">
        <f t="shared" si="46"/>
        <v>13672247</v>
      </c>
      <c r="J73" s="105">
        <f t="shared" si="46"/>
        <v>32199000</v>
      </c>
      <c r="K73" s="106">
        <f t="shared" si="46"/>
        <v>7387124</v>
      </c>
      <c r="L73" s="105">
        <f t="shared" si="46"/>
        <v>13073000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49294000</v>
      </c>
      <c r="Q73" s="106">
        <f>$I73      +$K73      +$M73      +$O73</f>
        <v>21059371</v>
      </c>
      <c r="R73" s="61">
        <f>IF(($J73      =0),0,((($L73      -$J73      )/$J73      )*100))</f>
        <v>-59.399360228578523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74.68448403860431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31.906687574807208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i1e28P4V78TPdR/UkpMKbuiEv2WAduQvAwj6pdECCzDVc+QtvmpG+SgN6zpQh+Sa2GllDeuCn8rdI2KHqdWLA==" saltValue="4In+BSuXYh4aNqcuDA+aG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1562000</v>
      </c>
      <c r="I10" s="94">
        <v>50728</v>
      </c>
      <c r="J10" s="93">
        <v>212000</v>
      </c>
      <c r="K10" s="94">
        <v>100662</v>
      </c>
      <c r="L10" s="93">
        <v>80000</v>
      </c>
      <c r="M10" s="94">
        <v>120804</v>
      </c>
      <c r="N10" s="93"/>
      <c r="O10" s="94"/>
      <c r="P10" s="93">
        <f t="shared" ref="P10:P15" si="1">$H10      +$J10      +$L10      +$N10</f>
        <v>1854000</v>
      </c>
      <c r="Q10" s="94">
        <f t="shared" ref="Q10:Q15" si="2">$I10      +$K10      +$M10      +$O10</f>
        <v>272194</v>
      </c>
      <c r="R10" s="48">
        <f t="shared" ref="R10:R15" si="3">IF(($J10      =0),0,((($L10      -$J10      )/$J10      )*100))</f>
        <v>-62.264150943396224</v>
      </c>
      <c r="S10" s="49">
        <f t="shared" ref="S10:S15" si="4">IF(($K10      =0),0,((($M10      -$K10      )/$K10      )*100))</f>
        <v>20.009536865947428</v>
      </c>
      <c r="T10" s="48">
        <f t="shared" ref="T10:T14" si="5">IF(($E10      =0),0,(($P10      /$E10      )*100))</f>
        <v>84.27272727272728</v>
      </c>
      <c r="U10" s="50">
        <f t="shared" ref="U10:U14" si="6">IF(($E10      =0),0,(($Q10      /$E10      )*100))</f>
        <v>12.372454545454545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1562000</v>
      </c>
      <c r="I15" s="97">
        <f t="shared" si="7"/>
        <v>50728</v>
      </c>
      <c r="J15" s="96">
        <f t="shared" si="7"/>
        <v>212000</v>
      </c>
      <c r="K15" s="97">
        <f t="shared" si="7"/>
        <v>100662</v>
      </c>
      <c r="L15" s="96">
        <f t="shared" si="7"/>
        <v>80000</v>
      </c>
      <c r="M15" s="97">
        <f t="shared" si="7"/>
        <v>120804</v>
      </c>
      <c r="N15" s="96">
        <f t="shared" si="7"/>
        <v>0</v>
      </c>
      <c r="O15" s="97">
        <f t="shared" si="7"/>
        <v>0</v>
      </c>
      <c r="P15" s="96">
        <f t="shared" si="1"/>
        <v>1854000</v>
      </c>
      <c r="Q15" s="97">
        <f t="shared" si="2"/>
        <v>272194</v>
      </c>
      <c r="R15" s="52">
        <f t="shared" si="3"/>
        <v>-62.264150943396224</v>
      </c>
      <c r="S15" s="53">
        <f t="shared" si="4"/>
        <v>20.009536865947428</v>
      </c>
      <c r="T15" s="52">
        <f>IF((SUM($E9:$E13))=0,0,(P15/(SUM($E9:$E13))*100))</f>
        <v>84.27272727272728</v>
      </c>
      <c r="U15" s="54">
        <f>IF((SUM($E9:$E13))=0,0,(Q15/(SUM($E9:$E13))*100))</f>
        <v>12.372454545454545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1201000</v>
      </c>
      <c r="C32" s="92"/>
      <c r="D32" s="92"/>
      <c r="E32" s="92">
        <f>$B32      +$C32      +$D32</f>
        <v>1201000</v>
      </c>
      <c r="F32" s="93">
        <v>1201000</v>
      </c>
      <c r="G32" s="94">
        <v>1201000</v>
      </c>
      <c r="H32" s="93">
        <v>328000</v>
      </c>
      <c r="I32" s="94">
        <v>125240</v>
      </c>
      <c r="J32" s="93">
        <v>267000</v>
      </c>
      <c r="K32" s="94">
        <v>318014</v>
      </c>
      <c r="L32" s="93">
        <v>389000</v>
      </c>
      <c r="M32" s="94">
        <v>419690</v>
      </c>
      <c r="N32" s="93"/>
      <c r="O32" s="94"/>
      <c r="P32" s="93">
        <f>$H32      +$J32      +$L32      +$N32</f>
        <v>984000</v>
      </c>
      <c r="Q32" s="94">
        <f>$I32      +$K32      +$M32      +$O32</f>
        <v>862944</v>
      </c>
      <c r="R32" s="48">
        <f>IF(($J32      =0),0,((($L32      -$J32      )/$J32      )*100))</f>
        <v>45.692883895131089</v>
      </c>
      <c r="S32" s="49">
        <f>IF(($K32      =0),0,((($M32      -$K32      )/$K32      )*100))</f>
        <v>31.972177325526552</v>
      </c>
      <c r="T32" s="48">
        <f>IF(($E32      =0),0,(($P32      /$E32      )*100))</f>
        <v>81.93172356369692</v>
      </c>
      <c r="U32" s="50">
        <f>IF(($E32      =0),0,(($Q32      /$E32      )*100))</f>
        <v>71.852123230641126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1201000</v>
      </c>
      <c r="C33" s="95">
        <f>C32</f>
        <v>0</v>
      </c>
      <c r="D33" s="95"/>
      <c r="E33" s="95">
        <f>$B33      +$C33      +$D33</f>
        <v>1201000</v>
      </c>
      <c r="F33" s="96">
        <f t="shared" ref="F33:O33" si="17">F32</f>
        <v>1201000</v>
      </c>
      <c r="G33" s="97">
        <f t="shared" si="17"/>
        <v>1201000</v>
      </c>
      <c r="H33" s="96">
        <f t="shared" si="17"/>
        <v>328000</v>
      </c>
      <c r="I33" s="97">
        <f t="shared" si="17"/>
        <v>125240</v>
      </c>
      <c r="J33" s="96">
        <f t="shared" si="17"/>
        <v>267000</v>
      </c>
      <c r="K33" s="97">
        <f t="shared" si="17"/>
        <v>318014</v>
      </c>
      <c r="L33" s="96">
        <f t="shared" si="17"/>
        <v>389000</v>
      </c>
      <c r="M33" s="97">
        <f t="shared" si="17"/>
        <v>419690</v>
      </c>
      <c r="N33" s="96">
        <f t="shared" si="17"/>
        <v>0</v>
      </c>
      <c r="O33" s="97">
        <f t="shared" si="17"/>
        <v>0</v>
      </c>
      <c r="P33" s="96">
        <f>$H33      +$J33      +$L33      +$N33</f>
        <v>984000</v>
      </c>
      <c r="Q33" s="97">
        <f>$I33      +$K33      +$M33      +$O33</f>
        <v>862944</v>
      </c>
      <c r="R33" s="52">
        <f>IF(($J33      =0),0,((($L33      -$J33      )/$J33      )*100))</f>
        <v>45.692883895131089</v>
      </c>
      <c r="S33" s="53">
        <f>IF(($K33      =0),0,((($M33      -$K33      )/$K33      )*100))</f>
        <v>31.972177325526552</v>
      </c>
      <c r="T33" s="52">
        <f>IF($E33   =0,0,($P33   /$E33   )*100)</f>
        <v>81.93172356369692</v>
      </c>
      <c r="U33" s="54">
        <f>IF($E33   =0,0,($Q33   /$E33   )*100)</f>
        <v>71.852123230641126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3401000</v>
      </c>
      <c r="C67" s="104">
        <f>SUM(C9:C14,C17:C23,C26:C29,C32,C35:C39,C42:C52,C55:C58,C61:C65)</f>
        <v>0</v>
      </c>
      <c r="D67" s="104"/>
      <c r="E67" s="104">
        <f t="shared" si="35"/>
        <v>3401000</v>
      </c>
      <c r="F67" s="105">
        <f t="shared" ref="F67:O67" si="43">SUM(F9:F14,F17:F23,F26:F29,F32,F35:F39,F42:F52,F55:F58,F61:F65)</f>
        <v>3401000</v>
      </c>
      <c r="G67" s="106">
        <f t="shared" si="43"/>
        <v>3401000</v>
      </c>
      <c r="H67" s="105">
        <f t="shared" si="43"/>
        <v>1890000</v>
      </c>
      <c r="I67" s="106">
        <f t="shared" si="43"/>
        <v>175968</v>
      </c>
      <c r="J67" s="105">
        <f t="shared" si="43"/>
        <v>479000</v>
      </c>
      <c r="K67" s="106">
        <f t="shared" si="43"/>
        <v>418676</v>
      </c>
      <c r="L67" s="105">
        <f t="shared" si="43"/>
        <v>469000</v>
      </c>
      <c r="M67" s="106">
        <f t="shared" si="43"/>
        <v>540494</v>
      </c>
      <c r="N67" s="105">
        <f t="shared" si="43"/>
        <v>0</v>
      </c>
      <c r="O67" s="106">
        <f t="shared" si="43"/>
        <v>0</v>
      </c>
      <c r="P67" s="105">
        <f t="shared" si="36"/>
        <v>2838000</v>
      </c>
      <c r="Q67" s="106">
        <f t="shared" si="37"/>
        <v>1135138</v>
      </c>
      <c r="R67" s="61">
        <f t="shared" si="38"/>
        <v>-2.0876826722338206</v>
      </c>
      <c r="S67" s="62">
        <f t="shared" si="39"/>
        <v>29.096007413847463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83.446045280799765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33.376595119082623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21772000</v>
      </c>
      <c r="C69" s="92">
        <v>-1456000</v>
      </c>
      <c r="D69" s="92"/>
      <c r="E69" s="92">
        <f>$B69      +$C69      +$D69</f>
        <v>20316000</v>
      </c>
      <c r="F69" s="93">
        <v>20316000</v>
      </c>
      <c r="G69" s="94">
        <v>20316000</v>
      </c>
      <c r="H69" s="93">
        <v>6336000</v>
      </c>
      <c r="I69" s="94">
        <v>4664880</v>
      </c>
      <c r="J69" s="93">
        <v>10123000</v>
      </c>
      <c r="K69" s="94">
        <v>15848600</v>
      </c>
      <c r="L69" s="93">
        <v>3857000</v>
      </c>
      <c r="M69" s="94"/>
      <c r="N69" s="93"/>
      <c r="O69" s="94"/>
      <c r="P69" s="93">
        <f>$H69      +$J69      +$L69      +$N69</f>
        <v>20316000</v>
      </c>
      <c r="Q69" s="94">
        <f>$I69      +$K69      +$M69      +$O69</f>
        <v>20513480</v>
      </c>
      <c r="R69" s="48">
        <f>IF(($J69      =0),0,((($L69      -$J69      )/$J69      )*100))</f>
        <v>-61.898646646251109</v>
      </c>
      <c r="S69" s="49">
        <f>IF(($K69      =0),0,((($M69      -$K69      )/$K69      )*100))</f>
        <v>-100</v>
      </c>
      <c r="T69" s="48">
        <f>IF(($E69      =0),0,(($P69      /$E69      )*100))</f>
        <v>100</v>
      </c>
      <c r="U69" s="50">
        <f>IF(($E69      =0),0,(($Q69      /$E69      )*100))</f>
        <v>100.97204174050009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21772000</v>
      </c>
      <c r="C71" s="101">
        <f>SUM(C69:C70)</f>
        <v>-1456000</v>
      </c>
      <c r="D71" s="101"/>
      <c r="E71" s="101">
        <f>$B71      +$C71      +$D71</f>
        <v>20316000</v>
      </c>
      <c r="F71" s="102">
        <f t="shared" ref="F71:O71" si="44">SUM(F69:F70)</f>
        <v>20316000</v>
      </c>
      <c r="G71" s="103">
        <f t="shared" si="44"/>
        <v>20316000</v>
      </c>
      <c r="H71" s="102">
        <f t="shared" si="44"/>
        <v>6336000</v>
      </c>
      <c r="I71" s="103">
        <f t="shared" si="44"/>
        <v>4664880</v>
      </c>
      <c r="J71" s="102">
        <f t="shared" si="44"/>
        <v>10123000</v>
      </c>
      <c r="K71" s="103">
        <f t="shared" si="44"/>
        <v>15848600</v>
      </c>
      <c r="L71" s="102">
        <f t="shared" si="44"/>
        <v>3857000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20316000</v>
      </c>
      <c r="Q71" s="103">
        <f>$I71      +$K71      +$M71      +$O71</f>
        <v>20513480</v>
      </c>
      <c r="R71" s="57">
        <f>IF(($J71      =0),0,((($L71      -$J71      )/$J71      )*100))</f>
        <v>-61.898646646251109</v>
      </c>
      <c r="S71" s="58">
        <f>IF(($K71      =0),0,((($M71      -$K71      )/$K71      )*100))</f>
        <v>-100</v>
      </c>
      <c r="T71" s="57">
        <f>IF(($E69      =0),0,(($P69      /$E69      )*100))</f>
        <v>100</v>
      </c>
      <c r="U71" s="59">
        <f>IF($E69   =0,0,($Q69   /$E69 )*100)</f>
        <v>100.97204174050009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21772000</v>
      </c>
      <c r="C72" s="104">
        <f>SUM(C69:C70)</f>
        <v>-1456000</v>
      </c>
      <c r="D72" s="104"/>
      <c r="E72" s="104">
        <f>$B72      +$C72      +$D72</f>
        <v>20316000</v>
      </c>
      <c r="F72" s="105">
        <f t="shared" ref="F72:O72" si="45">SUM(F69:F70)</f>
        <v>20316000</v>
      </c>
      <c r="G72" s="106">
        <f t="shared" si="45"/>
        <v>20316000</v>
      </c>
      <c r="H72" s="105">
        <f t="shared" si="45"/>
        <v>6336000</v>
      </c>
      <c r="I72" s="106">
        <f t="shared" si="45"/>
        <v>4664880</v>
      </c>
      <c r="J72" s="105">
        <f t="shared" si="45"/>
        <v>10123000</v>
      </c>
      <c r="K72" s="106">
        <f t="shared" si="45"/>
        <v>15848600</v>
      </c>
      <c r="L72" s="105">
        <f t="shared" si="45"/>
        <v>3857000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20316000</v>
      </c>
      <c r="Q72" s="106">
        <f>$I72      +$K72      +$M72      +$O72</f>
        <v>20513480</v>
      </c>
      <c r="R72" s="61">
        <f>IF(($J72      =0),0,((($L72      -$J72      )/$J72      )*100))</f>
        <v>-61.898646646251109</v>
      </c>
      <c r="S72" s="62">
        <f>IF(($K72      =0),0,((($M72      -$K72      )/$K72      )*100))</f>
        <v>-100</v>
      </c>
      <c r="T72" s="61">
        <f>IF(($E69      =0),0,(($P69      /$E69      )*100))</f>
        <v>100</v>
      </c>
      <c r="U72" s="65">
        <f>IF($E69   =0,0,($Q69   /$E69 )*100)</f>
        <v>100.97204174050009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25173000</v>
      </c>
      <c r="C73" s="104">
        <f>SUM(C9:C14,C17:C23,C26:C29,C32,C35:C39,C42:C52,C55:C58,C61:C65,C69:C70)</f>
        <v>-1456000</v>
      </c>
      <c r="D73" s="104"/>
      <c r="E73" s="104">
        <f>$B73      +$C73      +$D73</f>
        <v>23717000</v>
      </c>
      <c r="F73" s="105">
        <f t="shared" ref="F73:O73" si="46">SUM(F9:F14,F17:F23,F26:F29,F32,F35:F39,F42:F52,F55:F58,F61:F65,F69:F70)</f>
        <v>23717000</v>
      </c>
      <c r="G73" s="106">
        <f t="shared" si="46"/>
        <v>23717000</v>
      </c>
      <c r="H73" s="105">
        <f t="shared" si="46"/>
        <v>8226000</v>
      </c>
      <c r="I73" s="106">
        <f t="shared" si="46"/>
        <v>4840848</v>
      </c>
      <c r="J73" s="105">
        <f t="shared" si="46"/>
        <v>10602000</v>
      </c>
      <c r="K73" s="106">
        <f t="shared" si="46"/>
        <v>16267276</v>
      </c>
      <c r="L73" s="105">
        <f t="shared" si="46"/>
        <v>4326000</v>
      </c>
      <c r="M73" s="106">
        <f t="shared" si="46"/>
        <v>540494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23154000</v>
      </c>
      <c r="Q73" s="106">
        <f>$I73      +$K73      +$M73      +$O73</f>
        <v>21648618</v>
      </c>
      <c r="R73" s="61">
        <f>IF(($J73      =0),0,((($L73      -$J73      )/$J73      )*100))</f>
        <v>-59.196378041878894</v>
      </c>
      <c r="S73" s="62">
        <f>IF(($K73      =0),0,((($M73      -$K73      )/$K73      )*100))</f>
        <v>-96.677415444355901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97.626175317282957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91.278905426487327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c6KgZPRm6nab9pyRn7zh9k3dlWw2Lv0tii/u249TB6c4RJu5q3spC95zS1gEXX+QZSpN8i0TyfjFjkI8QMagg==" saltValue="ai0oUrLuFIar+RoBuv4K4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1500000</v>
      </c>
      <c r="C10" s="92"/>
      <c r="D10" s="92"/>
      <c r="E10" s="92">
        <f t="shared" ref="E10:E15" si="0">$B10      +$C10      +$D10</f>
        <v>1500000</v>
      </c>
      <c r="F10" s="93">
        <v>1500000</v>
      </c>
      <c r="G10" s="94">
        <v>1500000</v>
      </c>
      <c r="H10" s="93">
        <v>387000</v>
      </c>
      <c r="I10" s="94">
        <v>388145</v>
      </c>
      <c r="J10" s="93">
        <v>280000</v>
      </c>
      <c r="K10" s="94">
        <v>368022</v>
      </c>
      <c r="L10" s="93">
        <v>377000</v>
      </c>
      <c r="M10" s="94">
        <v>168588</v>
      </c>
      <c r="N10" s="93"/>
      <c r="O10" s="94"/>
      <c r="P10" s="93">
        <f t="shared" ref="P10:P15" si="1">$H10      +$J10      +$L10      +$N10</f>
        <v>1044000</v>
      </c>
      <c r="Q10" s="94">
        <f t="shared" ref="Q10:Q15" si="2">$I10      +$K10      +$M10      +$O10</f>
        <v>924755</v>
      </c>
      <c r="R10" s="48">
        <f t="shared" ref="R10:R15" si="3">IF(($J10      =0),0,((($L10      -$J10      )/$J10      )*100))</f>
        <v>34.642857142857139</v>
      </c>
      <c r="S10" s="49">
        <f t="shared" ref="S10:S15" si="4">IF(($K10      =0),0,((($M10      -$K10      )/$K10      )*100))</f>
        <v>-54.190782072810862</v>
      </c>
      <c r="T10" s="48">
        <f t="shared" ref="T10:T14" si="5">IF(($E10      =0),0,(($P10      /$E10      )*100))</f>
        <v>69.599999999999994</v>
      </c>
      <c r="U10" s="50">
        <f t="shared" ref="U10:U14" si="6">IF(($E10      =0),0,(($Q10      /$E10      )*100))</f>
        <v>61.650333333333329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1500000</v>
      </c>
      <c r="C15" s="95">
        <f>SUM(C9:C14)</f>
        <v>0</v>
      </c>
      <c r="D15" s="95"/>
      <c r="E15" s="95">
        <f t="shared" si="0"/>
        <v>1500000</v>
      </c>
      <c r="F15" s="96">
        <f t="shared" ref="F15:O15" si="7">SUM(F9:F14)</f>
        <v>1500000</v>
      </c>
      <c r="G15" s="97">
        <f t="shared" si="7"/>
        <v>1500000</v>
      </c>
      <c r="H15" s="96">
        <f t="shared" si="7"/>
        <v>387000</v>
      </c>
      <c r="I15" s="97">
        <f t="shared" si="7"/>
        <v>388145</v>
      </c>
      <c r="J15" s="96">
        <f t="shared" si="7"/>
        <v>280000</v>
      </c>
      <c r="K15" s="97">
        <f t="shared" si="7"/>
        <v>368022</v>
      </c>
      <c r="L15" s="96">
        <f t="shared" si="7"/>
        <v>377000</v>
      </c>
      <c r="M15" s="97">
        <f t="shared" si="7"/>
        <v>168588</v>
      </c>
      <c r="N15" s="96">
        <f t="shared" si="7"/>
        <v>0</v>
      </c>
      <c r="O15" s="97">
        <f t="shared" si="7"/>
        <v>0</v>
      </c>
      <c r="P15" s="96">
        <f t="shared" si="1"/>
        <v>1044000</v>
      </c>
      <c r="Q15" s="97">
        <f t="shared" si="2"/>
        <v>924755</v>
      </c>
      <c r="R15" s="52">
        <f t="shared" si="3"/>
        <v>34.642857142857139</v>
      </c>
      <c r="S15" s="53">
        <f t="shared" si="4"/>
        <v>-54.190782072810862</v>
      </c>
      <c r="T15" s="52">
        <f>IF((SUM($E9:$E13))=0,0,(P15/(SUM($E9:$E13))*100))</f>
        <v>69.599999999999994</v>
      </c>
      <c r="U15" s="54">
        <f>IF((SUM($E9:$E13))=0,0,(Q15/(SUM($E9:$E13))*100))</f>
        <v>61.650333333333329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2060000</v>
      </c>
      <c r="C19" s="92"/>
      <c r="D19" s="92"/>
      <c r="E19" s="92">
        <f t="shared" si="8"/>
        <v>2060000</v>
      </c>
      <c r="F19" s="93">
        <v>2060000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2060000</v>
      </c>
      <c r="C24" s="95">
        <f>SUM(C17:C23)</f>
        <v>0</v>
      </c>
      <c r="D24" s="95"/>
      <c r="E24" s="95">
        <f t="shared" si="8"/>
        <v>2060000</v>
      </c>
      <c r="F24" s="96">
        <f t="shared" ref="F24:O24" si="15">SUM(F17:F23)</f>
        <v>2060000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2347000</v>
      </c>
      <c r="C29" s="92">
        <v>-2147000</v>
      </c>
      <c r="D29" s="92"/>
      <c r="E29" s="92">
        <f>$B29      +$C29      +$D29</f>
        <v>200000</v>
      </c>
      <c r="F29" s="93">
        <v>200000</v>
      </c>
      <c r="G29" s="94">
        <v>200000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2347000</v>
      </c>
      <c r="C30" s="95">
        <f>SUM(C26:C29)</f>
        <v>-2147000</v>
      </c>
      <c r="D30" s="95"/>
      <c r="E30" s="95">
        <f>$B30      +$C30      +$D30</f>
        <v>200000</v>
      </c>
      <c r="F30" s="96">
        <f t="shared" ref="F30:O30" si="16">SUM(F26:F29)</f>
        <v>200000</v>
      </c>
      <c r="G30" s="97">
        <f t="shared" si="16"/>
        <v>200000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1382000</v>
      </c>
      <c r="C32" s="92">
        <v>350000</v>
      </c>
      <c r="D32" s="92"/>
      <c r="E32" s="92">
        <f>$B32      +$C32      +$D32</f>
        <v>1732000</v>
      </c>
      <c r="F32" s="93">
        <v>1732000</v>
      </c>
      <c r="G32" s="94">
        <v>1732000</v>
      </c>
      <c r="H32" s="93"/>
      <c r="I32" s="94"/>
      <c r="J32" s="93">
        <v>967000</v>
      </c>
      <c r="K32" s="94"/>
      <c r="L32" s="93"/>
      <c r="M32" s="94"/>
      <c r="N32" s="93"/>
      <c r="O32" s="94"/>
      <c r="P32" s="93">
        <f>$H32      +$J32      +$L32      +$N32</f>
        <v>967000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55.831408775981529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1382000</v>
      </c>
      <c r="C33" s="95">
        <f>C32</f>
        <v>350000</v>
      </c>
      <c r="D33" s="95"/>
      <c r="E33" s="95">
        <f>$B33      +$C33      +$D33</f>
        <v>1732000</v>
      </c>
      <c r="F33" s="96">
        <f t="shared" ref="F33:O33" si="17">F32</f>
        <v>1732000</v>
      </c>
      <c r="G33" s="97">
        <f t="shared" si="17"/>
        <v>1732000</v>
      </c>
      <c r="H33" s="96">
        <f t="shared" si="17"/>
        <v>0</v>
      </c>
      <c r="I33" s="97">
        <f t="shared" si="17"/>
        <v>0</v>
      </c>
      <c r="J33" s="96">
        <f t="shared" si="17"/>
        <v>967000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967000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55.831408775981529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20000000</v>
      </c>
      <c r="C43" s="92"/>
      <c r="D43" s="92"/>
      <c r="E43" s="92">
        <f t="shared" si="26"/>
        <v>20000000</v>
      </c>
      <c r="F43" s="93">
        <v>20000000</v>
      </c>
      <c r="G43" s="94">
        <v>20000000</v>
      </c>
      <c r="H43" s="93">
        <v>802000</v>
      </c>
      <c r="I43" s="94"/>
      <c r="J43" s="93">
        <v>660000</v>
      </c>
      <c r="K43" s="94">
        <v>659581</v>
      </c>
      <c r="L43" s="93">
        <v>2987000</v>
      </c>
      <c r="M43" s="94">
        <v>3243603</v>
      </c>
      <c r="N43" s="93"/>
      <c r="O43" s="94"/>
      <c r="P43" s="93">
        <f t="shared" si="27"/>
        <v>4449000</v>
      </c>
      <c r="Q43" s="94">
        <f t="shared" si="28"/>
        <v>3903184</v>
      </c>
      <c r="R43" s="48">
        <f t="shared" si="29"/>
        <v>352.57575757575756</v>
      </c>
      <c r="S43" s="49">
        <f t="shared" si="30"/>
        <v>391.76719766033284</v>
      </c>
      <c r="T43" s="48">
        <f t="shared" si="31"/>
        <v>22.245000000000001</v>
      </c>
      <c r="U43" s="50">
        <f t="shared" si="32"/>
        <v>19.515920000000001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67000000</v>
      </c>
      <c r="C51" s="92">
        <v>-5000000</v>
      </c>
      <c r="D51" s="92"/>
      <c r="E51" s="92">
        <f t="shared" si="26"/>
        <v>62000000</v>
      </c>
      <c r="F51" s="93">
        <v>62000000</v>
      </c>
      <c r="G51" s="94">
        <v>62000000</v>
      </c>
      <c r="H51" s="93">
        <v>4970000</v>
      </c>
      <c r="I51" s="94"/>
      <c r="J51" s="93">
        <v>3509000</v>
      </c>
      <c r="K51" s="94">
        <v>6240625</v>
      </c>
      <c r="L51" s="93">
        <v>21123000</v>
      </c>
      <c r="M51" s="94">
        <v>21062829</v>
      </c>
      <c r="N51" s="93"/>
      <c r="O51" s="94"/>
      <c r="P51" s="93">
        <f t="shared" si="27"/>
        <v>29602000</v>
      </c>
      <c r="Q51" s="94">
        <f t="shared" si="28"/>
        <v>27303454</v>
      </c>
      <c r="R51" s="48">
        <f t="shared" si="29"/>
        <v>501.96637218580793</v>
      </c>
      <c r="S51" s="49">
        <f t="shared" si="30"/>
        <v>237.51153129694541</v>
      </c>
      <c r="T51" s="48">
        <f t="shared" si="31"/>
        <v>47.745161290322578</v>
      </c>
      <c r="U51" s="50">
        <f t="shared" si="32"/>
        <v>44.037829032258067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87000000</v>
      </c>
      <c r="C53" s="95">
        <f>SUM(C42:C52)</f>
        <v>-5000000</v>
      </c>
      <c r="D53" s="95"/>
      <c r="E53" s="95">
        <f t="shared" si="26"/>
        <v>82000000</v>
      </c>
      <c r="F53" s="96">
        <f t="shared" ref="F53:O53" si="33">SUM(F42:F52)</f>
        <v>82000000</v>
      </c>
      <c r="G53" s="97">
        <f t="shared" si="33"/>
        <v>82000000</v>
      </c>
      <c r="H53" s="96">
        <f t="shared" si="33"/>
        <v>5772000</v>
      </c>
      <c r="I53" s="97">
        <f t="shared" si="33"/>
        <v>0</v>
      </c>
      <c r="J53" s="96">
        <f t="shared" si="33"/>
        <v>4169000</v>
      </c>
      <c r="K53" s="97">
        <f t="shared" si="33"/>
        <v>6900206</v>
      </c>
      <c r="L53" s="96">
        <f t="shared" si="33"/>
        <v>24110000</v>
      </c>
      <c r="M53" s="97">
        <f t="shared" si="33"/>
        <v>24306432</v>
      </c>
      <c r="N53" s="96">
        <f t="shared" si="33"/>
        <v>0</v>
      </c>
      <c r="O53" s="97">
        <f t="shared" si="33"/>
        <v>0</v>
      </c>
      <c r="P53" s="96">
        <f t="shared" si="27"/>
        <v>34051000</v>
      </c>
      <c r="Q53" s="97">
        <f t="shared" si="28"/>
        <v>31206638</v>
      </c>
      <c r="R53" s="52">
        <f t="shared" si="29"/>
        <v>478.31614295994245</v>
      </c>
      <c r="S53" s="53">
        <f t="shared" si="30"/>
        <v>252.25661378805211</v>
      </c>
      <c r="T53" s="52">
        <f>IF((+$E43+$E45+$E47+$E48+$E51) =0,0,(P53   /(+$E43+$E45+$E47+$E48+$E51) )*100)</f>
        <v>41.525609756097559</v>
      </c>
      <c r="U53" s="54">
        <f>IF((+$E43+$E45+$E47+$E48+$E51) =0,0,(Q53   /(+$E43+$E45+$E47+$E48+$E51) )*100)</f>
        <v>38.056875609756098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94289000</v>
      </c>
      <c r="C67" s="104">
        <f>SUM(C9:C14,C17:C23,C26:C29,C32,C35:C39,C42:C52,C55:C58,C61:C65)</f>
        <v>-6797000</v>
      </c>
      <c r="D67" s="104"/>
      <c r="E67" s="104">
        <f t="shared" si="35"/>
        <v>87492000</v>
      </c>
      <c r="F67" s="105">
        <f t="shared" ref="F67:O67" si="43">SUM(F9:F14,F17:F23,F26:F29,F32,F35:F39,F42:F52,F55:F58,F61:F65)</f>
        <v>87492000</v>
      </c>
      <c r="G67" s="106">
        <f t="shared" si="43"/>
        <v>85432000</v>
      </c>
      <c r="H67" s="105">
        <f t="shared" si="43"/>
        <v>6159000</v>
      </c>
      <c r="I67" s="106">
        <f t="shared" si="43"/>
        <v>388145</v>
      </c>
      <c r="J67" s="105">
        <f t="shared" si="43"/>
        <v>5416000</v>
      </c>
      <c r="K67" s="106">
        <f t="shared" si="43"/>
        <v>7268228</v>
      </c>
      <c r="L67" s="105">
        <f t="shared" si="43"/>
        <v>24487000</v>
      </c>
      <c r="M67" s="106">
        <f t="shared" si="43"/>
        <v>24475020</v>
      </c>
      <c r="N67" s="105">
        <f t="shared" si="43"/>
        <v>0</v>
      </c>
      <c r="O67" s="106">
        <f t="shared" si="43"/>
        <v>0</v>
      </c>
      <c r="P67" s="105">
        <f t="shared" si="36"/>
        <v>36062000</v>
      </c>
      <c r="Q67" s="106">
        <f t="shared" si="37"/>
        <v>32131393</v>
      </c>
      <c r="R67" s="61">
        <f t="shared" si="38"/>
        <v>352.1233382570162</v>
      </c>
      <c r="S67" s="62">
        <f t="shared" si="39"/>
        <v>236.73984910765046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42.211349377282517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37.610489043917973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188614000</v>
      </c>
      <c r="C69" s="92">
        <v>-12615000</v>
      </c>
      <c r="D69" s="92"/>
      <c r="E69" s="92">
        <f>$B69      +$C69      +$D69</f>
        <v>175999000</v>
      </c>
      <c r="F69" s="93">
        <v>175999000</v>
      </c>
      <c r="G69" s="94">
        <v>175999000</v>
      </c>
      <c r="H69" s="93">
        <v>26564000</v>
      </c>
      <c r="I69" s="94">
        <v>37932049</v>
      </c>
      <c r="J69" s="93">
        <v>86349000</v>
      </c>
      <c r="K69" s="94">
        <v>103961122</v>
      </c>
      <c r="L69" s="93">
        <v>27547000</v>
      </c>
      <c r="M69" s="94">
        <v>18347729</v>
      </c>
      <c r="N69" s="93"/>
      <c r="O69" s="94"/>
      <c r="P69" s="93">
        <f>$H69      +$J69      +$L69      +$N69</f>
        <v>140460000</v>
      </c>
      <c r="Q69" s="94">
        <f>$I69      +$K69      +$M69      +$O69</f>
        <v>160240900</v>
      </c>
      <c r="R69" s="48">
        <f>IF(($J69      =0),0,((($L69      -$J69      )/$J69      )*100))</f>
        <v>-68.098067146116335</v>
      </c>
      <c r="S69" s="49">
        <f>IF(($K69      =0),0,((($M69      -$K69      )/$K69      )*100))</f>
        <v>-82.351355346087942</v>
      </c>
      <c r="T69" s="48">
        <f>IF(($E69      =0),0,(($P69      /$E69      )*100))</f>
        <v>79.807271632225181</v>
      </c>
      <c r="U69" s="50">
        <f>IF(($E69      =0),0,(($Q69      /$E69      )*100))</f>
        <v>91.046483218654657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188614000</v>
      </c>
      <c r="C71" s="101">
        <f>SUM(C69:C70)</f>
        <v>-12615000</v>
      </c>
      <c r="D71" s="101"/>
      <c r="E71" s="101">
        <f>$B71      +$C71      +$D71</f>
        <v>175999000</v>
      </c>
      <c r="F71" s="102">
        <f t="shared" ref="F71:O71" si="44">SUM(F69:F70)</f>
        <v>175999000</v>
      </c>
      <c r="G71" s="103">
        <f t="shared" si="44"/>
        <v>175999000</v>
      </c>
      <c r="H71" s="102">
        <f t="shared" si="44"/>
        <v>26564000</v>
      </c>
      <c r="I71" s="103">
        <f t="shared" si="44"/>
        <v>37932049</v>
      </c>
      <c r="J71" s="102">
        <f t="shared" si="44"/>
        <v>86349000</v>
      </c>
      <c r="K71" s="103">
        <f t="shared" si="44"/>
        <v>103961122</v>
      </c>
      <c r="L71" s="102">
        <f t="shared" si="44"/>
        <v>27547000</v>
      </c>
      <c r="M71" s="103">
        <f t="shared" si="44"/>
        <v>18347729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140460000</v>
      </c>
      <c r="Q71" s="103">
        <f>$I71      +$K71      +$M71      +$O71</f>
        <v>160240900</v>
      </c>
      <c r="R71" s="57">
        <f>IF(($J71      =0),0,((($L71      -$J71      )/$J71      )*100))</f>
        <v>-68.098067146116335</v>
      </c>
      <c r="S71" s="58">
        <f>IF(($K71      =0),0,((($M71      -$K71      )/$K71      )*100))</f>
        <v>-82.351355346087942</v>
      </c>
      <c r="T71" s="57">
        <f>IF(($E69      =0),0,(($P69      /$E69      )*100))</f>
        <v>79.807271632225181</v>
      </c>
      <c r="U71" s="59">
        <f>IF($E69   =0,0,($Q69   /$E69 )*100)</f>
        <v>91.046483218654657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188614000</v>
      </c>
      <c r="C72" s="104">
        <f>SUM(C69:C70)</f>
        <v>-12615000</v>
      </c>
      <c r="D72" s="104"/>
      <c r="E72" s="104">
        <f>$B72      +$C72      +$D72</f>
        <v>175999000</v>
      </c>
      <c r="F72" s="105">
        <f t="shared" ref="F72:O72" si="45">SUM(F69:F70)</f>
        <v>175999000</v>
      </c>
      <c r="G72" s="106">
        <f t="shared" si="45"/>
        <v>175999000</v>
      </c>
      <c r="H72" s="105">
        <f t="shared" si="45"/>
        <v>26564000</v>
      </c>
      <c r="I72" s="106">
        <f t="shared" si="45"/>
        <v>37932049</v>
      </c>
      <c r="J72" s="105">
        <f t="shared" si="45"/>
        <v>86349000</v>
      </c>
      <c r="K72" s="106">
        <f t="shared" si="45"/>
        <v>103961122</v>
      </c>
      <c r="L72" s="105">
        <f t="shared" si="45"/>
        <v>27547000</v>
      </c>
      <c r="M72" s="106">
        <f t="shared" si="45"/>
        <v>18347729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140460000</v>
      </c>
      <c r="Q72" s="106">
        <f>$I72      +$K72      +$M72      +$O72</f>
        <v>160240900</v>
      </c>
      <c r="R72" s="61">
        <f>IF(($J72      =0),0,((($L72      -$J72      )/$J72      )*100))</f>
        <v>-68.098067146116335</v>
      </c>
      <c r="S72" s="62">
        <f>IF(($K72      =0),0,((($M72      -$K72      )/$K72      )*100))</f>
        <v>-82.351355346087942</v>
      </c>
      <c r="T72" s="61">
        <f>IF(($E69      =0),0,(($P69      /$E69      )*100))</f>
        <v>79.807271632225181</v>
      </c>
      <c r="U72" s="65">
        <f>IF($E69   =0,0,($Q69   /$E69 )*100)</f>
        <v>91.046483218654657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282903000</v>
      </c>
      <c r="C73" s="104">
        <f>SUM(C9:C14,C17:C23,C26:C29,C32,C35:C39,C42:C52,C55:C58,C61:C65,C69:C70)</f>
        <v>-19412000</v>
      </c>
      <c r="D73" s="104"/>
      <c r="E73" s="104">
        <f>$B73      +$C73      +$D73</f>
        <v>263491000</v>
      </c>
      <c r="F73" s="105">
        <f t="shared" ref="F73:O73" si="46">SUM(F9:F14,F17:F23,F26:F29,F32,F35:F39,F42:F52,F55:F58,F61:F65,F69:F70)</f>
        <v>263491000</v>
      </c>
      <c r="G73" s="106">
        <f t="shared" si="46"/>
        <v>261431000</v>
      </c>
      <c r="H73" s="105">
        <f t="shared" si="46"/>
        <v>32723000</v>
      </c>
      <c r="I73" s="106">
        <f t="shared" si="46"/>
        <v>38320194</v>
      </c>
      <c r="J73" s="105">
        <f t="shared" si="46"/>
        <v>91765000</v>
      </c>
      <c r="K73" s="106">
        <f t="shared" si="46"/>
        <v>111229350</v>
      </c>
      <c r="L73" s="105">
        <f t="shared" si="46"/>
        <v>52034000</v>
      </c>
      <c r="M73" s="106">
        <f t="shared" si="46"/>
        <v>42822749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176522000</v>
      </c>
      <c r="Q73" s="106">
        <f>$I73      +$K73      +$M73      +$O73</f>
        <v>192372293</v>
      </c>
      <c r="R73" s="61">
        <f>IF(($J73      =0),0,((($L73      -$J73      )/$J73      )*100))</f>
        <v>-43.296463793385279</v>
      </c>
      <c r="S73" s="62">
        <f>IF(($K73      =0),0,((($M73      -$K73      )/$K73      )*100))</f>
        <v>-61.500495148088163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67.521449254296542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73.584346538857289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RSZK7gnxazxAFcjoBbp6FYhJvvvX9VBB1udjoQsqD51IWIexyqxbSfhBdJsGybm49Uw4AXHXbUvgItmE1VMsw==" saltValue="7jTzmB1epgBIojn7HwuHq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20000000</v>
      </c>
      <c r="C9" s="92">
        <v>-10000000</v>
      </c>
      <c r="D9" s="92"/>
      <c r="E9" s="92">
        <f>$B9       +$C9       +$D9</f>
        <v>10000000</v>
      </c>
      <c r="F9" s="93">
        <v>10000000</v>
      </c>
      <c r="G9" s="94">
        <v>10000000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IF(($J9       =0),0,((($L9       -$J9       )/$J9       )*100))</f>
        <v>-100</v>
      </c>
      <c r="S9" s="49">
        <f>IF(($K9       =0),0,((($M9       -$K9       )/$K9       )*100))</f>
        <v>0</v>
      </c>
      <c r="T9" s="48">
        <f>IF(($E9       =0),0,(($P9       /$E9       )*100))</f>
        <v>11.37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/>
      <c r="O10" s="94"/>
      <c r="P10" s="93">
        <f t="shared" ref="P10:P15" si="1">$H10      +$J10      +$L10      +$N10</f>
        <v>408000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40.799999999999997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13750000</v>
      </c>
      <c r="C11" s="92">
        <v>220000</v>
      </c>
      <c r="D11" s="92"/>
      <c r="E11" s="92">
        <f t="shared" si="0"/>
        <v>13970000</v>
      </c>
      <c r="F11" s="93">
        <v>13970000</v>
      </c>
      <c r="G11" s="94">
        <v>13970000</v>
      </c>
      <c r="H11" s="93">
        <v>3112000</v>
      </c>
      <c r="I11" s="94"/>
      <c r="J11" s="93">
        <v>1921000</v>
      </c>
      <c r="K11" s="94"/>
      <c r="L11" s="93">
        <v>2743000</v>
      </c>
      <c r="M11" s="94"/>
      <c r="N11" s="93"/>
      <c r="O11" s="94"/>
      <c r="P11" s="93">
        <f t="shared" si="1"/>
        <v>7776000</v>
      </c>
      <c r="Q11" s="94">
        <f t="shared" si="2"/>
        <v>0</v>
      </c>
      <c r="R11" s="48">
        <f t="shared" si="3"/>
        <v>42.790213430504949</v>
      </c>
      <c r="S11" s="49">
        <f t="shared" si="4"/>
        <v>0</v>
      </c>
      <c r="T11" s="48">
        <f t="shared" si="5"/>
        <v>55.662133142448099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29700000</v>
      </c>
      <c r="C13" s="92">
        <v>-689000</v>
      </c>
      <c r="D13" s="92"/>
      <c r="E13" s="92">
        <f t="shared" si="0"/>
        <v>29011000</v>
      </c>
      <c r="F13" s="93">
        <v>29011000</v>
      </c>
      <c r="G13" s="94">
        <v>29011000</v>
      </c>
      <c r="H13" s="93">
        <v>6070000</v>
      </c>
      <c r="I13" s="94"/>
      <c r="J13" s="93">
        <v>5308000</v>
      </c>
      <c r="K13" s="94"/>
      <c r="L13" s="93">
        <v>15514000</v>
      </c>
      <c r="M13" s="94"/>
      <c r="N13" s="93"/>
      <c r="O13" s="94"/>
      <c r="P13" s="93">
        <f t="shared" si="1"/>
        <v>26892000</v>
      </c>
      <c r="Q13" s="94">
        <f t="shared" si="2"/>
        <v>0</v>
      </c>
      <c r="R13" s="48">
        <f t="shared" si="3"/>
        <v>192.27581009796532</v>
      </c>
      <c r="S13" s="49">
        <f t="shared" si="4"/>
        <v>0</v>
      </c>
      <c r="T13" s="48">
        <f t="shared" si="5"/>
        <v>92.695873978835621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66450000</v>
      </c>
      <c r="C15" s="95">
        <f>SUM(C9:C14)</f>
        <v>-12469000</v>
      </c>
      <c r="D15" s="95"/>
      <c r="E15" s="95">
        <f t="shared" si="0"/>
        <v>53981000</v>
      </c>
      <c r="F15" s="96">
        <f t="shared" ref="F15:O15" si="7">SUM(F9:F14)</f>
        <v>53981000</v>
      </c>
      <c r="G15" s="97">
        <f t="shared" si="7"/>
        <v>53981000</v>
      </c>
      <c r="H15" s="96">
        <f t="shared" si="7"/>
        <v>9449000</v>
      </c>
      <c r="I15" s="97">
        <f t="shared" si="7"/>
        <v>0</v>
      </c>
      <c r="J15" s="96">
        <f t="shared" si="7"/>
        <v>8507000</v>
      </c>
      <c r="K15" s="97">
        <f t="shared" si="7"/>
        <v>0</v>
      </c>
      <c r="L15" s="96">
        <f t="shared" si="7"/>
        <v>18257000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36213000</v>
      </c>
      <c r="Q15" s="97">
        <f t="shared" si="2"/>
        <v>0</v>
      </c>
      <c r="R15" s="52">
        <f t="shared" si="3"/>
        <v>114.61149641471728</v>
      </c>
      <c r="S15" s="53">
        <f t="shared" si="4"/>
        <v>0</v>
      </c>
      <c r="T15" s="52">
        <f>IF((SUM($E9:$E13))=0,0,(P15/(SUM($E9:$E13))*100))</f>
        <v>67.084714992312115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/>
      <c r="O28" s="94"/>
      <c r="P28" s="93">
        <f>$H28      +$J28      +$L28      +$N28</f>
        <v>38654000</v>
      </c>
      <c r="Q28" s="94">
        <f>$I28      +$K28      +$M28      +$O28</f>
        <v>0</v>
      </c>
      <c r="R28" s="48">
        <f>IF(($J28      =0),0,((($L28      -$J28      )/$J28      )*100))</f>
        <v>-47.284560143626571</v>
      </c>
      <c r="S28" s="49">
        <f>IF(($K28      =0),0,((($M28      -$K28      )/$K28      )*100))</f>
        <v>0</v>
      </c>
      <c r="T28" s="48">
        <f>IF(($E28      =0),0,(($P28      /$E28      )*100))</f>
        <v>38.509205387742092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346376000</v>
      </c>
      <c r="C30" s="95">
        <f>SUM(C26:C29)</f>
        <v>-246000000</v>
      </c>
      <c r="D30" s="95"/>
      <c r="E30" s="95">
        <f>$B30      +$C30      +$D30</f>
        <v>100376000</v>
      </c>
      <c r="F30" s="96">
        <f t="shared" ref="F30:O30" si="16">SUM(F26:F29)</f>
        <v>100376000</v>
      </c>
      <c r="G30" s="97">
        <f t="shared" si="16"/>
        <v>100376000</v>
      </c>
      <c r="H30" s="96">
        <f t="shared" si="16"/>
        <v>18239000</v>
      </c>
      <c r="I30" s="97">
        <f t="shared" si="16"/>
        <v>0</v>
      </c>
      <c r="J30" s="96">
        <f t="shared" si="16"/>
        <v>13368000</v>
      </c>
      <c r="K30" s="97">
        <f t="shared" si="16"/>
        <v>0</v>
      </c>
      <c r="L30" s="96">
        <f t="shared" si="16"/>
        <v>7047000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38654000</v>
      </c>
      <c r="Q30" s="97">
        <f>$I30      +$K30      +$M30      +$O30</f>
        <v>0</v>
      </c>
      <c r="R30" s="52">
        <f>IF(($J30      =0),0,((($L30      -$J30      )/$J30      )*100))</f>
        <v>-47.284560143626571</v>
      </c>
      <c r="S30" s="53">
        <f>IF(($K30      =0),0,((($M30      -$K30      )/$K30      )*100))</f>
        <v>0</v>
      </c>
      <c r="T30" s="52">
        <f>IF($E30   =0,0,($P30   /$E30   )*100)</f>
        <v>38.509205387742092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8397000</v>
      </c>
      <c r="C32" s="92">
        <v>-469000</v>
      </c>
      <c r="D32" s="92"/>
      <c r="E32" s="92">
        <f>$B32      +$C32      +$D32</f>
        <v>7928000</v>
      </c>
      <c r="F32" s="93">
        <v>7928000</v>
      </c>
      <c r="G32" s="94">
        <v>7928000</v>
      </c>
      <c r="H32" s="93">
        <v>62000</v>
      </c>
      <c r="I32" s="94"/>
      <c r="J32" s="93">
        <v>2037000</v>
      </c>
      <c r="K32" s="94"/>
      <c r="L32" s="93">
        <v>2411000</v>
      </c>
      <c r="M32" s="94"/>
      <c r="N32" s="93"/>
      <c r="O32" s="94"/>
      <c r="P32" s="93">
        <f>$H32      +$J32      +$L32      +$N32</f>
        <v>4510000</v>
      </c>
      <c r="Q32" s="94">
        <f>$I32      +$K32      +$M32      +$O32</f>
        <v>0</v>
      </c>
      <c r="R32" s="48">
        <f>IF(($J32      =0),0,((($L32      -$J32      )/$J32      )*100))</f>
        <v>18.360333824251352</v>
      </c>
      <c r="S32" s="49">
        <f>IF(($K32      =0),0,((($M32      -$K32      )/$K32      )*100))</f>
        <v>0</v>
      </c>
      <c r="T32" s="48">
        <f>IF(($E32      =0),0,(($P32      /$E32      )*100))</f>
        <v>56.88698284561049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8397000</v>
      </c>
      <c r="C33" s="95">
        <f>C32</f>
        <v>-469000</v>
      </c>
      <c r="D33" s="95"/>
      <c r="E33" s="95">
        <f>$B33      +$C33      +$D33</f>
        <v>7928000</v>
      </c>
      <c r="F33" s="96">
        <f t="shared" ref="F33:O33" si="17">F32</f>
        <v>7928000</v>
      </c>
      <c r="G33" s="97">
        <f t="shared" si="17"/>
        <v>7928000</v>
      </c>
      <c r="H33" s="96">
        <f t="shared" si="17"/>
        <v>62000</v>
      </c>
      <c r="I33" s="97">
        <f t="shared" si="17"/>
        <v>0</v>
      </c>
      <c r="J33" s="96">
        <f t="shared" si="17"/>
        <v>2037000</v>
      </c>
      <c r="K33" s="97">
        <f t="shared" si="17"/>
        <v>0</v>
      </c>
      <c r="L33" s="96">
        <f t="shared" si="17"/>
        <v>2411000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4510000</v>
      </c>
      <c r="Q33" s="97">
        <f>$I33      +$K33      +$M33      +$O33</f>
        <v>0</v>
      </c>
      <c r="R33" s="52">
        <f>IF(($J33      =0),0,((($L33      -$J33      )/$J33      )*100))</f>
        <v>18.360333824251352</v>
      </c>
      <c r="S33" s="53">
        <f>IF(($K33      =0),0,((($M33      -$K33      )/$K33      )*100))</f>
        <v>0</v>
      </c>
      <c r="T33" s="52">
        <f>IF($E33   =0,0,($P33   /$E33   )*100)</f>
        <v>56.88698284561049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>
        <v>1784000</v>
      </c>
      <c r="I38" s="94"/>
      <c r="J38" s="93">
        <v>4646000</v>
      </c>
      <c r="K38" s="94"/>
      <c r="L38" s="93">
        <v>1414000</v>
      </c>
      <c r="M38" s="94"/>
      <c r="N38" s="93"/>
      <c r="O38" s="94"/>
      <c r="P38" s="93">
        <f t="shared" si="19"/>
        <v>7844000</v>
      </c>
      <c r="Q38" s="94">
        <f t="shared" si="20"/>
        <v>0</v>
      </c>
      <c r="R38" s="48">
        <f t="shared" si="21"/>
        <v>-69.565217391304344</v>
      </c>
      <c r="S38" s="49">
        <f t="shared" si="22"/>
        <v>0</v>
      </c>
      <c r="T38" s="48">
        <f t="shared" si="23"/>
        <v>87.155555555555551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9000000</v>
      </c>
      <c r="H40" s="96">
        <f t="shared" si="25"/>
        <v>1784000</v>
      </c>
      <c r="I40" s="97">
        <f t="shared" si="25"/>
        <v>0</v>
      </c>
      <c r="J40" s="96">
        <f t="shared" si="25"/>
        <v>4646000</v>
      </c>
      <c r="K40" s="97">
        <f t="shared" si="25"/>
        <v>0</v>
      </c>
      <c r="L40" s="96">
        <f t="shared" si="25"/>
        <v>1414000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7844000</v>
      </c>
      <c r="Q40" s="97">
        <f t="shared" si="20"/>
        <v>0</v>
      </c>
      <c r="R40" s="52">
        <f t="shared" si="21"/>
        <v>-69.565217391304344</v>
      </c>
      <c r="S40" s="53">
        <f t="shared" si="22"/>
        <v>0</v>
      </c>
      <c r="T40" s="52">
        <f>IF((+$E35+$E38) =0,0,(P40   /(+$E35+$E38) )*100)</f>
        <v>87.155555555555551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/>
      <c r="O43" s="94"/>
      <c r="P43" s="93">
        <f t="shared" si="27"/>
        <v>62132000</v>
      </c>
      <c r="Q43" s="94">
        <f t="shared" si="28"/>
        <v>0</v>
      </c>
      <c r="R43" s="48">
        <f t="shared" si="29"/>
        <v>112.0956399437412</v>
      </c>
      <c r="S43" s="49">
        <f t="shared" si="30"/>
        <v>0</v>
      </c>
      <c r="T43" s="48">
        <f t="shared" si="31"/>
        <v>17.854022988505747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>
        <v>1442000</v>
      </c>
      <c r="D44" s="92"/>
      <c r="E44" s="92">
        <f t="shared" si="26"/>
        <v>1442000</v>
      </c>
      <c r="F44" s="93">
        <v>1442000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348000000</v>
      </c>
      <c r="C53" s="95">
        <f>SUM(C42:C52)</f>
        <v>1442000</v>
      </c>
      <c r="D53" s="95"/>
      <c r="E53" s="95">
        <f t="shared" si="26"/>
        <v>349442000</v>
      </c>
      <c r="F53" s="96">
        <f t="shared" ref="F53:O53" si="33">SUM(F42:F52)</f>
        <v>349442000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62132000</v>
      </c>
      <c r="Q53" s="97">
        <f t="shared" si="28"/>
        <v>0</v>
      </c>
      <c r="R53" s="52">
        <f t="shared" si="29"/>
        <v>112.0956399437412</v>
      </c>
      <c r="S53" s="53">
        <f t="shared" si="30"/>
        <v>0</v>
      </c>
      <c r="T53" s="52">
        <f>IF((+$E43+$E45+$E47+$E48+$E51) =0,0,(P53   /(+$E43+$E45+$E47+$E48+$E51) )*100)</f>
        <v>17.854022988505747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349635000</v>
      </c>
      <c r="C65" s="92">
        <v>-48068000</v>
      </c>
      <c r="D65" s="92"/>
      <c r="E65" s="92">
        <f t="shared" si="35"/>
        <v>301567000</v>
      </c>
      <c r="F65" s="93">
        <v>301567000</v>
      </c>
      <c r="G65" s="94">
        <v>301567000</v>
      </c>
      <c r="H65" s="93">
        <v>4789000</v>
      </c>
      <c r="I65" s="94"/>
      <c r="J65" s="93">
        <v>63706000</v>
      </c>
      <c r="K65" s="94"/>
      <c r="L65" s="93">
        <v>124170000</v>
      </c>
      <c r="M65" s="94"/>
      <c r="N65" s="93"/>
      <c r="O65" s="94"/>
      <c r="P65" s="93">
        <f t="shared" si="36"/>
        <v>192665000</v>
      </c>
      <c r="Q65" s="94">
        <f t="shared" si="37"/>
        <v>0</v>
      </c>
      <c r="R65" s="48">
        <f t="shared" si="38"/>
        <v>94.910997394279974</v>
      </c>
      <c r="S65" s="49">
        <f t="shared" si="39"/>
        <v>0</v>
      </c>
      <c r="T65" s="48">
        <f t="shared" si="40"/>
        <v>63.887958563105386</v>
      </c>
      <c r="U65" s="50">
        <f t="shared" si="41"/>
        <v>0</v>
      </c>
      <c r="V65" s="93">
        <v>32502000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349635000</v>
      </c>
      <c r="C66" s="95">
        <f>SUM(C61:C65)</f>
        <v>-48068000</v>
      </c>
      <c r="D66" s="95"/>
      <c r="E66" s="95">
        <f t="shared" si="35"/>
        <v>301567000</v>
      </c>
      <c r="F66" s="96">
        <f t="shared" ref="F66:O66" si="42">SUM(F61:F65)</f>
        <v>301567000</v>
      </c>
      <c r="G66" s="97">
        <f t="shared" si="42"/>
        <v>301567000</v>
      </c>
      <c r="H66" s="96">
        <f t="shared" si="42"/>
        <v>4789000</v>
      </c>
      <c r="I66" s="97">
        <f t="shared" si="42"/>
        <v>0</v>
      </c>
      <c r="J66" s="96">
        <f t="shared" si="42"/>
        <v>63706000</v>
      </c>
      <c r="K66" s="97">
        <f t="shared" si="42"/>
        <v>0</v>
      </c>
      <c r="L66" s="96">
        <f t="shared" si="42"/>
        <v>124170000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192665000</v>
      </c>
      <c r="Q66" s="97">
        <f t="shared" si="37"/>
        <v>0</v>
      </c>
      <c r="R66" s="52">
        <f t="shared" si="38"/>
        <v>94.910997394279974</v>
      </c>
      <c r="S66" s="53">
        <f t="shared" si="39"/>
        <v>0</v>
      </c>
      <c r="T66" s="52">
        <f>IF((+$E61+$E63+$E64++$E65) =0,0,(P66   /(+$E61+$E63+$E64+$E65) )*100)</f>
        <v>63.887958563105386</v>
      </c>
      <c r="U66" s="54">
        <f>IF((+$E61+$E63+$E65) =0,0,(Q66  /(+$E61+$E63+$E65) )*100)</f>
        <v>0</v>
      </c>
      <c r="V66" s="96">
        <f>SUM(V61:V65)</f>
        <v>32502000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1128108000</v>
      </c>
      <c r="C67" s="104">
        <f>SUM(C9:C14,C17:C23,C26:C29,C32,C35:C39,C42:C52,C55:C58,C61:C65)</f>
        <v>-305564000</v>
      </c>
      <c r="D67" s="104"/>
      <c r="E67" s="104">
        <f t="shared" si="35"/>
        <v>822544000</v>
      </c>
      <c r="F67" s="105">
        <f t="shared" ref="F67:O67" si="43">SUM(F9:F14,F17:F23,F26:F29,F32,F35:F39,F42:F52,F55:F58,F61:F65)</f>
        <v>822544000</v>
      </c>
      <c r="G67" s="106">
        <f t="shared" si="43"/>
        <v>820852000</v>
      </c>
      <c r="H67" s="105">
        <f t="shared" si="43"/>
        <v>34323000</v>
      </c>
      <c r="I67" s="106">
        <f t="shared" si="43"/>
        <v>0</v>
      </c>
      <c r="J67" s="105">
        <f t="shared" si="43"/>
        <v>112172000</v>
      </c>
      <c r="K67" s="106">
        <f t="shared" si="43"/>
        <v>0</v>
      </c>
      <c r="L67" s="105">
        <f t="shared" si="43"/>
        <v>195523000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342018000</v>
      </c>
      <c r="Q67" s="106">
        <f t="shared" si="37"/>
        <v>0</v>
      </c>
      <c r="R67" s="61">
        <f t="shared" si="38"/>
        <v>74.306422280069896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41.666219976317294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32502000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1128108000</v>
      </c>
      <c r="C73" s="104">
        <f>SUM(C9:C14,C17:C23,C26:C29,C32,C35:C39,C42:C52,C55:C58,C61:C65,C69:C70)</f>
        <v>-305564000</v>
      </c>
      <c r="D73" s="104"/>
      <c r="E73" s="104">
        <f>$B73      +$C73      +$D73</f>
        <v>822544000</v>
      </c>
      <c r="F73" s="105">
        <f t="shared" ref="F73:O73" si="46">SUM(F9:F14,F17:F23,F26:F29,F32,F35:F39,F42:F52,F55:F58,F61:F65,F69:F70)</f>
        <v>822544000</v>
      </c>
      <c r="G73" s="106">
        <f t="shared" si="46"/>
        <v>820852000</v>
      </c>
      <c r="H73" s="105">
        <f t="shared" si="46"/>
        <v>34323000</v>
      </c>
      <c r="I73" s="106">
        <f t="shared" si="46"/>
        <v>0</v>
      </c>
      <c r="J73" s="105">
        <f t="shared" si="46"/>
        <v>112172000</v>
      </c>
      <c r="K73" s="106">
        <f t="shared" si="46"/>
        <v>0</v>
      </c>
      <c r="L73" s="105">
        <f t="shared" si="46"/>
        <v>195523000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342018000</v>
      </c>
      <c r="Q73" s="106">
        <f>$I73      +$K73      +$M73      +$O73</f>
        <v>0</v>
      </c>
      <c r="R73" s="61">
        <f>IF(($J73      =0),0,((($L73      -$J73      )/$J73      )*100))</f>
        <v>74.306422280069896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41.666219976317294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32502000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pNrxsGcAdMAR0WY3NXGnaDIJ4zDrjDuFBDQsKL4MzsD/Vfbx16Ni7tNBAkd/5F/x7TGDF5zk0LecXJlBj+4RQ==" saltValue="/Gfz+6mUV06muN0ddn8HB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200000</v>
      </c>
      <c r="I10" s="94"/>
      <c r="J10" s="93">
        <v>198000</v>
      </c>
      <c r="K10" s="94">
        <v>399148</v>
      </c>
      <c r="L10" s="93">
        <v>182000</v>
      </c>
      <c r="M10" s="94">
        <v>382842</v>
      </c>
      <c r="N10" s="93"/>
      <c r="O10" s="94"/>
      <c r="P10" s="93">
        <f t="shared" ref="P10:P15" si="1">$H10      +$J10      +$L10      +$N10</f>
        <v>580000</v>
      </c>
      <c r="Q10" s="94">
        <f t="shared" ref="Q10:Q15" si="2">$I10      +$K10      +$M10      +$O10</f>
        <v>781990</v>
      </c>
      <c r="R10" s="48">
        <f t="shared" ref="R10:R15" si="3">IF(($J10      =0),0,((($L10      -$J10      )/$J10      )*100))</f>
        <v>-8.0808080808080813</v>
      </c>
      <c r="S10" s="49">
        <f t="shared" ref="S10:S15" si="4">IF(($K10      =0),0,((($M10      -$K10      )/$K10      )*100))</f>
        <v>-4.0852014791505908</v>
      </c>
      <c r="T10" s="48">
        <f t="shared" ref="T10:T14" si="5">IF(($E10      =0),0,(($P10      /$E10      )*100))</f>
        <v>34.117647058823529</v>
      </c>
      <c r="U10" s="50">
        <f t="shared" ref="U10:U14" si="6">IF(($E10      =0),0,(($Q10      /$E10      )*100))</f>
        <v>45.999411764705883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200000</v>
      </c>
      <c r="I15" s="97">
        <f t="shared" si="7"/>
        <v>0</v>
      </c>
      <c r="J15" s="96">
        <f t="shared" si="7"/>
        <v>198000</v>
      </c>
      <c r="K15" s="97">
        <f t="shared" si="7"/>
        <v>399148</v>
      </c>
      <c r="L15" s="96">
        <f t="shared" si="7"/>
        <v>182000</v>
      </c>
      <c r="M15" s="97">
        <f t="shared" si="7"/>
        <v>382842</v>
      </c>
      <c r="N15" s="96">
        <f t="shared" si="7"/>
        <v>0</v>
      </c>
      <c r="O15" s="97">
        <f t="shared" si="7"/>
        <v>0</v>
      </c>
      <c r="P15" s="96">
        <f t="shared" si="1"/>
        <v>580000</v>
      </c>
      <c r="Q15" s="97">
        <f t="shared" si="2"/>
        <v>781990</v>
      </c>
      <c r="R15" s="52">
        <f t="shared" si="3"/>
        <v>-8.0808080808080813</v>
      </c>
      <c r="S15" s="53">
        <f t="shared" si="4"/>
        <v>-4.0852014791505908</v>
      </c>
      <c r="T15" s="52">
        <f>IF((SUM($E9:$E13))=0,0,(P15/(SUM($E9:$E13))*100))</f>
        <v>34.117647058823529</v>
      </c>
      <c r="U15" s="54">
        <f>IF((SUM($E9:$E13))=0,0,(Q15/(SUM($E9:$E13))*100))</f>
        <v>45.999411764705883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4138000</v>
      </c>
      <c r="C20" s="92"/>
      <c r="D20" s="92"/>
      <c r="E20" s="92">
        <f t="shared" si="8"/>
        <v>4138000</v>
      </c>
      <c r="F20" s="93">
        <v>4138000</v>
      </c>
      <c r="G20" s="94">
        <v>4138000</v>
      </c>
      <c r="H20" s="93"/>
      <c r="I20" s="94"/>
      <c r="J20" s="93">
        <v>2931000</v>
      </c>
      <c r="K20" s="94">
        <v>2199100</v>
      </c>
      <c r="L20" s="93">
        <v>786000</v>
      </c>
      <c r="M20" s="94"/>
      <c r="N20" s="93"/>
      <c r="O20" s="94"/>
      <c r="P20" s="93">
        <f t="shared" si="9"/>
        <v>3717000</v>
      </c>
      <c r="Q20" s="94">
        <f t="shared" si="10"/>
        <v>2199100</v>
      </c>
      <c r="R20" s="48">
        <f t="shared" si="11"/>
        <v>-73.183213920163766</v>
      </c>
      <c r="S20" s="49">
        <f t="shared" si="12"/>
        <v>-100</v>
      </c>
      <c r="T20" s="48">
        <f t="shared" si="13"/>
        <v>89.826002899951661</v>
      </c>
      <c r="U20" s="50">
        <f t="shared" si="14"/>
        <v>53.144030932817785</v>
      </c>
      <c r="V20" s="93">
        <v>962000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10812000</v>
      </c>
      <c r="D21" s="92"/>
      <c r="E21" s="92">
        <f t="shared" si="8"/>
        <v>10812000</v>
      </c>
      <c r="F21" s="93">
        <v>10812000</v>
      </c>
      <c r="G21" s="94">
        <v>10812000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4138000</v>
      </c>
      <c r="C24" s="95">
        <f>SUM(C17:C23)</f>
        <v>10812000</v>
      </c>
      <c r="D24" s="95"/>
      <c r="E24" s="95">
        <f t="shared" si="8"/>
        <v>14950000</v>
      </c>
      <c r="F24" s="96">
        <f t="shared" ref="F24:O24" si="15">SUM(F17:F23)</f>
        <v>14950000</v>
      </c>
      <c r="G24" s="97">
        <f t="shared" si="15"/>
        <v>14950000</v>
      </c>
      <c r="H24" s="96">
        <f t="shared" si="15"/>
        <v>0</v>
      </c>
      <c r="I24" s="97">
        <f t="shared" si="15"/>
        <v>0</v>
      </c>
      <c r="J24" s="96">
        <f t="shared" si="15"/>
        <v>2931000</v>
      </c>
      <c r="K24" s="97">
        <f t="shared" si="15"/>
        <v>2199100</v>
      </c>
      <c r="L24" s="96">
        <f t="shared" si="15"/>
        <v>786000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3717000</v>
      </c>
      <c r="Q24" s="97">
        <f t="shared" si="10"/>
        <v>2199100</v>
      </c>
      <c r="R24" s="52">
        <f t="shared" si="11"/>
        <v>-73.183213920163766</v>
      </c>
      <c r="S24" s="53">
        <f t="shared" si="12"/>
        <v>-100</v>
      </c>
      <c r="T24" s="52">
        <f>IF(($E24-$E19-$E23)   =0,0,($P24   /($E24-$E19-$E23)   )*100)</f>
        <v>24.862876254180602</v>
      </c>
      <c r="U24" s="54">
        <f>IF(($E24-$E19-$E23)   =0,0,($Q24   /($E24-$E19-$E23)   )*100)</f>
        <v>14.709698996655518</v>
      </c>
      <c r="V24" s="96">
        <f>SUM(V17:V23)</f>
        <v>962000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1184000</v>
      </c>
      <c r="C32" s="92">
        <v>200000</v>
      </c>
      <c r="D32" s="92"/>
      <c r="E32" s="92">
        <f>$B32      +$C32      +$D32</f>
        <v>1384000</v>
      </c>
      <c r="F32" s="93">
        <v>1384000</v>
      </c>
      <c r="G32" s="94">
        <v>1384000</v>
      </c>
      <c r="H32" s="93">
        <v>296000</v>
      </c>
      <c r="I32" s="94"/>
      <c r="J32" s="93">
        <v>532000</v>
      </c>
      <c r="K32" s="94"/>
      <c r="L32" s="93">
        <v>200000</v>
      </c>
      <c r="M32" s="94"/>
      <c r="N32" s="93"/>
      <c r="O32" s="94"/>
      <c r="P32" s="93">
        <f>$H32      +$J32      +$L32      +$N32</f>
        <v>1028000</v>
      </c>
      <c r="Q32" s="94">
        <f>$I32      +$K32      +$M32      +$O32</f>
        <v>0</v>
      </c>
      <c r="R32" s="48">
        <f>IF(($J32      =0),0,((($L32      -$J32      )/$J32      )*100))</f>
        <v>-62.406015037593988</v>
      </c>
      <c r="S32" s="49">
        <f>IF(($K32      =0),0,((($M32      -$K32      )/$K32      )*100))</f>
        <v>0</v>
      </c>
      <c r="T32" s="48">
        <f>IF(($E32      =0),0,(($P32      /$E32      )*100))</f>
        <v>74.27745664739885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1184000</v>
      </c>
      <c r="C33" s="95">
        <f>C32</f>
        <v>200000</v>
      </c>
      <c r="D33" s="95"/>
      <c r="E33" s="95">
        <f>$B33      +$C33      +$D33</f>
        <v>1384000</v>
      </c>
      <c r="F33" s="96">
        <f t="shared" ref="F33:O33" si="17">F32</f>
        <v>1384000</v>
      </c>
      <c r="G33" s="97">
        <f t="shared" si="17"/>
        <v>1384000</v>
      </c>
      <c r="H33" s="96">
        <f t="shared" si="17"/>
        <v>296000</v>
      </c>
      <c r="I33" s="97">
        <f t="shared" si="17"/>
        <v>0</v>
      </c>
      <c r="J33" s="96">
        <f t="shared" si="17"/>
        <v>532000</v>
      </c>
      <c r="K33" s="97">
        <f t="shared" si="17"/>
        <v>0</v>
      </c>
      <c r="L33" s="96">
        <f t="shared" si="17"/>
        <v>200000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1028000</v>
      </c>
      <c r="Q33" s="97">
        <f>$I33      +$K33      +$M33      +$O33</f>
        <v>0</v>
      </c>
      <c r="R33" s="52">
        <f>IF(($J33      =0),0,((($L33      -$J33      )/$J33      )*100))</f>
        <v>-62.406015037593988</v>
      </c>
      <c r="S33" s="53">
        <f>IF(($K33      =0),0,((($M33      -$K33      )/$K33      )*100))</f>
        <v>0</v>
      </c>
      <c r="T33" s="52">
        <f>IF($E33   =0,0,($P33   /$E33   )*100)</f>
        <v>74.27745664739885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2618000</v>
      </c>
      <c r="C35" s="92">
        <v>2500000</v>
      </c>
      <c r="D35" s="92"/>
      <c r="E35" s="92">
        <f t="shared" ref="E35:E40" si="18">$B35      +$C35      +$D35</f>
        <v>5118000</v>
      </c>
      <c r="F35" s="93">
        <v>5118000</v>
      </c>
      <c r="G35" s="94">
        <v>5118000</v>
      </c>
      <c r="H35" s="93">
        <v>227000</v>
      </c>
      <c r="I35" s="94"/>
      <c r="J35" s="93">
        <v>1667000</v>
      </c>
      <c r="K35" s="94">
        <v>1893809</v>
      </c>
      <c r="L35" s="93">
        <v>619000</v>
      </c>
      <c r="M35" s="94">
        <v>619500</v>
      </c>
      <c r="N35" s="93"/>
      <c r="O35" s="94"/>
      <c r="P35" s="93">
        <f t="shared" ref="P35:P40" si="19">$H35      +$J35      +$L35      +$N35</f>
        <v>2513000</v>
      </c>
      <c r="Q35" s="94">
        <f t="shared" ref="Q35:Q40" si="20">$I35      +$K35      +$M35      +$O35</f>
        <v>2513309</v>
      </c>
      <c r="R35" s="48">
        <f t="shared" ref="R35:R40" si="21">IF(($J35      =0),0,((($L35      -$J35      )/$J35      )*100))</f>
        <v>-62.867426514697058</v>
      </c>
      <c r="S35" s="49">
        <f t="shared" ref="S35:S40" si="22">IF(($K35      =0),0,((($M35      -$K35      )/$K35      )*100))</f>
        <v>-67.288147854403476</v>
      </c>
      <c r="T35" s="48">
        <f t="shared" ref="T35:T39" si="23">IF(($E35      =0),0,(($P35      /$E35      )*100))</f>
        <v>49.101211410707307</v>
      </c>
      <c r="U35" s="50">
        <f t="shared" ref="U35:U39" si="24">IF(($E35      =0),0,(($Q35      /$E35      )*100))</f>
        <v>49.107248925361468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31598000</v>
      </c>
      <c r="C36" s="92">
        <v>-1223000</v>
      </c>
      <c r="D36" s="92"/>
      <c r="E36" s="92">
        <f t="shared" si="18"/>
        <v>30375000</v>
      </c>
      <c r="F36" s="93">
        <v>30375000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34216000</v>
      </c>
      <c r="C40" s="95">
        <f>SUM(C35:C39)</f>
        <v>1277000</v>
      </c>
      <c r="D40" s="95"/>
      <c r="E40" s="95">
        <f t="shared" si="18"/>
        <v>35493000</v>
      </c>
      <c r="F40" s="96">
        <f t="shared" ref="F40:O40" si="25">SUM(F35:F39)</f>
        <v>35493000</v>
      </c>
      <c r="G40" s="97">
        <f t="shared" si="25"/>
        <v>5118000</v>
      </c>
      <c r="H40" s="96">
        <f t="shared" si="25"/>
        <v>227000</v>
      </c>
      <c r="I40" s="97">
        <f t="shared" si="25"/>
        <v>0</v>
      </c>
      <c r="J40" s="96">
        <f t="shared" si="25"/>
        <v>1667000</v>
      </c>
      <c r="K40" s="97">
        <f t="shared" si="25"/>
        <v>1893809</v>
      </c>
      <c r="L40" s="96">
        <f t="shared" si="25"/>
        <v>619000</v>
      </c>
      <c r="M40" s="97">
        <f t="shared" si="25"/>
        <v>619500</v>
      </c>
      <c r="N40" s="96">
        <f t="shared" si="25"/>
        <v>0</v>
      </c>
      <c r="O40" s="97">
        <f t="shared" si="25"/>
        <v>0</v>
      </c>
      <c r="P40" s="96">
        <f t="shared" si="19"/>
        <v>2513000</v>
      </c>
      <c r="Q40" s="97">
        <f t="shared" si="20"/>
        <v>2513309</v>
      </c>
      <c r="R40" s="52">
        <f t="shared" si="21"/>
        <v>-62.867426514697058</v>
      </c>
      <c r="S40" s="53">
        <f t="shared" si="22"/>
        <v>-67.288147854403476</v>
      </c>
      <c r="T40" s="52">
        <f>IF((+$E35+$E38) =0,0,(P40   /(+$E35+$E38) )*100)</f>
        <v>49.101211410707307</v>
      </c>
      <c r="U40" s="54">
        <f>IF((+$E35+$E38) =0,0,(Q40   /(+$E35+$E38) )*100)</f>
        <v>49.107248925361468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324000</v>
      </c>
      <c r="D52" s="92"/>
      <c r="E52" s="92">
        <f t="shared" si="26"/>
        <v>324000</v>
      </c>
      <c r="F52" s="93">
        <v>324000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324000</v>
      </c>
      <c r="D53" s="95"/>
      <c r="E53" s="95">
        <f t="shared" si="26"/>
        <v>324000</v>
      </c>
      <c r="F53" s="96">
        <f t="shared" ref="F53:O53" si="33">SUM(F42:F52)</f>
        <v>324000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41238000</v>
      </c>
      <c r="C67" s="104">
        <f>SUM(C9:C14,C17:C23,C26:C29,C32,C35:C39,C42:C52,C55:C58,C61:C65)</f>
        <v>12613000</v>
      </c>
      <c r="D67" s="104"/>
      <c r="E67" s="104">
        <f t="shared" si="35"/>
        <v>53851000</v>
      </c>
      <c r="F67" s="105">
        <f t="shared" ref="F67:O67" si="43">SUM(F9:F14,F17:F23,F26:F29,F32,F35:F39,F42:F52,F55:F58,F61:F65)</f>
        <v>53851000</v>
      </c>
      <c r="G67" s="106">
        <f t="shared" si="43"/>
        <v>23152000</v>
      </c>
      <c r="H67" s="105">
        <f t="shared" si="43"/>
        <v>723000</v>
      </c>
      <c r="I67" s="106">
        <f t="shared" si="43"/>
        <v>0</v>
      </c>
      <c r="J67" s="105">
        <f t="shared" si="43"/>
        <v>5328000</v>
      </c>
      <c r="K67" s="106">
        <f t="shared" si="43"/>
        <v>4492057</v>
      </c>
      <c r="L67" s="105">
        <f t="shared" si="43"/>
        <v>1787000</v>
      </c>
      <c r="M67" s="106">
        <f t="shared" si="43"/>
        <v>1002342</v>
      </c>
      <c r="N67" s="105">
        <f t="shared" si="43"/>
        <v>0</v>
      </c>
      <c r="O67" s="106">
        <f t="shared" si="43"/>
        <v>0</v>
      </c>
      <c r="P67" s="105">
        <f t="shared" si="36"/>
        <v>7838000</v>
      </c>
      <c r="Q67" s="106">
        <f t="shared" si="37"/>
        <v>5494399</v>
      </c>
      <c r="R67" s="61">
        <f t="shared" si="38"/>
        <v>-66.460210210210207</v>
      </c>
      <c r="S67" s="62">
        <f t="shared" si="39"/>
        <v>-77.686347256947101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33.85452660677263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23.731854699378026</v>
      </c>
      <c r="V67" s="105">
        <f>SUM(V9:V14,V17:V23,V26:V29,V32,V35:V39,V42:V52,V55:V58,V61:V65)</f>
        <v>962000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64854000</v>
      </c>
      <c r="C69" s="92">
        <v>-4338000</v>
      </c>
      <c r="D69" s="92"/>
      <c r="E69" s="92">
        <f>$B69      +$C69      +$D69</f>
        <v>60516000</v>
      </c>
      <c r="F69" s="93">
        <v>60516000</v>
      </c>
      <c r="G69" s="94">
        <v>60516000</v>
      </c>
      <c r="H69" s="93">
        <v>14845000</v>
      </c>
      <c r="I69" s="94"/>
      <c r="J69" s="93">
        <v>21913000</v>
      </c>
      <c r="K69" s="94">
        <v>35276892</v>
      </c>
      <c r="L69" s="93">
        <v>17990000</v>
      </c>
      <c r="M69" s="94">
        <v>16426198</v>
      </c>
      <c r="N69" s="93"/>
      <c r="O69" s="94"/>
      <c r="P69" s="93">
        <f>$H69      +$J69      +$L69      +$N69</f>
        <v>54748000</v>
      </c>
      <c r="Q69" s="94">
        <f>$I69      +$K69      +$M69      +$O69</f>
        <v>51703090</v>
      </c>
      <c r="R69" s="48">
        <f>IF(($J69      =0),0,((($L69      -$J69      )/$J69      )*100))</f>
        <v>-17.902614886140647</v>
      </c>
      <c r="S69" s="49">
        <f>IF(($K69      =0),0,((($M69      -$K69      )/$K69      )*100))</f>
        <v>-53.436379826204636</v>
      </c>
      <c r="T69" s="48">
        <f>IF(($E69      =0),0,(($P69      /$E69      )*100))</f>
        <v>90.46863639368101</v>
      </c>
      <c r="U69" s="50">
        <f>IF(($E69      =0),0,(($Q69      /$E69      )*100))</f>
        <v>85.437057968140664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64854000</v>
      </c>
      <c r="C71" s="101">
        <f>SUM(C69:C70)</f>
        <v>-4338000</v>
      </c>
      <c r="D71" s="101"/>
      <c r="E71" s="101">
        <f>$B71      +$C71      +$D71</f>
        <v>60516000</v>
      </c>
      <c r="F71" s="102">
        <f t="shared" ref="F71:O71" si="44">SUM(F69:F70)</f>
        <v>60516000</v>
      </c>
      <c r="G71" s="103">
        <f t="shared" si="44"/>
        <v>60516000</v>
      </c>
      <c r="H71" s="102">
        <f t="shared" si="44"/>
        <v>14845000</v>
      </c>
      <c r="I71" s="103">
        <f t="shared" si="44"/>
        <v>0</v>
      </c>
      <c r="J71" s="102">
        <f t="shared" si="44"/>
        <v>21913000</v>
      </c>
      <c r="K71" s="103">
        <f t="shared" si="44"/>
        <v>35276892</v>
      </c>
      <c r="L71" s="102">
        <f t="shared" si="44"/>
        <v>17990000</v>
      </c>
      <c r="M71" s="103">
        <f t="shared" si="44"/>
        <v>16426198</v>
      </c>
      <c r="N71" s="102">
        <f t="shared" si="44"/>
        <v>0</v>
      </c>
      <c r="O71" s="103">
        <f t="shared" si="44"/>
        <v>0</v>
      </c>
      <c r="P71" s="102">
        <f>$H71      +$J71      +$L71      +$N71</f>
        <v>54748000</v>
      </c>
      <c r="Q71" s="103">
        <f>$I71      +$K71      +$M71      +$O71</f>
        <v>51703090</v>
      </c>
      <c r="R71" s="57">
        <f>IF(($J71      =0),0,((($L71      -$J71      )/$J71      )*100))</f>
        <v>-17.902614886140647</v>
      </c>
      <c r="S71" s="58">
        <f>IF(($K71      =0),0,((($M71      -$K71      )/$K71      )*100))</f>
        <v>-53.436379826204636</v>
      </c>
      <c r="T71" s="57">
        <f>IF(($E69      =0),0,(($P69      /$E69      )*100))</f>
        <v>90.46863639368101</v>
      </c>
      <c r="U71" s="59">
        <f>IF($E69   =0,0,($Q69   /$E69 )*100)</f>
        <v>85.437057968140664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64854000</v>
      </c>
      <c r="C72" s="104">
        <f>SUM(C69:C70)</f>
        <v>-4338000</v>
      </c>
      <c r="D72" s="104"/>
      <c r="E72" s="104">
        <f>$B72      +$C72      +$D72</f>
        <v>60516000</v>
      </c>
      <c r="F72" s="105">
        <f t="shared" ref="F72:O72" si="45">SUM(F69:F70)</f>
        <v>60516000</v>
      </c>
      <c r="G72" s="106">
        <f t="shared" si="45"/>
        <v>60516000</v>
      </c>
      <c r="H72" s="105">
        <f t="shared" si="45"/>
        <v>14845000</v>
      </c>
      <c r="I72" s="106">
        <f t="shared" si="45"/>
        <v>0</v>
      </c>
      <c r="J72" s="105">
        <f t="shared" si="45"/>
        <v>21913000</v>
      </c>
      <c r="K72" s="106">
        <f t="shared" si="45"/>
        <v>35276892</v>
      </c>
      <c r="L72" s="105">
        <f t="shared" si="45"/>
        <v>17990000</v>
      </c>
      <c r="M72" s="106">
        <f t="shared" si="45"/>
        <v>16426198</v>
      </c>
      <c r="N72" s="105">
        <f t="shared" si="45"/>
        <v>0</v>
      </c>
      <c r="O72" s="106">
        <f t="shared" si="45"/>
        <v>0</v>
      </c>
      <c r="P72" s="105">
        <f>$H72      +$J72      +$L72      +$N72</f>
        <v>54748000</v>
      </c>
      <c r="Q72" s="106">
        <f>$I72      +$K72      +$M72      +$O72</f>
        <v>51703090</v>
      </c>
      <c r="R72" s="61">
        <f>IF(($J72      =0),0,((($L72      -$J72      )/$J72      )*100))</f>
        <v>-17.902614886140647</v>
      </c>
      <c r="S72" s="62">
        <f>IF(($K72      =0),0,((($M72      -$K72      )/$K72      )*100))</f>
        <v>-53.436379826204636</v>
      </c>
      <c r="T72" s="61">
        <f>IF(($E69      =0),0,(($P69      /$E69      )*100))</f>
        <v>90.46863639368101</v>
      </c>
      <c r="U72" s="65">
        <f>IF($E69   =0,0,($Q69   /$E69 )*100)</f>
        <v>85.437057968140664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106092000</v>
      </c>
      <c r="C73" s="104">
        <f>SUM(C9:C14,C17:C23,C26:C29,C32,C35:C39,C42:C52,C55:C58,C61:C65,C69:C70)</f>
        <v>8275000</v>
      </c>
      <c r="D73" s="104"/>
      <c r="E73" s="104">
        <f>$B73      +$C73      +$D73</f>
        <v>114367000</v>
      </c>
      <c r="F73" s="105">
        <f t="shared" ref="F73:O73" si="46">SUM(F9:F14,F17:F23,F26:F29,F32,F35:F39,F42:F52,F55:F58,F61:F65,F69:F70)</f>
        <v>114367000</v>
      </c>
      <c r="G73" s="106">
        <f t="shared" si="46"/>
        <v>83668000</v>
      </c>
      <c r="H73" s="105">
        <f t="shared" si="46"/>
        <v>15568000</v>
      </c>
      <c r="I73" s="106">
        <f t="shared" si="46"/>
        <v>0</v>
      </c>
      <c r="J73" s="105">
        <f t="shared" si="46"/>
        <v>27241000</v>
      </c>
      <c r="K73" s="106">
        <f t="shared" si="46"/>
        <v>39768949</v>
      </c>
      <c r="L73" s="105">
        <f t="shared" si="46"/>
        <v>19777000</v>
      </c>
      <c r="M73" s="106">
        <f t="shared" si="46"/>
        <v>17428540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62586000</v>
      </c>
      <c r="Q73" s="106">
        <f>$I73      +$K73      +$M73      +$O73</f>
        <v>57197489</v>
      </c>
      <c r="R73" s="61">
        <f>IF(($J73      =0),0,((($L73      -$J73      )/$J73      )*100))</f>
        <v>-27.399875188135532</v>
      </c>
      <c r="S73" s="62">
        <f>IF(($K73      =0),0,((($M73      -$K73      )/$K73      )*100))</f>
        <v>-56.175507680627923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74.802791987378697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68.362443227996366</v>
      </c>
      <c r="V73" s="105">
        <f>SUM(V9:V14,V17:V23,V26:V29,V32,V35:V39,V42:V52,V55:V58,V61:V65,V69:V70)</f>
        <v>962000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9dHJpZDgfliyASPC6lLUw1OFdJu3fvot6S4POAyKaXR2Z+iG+un7lkMf25bmH8fZBSEkSgtuIBHxfpEjlQkqRA==" saltValue="Y/mxO/CNZtGR/oUBcoiN1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392000</v>
      </c>
      <c r="I10" s="94">
        <v>125001</v>
      </c>
      <c r="J10" s="93">
        <v>436000</v>
      </c>
      <c r="K10" s="94">
        <v>479022</v>
      </c>
      <c r="L10" s="93">
        <v>1729000</v>
      </c>
      <c r="M10" s="94">
        <v>2140047</v>
      </c>
      <c r="N10" s="93"/>
      <c r="O10" s="94"/>
      <c r="P10" s="93">
        <f t="shared" ref="P10:P15" si="1">$H10      +$J10      +$L10      +$N10</f>
        <v>2557000</v>
      </c>
      <c r="Q10" s="94">
        <f t="shared" ref="Q10:Q15" si="2">$I10      +$K10      +$M10      +$O10</f>
        <v>2744070</v>
      </c>
      <c r="R10" s="48">
        <f t="shared" ref="R10:R15" si="3">IF(($J10      =0),0,((($L10      -$J10      )/$J10      )*100))</f>
        <v>296.55963302752298</v>
      </c>
      <c r="S10" s="49">
        <f t="shared" ref="S10:S15" si="4">IF(($K10      =0),0,((($M10      -$K10      )/$K10      )*100))</f>
        <v>346.7533850219823</v>
      </c>
      <c r="T10" s="48">
        <f t="shared" ref="T10:T14" si="5">IF(($E10      =0),0,(($P10      /$E10      )*100))</f>
        <v>96.490566037735846</v>
      </c>
      <c r="U10" s="50">
        <f t="shared" ref="U10:U14" si="6">IF(($E10      =0),0,(($Q10      /$E10      )*100))</f>
        <v>103.54981132075471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392000</v>
      </c>
      <c r="I15" s="97">
        <f t="shared" si="7"/>
        <v>125001</v>
      </c>
      <c r="J15" s="96">
        <f t="shared" si="7"/>
        <v>436000</v>
      </c>
      <c r="K15" s="97">
        <f t="shared" si="7"/>
        <v>479022</v>
      </c>
      <c r="L15" s="96">
        <f t="shared" si="7"/>
        <v>1729000</v>
      </c>
      <c r="M15" s="97">
        <f t="shared" si="7"/>
        <v>2140047</v>
      </c>
      <c r="N15" s="96">
        <f t="shared" si="7"/>
        <v>0</v>
      </c>
      <c r="O15" s="97">
        <f t="shared" si="7"/>
        <v>0</v>
      </c>
      <c r="P15" s="96">
        <f t="shared" si="1"/>
        <v>2557000</v>
      </c>
      <c r="Q15" s="97">
        <f t="shared" si="2"/>
        <v>2744070</v>
      </c>
      <c r="R15" s="52">
        <f t="shared" si="3"/>
        <v>296.55963302752298</v>
      </c>
      <c r="S15" s="53">
        <f t="shared" si="4"/>
        <v>346.7533850219823</v>
      </c>
      <c r="T15" s="52">
        <f>IF((SUM($E9:$E13))=0,0,(P15/(SUM($E9:$E13))*100))</f>
        <v>96.490566037735846</v>
      </c>
      <c r="U15" s="54">
        <f>IF((SUM($E9:$E13))=0,0,(Q15/(SUM($E9:$E13))*100))</f>
        <v>103.54981132075471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20530000</v>
      </c>
      <c r="C20" s="92"/>
      <c r="D20" s="92"/>
      <c r="E20" s="92">
        <f t="shared" si="8"/>
        <v>20530000</v>
      </c>
      <c r="F20" s="93">
        <v>20530000</v>
      </c>
      <c r="G20" s="94">
        <v>20530000</v>
      </c>
      <c r="H20" s="93"/>
      <c r="I20" s="94"/>
      <c r="J20" s="93">
        <v>4250000</v>
      </c>
      <c r="K20" s="94"/>
      <c r="L20" s="93">
        <v>9634000</v>
      </c>
      <c r="M20" s="94">
        <v>9611457</v>
      </c>
      <c r="N20" s="93"/>
      <c r="O20" s="94"/>
      <c r="P20" s="93">
        <f t="shared" si="9"/>
        <v>13884000</v>
      </c>
      <c r="Q20" s="94">
        <f t="shared" si="10"/>
        <v>9611457</v>
      </c>
      <c r="R20" s="48">
        <f t="shared" si="11"/>
        <v>126.68235294117648</v>
      </c>
      <c r="S20" s="49">
        <f t="shared" si="12"/>
        <v>0</v>
      </c>
      <c r="T20" s="48">
        <f t="shared" si="13"/>
        <v>67.627861665854851</v>
      </c>
      <c r="U20" s="50">
        <f t="shared" si="14"/>
        <v>46.816643935703851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34161000</v>
      </c>
      <c r="D21" s="92"/>
      <c r="E21" s="92">
        <f t="shared" si="8"/>
        <v>34161000</v>
      </c>
      <c r="F21" s="93">
        <v>34161000</v>
      </c>
      <c r="G21" s="94">
        <v>34161000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20530000</v>
      </c>
      <c r="C24" s="95">
        <f>SUM(C17:C23)</f>
        <v>34161000</v>
      </c>
      <c r="D24" s="95"/>
      <c r="E24" s="95">
        <f t="shared" si="8"/>
        <v>54691000</v>
      </c>
      <c r="F24" s="96">
        <f t="shared" ref="F24:O24" si="15">SUM(F17:F23)</f>
        <v>54691000</v>
      </c>
      <c r="G24" s="97">
        <f t="shared" si="15"/>
        <v>54691000</v>
      </c>
      <c r="H24" s="96">
        <f t="shared" si="15"/>
        <v>0</v>
      </c>
      <c r="I24" s="97">
        <f t="shared" si="15"/>
        <v>0</v>
      </c>
      <c r="J24" s="96">
        <f t="shared" si="15"/>
        <v>4250000</v>
      </c>
      <c r="K24" s="97">
        <f t="shared" si="15"/>
        <v>0</v>
      </c>
      <c r="L24" s="96">
        <f t="shared" si="15"/>
        <v>9634000</v>
      </c>
      <c r="M24" s="97">
        <f t="shared" si="15"/>
        <v>9611457</v>
      </c>
      <c r="N24" s="96">
        <f t="shared" si="15"/>
        <v>0</v>
      </c>
      <c r="O24" s="97">
        <f t="shared" si="15"/>
        <v>0</v>
      </c>
      <c r="P24" s="96">
        <f t="shared" si="9"/>
        <v>13884000</v>
      </c>
      <c r="Q24" s="97">
        <f t="shared" si="10"/>
        <v>9611457</v>
      </c>
      <c r="R24" s="52">
        <f t="shared" si="11"/>
        <v>126.68235294117648</v>
      </c>
      <c r="S24" s="53">
        <f t="shared" si="12"/>
        <v>0</v>
      </c>
      <c r="T24" s="52">
        <f>IF(($E24-$E19-$E23)   =0,0,($P24   /($E24-$E19-$E23)   )*100)</f>
        <v>25.386260993582127</v>
      </c>
      <c r="U24" s="54">
        <f>IF(($E24-$E19-$E23)   =0,0,($Q24   /($E24-$E19-$E23)   )*100)</f>
        <v>17.574110914044358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1555000</v>
      </c>
      <c r="C32" s="92">
        <v>250000</v>
      </c>
      <c r="D32" s="92"/>
      <c r="E32" s="92">
        <f>$B32      +$C32      +$D32</f>
        <v>1805000</v>
      </c>
      <c r="F32" s="93">
        <v>1805000</v>
      </c>
      <c r="G32" s="94">
        <v>1805000</v>
      </c>
      <c r="H32" s="93">
        <v>639000</v>
      </c>
      <c r="I32" s="94">
        <v>625838</v>
      </c>
      <c r="J32" s="93">
        <v>449000</v>
      </c>
      <c r="K32" s="94">
        <v>256969</v>
      </c>
      <c r="L32" s="93">
        <v>299000</v>
      </c>
      <c r="M32" s="94">
        <v>666153</v>
      </c>
      <c r="N32" s="93"/>
      <c r="O32" s="94"/>
      <c r="P32" s="93">
        <f>$H32      +$J32      +$L32      +$N32</f>
        <v>1387000</v>
      </c>
      <c r="Q32" s="94">
        <f>$I32      +$K32      +$M32      +$O32</f>
        <v>1548960</v>
      </c>
      <c r="R32" s="48">
        <f>IF(($J32      =0),0,((($L32      -$J32      )/$J32      )*100))</f>
        <v>-33.4075723830735</v>
      </c>
      <c r="S32" s="49">
        <f>IF(($K32      =0),0,((($M32      -$K32      )/$K32      )*100))</f>
        <v>159.23477150940386</v>
      </c>
      <c r="T32" s="48">
        <f>IF(($E32      =0),0,(($P32      /$E32      )*100))</f>
        <v>76.84210526315789</v>
      </c>
      <c r="U32" s="50">
        <f>IF(($E32      =0),0,(($Q32      /$E32      )*100))</f>
        <v>85.814958448753458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1555000</v>
      </c>
      <c r="C33" s="95">
        <f>C32</f>
        <v>250000</v>
      </c>
      <c r="D33" s="95"/>
      <c r="E33" s="95">
        <f>$B33      +$C33      +$D33</f>
        <v>1805000</v>
      </c>
      <c r="F33" s="96">
        <f t="shared" ref="F33:O33" si="17">F32</f>
        <v>1805000</v>
      </c>
      <c r="G33" s="97">
        <f t="shared" si="17"/>
        <v>1805000</v>
      </c>
      <c r="H33" s="96">
        <f t="shared" si="17"/>
        <v>639000</v>
      </c>
      <c r="I33" s="97">
        <f t="shared" si="17"/>
        <v>625838</v>
      </c>
      <c r="J33" s="96">
        <f t="shared" si="17"/>
        <v>449000</v>
      </c>
      <c r="K33" s="97">
        <f t="shared" si="17"/>
        <v>256969</v>
      </c>
      <c r="L33" s="96">
        <f t="shared" si="17"/>
        <v>299000</v>
      </c>
      <c r="M33" s="97">
        <f t="shared" si="17"/>
        <v>666153</v>
      </c>
      <c r="N33" s="96">
        <f t="shared" si="17"/>
        <v>0</v>
      </c>
      <c r="O33" s="97">
        <f t="shared" si="17"/>
        <v>0</v>
      </c>
      <c r="P33" s="96">
        <f>$H33      +$J33      +$L33      +$N33</f>
        <v>1387000</v>
      </c>
      <c r="Q33" s="97">
        <f>$I33      +$K33      +$M33      +$O33</f>
        <v>1548960</v>
      </c>
      <c r="R33" s="52">
        <f>IF(($J33      =0),0,((($L33      -$J33      )/$J33      )*100))</f>
        <v>-33.4075723830735</v>
      </c>
      <c r="S33" s="53">
        <f>IF(($K33      =0),0,((($M33      -$K33      )/$K33      )*100))</f>
        <v>159.23477150940386</v>
      </c>
      <c r="T33" s="52">
        <f>IF($E33   =0,0,($P33   /$E33   )*100)</f>
        <v>76.84210526315789</v>
      </c>
      <c r="U33" s="54">
        <f>IF($E33   =0,0,($Q33   /$E33   )*100)</f>
        <v>85.814958448753458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26768000</v>
      </c>
      <c r="C35" s="92">
        <v>-2400000</v>
      </c>
      <c r="D35" s="92"/>
      <c r="E35" s="92">
        <f t="shared" ref="E35:E40" si="18">$B35      +$C35      +$D35</f>
        <v>24368000</v>
      </c>
      <c r="F35" s="93">
        <v>24368000</v>
      </c>
      <c r="G35" s="94">
        <v>24368000</v>
      </c>
      <c r="H35" s="93">
        <v>2620000</v>
      </c>
      <c r="I35" s="94">
        <v>4774179</v>
      </c>
      <c r="J35" s="93">
        <v>13099000</v>
      </c>
      <c r="K35" s="94">
        <v>8955656</v>
      </c>
      <c r="L35" s="93">
        <v>2765000</v>
      </c>
      <c r="M35" s="94">
        <v>5980222</v>
      </c>
      <c r="N35" s="93"/>
      <c r="O35" s="94"/>
      <c r="P35" s="93">
        <f t="shared" ref="P35:P40" si="19">$H35      +$J35      +$L35      +$N35</f>
        <v>18484000</v>
      </c>
      <c r="Q35" s="94">
        <f t="shared" ref="Q35:Q40" si="20">$I35      +$K35      +$M35      +$O35</f>
        <v>19710057</v>
      </c>
      <c r="R35" s="48">
        <f t="shared" ref="R35:R40" si="21">IF(($J35      =0),0,((($L35      -$J35      )/$J35      )*100))</f>
        <v>-78.891518436521864</v>
      </c>
      <c r="S35" s="49">
        <f t="shared" ref="S35:S40" si="22">IF(($K35      =0),0,((($M35      -$K35      )/$K35      )*100))</f>
        <v>-33.224076494228896</v>
      </c>
      <c r="T35" s="48">
        <f t="shared" ref="T35:T39" si="23">IF(($E35      =0),0,(($P35      /$E35      )*100))</f>
        <v>75.853578463558762</v>
      </c>
      <c r="U35" s="50">
        <f t="shared" ref="U35:U39" si="24">IF(($E35      =0),0,(($Q35      /$E35      )*100))</f>
        <v>80.885000820748516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21329000</v>
      </c>
      <c r="C36" s="92">
        <v>-1887000</v>
      </c>
      <c r="D36" s="92"/>
      <c r="E36" s="92">
        <f t="shared" si="18"/>
        <v>19442000</v>
      </c>
      <c r="F36" s="93">
        <v>19442000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48097000</v>
      </c>
      <c r="C40" s="95">
        <f>SUM(C35:C39)</f>
        <v>-4287000</v>
      </c>
      <c r="D40" s="95"/>
      <c r="E40" s="95">
        <f t="shared" si="18"/>
        <v>43810000</v>
      </c>
      <c r="F40" s="96">
        <f t="shared" ref="F40:O40" si="25">SUM(F35:F39)</f>
        <v>43810000</v>
      </c>
      <c r="G40" s="97">
        <f t="shared" si="25"/>
        <v>24368000</v>
      </c>
      <c r="H40" s="96">
        <f t="shared" si="25"/>
        <v>2620000</v>
      </c>
      <c r="I40" s="97">
        <f t="shared" si="25"/>
        <v>4774179</v>
      </c>
      <c r="J40" s="96">
        <f t="shared" si="25"/>
        <v>13099000</v>
      </c>
      <c r="K40" s="97">
        <f t="shared" si="25"/>
        <v>8955656</v>
      </c>
      <c r="L40" s="96">
        <f t="shared" si="25"/>
        <v>2765000</v>
      </c>
      <c r="M40" s="97">
        <f t="shared" si="25"/>
        <v>5980222</v>
      </c>
      <c r="N40" s="96">
        <f t="shared" si="25"/>
        <v>0</v>
      </c>
      <c r="O40" s="97">
        <f t="shared" si="25"/>
        <v>0</v>
      </c>
      <c r="P40" s="96">
        <f t="shared" si="19"/>
        <v>18484000</v>
      </c>
      <c r="Q40" s="97">
        <f t="shared" si="20"/>
        <v>19710057</v>
      </c>
      <c r="R40" s="52">
        <f t="shared" si="21"/>
        <v>-78.891518436521864</v>
      </c>
      <c r="S40" s="53">
        <f t="shared" si="22"/>
        <v>-33.224076494228896</v>
      </c>
      <c r="T40" s="52">
        <f>IF((+$E35+$E38) =0,0,(P40   /(+$E35+$E38) )*100)</f>
        <v>75.853578463558762</v>
      </c>
      <c r="U40" s="54">
        <f>IF((+$E35+$E38) =0,0,(Q40   /(+$E35+$E38) )*100)</f>
        <v>80.885000820748516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72832000</v>
      </c>
      <c r="C67" s="104">
        <f>SUM(C9:C14,C17:C23,C26:C29,C32,C35:C39,C42:C52,C55:C58,C61:C65)</f>
        <v>30124000</v>
      </c>
      <c r="D67" s="104"/>
      <c r="E67" s="104">
        <f t="shared" si="35"/>
        <v>102956000</v>
      </c>
      <c r="F67" s="105">
        <f t="shared" ref="F67:O67" si="43">SUM(F9:F14,F17:F23,F26:F29,F32,F35:F39,F42:F52,F55:F58,F61:F65)</f>
        <v>102956000</v>
      </c>
      <c r="G67" s="106">
        <f t="shared" si="43"/>
        <v>83514000</v>
      </c>
      <c r="H67" s="105">
        <f t="shared" si="43"/>
        <v>3651000</v>
      </c>
      <c r="I67" s="106">
        <f t="shared" si="43"/>
        <v>5525018</v>
      </c>
      <c r="J67" s="105">
        <f t="shared" si="43"/>
        <v>18234000</v>
      </c>
      <c r="K67" s="106">
        <f t="shared" si="43"/>
        <v>9691647</v>
      </c>
      <c r="L67" s="105">
        <f t="shared" si="43"/>
        <v>14427000</v>
      </c>
      <c r="M67" s="106">
        <f t="shared" si="43"/>
        <v>18397879</v>
      </c>
      <c r="N67" s="105">
        <f t="shared" si="43"/>
        <v>0</v>
      </c>
      <c r="O67" s="106">
        <f t="shared" si="43"/>
        <v>0</v>
      </c>
      <c r="P67" s="105">
        <f t="shared" si="36"/>
        <v>36312000</v>
      </c>
      <c r="Q67" s="106">
        <f t="shared" si="37"/>
        <v>33614544</v>
      </c>
      <c r="R67" s="61">
        <f t="shared" si="38"/>
        <v>-20.878578479763078</v>
      </c>
      <c r="S67" s="62">
        <f t="shared" si="39"/>
        <v>89.832326744876283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43.480135067174366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40.250190387240465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48979000</v>
      </c>
      <c r="C69" s="92">
        <v>-3276000</v>
      </c>
      <c r="D69" s="92"/>
      <c r="E69" s="92">
        <f>$B69      +$C69      +$D69</f>
        <v>45703000</v>
      </c>
      <c r="F69" s="93">
        <v>45703000</v>
      </c>
      <c r="G69" s="94">
        <v>45703000</v>
      </c>
      <c r="H69" s="93">
        <v>2228000</v>
      </c>
      <c r="I69" s="94">
        <v>1414638</v>
      </c>
      <c r="J69" s="93">
        <v>19359000</v>
      </c>
      <c r="K69" s="94">
        <v>11756446</v>
      </c>
      <c r="L69" s="93">
        <v>5921000</v>
      </c>
      <c r="M69" s="94">
        <v>9037907</v>
      </c>
      <c r="N69" s="93"/>
      <c r="O69" s="94"/>
      <c r="P69" s="93">
        <f>$H69      +$J69      +$L69      +$N69</f>
        <v>27508000</v>
      </c>
      <c r="Q69" s="94">
        <f>$I69      +$K69      +$M69      +$O69</f>
        <v>22208991</v>
      </c>
      <c r="R69" s="48">
        <f>IF(($J69      =0),0,((($L69      -$J69      )/$J69      )*100))</f>
        <v>-69.414742497029806</v>
      </c>
      <c r="S69" s="49">
        <f>IF(($K69      =0),0,((($M69      -$K69      )/$K69      )*100))</f>
        <v>-23.123816500326715</v>
      </c>
      <c r="T69" s="48">
        <f>IF(($E69      =0),0,(($P69      /$E69      )*100))</f>
        <v>60.188609062862398</v>
      </c>
      <c r="U69" s="50">
        <f>IF(($E69      =0),0,(($Q69      /$E69      )*100))</f>
        <v>48.594164496860166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48979000</v>
      </c>
      <c r="C71" s="101">
        <f>SUM(C69:C70)</f>
        <v>-3276000</v>
      </c>
      <c r="D71" s="101"/>
      <c r="E71" s="101">
        <f>$B71      +$C71      +$D71</f>
        <v>45703000</v>
      </c>
      <c r="F71" s="102">
        <f t="shared" ref="F71:O71" si="44">SUM(F69:F70)</f>
        <v>45703000</v>
      </c>
      <c r="G71" s="103">
        <f t="shared" si="44"/>
        <v>45703000</v>
      </c>
      <c r="H71" s="102">
        <f t="shared" si="44"/>
        <v>2228000</v>
      </c>
      <c r="I71" s="103">
        <f t="shared" si="44"/>
        <v>1414638</v>
      </c>
      <c r="J71" s="102">
        <f t="shared" si="44"/>
        <v>19359000</v>
      </c>
      <c r="K71" s="103">
        <f t="shared" si="44"/>
        <v>11756446</v>
      </c>
      <c r="L71" s="102">
        <f t="shared" si="44"/>
        <v>5921000</v>
      </c>
      <c r="M71" s="103">
        <f t="shared" si="44"/>
        <v>9037907</v>
      </c>
      <c r="N71" s="102">
        <f t="shared" si="44"/>
        <v>0</v>
      </c>
      <c r="O71" s="103">
        <f t="shared" si="44"/>
        <v>0</v>
      </c>
      <c r="P71" s="102">
        <f>$H71      +$J71      +$L71      +$N71</f>
        <v>27508000</v>
      </c>
      <c r="Q71" s="103">
        <f>$I71      +$K71      +$M71      +$O71</f>
        <v>22208991</v>
      </c>
      <c r="R71" s="57">
        <f>IF(($J71      =0),0,((($L71      -$J71      )/$J71      )*100))</f>
        <v>-69.414742497029806</v>
      </c>
      <c r="S71" s="58">
        <f>IF(($K71      =0),0,((($M71      -$K71      )/$K71      )*100))</f>
        <v>-23.123816500326715</v>
      </c>
      <c r="T71" s="57">
        <f>IF(($E69      =0),0,(($P69      /$E69      )*100))</f>
        <v>60.188609062862398</v>
      </c>
      <c r="U71" s="59">
        <f>IF($E69   =0,0,($Q69   /$E69 )*100)</f>
        <v>48.594164496860166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48979000</v>
      </c>
      <c r="C72" s="104">
        <f>SUM(C69:C70)</f>
        <v>-3276000</v>
      </c>
      <c r="D72" s="104"/>
      <c r="E72" s="104">
        <f>$B72      +$C72      +$D72</f>
        <v>45703000</v>
      </c>
      <c r="F72" s="105">
        <f t="shared" ref="F72:O72" si="45">SUM(F69:F70)</f>
        <v>45703000</v>
      </c>
      <c r="G72" s="106">
        <f t="shared" si="45"/>
        <v>45703000</v>
      </c>
      <c r="H72" s="105">
        <f t="shared" si="45"/>
        <v>2228000</v>
      </c>
      <c r="I72" s="106">
        <f t="shared" si="45"/>
        <v>1414638</v>
      </c>
      <c r="J72" s="105">
        <f t="shared" si="45"/>
        <v>19359000</v>
      </c>
      <c r="K72" s="106">
        <f t="shared" si="45"/>
        <v>11756446</v>
      </c>
      <c r="L72" s="105">
        <f t="shared" si="45"/>
        <v>5921000</v>
      </c>
      <c r="M72" s="106">
        <f t="shared" si="45"/>
        <v>9037907</v>
      </c>
      <c r="N72" s="105">
        <f t="shared" si="45"/>
        <v>0</v>
      </c>
      <c r="O72" s="106">
        <f t="shared" si="45"/>
        <v>0</v>
      </c>
      <c r="P72" s="105">
        <f>$H72      +$J72      +$L72      +$N72</f>
        <v>27508000</v>
      </c>
      <c r="Q72" s="106">
        <f>$I72      +$K72      +$M72      +$O72</f>
        <v>22208991</v>
      </c>
      <c r="R72" s="61">
        <f>IF(($J72      =0),0,((($L72      -$J72      )/$J72      )*100))</f>
        <v>-69.414742497029806</v>
      </c>
      <c r="S72" s="62">
        <f>IF(($K72      =0),0,((($M72      -$K72      )/$K72      )*100))</f>
        <v>-23.123816500326715</v>
      </c>
      <c r="T72" s="61">
        <f>IF(($E69      =0),0,(($P69      /$E69      )*100))</f>
        <v>60.188609062862398</v>
      </c>
      <c r="U72" s="65">
        <f>IF($E69   =0,0,($Q69   /$E69 )*100)</f>
        <v>48.594164496860166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121811000</v>
      </c>
      <c r="C73" s="104">
        <f>SUM(C9:C14,C17:C23,C26:C29,C32,C35:C39,C42:C52,C55:C58,C61:C65,C69:C70)</f>
        <v>26848000</v>
      </c>
      <c r="D73" s="104"/>
      <c r="E73" s="104">
        <f>$B73      +$C73      +$D73</f>
        <v>148659000</v>
      </c>
      <c r="F73" s="105">
        <f t="shared" ref="F73:O73" si="46">SUM(F9:F14,F17:F23,F26:F29,F32,F35:F39,F42:F52,F55:F58,F61:F65,F69:F70)</f>
        <v>148659000</v>
      </c>
      <c r="G73" s="106">
        <f t="shared" si="46"/>
        <v>129217000</v>
      </c>
      <c r="H73" s="105">
        <f t="shared" si="46"/>
        <v>5879000</v>
      </c>
      <c r="I73" s="106">
        <f t="shared" si="46"/>
        <v>6939656</v>
      </c>
      <c r="J73" s="105">
        <f t="shared" si="46"/>
        <v>37593000</v>
      </c>
      <c r="K73" s="106">
        <f t="shared" si="46"/>
        <v>21448093</v>
      </c>
      <c r="L73" s="105">
        <f t="shared" si="46"/>
        <v>20348000</v>
      </c>
      <c r="M73" s="106">
        <f t="shared" si="46"/>
        <v>27435786</v>
      </c>
      <c r="N73" s="105">
        <f t="shared" si="46"/>
        <v>0</v>
      </c>
      <c r="O73" s="106">
        <f t="shared" si="46"/>
        <v>0</v>
      </c>
      <c r="P73" s="105">
        <f>$H73      +$J73      +$L73      +$N73</f>
        <v>63820000</v>
      </c>
      <c r="Q73" s="106">
        <f>$I73      +$K73      +$M73      +$O73</f>
        <v>55823535</v>
      </c>
      <c r="R73" s="61">
        <f>IF(($J73      =0),0,((($L73      -$J73      )/$J73      )*100))</f>
        <v>-45.87290187002899</v>
      </c>
      <c r="S73" s="62">
        <f>IF(($K73      =0),0,((($M73      -$K73      )/$K73      )*100))</f>
        <v>27.917134637564285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49.389786173645881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43.201386040536462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5nr6i46UYSA0rpmFrJhTmvQpwqH7wkCcPxb2uoaWqN4Anv58F3YQfTbweqnR/A/aMAu9AwTliAlJjd+qcCh9g==" saltValue="85w2AnMMgJYkd7xgNkXXY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1650000</v>
      </c>
      <c r="C10" s="92"/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50000</v>
      </c>
      <c r="I10" s="94">
        <v>395111</v>
      </c>
      <c r="J10" s="93">
        <v>1089000</v>
      </c>
      <c r="K10" s="94">
        <v>542214</v>
      </c>
      <c r="L10" s="93">
        <v>199000</v>
      </c>
      <c r="M10" s="94">
        <v>199053</v>
      </c>
      <c r="N10" s="93"/>
      <c r="O10" s="94"/>
      <c r="P10" s="93">
        <f t="shared" ref="P10:P15" si="1">$H10      +$J10      +$L10      +$N10</f>
        <v>1338000</v>
      </c>
      <c r="Q10" s="94">
        <f t="shared" ref="Q10:Q15" si="2">$I10      +$K10      +$M10      +$O10</f>
        <v>1136378</v>
      </c>
      <c r="R10" s="48">
        <f t="shared" ref="R10:R15" si="3">IF(($J10      =0),0,((($L10      -$J10      )/$J10      )*100))</f>
        <v>-81.726354453627181</v>
      </c>
      <c r="S10" s="49">
        <f t="shared" ref="S10:S15" si="4">IF(($K10      =0),0,((($M10      -$K10      )/$K10      )*100))</f>
        <v>-63.288849052219234</v>
      </c>
      <c r="T10" s="48">
        <f t="shared" ref="T10:T14" si="5">IF(($E10      =0),0,(($P10      /$E10      )*100))</f>
        <v>81.090909090909093</v>
      </c>
      <c r="U10" s="50">
        <f t="shared" ref="U10:U14" si="6">IF(($E10      =0),0,(($Q10      /$E10      )*100))</f>
        <v>68.87139393939394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10000</v>
      </c>
      <c r="D14" s="92"/>
      <c r="E14" s="92">
        <f t="shared" si="0"/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3750000</v>
      </c>
      <c r="C15" s="95">
        <f>SUM(C9:C14)</f>
        <v>-1990000</v>
      </c>
      <c r="D15" s="95"/>
      <c r="E15" s="95">
        <f t="shared" si="0"/>
        <v>1760000</v>
      </c>
      <c r="F15" s="96">
        <f t="shared" ref="F15:O15" si="7">SUM(F9:F14)</f>
        <v>1760000</v>
      </c>
      <c r="G15" s="97">
        <f t="shared" si="7"/>
        <v>1650000</v>
      </c>
      <c r="H15" s="96">
        <f t="shared" si="7"/>
        <v>50000</v>
      </c>
      <c r="I15" s="97">
        <f t="shared" si="7"/>
        <v>395111</v>
      </c>
      <c r="J15" s="96">
        <f t="shared" si="7"/>
        <v>1089000</v>
      </c>
      <c r="K15" s="97">
        <f t="shared" si="7"/>
        <v>542214</v>
      </c>
      <c r="L15" s="96">
        <f t="shared" si="7"/>
        <v>199000</v>
      </c>
      <c r="M15" s="97">
        <f t="shared" si="7"/>
        <v>199053</v>
      </c>
      <c r="N15" s="96">
        <f t="shared" si="7"/>
        <v>0</v>
      </c>
      <c r="O15" s="97">
        <f t="shared" si="7"/>
        <v>0</v>
      </c>
      <c r="P15" s="96">
        <f t="shared" si="1"/>
        <v>1338000</v>
      </c>
      <c r="Q15" s="97">
        <f t="shared" si="2"/>
        <v>1136378</v>
      </c>
      <c r="R15" s="52">
        <f t="shared" si="3"/>
        <v>-81.726354453627181</v>
      </c>
      <c r="S15" s="53">
        <f t="shared" si="4"/>
        <v>-63.288849052219234</v>
      </c>
      <c r="T15" s="52">
        <f>IF((SUM($E9:$E13))=0,0,(P15/(SUM($E9:$E13))*100))</f>
        <v>81.090909090909093</v>
      </c>
      <c r="U15" s="54">
        <f>IF((SUM($E9:$E13))=0,0,(Q15/(SUM($E9:$E13))*100))</f>
        <v>68.87139393939394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4600000</v>
      </c>
      <c r="C20" s="92"/>
      <c r="D20" s="92"/>
      <c r="E20" s="92">
        <f t="shared" si="8"/>
        <v>4600000</v>
      </c>
      <c r="F20" s="93">
        <v>4600000</v>
      </c>
      <c r="G20" s="94">
        <v>4600000</v>
      </c>
      <c r="H20" s="93">
        <v>2725000</v>
      </c>
      <c r="I20" s="94"/>
      <c r="J20" s="93">
        <v>1868000</v>
      </c>
      <c r="K20" s="94"/>
      <c r="L20" s="93"/>
      <c r="M20" s="94"/>
      <c r="N20" s="93"/>
      <c r="O20" s="94"/>
      <c r="P20" s="93">
        <f t="shared" si="9"/>
        <v>4593000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99.84782608695653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46987000</v>
      </c>
      <c r="D21" s="92"/>
      <c r="E21" s="92">
        <f t="shared" si="8"/>
        <v>46987000</v>
      </c>
      <c r="F21" s="93">
        <v>46987000</v>
      </c>
      <c r="G21" s="94">
        <v>46987000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4600000</v>
      </c>
      <c r="C24" s="95">
        <f>SUM(C17:C23)</f>
        <v>46987000</v>
      </c>
      <c r="D24" s="95"/>
      <c r="E24" s="95">
        <f t="shared" si="8"/>
        <v>51587000</v>
      </c>
      <c r="F24" s="96">
        <f t="shared" ref="F24:O24" si="15">SUM(F17:F23)</f>
        <v>51587000</v>
      </c>
      <c r="G24" s="97">
        <f t="shared" si="15"/>
        <v>51587000</v>
      </c>
      <c r="H24" s="96">
        <f t="shared" si="15"/>
        <v>2725000</v>
      </c>
      <c r="I24" s="97">
        <f t="shared" si="15"/>
        <v>0</v>
      </c>
      <c r="J24" s="96">
        <f t="shared" si="15"/>
        <v>1868000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4593000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8.9034058968344745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1707000</v>
      </c>
      <c r="C32" s="92"/>
      <c r="D32" s="92"/>
      <c r="E32" s="92">
        <f>$B32      +$C32      +$D32</f>
        <v>1707000</v>
      </c>
      <c r="F32" s="93">
        <v>1707000</v>
      </c>
      <c r="G32" s="94">
        <v>1707000</v>
      </c>
      <c r="H32" s="93">
        <v>236000</v>
      </c>
      <c r="I32" s="94">
        <v>198737</v>
      </c>
      <c r="J32" s="93">
        <v>429000</v>
      </c>
      <c r="K32" s="94">
        <v>750289</v>
      </c>
      <c r="L32" s="93">
        <v>536000</v>
      </c>
      <c r="M32" s="94">
        <v>770635</v>
      </c>
      <c r="N32" s="93"/>
      <c r="O32" s="94"/>
      <c r="P32" s="93">
        <f>$H32      +$J32      +$L32      +$N32</f>
        <v>1201000</v>
      </c>
      <c r="Q32" s="94">
        <f>$I32      +$K32      +$M32      +$O32</f>
        <v>1719661</v>
      </c>
      <c r="R32" s="48">
        <f>IF(($J32      =0),0,((($L32      -$J32      )/$J32      )*100))</f>
        <v>24.941724941724942</v>
      </c>
      <c r="S32" s="49">
        <f>IF(($K32      =0),0,((($M32      -$K32      )/$K32      )*100))</f>
        <v>2.7117550703795472</v>
      </c>
      <c r="T32" s="48">
        <f>IF(($E32      =0),0,(($P32      /$E32      )*100))</f>
        <v>70.357352079671941</v>
      </c>
      <c r="U32" s="50">
        <f>IF(($E32      =0),0,(($Q32      /$E32      )*100))</f>
        <v>100.74171060339778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1707000</v>
      </c>
      <c r="C33" s="95">
        <f>C32</f>
        <v>0</v>
      </c>
      <c r="D33" s="95"/>
      <c r="E33" s="95">
        <f>$B33      +$C33      +$D33</f>
        <v>1707000</v>
      </c>
      <c r="F33" s="96">
        <f t="shared" ref="F33:O33" si="17">F32</f>
        <v>1707000</v>
      </c>
      <c r="G33" s="97">
        <f t="shared" si="17"/>
        <v>1707000</v>
      </c>
      <c r="H33" s="96">
        <f t="shared" si="17"/>
        <v>236000</v>
      </c>
      <c r="I33" s="97">
        <f t="shared" si="17"/>
        <v>198737</v>
      </c>
      <c r="J33" s="96">
        <f t="shared" si="17"/>
        <v>429000</v>
      </c>
      <c r="K33" s="97">
        <f t="shared" si="17"/>
        <v>750289</v>
      </c>
      <c r="L33" s="96">
        <f t="shared" si="17"/>
        <v>536000</v>
      </c>
      <c r="M33" s="97">
        <f t="shared" si="17"/>
        <v>770635</v>
      </c>
      <c r="N33" s="96">
        <f t="shared" si="17"/>
        <v>0</v>
      </c>
      <c r="O33" s="97">
        <f t="shared" si="17"/>
        <v>0</v>
      </c>
      <c r="P33" s="96">
        <f>$H33      +$J33      +$L33      +$N33</f>
        <v>1201000</v>
      </c>
      <c r="Q33" s="97">
        <f>$I33      +$K33      +$M33      +$O33</f>
        <v>1719661</v>
      </c>
      <c r="R33" s="52">
        <f>IF(($J33      =0),0,((($L33      -$J33      )/$J33      )*100))</f>
        <v>24.941724941724942</v>
      </c>
      <c r="S33" s="53">
        <f>IF(($K33      =0),0,((($M33      -$K33      )/$K33      )*100))</f>
        <v>2.7117550703795472</v>
      </c>
      <c r="T33" s="52">
        <f>IF($E33   =0,0,($P33   /$E33   )*100)</f>
        <v>70.357352079671941</v>
      </c>
      <c r="U33" s="54">
        <f>IF($E33   =0,0,($Q33   /$E33   )*100)</f>
        <v>100.74171060339778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23313000</v>
      </c>
      <c r="C35" s="92">
        <v>-2000000</v>
      </c>
      <c r="D35" s="92"/>
      <c r="E35" s="92">
        <f t="shared" ref="E35:E40" si="18">$B35      +$C35      +$D35</f>
        <v>21313000</v>
      </c>
      <c r="F35" s="93">
        <v>21313000</v>
      </c>
      <c r="G35" s="94">
        <v>21313000</v>
      </c>
      <c r="H35" s="93"/>
      <c r="I35" s="94"/>
      <c r="J35" s="93">
        <v>12053000</v>
      </c>
      <c r="K35" s="94"/>
      <c r="L35" s="93">
        <v>2224000</v>
      </c>
      <c r="M35" s="94"/>
      <c r="N35" s="93"/>
      <c r="O35" s="94"/>
      <c r="P35" s="93">
        <f t="shared" ref="P35:P40" si="19">$H35      +$J35      +$L35      +$N35</f>
        <v>14277000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-81.548162283248985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66.987284755782866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38898000</v>
      </c>
      <c r="C36" s="92">
        <v>-1050000</v>
      </c>
      <c r="D36" s="92"/>
      <c r="E36" s="92">
        <f t="shared" si="18"/>
        <v>37848000</v>
      </c>
      <c r="F36" s="93">
        <v>37848000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62211000</v>
      </c>
      <c r="C40" s="95">
        <f>SUM(C35:C39)</f>
        <v>-3050000</v>
      </c>
      <c r="D40" s="95"/>
      <c r="E40" s="95">
        <f t="shared" si="18"/>
        <v>59161000</v>
      </c>
      <c r="F40" s="96">
        <f t="shared" ref="F40:O40" si="25">SUM(F35:F39)</f>
        <v>59161000</v>
      </c>
      <c r="G40" s="97">
        <f t="shared" si="25"/>
        <v>21313000</v>
      </c>
      <c r="H40" s="96">
        <f t="shared" si="25"/>
        <v>0</v>
      </c>
      <c r="I40" s="97">
        <f t="shared" si="25"/>
        <v>0</v>
      </c>
      <c r="J40" s="96">
        <f t="shared" si="25"/>
        <v>12053000</v>
      </c>
      <c r="K40" s="97">
        <f t="shared" si="25"/>
        <v>0</v>
      </c>
      <c r="L40" s="96">
        <f t="shared" si="25"/>
        <v>2224000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14277000</v>
      </c>
      <c r="Q40" s="97">
        <f t="shared" si="20"/>
        <v>0</v>
      </c>
      <c r="R40" s="52">
        <f t="shared" si="21"/>
        <v>-81.548162283248985</v>
      </c>
      <c r="S40" s="53">
        <f t="shared" si="22"/>
        <v>0</v>
      </c>
      <c r="T40" s="52">
        <f>IF((+$E35+$E38) =0,0,(P40   /(+$E35+$E38) )*100)</f>
        <v>66.987284755782866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269000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269000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72268000</v>
      </c>
      <c r="C67" s="104">
        <f>SUM(C9:C14,C17:C23,C26:C29,C32,C35:C39,C42:C52,C55:C58,C61:C65)</f>
        <v>41947000</v>
      </c>
      <c r="D67" s="104"/>
      <c r="E67" s="104">
        <f t="shared" si="35"/>
        <v>114215000</v>
      </c>
      <c r="F67" s="105">
        <f t="shared" ref="F67:O67" si="43">SUM(F9:F14,F17:F23,F26:F29,F32,F35:F39,F42:F52,F55:F58,F61:F65)</f>
        <v>114484000</v>
      </c>
      <c r="G67" s="106">
        <f t="shared" si="43"/>
        <v>76257000</v>
      </c>
      <c r="H67" s="105">
        <f t="shared" si="43"/>
        <v>3011000</v>
      </c>
      <c r="I67" s="106">
        <f t="shared" si="43"/>
        <v>593848</v>
      </c>
      <c r="J67" s="105">
        <f t="shared" si="43"/>
        <v>15439000</v>
      </c>
      <c r="K67" s="106">
        <f t="shared" si="43"/>
        <v>1292503</v>
      </c>
      <c r="L67" s="105">
        <f t="shared" si="43"/>
        <v>2959000</v>
      </c>
      <c r="M67" s="106">
        <f t="shared" si="43"/>
        <v>969688</v>
      </c>
      <c r="N67" s="105">
        <f t="shared" si="43"/>
        <v>0</v>
      </c>
      <c r="O67" s="106">
        <f t="shared" si="43"/>
        <v>0</v>
      </c>
      <c r="P67" s="105">
        <f t="shared" si="36"/>
        <v>21409000</v>
      </c>
      <c r="Q67" s="106">
        <f t="shared" si="37"/>
        <v>2856039</v>
      </c>
      <c r="R67" s="61">
        <f t="shared" si="38"/>
        <v>-80.834250922987238</v>
      </c>
      <c r="S67" s="62">
        <f t="shared" si="39"/>
        <v>-24.975957502613149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28.074799690520212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3.7452810889492114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72517000</v>
      </c>
      <c r="C69" s="92">
        <v>-4850000</v>
      </c>
      <c r="D69" s="92"/>
      <c r="E69" s="92">
        <f>$B69      +$C69      +$D69</f>
        <v>67667000</v>
      </c>
      <c r="F69" s="93">
        <v>67667000</v>
      </c>
      <c r="G69" s="94">
        <v>67667000</v>
      </c>
      <c r="H69" s="93">
        <v>12896000</v>
      </c>
      <c r="I69" s="94">
        <v>12004884</v>
      </c>
      <c r="J69" s="93">
        <v>33283000</v>
      </c>
      <c r="K69" s="94">
        <v>32940405</v>
      </c>
      <c r="L69" s="93">
        <v>14357000</v>
      </c>
      <c r="M69" s="94">
        <v>10576412</v>
      </c>
      <c r="N69" s="93"/>
      <c r="O69" s="94"/>
      <c r="P69" s="93">
        <f>$H69      +$J69      +$L69      +$N69</f>
        <v>60536000</v>
      </c>
      <c r="Q69" s="94">
        <f>$I69      +$K69      +$M69      +$O69</f>
        <v>55521701</v>
      </c>
      <c r="R69" s="48">
        <f>IF(($J69      =0),0,((($L69      -$J69      )/$J69      )*100))</f>
        <v>-56.863864435297295</v>
      </c>
      <c r="S69" s="49">
        <f>IF(($K69      =0),0,((($M69      -$K69      )/$K69      )*100))</f>
        <v>-67.892283048736047</v>
      </c>
      <c r="T69" s="48">
        <f>IF(($E69      =0),0,(($P69      /$E69      )*100))</f>
        <v>89.461628267841036</v>
      </c>
      <c r="U69" s="50">
        <f>IF(($E69      =0),0,(($Q69      /$E69      )*100))</f>
        <v>82.051370682903041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72517000</v>
      </c>
      <c r="C71" s="101">
        <f>SUM(C69:C70)</f>
        <v>-4850000</v>
      </c>
      <c r="D71" s="101"/>
      <c r="E71" s="101">
        <f>$B71      +$C71      +$D71</f>
        <v>67667000</v>
      </c>
      <c r="F71" s="102">
        <f t="shared" ref="F71:O71" si="44">SUM(F69:F70)</f>
        <v>67667000</v>
      </c>
      <c r="G71" s="103">
        <f t="shared" si="44"/>
        <v>67667000</v>
      </c>
      <c r="H71" s="102">
        <f t="shared" si="44"/>
        <v>12896000</v>
      </c>
      <c r="I71" s="103">
        <f t="shared" si="44"/>
        <v>12004884</v>
      </c>
      <c r="J71" s="102">
        <f t="shared" si="44"/>
        <v>33283000</v>
      </c>
      <c r="K71" s="103">
        <f t="shared" si="44"/>
        <v>32940405</v>
      </c>
      <c r="L71" s="102">
        <f t="shared" si="44"/>
        <v>14357000</v>
      </c>
      <c r="M71" s="103">
        <f t="shared" si="44"/>
        <v>10576412</v>
      </c>
      <c r="N71" s="102">
        <f t="shared" si="44"/>
        <v>0</v>
      </c>
      <c r="O71" s="103">
        <f t="shared" si="44"/>
        <v>0</v>
      </c>
      <c r="P71" s="102">
        <f>$H71      +$J71      +$L71      +$N71</f>
        <v>60536000</v>
      </c>
      <c r="Q71" s="103">
        <f>$I71      +$K71      +$M71      +$O71</f>
        <v>55521701</v>
      </c>
      <c r="R71" s="57">
        <f>IF(($J71      =0),0,((($L71      -$J71      )/$J71      )*100))</f>
        <v>-56.863864435297295</v>
      </c>
      <c r="S71" s="58">
        <f>IF(($K71      =0),0,((($M71      -$K71      )/$K71      )*100))</f>
        <v>-67.892283048736047</v>
      </c>
      <c r="T71" s="57">
        <f>IF(($E69      =0),0,(($P69      /$E69      )*100))</f>
        <v>89.461628267841036</v>
      </c>
      <c r="U71" s="59">
        <f>IF($E69   =0,0,($Q69   /$E69 )*100)</f>
        <v>82.051370682903041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72517000</v>
      </c>
      <c r="C72" s="104">
        <f>SUM(C69:C70)</f>
        <v>-4850000</v>
      </c>
      <c r="D72" s="104"/>
      <c r="E72" s="104">
        <f>$B72      +$C72      +$D72</f>
        <v>67667000</v>
      </c>
      <c r="F72" s="105">
        <f t="shared" ref="F72:O72" si="45">SUM(F69:F70)</f>
        <v>67667000</v>
      </c>
      <c r="G72" s="106">
        <f t="shared" si="45"/>
        <v>67667000</v>
      </c>
      <c r="H72" s="105">
        <f t="shared" si="45"/>
        <v>12896000</v>
      </c>
      <c r="I72" s="106">
        <f t="shared" si="45"/>
        <v>12004884</v>
      </c>
      <c r="J72" s="105">
        <f t="shared" si="45"/>
        <v>33283000</v>
      </c>
      <c r="K72" s="106">
        <f t="shared" si="45"/>
        <v>32940405</v>
      </c>
      <c r="L72" s="105">
        <f t="shared" si="45"/>
        <v>14357000</v>
      </c>
      <c r="M72" s="106">
        <f t="shared" si="45"/>
        <v>10576412</v>
      </c>
      <c r="N72" s="105">
        <f t="shared" si="45"/>
        <v>0</v>
      </c>
      <c r="O72" s="106">
        <f t="shared" si="45"/>
        <v>0</v>
      </c>
      <c r="P72" s="105">
        <f>$H72      +$J72      +$L72      +$N72</f>
        <v>60536000</v>
      </c>
      <c r="Q72" s="106">
        <f>$I72      +$K72      +$M72      +$O72</f>
        <v>55521701</v>
      </c>
      <c r="R72" s="61">
        <f>IF(($J72      =0),0,((($L72      -$J72      )/$J72      )*100))</f>
        <v>-56.863864435297295</v>
      </c>
      <c r="S72" s="62">
        <f>IF(($K72      =0),0,((($M72      -$K72      )/$K72      )*100))</f>
        <v>-67.892283048736047</v>
      </c>
      <c r="T72" s="61">
        <f>IF(($E69      =0),0,(($P69      /$E69      )*100))</f>
        <v>89.461628267841036</v>
      </c>
      <c r="U72" s="65">
        <f>IF($E69   =0,0,($Q69   /$E69 )*100)</f>
        <v>82.051370682903041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144785000</v>
      </c>
      <c r="C73" s="104">
        <f>SUM(C9:C14,C17:C23,C26:C29,C32,C35:C39,C42:C52,C55:C58,C61:C65,C69:C70)</f>
        <v>37097000</v>
      </c>
      <c r="D73" s="104"/>
      <c r="E73" s="104">
        <f>$B73      +$C73      +$D73</f>
        <v>181882000</v>
      </c>
      <c r="F73" s="105">
        <f t="shared" ref="F73:O73" si="46">SUM(F9:F14,F17:F23,F26:F29,F32,F35:F39,F42:F52,F55:F58,F61:F65,F69:F70)</f>
        <v>182151000</v>
      </c>
      <c r="G73" s="106">
        <f t="shared" si="46"/>
        <v>143924000</v>
      </c>
      <c r="H73" s="105">
        <f t="shared" si="46"/>
        <v>15907000</v>
      </c>
      <c r="I73" s="106">
        <f t="shared" si="46"/>
        <v>12598732</v>
      </c>
      <c r="J73" s="105">
        <f t="shared" si="46"/>
        <v>48722000</v>
      </c>
      <c r="K73" s="106">
        <f t="shared" si="46"/>
        <v>34232908</v>
      </c>
      <c r="L73" s="105">
        <f t="shared" si="46"/>
        <v>17316000</v>
      </c>
      <c r="M73" s="106">
        <f t="shared" si="46"/>
        <v>11546100</v>
      </c>
      <c r="N73" s="105">
        <f t="shared" si="46"/>
        <v>0</v>
      </c>
      <c r="O73" s="106">
        <f t="shared" si="46"/>
        <v>0</v>
      </c>
      <c r="P73" s="105">
        <f>$H73      +$J73      +$L73      +$N73</f>
        <v>81945000</v>
      </c>
      <c r="Q73" s="106">
        <f>$I73      +$K73      +$M73      +$O73</f>
        <v>58377740</v>
      </c>
      <c r="R73" s="61">
        <f>IF(($J73      =0),0,((($L73      -$J73      )/$J73      )*100))</f>
        <v>-64.459587044866794</v>
      </c>
      <c r="S73" s="62">
        <f>IF(($K73      =0),0,((($M73      -$K73      )/$K73      )*100))</f>
        <v>-66.271927585000952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56.936299713737803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40.561504683027152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IiYWu6BvDgCg53EbRrP0HFE0DANkMw+SwtbPdZspufE1o1Ggz8vIcteF+FRCXsIH76q9TsXzHDwuGIKTFF73Q==" saltValue="oCV4in90GnFkAGBZ8T5hr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271000</v>
      </c>
      <c r="I10" s="94">
        <v>322774</v>
      </c>
      <c r="J10" s="93">
        <v>513000</v>
      </c>
      <c r="K10" s="94">
        <v>460195</v>
      </c>
      <c r="L10" s="93">
        <v>290000</v>
      </c>
      <c r="M10" s="94">
        <v>289893</v>
      </c>
      <c r="N10" s="93"/>
      <c r="O10" s="94"/>
      <c r="P10" s="93">
        <f t="shared" ref="P10:P15" si="1">$H10      +$J10      +$L10      +$N10</f>
        <v>1074000</v>
      </c>
      <c r="Q10" s="94">
        <f t="shared" ref="Q10:Q15" si="2">$I10      +$K10      +$M10      +$O10</f>
        <v>1072862</v>
      </c>
      <c r="R10" s="48">
        <f t="shared" ref="R10:R15" si="3">IF(($J10      =0),0,((($L10      -$J10      )/$J10      )*100))</f>
        <v>-43.469785575048732</v>
      </c>
      <c r="S10" s="49">
        <f t="shared" ref="S10:S15" si="4">IF(($K10      =0),0,((($M10      -$K10      )/$K10      )*100))</f>
        <v>-37.006486380773367</v>
      </c>
      <c r="T10" s="48">
        <f t="shared" ref="T10:T14" si="5">IF(($E10      =0),0,(($P10      /$E10      )*100))</f>
        <v>46.695652173913047</v>
      </c>
      <c r="U10" s="50">
        <f t="shared" ref="U10:U14" si="6">IF(($E10      =0),0,(($Q10      /$E10      )*100))</f>
        <v>46.646173913043476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271000</v>
      </c>
      <c r="I15" s="97">
        <f t="shared" si="7"/>
        <v>322774</v>
      </c>
      <c r="J15" s="96">
        <f t="shared" si="7"/>
        <v>513000</v>
      </c>
      <c r="K15" s="97">
        <f t="shared" si="7"/>
        <v>460195</v>
      </c>
      <c r="L15" s="96">
        <f t="shared" si="7"/>
        <v>290000</v>
      </c>
      <c r="M15" s="97">
        <f t="shared" si="7"/>
        <v>289893</v>
      </c>
      <c r="N15" s="96">
        <f t="shared" si="7"/>
        <v>0</v>
      </c>
      <c r="O15" s="97">
        <f t="shared" si="7"/>
        <v>0</v>
      </c>
      <c r="P15" s="96">
        <f t="shared" si="1"/>
        <v>1074000</v>
      </c>
      <c r="Q15" s="97">
        <f t="shared" si="2"/>
        <v>1072862</v>
      </c>
      <c r="R15" s="52">
        <f t="shared" si="3"/>
        <v>-43.469785575048732</v>
      </c>
      <c r="S15" s="53">
        <f t="shared" si="4"/>
        <v>-37.006486380773367</v>
      </c>
      <c r="T15" s="52">
        <f>IF((SUM($E9:$E13))=0,0,(P15/(SUM($E9:$E13))*100))</f>
        <v>46.695652173913047</v>
      </c>
      <c r="U15" s="54">
        <f>IF((SUM($E9:$E13))=0,0,(Q15/(SUM($E9:$E13))*100))</f>
        <v>46.646173913043476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5100000</v>
      </c>
      <c r="C20" s="92"/>
      <c r="D20" s="92"/>
      <c r="E20" s="92">
        <f t="shared" si="8"/>
        <v>5100000</v>
      </c>
      <c r="F20" s="93">
        <v>5100000</v>
      </c>
      <c r="G20" s="94">
        <v>5100000</v>
      </c>
      <c r="H20" s="93">
        <v>2707000</v>
      </c>
      <c r="I20" s="94"/>
      <c r="J20" s="93">
        <v>2203000</v>
      </c>
      <c r="K20" s="94">
        <v>3521837</v>
      </c>
      <c r="L20" s="93">
        <v>1634000</v>
      </c>
      <c r="M20" s="94">
        <v>3353015</v>
      </c>
      <c r="N20" s="93"/>
      <c r="O20" s="94"/>
      <c r="P20" s="93">
        <f t="shared" si="9"/>
        <v>6544000</v>
      </c>
      <c r="Q20" s="94">
        <f t="shared" si="10"/>
        <v>6874852</v>
      </c>
      <c r="R20" s="48">
        <f t="shared" si="11"/>
        <v>-25.828415796640947</v>
      </c>
      <c r="S20" s="49">
        <f t="shared" si="12"/>
        <v>-4.7935778969895537</v>
      </c>
      <c r="T20" s="48">
        <f t="shared" si="13"/>
        <v>128.31372549019608</v>
      </c>
      <c r="U20" s="50">
        <f t="shared" si="14"/>
        <v>134.80101960784313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33364000</v>
      </c>
      <c r="D21" s="92"/>
      <c r="E21" s="92">
        <f t="shared" si="8"/>
        <v>33364000</v>
      </c>
      <c r="F21" s="93">
        <v>33364000</v>
      </c>
      <c r="G21" s="94">
        <v>33364000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5100000</v>
      </c>
      <c r="C24" s="95">
        <f>SUM(C17:C23)</f>
        <v>33364000</v>
      </c>
      <c r="D24" s="95"/>
      <c r="E24" s="95">
        <f t="shared" si="8"/>
        <v>38464000</v>
      </c>
      <c r="F24" s="96">
        <f t="shared" ref="F24:O24" si="15">SUM(F17:F23)</f>
        <v>38464000</v>
      </c>
      <c r="G24" s="97">
        <f t="shared" si="15"/>
        <v>38464000</v>
      </c>
      <c r="H24" s="96">
        <f t="shared" si="15"/>
        <v>2707000</v>
      </c>
      <c r="I24" s="97">
        <f t="shared" si="15"/>
        <v>0</v>
      </c>
      <c r="J24" s="96">
        <f t="shared" si="15"/>
        <v>2203000</v>
      </c>
      <c r="K24" s="97">
        <f t="shared" si="15"/>
        <v>3521837</v>
      </c>
      <c r="L24" s="96">
        <f t="shared" si="15"/>
        <v>1634000</v>
      </c>
      <c r="M24" s="97">
        <f t="shared" si="15"/>
        <v>3353015</v>
      </c>
      <c r="N24" s="96">
        <f t="shared" si="15"/>
        <v>0</v>
      </c>
      <c r="O24" s="97">
        <f t="shared" si="15"/>
        <v>0</v>
      </c>
      <c r="P24" s="96">
        <f t="shared" si="9"/>
        <v>6544000</v>
      </c>
      <c r="Q24" s="97">
        <f t="shared" si="10"/>
        <v>6874852</v>
      </c>
      <c r="R24" s="52">
        <f t="shared" si="11"/>
        <v>-25.828415796640947</v>
      </c>
      <c r="S24" s="53">
        <f t="shared" si="12"/>
        <v>-4.7935778969895537</v>
      </c>
      <c r="T24" s="52">
        <f>IF(($E24-$E19-$E23)   =0,0,($P24   /($E24-$E19-$E23)   )*100)</f>
        <v>17.013311148086522</v>
      </c>
      <c r="U24" s="54">
        <f>IF(($E24-$E19-$E23)   =0,0,($Q24   /($E24-$E19-$E23)   )*100)</f>
        <v>17.873471297836936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1754000</v>
      </c>
      <c r="C32" s="92"/>
      <c r="D32" s="92"/>
      <c r="E32" s="92">
        <f>$B32      +$C32      +$D32</f>
        <v>1754000</v>
      </c>
      <c r="F32" s="93">
        <v>1754000</v>
      </c>
      <c r="G32" s="94">
        <v>1754000</v>
      </c>
      <c r="H32" s="93">
        <v>361000</v>
      </c>
      <c r="I32" s="94">
        <v>650970</v>
      </c>
      <c r="J32" s="93"/>
      <c r="K32" s="94">
        <v>643591</v>
      </c>
      <c r="L32" s="93">
        <v>440000</v>
      </c>
      <c r="M32" s="94">
        <v>459438</v>
      </c>
      <c r="N32" s="93"/>
      <c r="O32" s="94"/>
      <c r="P32" s="93">
        <f>$H32      +$J32      +$L32      +$N32</f>
        <v>801000</v>
      </c>
      <c r="Q32" s="94">
        <f>$I32      +$K32      +$M32      +$O32</f>
        <v>1753999</v>
      </c>
      <c r="R32" s="48">
        <f>IF(($J32      =0),0,((($L32      -$J32      )/$J32      )*100))</f>
        <v>0</v>
      </c>
      <c r="S32" s="49">
        <f>IF(($K32      =0),0,((($M32      -$K32      )/$K32      )*100))</f>
        <v>-28.613358483881846</v>
      </c>
      <c r="T32" s="48">
        <f>IF(($E32      =0),0,(($P32      /$E32      )*100))</f>
        <v>45.66704675028506</v>
      </c>
      <c r="U32" s="50">
        <f>IF(($E32      =0),0,(($Q32      /$E32      )*100))</f>
        <v>99.999942987457231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1754000</v>
      </c>
      <c r="C33" s="95">
        <f>C32</f>
        <v>0</v>
      </c>
      <c r="D33" s="95"/>
      <c r="E33" s="95">
        <f>$B33      +$C33      +$D33</f>
        <v>1754000</v>
      </c>
      <c r="F33" s="96">
        <f t="shared" ref="F33:O33" si="17">F32</f>
        <v>1754000</v>
      </c>
      <c r="G33" s="97">
        <f t="shared" si="17"/>
        <v>1754000</v>
      </c>
      <c r="H33" s="96">
        <f t="shared" si="17"/>
        <v>361000</v>
      </c>
      <c r="I33" s="97">
        <f t="shared" si="17"/>
        <v>650970</v>
      </c>
      <c r="J33" s="96">
        <f t="shared" si="17"/>
        <v>0</v>
      </c>
      <c r="K33" s="97">
        <f t="shared" si="17"/>
        <v>643591</v>
      </c>
      <c r="L33" s="96">
        <f t="shared" si="17"/>
        <v>440000</v>
      </c>
      <c r="M33" s="97">
        <f t="shared" si="17"/>
        <v>459438</v>
      </c>
      <c r="N33" s="96">
        <f t="shared" si="17"/>
        <v>0</v>
      </c>
      <c r="O33" s="97">
        <f t="shared" si="17"/>
        <v>0</v>
      </c>
      <c r="P33" s="96">
        <f>$H33      +$J33      +$L33      +$N33</f>
        <v>801000</v>
      </c>
      <c r="Q33" s="97">
        <f>$I33      +$K33      +$M33      +$O33</f>
        <v>1753999</v>
      </c>
      <c r="R33" s="52">
        <f>IF(($J33      =0),0,((($L33      -$J33      )/$J33      )*100))</f>
        <v>0</v>
      </c>
      <c r="S33" s="53">
        <f>IF(($K33      =0),0,((($M33      -$K33      )/$K33      )*100))</f>
        <v>-28.613358483881846</v>
      </c>
      <c r="T33" s="52">
        <f>IF($E33   =0,0,($P33   /$E33   )*100)</f>
        <v>45.66704675028506</v>
      </c>
      <c r="U33" s="54">
        <f>IF($E33   =0,0,($Q33   /$E33   )*100)</f>
        <v>99.999942987457231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13361000</v>
      </c>
      <c r="C35" s="92"/>
      <c r="D35" s="92"/>
      <c r="E35" s="92">
        <f t="shared" ref="E35:E40" si="18">$B35      +$C35      +$D35</f>
        <v>13361000</v>
      </c>
      <c r="F35" s="93">
        <v>13361000</v>
      </c>
      <c r="G35" s="94">
        <v>13361000</v>
      </c>
      <c r="H35" s="93"/>
      <c r="I35" s="94">
        <v>3045800</v>
      </c>
      <c r="J35" s="93">
        <v>7054000</v>
      </c>
      <c r="K35" s="94">
        <v>4908898</v>
      </c>
      <c r="L35" s="93">
        <v>3805000</v>
      </c>
      <c r="M35" s="94">
        <v>2904935</v>
      </c>
      <c r="N35" s="93"/>
      <c r="O35" s="94"/>
      <c r="P35" s="93">
        <f t="shared" ref="P35:P40" si="19">$H35      +$J35      +$L35      +$N35</f>
        <v>10859000</v>
      </c>
      <c r="Q35" s="94">
        <f t="shared" ref="Q35:Q40" si="20">$I35      +$K35      +$M35      +$O35</f>
        <v>10859633</v>
      </c>
      <c r="R35" s="48">
        <f t="shared" ref="R35:R40" si="21">IF(($J35      =0),0,((($L35      -$J35      )/$J35      )*100))</f>
        <v>-46.05897363198185</v>
      </c>
      <c r="S35" s="49">
        <f t="shared" ref="S35:S40" si="22">IF(($K35      =0),0,((($M35      -$K35      )/$K35      )*100))</f>
        <v>-40.823072714079615</v>
      </c>
      <c r="T35" s="48">
        <f t="shared" ref="T35:T39" si="23">IF(($E35      =0),0,(($P35      /$E35      )*100))</f>
        <v>81.273856747249468</v>
      </c>
      <c r="U35" s="50">
        <f t="shared" ref="U35:U39" si="24">IF(($E35      =0),0,(($Q35      /$E35      )*100))</f>
        <v>81.278594416585577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13203000</v>
      </c>
      <c r="C36" s="92">
        <v>6166000</v>
      </c>
      <c r="D36" s="92"/>
      <c r="E36" s="92">
        <f t="shared" si="18"/>
        <v>19369000</v>
      </c>
      <c r="F36" s="93">
        <v>19369000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26564000</v>
      </c>
      <c r="C40" s="95">
        <f>SUM(C35:C39)</f>
        <v>6166000</v>
      </c>
      <c r="D40" s="95"/>
      <c r="E40" s="95">
        <f t="shared" si="18"/>
        <v>32730000</v>
      </c>
      <c r="F40" s="96">
        <f t="shared" ref="F40:O40" si="25">SUM(F35:F39)</f>
        <v>32730000</v>
      </c>
      <c r="G40" s="97">
        <f t="shared" si="25"/>
        <v>13361000</v>
      </c>
      <c r="H40" s="96">
        <f t="shared" si="25"/>
        <v>0</v>
      </c>
      <c r="I40" s="97">
        <f t="shared" si="25"/>
        <v>3045800</v>
      </c>
      <c r="J40" s="96">
        <f t="shared" si="25"/>
        <v>7054000</v>
      </c>
      <c r="K40" s="97">
        <f t="shared" si="25"/>
        <v>4908898</v>
      </c>
      <c r="L40" s="96">
        <f t="shared" si="25"/>
        <v>3805000</v>
      </c>
      <c r="M40" s="97">
        <f t="shared" si="25"/>
        <v>2904935</v>
      </c>
      <c r="N40" s="96">
        <f t="shared" si="25"/>
        <v>0</v>
      </c>
      <c r="O40" s="97">
        <f t="shared" si="25"/>
        <v>0</v>
      </c>
      <c r="P40" s="96">
        <f t="shared" si="19"/>
        <v>10859000</v>
      </c>
      <c r="Q40" s="97">
        <f t="shared" si="20"/>
        <v>10859633</v>
      </c>
      <c r="R40" s="52">
        <f t="shared" si="21"/>
        <v>-46.05897363198185</v>
      </c>
      <c r="S40" s="53">
        <f t="shared" si="22"/>
        <v>-40.823072714079615</v>
      </c>
      <c r="T40" s="52">
        <f>IF((+$E35+$E38) =0,0,(P40   /(+$E35+$E38) )*100)</f>
        <v>81.273856747249468</v>
      </c>
      <c r="U40" s="54">
        <f>IF((+$E35+$E38) =0,0,(Q40   /(+$E35+$E38) )*100)</f>
        <v>81.278594416585577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269000</v>
      </c>
      <c r="D52" s="92"/>
      <c r="E52" s="92">
        <f t="shared" si="26"/>
        <v>269000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269000</v>
      </c>
      <c r="D53" s="95"/>
      <c r="E53" s="95">
        <f t="shared" si="26"/>
        <v>269000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35718000</v>
      </c>
      <c r="C67" s="104">
        <f>SUM(C9:C14,C17:C23,C26:C29,C32,C35:C39,C42:C52,C55:C58,C61:C65)</f>
        <v>39799000</v>
      </c>
      <c r="D67" s="104"/>
      <c r="E67" s="104">
        <f t="shared" si="35"/>
        <v>75517000</v>
      </c>
      <c r="F67" s="105">
        <f t="shared" ref="F67:O67" si="43">SUM(F9:F14,F17:F23,F26:F29,F32,F35:F39,F42:F52,F55:F58,F61:F65)</f>
        <v>75248000</v>
      </c>
      <c r="G67" s="106">
        <f t="shared" si="43"/>
        <v>55879000</v>
      </c>
      <c r="H67" s="105">
        <f t="shared" si="43"/>
        <v>3339000</v>
      </c>
      <c r="I67" s="106">
        <f t="shared" si="43"/>
        <v>4019544</v>
      </c>
      <c r="J67" s="105">
        <f t="shared" si="43"/>
        <v>9770000</v>
      </c>
      <c r="K67" s="106">
        <f t="shared" si="43"/>
        <v>9534521</v>
      </c>
      <c r="L67" s="105">
        <f t="shared" si="43"/>
        <v>6169000</v>
      </c>
      <c r="M67" s="106">
        <f t="shared" si="43"/>
        <v>7007281</v>
      </c>
      <c r="N67" s="105">
        <f t="shared" si="43"/>
        <v>0</v>
      </c>
      <c r="O67" s="106">
        <f t="shared" si="43"/>
        <v>0</v>
      </c>
      <c r="P67" s="105">
        <f t="shared" si="36"/>
        <v>19278000</v>
      </c>
      <c r="Q67" s="106">
        <f t="shared" si="37"/>
        <v>20561346</v>
      </c>
      <c r="R67" s="61">
        <f t="shared" si="38"/>
        <v>-36.857727737973391</v>
      </c>
      <c r="S67" s="62">
        <f t="shared" si="39"/>
        <v>-26.506208334954636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34.499543656829935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36.796195350668413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52455000</v>
      </c>
      <c r="C69" s="92">
        <v>-3508000</v>
      </c>
      <c r="D69" s="92"/>
      <c r="E69" s="92">
        <f>$B69      +$C69      +$D69</f>
        <v>48947000</v>
      </c>
      <c r="F69" s="93">
        <v>48947000</v>
      </c>
      <c r="G69" s="94">
        <v>48947000</v>
      </c>
      <c r="H69" s="93">
        <v>13702000</v>
      </c>
      <c r="I69" s="94">
        <v>14239074</v>
      </c>
      <c r="J69" s="93">
        <v>23138000</v>
      </c>
      <c r="K69" s="94">
        <v>24547162</v>
      </c>
      <c r="L69" s="93">
        <v>9790000</v>
      </c>
      <c r="M69" s="94">
        <v>10058102</v>
      </c>
      <c r="N69" s="93"/>
      <c r="O69" s="94"/>
      <c r="P69" s="93">
        <f>$H69      +$J69      +$L69      +$N69</f>
        <v>46630000</v>
      </c>
      <c r="Q69" s="94">
        <f>$I69      +$K69      +$M69      +$O69</f>
        <v>48844338</v>
      </c>
      <c r="R69" s="48">
        <f>IF(($J69      =0),0,((($L69      -$J69      )/$J69      )*100))</f>
        <v>-57.688650704468834</v>
      </c>
      <c r="S69" s="49">
        <f>IF(($K69      =0),0,((($M69      -$K69      )/$K69      )*100))</f>
        <v>-59.025397722148085</v>
      </c>
      <c r="T69" s="48">
        <f>IF(($E69      =0),0,(($P69      /$E69      )*100))</f>
        <v>95.266308456085156</v>
      </c>
      <c r="U69" s="50">
        <f>IF(($E69      =0),0,(($Q69      /$E69      )*100))</f>
        <v>99.790258851410712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52455000</v>
      </c>
      <c r="C71" s="101">
        <f>SUM(C69:C70)</f>
        <v>-3508000</v>
      </c>
      <c r="D71" s="101"/>
      <c r="E71" s="101">
        <f>$B71      +$C71      +$D71</f>
        <v>48947000</v>
      </c>
      <c r="F71" s="102">
        <f t="shared" ref="F71:O71" si="44">SUM(F69:F70)</f>
        <v>48947000</v>
      </c>
      <c r="G71" s="103">
        <f t="shared" si="44"/>
        <v>48947000</v>
      </c>
      <c r="H71" s="102">
        <f t="shared" si="44"/>
        <v>13702000</v>
      </c>
      <c r="I71" s="103">
        <f t="shared" si="44"/>
        <v>14239074</v>
      </c>
      <c r="J71" s="102">
        <f t="shared" si="44"/>
        <v>23138000</v>
      </c>
      <c r="K71" s="103">
        <f t="shared" si="44"/>
        <v>24547162</v>
      </c>
      <c r="L71" s="102">
        <f t="shared" si="44"/>
        <v>9790000</v>
      </c>
      <c r="M71" s="103">
        <f t="shared" si="44"/>
        <v>10058102</v>
      </c>
      <c r="N71" s="102">
        <f t="shared" si="44"/>
        <v>0</v>
      </c>
      <c r="O71" s="103">
        <f t="shared" si="44"/>
        <v>0</v>
      </c>
      <c r="P71" s="102">
        <f>$H71      +$J71      +$L71      +$N71</f>
        <v>46630000</v>
      </c>
      <c r="Q71" s="103">
        <f>$I71      +$K71      +$M71      +$O71</f>
        <v>48844338</v>
      </c>
      <c r="R71" s="57">
        <f>IF(($J71      =0),0,((($L71      -$J71      )/$J71      )*100))</f>
        <v>-57.688650704468834</v>
      </c>
      <c r="S71" s="58">
        <f>IF(($K71      =0),0,((($M71      -$K71      )/$K71      )*100))</f>
        <v>-59.025397722148085</v>
      </c>
      <c r="T71" s="57">
        <f>IF(($E69      =0),0,(($P69      /$E69      )*100))</f>
        <v>95.266308456085156</v>
      </c>
      <c r="U71" s="59">
        <f>IF($E69   =0,0,($Q69   /$E69 )*100)</f>
        <v>99.790258851410712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52455000</v>
      </c>
      <c r="C72" s="104">
        <f>SUM(C69:C70)</f>
        <v>-3508000</v>
      </c>
      <c r="D72" s="104"/>
      <c r="E72" s="104">
        <f>$B72      +$C72      +$D72</f>
        <v>48947000</v>
      </c>
      <c r="F72" s="105">
        <f t="shared" ref="F72:O72" si="45">SUM(F69:F70)</f>
        <v>48947000</v>
      </c>
      <c r="G72" s="106">
        <f t="shared" si="45"/>
        <v>48947000</v>
      </c>
      <c r="H72" s="105">
        <f t="shared" si="45"/>
        <v>13702000</v>
      </c>
      <c r="I72" s="106">
        <f t="shared" si="45"/>
        <v>14239074</v>
      </c>
      <c r="J72" s="105">
        <f t="shared" si="45"/>
        <v>23138000</v>
      </c>
      <c r="K72" s="106">
        <f t="shared" si="45"/>
        <v>24547162</v>
      </c>
      <c r="L72" s="105">
        <f t="shared" si="45"/>
        <v>9790000</v>
      </c>
      <c r="M72" s="106">
        <f t="shared" si="45"/>
        <v>10058102</v>
      </c>
      <c r="N72" s="105">
        <f t="shared" si="45"/>
        <v>0</v>
      </c>
      <c r="O72" s="106">
        <f t="shared" si="45"/>
        <v>0</v>
      </c>
      <c r="P72" s="105">
        <f>$H72      +$J72      +$L72      +$N72</f>
        <v>46630000</v>
      </c>
      <c r="Q72" s="106">
        <f>$I72      +$K72      +$M72      +$O72</f>
        <v>48844338</v>
      </c>
      <c r="R72" s="61">
        <f>IF(($J72      =0),0,((($L72      -$J72      )/$J72      )*100))</f>
        <v>-57.688650704468834</v>
      </c>
      <c r="S72" s="62">
        <f>IF(($K72      =0),0,((($M72      -$K72      )/$K72      )*100))</f>
        <v>-59.025397722148085</v>
      </c>
      <c r="T72" s="61">
        <f>IF(($E69      =0),0,(($P69      /$E69      )*100))</f>
        <v>95.266308456085156</v>
      </c>
      <c r="U72" s="65">
        <f>IF($E69   =0,0,($Q69   /$E69 )*100)</f>
        <v>99.790258851410712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88173000</v>
      </c>
      <c r="C73" s="104">
        <f>SUM(C9:C14,C17:C23,C26:C29,C32,C35:C39,C42:C52,C55:C58,C61:C65,C69:C70)</f>
        <v>36291000</v>
      </c>
      <c r="D73" s="104"/>
      <c r="E73" s="104">
        <f>$B73      +$C73      +$D73</f>
        <v>124464000</v>
      </c>
      <c r="F73" s="105">
        <f t="shared" ref="F73:O73" si="46">SUM(F9:F14,F17:F23,F26:F29,F32,F35:F39,F42:F52,F55:F58,F61:F65,F69:F70)</f>
        <v>124195000</v>
      </c>
      <c r="G73" s="106">
        <f t="shared" si="46"/>
        <v>104826000</v>
      </c>
      <c r="H73" s="105">
        <f t="shared" si="46"/>
        <v>17041000</v>
      </c>
      <c r="I73" s="106">
        <f t="shared" si="46"/>
        <v>18258618</v>
      </c>
      <c r="J73" s="105">
        <f t="shared" si="46"/>
        <v>32908000</v>
      </c>
      <c r="K73" s="106">
        <f t="shared" si="46"/>
        <v>34081683</v>
      </c>
      <c r="L73" s="105">
        <f t="shared" si="46"/>
        <v>15959000</v>
      </c>
      <c r="M73" s="106">
        <f t="shared" si="46"/>
        <v>17065383</v>
      </c>
      <c r="N73" s="105">
        <f t="shared" si="46"/>
        <v>0</v>
      </c>
      <c r="O73" s="106">
        <f t="shared" si="46"/>
        <v>0</v>
      </c>
      <c r="P73" s="105">
        <f>$H73      +$J73      +$L73      +$N73</f>
        <v>65908000</v>
      </c>
      <c r="Q73" s="106">
        <f>$I73      +$K73      +$M73      +$O73</f>
        <v>69405684</v>
      </c>
      <c r="R73" s="61">
        <f>IF(($J73      =0),0,((($L73      -$J73      )/$J73      )*100))</f>
        <v>-51.504193509177099</v>
      </c>
      <c r="S73" s="62">
        <f>IF(($K73      =0),0,((($M73      -$K73      )/$K73      )*100))</f>
        <v>-49.927992112361352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62.873714536469961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66.210371472726237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95I2+6JbMLdms81FJZbkH8QpUmBjcChYJkuwSwbF6YeeGcbOtQvh57TQ2YuZ5uTrUrLxFPHRJukQqZxIiC1x2Q==" saltValue="i1pJIUuQ8+0BZn0HWUBr9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224000</v>
      </c>
      <c r="I10" s="94">
        <v>706078</v>
      </c>
      <c r="J10" s="93">
        <v>693000</v>
      </c>
      <c r="K10" s="94">
        <v>312558</v>
      </c>
      <c r="L10" s="93">
        <v>335000</v>
      </c>
      <c r="M10" s="94">
        <v>266500</v>
      </c>
      <c r="N10" s="93"/>
      <c r="O10" s="94"/>
      <c r="P10" s="93">
        <f t="shared" ref="P10:P15" si="1">$H10      +$J10      +$L10      +$N10</f>
        <v>1252000</v>
      </c>
      <c r="Q10" s="94">
        <f t="shared" ref="Q10:Q15" si="2">$I10      +$K10      +$M10      +$O10</f>
        <v>1285136</v>
      </c>
      <c r="R10" s="48">
        <f t="shared" ref="R10:R15" si="3">IF(($J10      =0),0,((($L10      -$J10      )/$J10      )*100))</f>
        <v>-51.659451659451662</v>
      </c>
      <c r="S10" s="49">
        <f t="shared" ref="S10:S15" si="4">IF(($K10      =0),0,((($M10      -$K10      )/$K10      )*100))</f>
        <v>-14.735825030874269</v>
      </c>
      <c r="T10" s="48">
        <f t="shared" ref="T10:T14" si="5">IF(($E10      =0),0,(($P10      /$E10      )*100))</f>
        <v>43.929824561403507</v>
      </c>
      <c r="U10" s="50">
        <f t="shared" ref="U10:U14" si="6">IF(($E10      =0),0,(($Q10      /$E10      )*100))</f>
        <v>45.092491228070173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5500000</v>
      </c>
      <c r="C11" s="92">
        <v>-80000</v>
      </c>
      <c r="D11" s="92"/>
      <c r="E11" s="92">
        <f t="shared" si="0"/>
        <v>5420000</v>
      </c>
      <c r="F11" s="93">
        <v>5420000</v>
      </c>
      <c r="G11" s="94">
        <v>5420000</v>
      </c>
      <c r="H11" s="93">
        <v>1933000</v>
      </c>
      <c r="I11" s="94">
        <v>1159235</v>
      </c>
      <c r="J11" s="93">
        <v>1067000</v>
      </c>
      <c r="K11" s="94">
        <v>1838303</v>
      </c>
      <c r="L11" s="93">
        <v>1117000</v>
      </c>
      <c r="M11" s="94">
        <v>1119149</v>
      </c>
      <c r="N11" s="93"/>
      <c r="O11" s="94"/>
      <c r="P11" s="93">
        <f t="shared" si="1"/>
        <v>4117000</v>
      </c>
      <c r="Q11" s="94">
        <f t="shared" si="2"/>
        <v>4116687</v>
      </c>
      <c r="R11" s="48">
        <f t="shared" si="3"/>
        <v>4.6860356138706658</v>
      </c>
      <c r="S11" s="49">
        <f t="shared" si="4"/>
        <v>-39.120536712391804</v>
      </c>
      <c r="T11" s="48">
        <f t="shared" si="5"/>
        <v>75.959409594095945</v>
      </c>
      <c r="U11" s="50">
        <f t="shared" si="6"/>
        <v>75.953634686346859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9350000</v>
      </c>
      <c r="C15" s="95">
        <f>SUM(C9:C14)</f>
        <v>-1080000</v>
      </c>
      <c r="D15" s="95"/>
      <c r="E15" s="95">
        <f t="shared" si="0"/>
        <v>8270000</v>
      </c>
      <c r="F15" s="96">
        <f t="shared" ref="F15:O15" si="7">SUM(F9:F14)</f>
        <v>8270000</v>
      </c>
      <c r="G15" s="97">
        <f t="shared" si="7"/>
        <v>8270000</v>
      </c>
      <c r="H15" s="96">
        <f t="shared" si="7"/>
        <v>2157000</v>
      </c>
      <c r="I15" s="97">
        <f t="shared" si="7"/>
        <v>1865313</v>
      </c>
      <c r="J15" s="96">
        <f t="shared" si="7"/>
        <v>1760000</v>
      </c>
      <c r="K15" s="97">
        <f t="shared" si="7"/>
        <v>2150861</v>
      </c>
      <c r="L15" s="96">
        <f t="shared" si="7"/>
        <v>1452000</v>
      </c>
      <c r="M15" s="97">
        <f t="shared" si="7"/>
        <v>1385649</v>
      </c>
      <c r="N15" s="96">
        <f t="shared" si="7"/>
        <v>0</v>
      </c>
      <c r="O15" s="97">
        <f t="shared" si="7"/>
        <v>0</v>
      </c>
      <c r="P15" s="96">
        <f t="shared" si="1"/>
        <v>5369000</v>
      </c>
      <c r="Q15" s="97">
        <f t="shared" si="2"/>
        <v>5401823</v>
      </c>
      <c r="R15" s="52">
        <f t="shared" si="3"/>
        <v>-17.5</v>
      </c>
      <c r="S15" s="53">
        <f t="shared" si="4"/>
        <v>-35.577008463122446</v>
      </c>
      <c r="T15" s="52">
        <f>IF((SUM($E9:$E13))=0,0,(P15/(SUM($E9:$E13))*100))</f>
        <v>64.921402660217652</v>
      </c>
      <c r="U15" s="54">
        <f>IF((SUM($E9:$E13))=0,0,(Q15/(SUM($E9:$E13))*100))</f>
        <v>65.318295042321637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5360000</v>
      </c>
      <c r="C20" s="92"/>
      <c r="D20" s="92"/>
      <c r="E20" s="92">
        <f t="shared" si="8"/>
        <v>5360000</v>
      </c>
      <c r="F20" s="93">
        <v>5360000</v>
      </c>
      <c r="G20" s="94">
        <v>5360000</v>
      </c>
      <c r="H20" s="93"/>
      <c r="I20" s="94"/>
      <c r="J20" s="93">
        <v>2252000</v>
      </c>
      <c r="K20" s="94"/>
      <c r="L20" s="93"/>
      <c r="M20" s="94"/>
      <c r="N20" s="93"/>
      <c r="O20" s="94"/>
      <c r="P20" s="93">
        <f t="shared" si="9"/>
        <v>2252000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42.014925373134325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40215000</v>
      </c>
      <c r="D21" s="92"/>
      <c r="E21" s="92">
        <f t="shared" si="8"/>
        <v>40215000</v>
      </c>
      <c r="F21" s="93">
        <v>40215000</v>
      </c>
      <c r="G21" s="94">
        <v>40215000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5360000</v>
      </c>
      <c r="C24" s="95">
        <f>SUM(C17:C23)</f>
        <v>40215000</v>
      </c>
      <c r="D24" s="95"/>
      <c r="E24" s="95">
        <f t="shared" si="8"/>
        <v>45575000</v>
      </c>
      <c r="F24" s="96">
        <f t="shared" ref="F24:O24" si="15">SUM(F17:F23)</f>
        <v>45575000</v>
      </c>
      <c r="G24" s="97">
        <f t="shared" si="15"/>
        <v>45575000</v>
      </c>
      <c r="H24" s="96">
        <f t="shared" si="15"/>
        <v>0</v>
      </c>
      <c r="I24" s="97">
        <f t="shared" si="15"/>
        <v>0</v>
      </c>
      <c r="J24" s="96">
        <f t="shared" si="15"/>
        <v>2252000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2252000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4.9413055403181572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4238000</v>
      </c>
      <c r="C32" s="92">
        <v>-237000</v>
      </c>
      <c r="D32" s="92"/>
      <c r="E32" s="92">
        <f>$B32      +$C32      +$D32</f>
        <v>4001000</v>
      </c>
      <c r="F32" s="93">
        <v>4001000</v>
      </c>
      <c r="G32" s="94">
        <v>4001000</v>
      </c>
      <c r="H32" s="93">
        <v>1059000</v>
      </c>
      <c r="I32" s="94">
        <v>1874927</v>
      </c>
      <c r="J32" s="93">
        <v>1496000</v>
      </c>
      <c r="K32" s="94">
        <v>2250683</v>
      </c>
      <c r="L32" s="93">
        <v>1418000</v>
      </c>
      <c r="M32" s="94">
        <v>2126768</v>
      </c>
      <c r="N32" s="93"/>
      <c r="O32" s="94"/>
      <c r="P32" s="93">
        <f>$H32      +$J32      +$L32      +$N32</f>
        <v>3973000</v>
      </c>
      <c r="Q32" s="94">
        <f>$I32      +$K32      +$M32      +$O32</f>
        <v>6252378</v>
      </c>
      <c r="R32" s="48">
        <f>IF(($J32      =0),0,((($L32      -$J32      )/$J32      )*100))</f>
        <v>-5.213903743315508</v>
      </c>
      <c r="S32" s="49">
        <f>IF(($K32      =0),0,((($M32      -$K32      )/$K32      )*100))</f>
        <v>-5.5056620590283041</v>
      </c>
      <c r="T32" s="48">
        <f>IF(($E32      =0),0,(($P32      /$E32      )*100))</f>
        <v>99.300174956260932</v>
      </c>
      <c r="U32" s="50">
        <f>IF(($E32      =0),0,(($Q32      /$E32      )*100))</f>
        <v>156.2703824043989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4238000</v>
      </c>
      <c r="C33" s="95">
        <f>C32</f>
        <v>-237000</v>
      </c>
      <c r="D33" s="95"/>
      <c r="E33" s="95">
        <f>$B33      +$C33      +$D33</f>
        <v>4001000</v>
      </c>
      <c r="F33" s="96">
        <f t="shared" ref="F33:O33" si="17">F32</f>
        <v>4001000</v>
      </c>
      <c r="G33" s="97">
        <f t="shared" si="17"/>
        <v>4001000</v>
      </c>
      <c r="H33" s="96">
        <f t="shared" si="17"/>
        <v>1059000</v>
      </c>
      <c r="I33" s="97">
        <f t="shared" si="17"/>
        <v>1874927</v>
      </c>
      <c r="J33" s="96">
        <f t="shared" si="17"/>
        <v>1496000</v>
      </c>
      <c r="K33" s="97">
        <f t="shared" si="17"/>
        <v>2250683</v>
      </c>
      <c r="L33" s="96">
        <f t="shared" si="17"/>
        <v>1418000</v>
      </c>
      <c r="M33" s="97">
        <f t="shared" si="17"/>
        <v>2126768</v>
      </c>
      <c r="N33" s="96">
        <f t="shared" si="17"/>
        <v>0</v>
      </c>
      <c r="O33" s="97">
        <f t="shared" si="17"/>
        <v>0</v>
      </c>
      <c r="P33" s="96">
        <f>$H33      +$J33      +$L33      +$N33</f>
        <v>3973000</v>
      </c>
      <c r="Q33" s="97">
        <f>$I33      +$K33      +$M33      +$O33</f>
        <v>6252378</v>
      </c>
      <c r="R33" s="52">
        <f>IF(($J33      =0),0,((($L33      -$J33      )/$J33      )*100))</f>
        <v>-5.213903743315508</v>
      </c>
      <c r="S33" s="53">
        <f>IF(($K33      =0),0,((($M33      -$K33      )/$K33      )*100))</f>
        <v>-5.5056620590283041</v>
      </c>
      <c r="T33" s="52">
        <f>IF($E33   =0,0,($P33   /$E33   )*100)</f>
        <v>99.300174956260932</v>
      </c>
      <c r="U33" s="54">
        <f>IF($E33   =0,0,($Q33   /$E33   )*100)</f>
        <v>156.2703824043989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66797000</v>
      </c>
      <c r="C36" s="92">
        <v>-14291000</v>
      </c>
      <c r="D36" s="92"/>
      <c r="E36" s="92">
        <f t="shared" si="18"/>
        <v>52506000</v>
      </c>
      <c r="F36" s="93">
        <v>52506000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>
        <v>-3000000</v>
      </c>
      <c r="D38" s="92"/>
      <c r="E38" s="92">
        <f t="shared" si="18"/>
        <v>1000000</v>
      </c>
      <c r="F38" s="93">
        <v>1000000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70797000</v>
      </c>
      <c r="C40" s="95">
        <f>SUM(C35:C39)</f>
        <v>-17291000</v>
      </c>
      <c r="D40" s="95"/>
      <c r="E40" s="95">
        <f t="shared" si="18"/>
        <v>53506000</v>
      </c>
      <c r="F40" s="96">
        <f t="shared" ref="F40:O40" si="25">SUM(F35:F39)</f>
        <v>53506000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89745000</v>
      </c>
      <c r="C67" s="104">
        <f>SUM(C9:C14,C17:C23,C26:C29,C32,C35:C39,C42:C52,C55:C58,C61:C65)</f>
        <v>21607000</v>
      </c>
      <c r="D67" s="104"/>
      <c r="E67" s="104">
        <f t="shared" si="35"/>
        <v>111352000</v>
      </c>
      <c r="F67" s="105">
        <f t="shared" ref="F67:O67" si="43">SUM(F9:F14,F17:F23,F26:F29,F32,F35:F39,F42:F52,F55:F58,F61:F65)</f>
        <v>111352000</v>
      </c>
      <c r="G67" s="106">
        <f t="shared" si="43"/>
        <v>58846000</v>
      </c>
      <c r="H67" s="105">
        <f t="shared" si="43"/>
        <v>3216000</v>
      </c>
      <c r="I67" s="106">
        <f t="shared" si="43"/>
        <v>3740240</v>
      </c>
      <c r="J67" s="105">
        <f t="shared" si="43"/>
        <v>5508000</v>
      </c>
      <c r="K67" s="106">
        <f t="shared" si="43"/>
        <v>4401544</v>
      </c>
      <c r="L67" s="105">
        <f t="shared" si="43"/>
        <v>2870000</v>
      </c>
      <c r="M67" s="106">
        <f t="shared" si="43"/>
        <v>3512417</v>
      </c>
      <c r="N67" s="105">
        <f t="shared" si="43"/>
        <v>0</v>
      </c>
      <c r="O67" s="106">
        <f t="shared" si="43"/>
        <v>0</v>
      </c>
      <c r="P67" s="105">
        <f t="shared" si="36"/>
        <v>11594000</v>
      </c>
      <c r="Q67" s="106">
        <f t="shared" si="37"/>
        <v>11654201</v>
      </c>
      <c r="R67" s="61">
        <f t="shared" si="38"/>
        <v>-47.893972403776324</v>
      </c>
      <c r="S67" s="62">
        <f t="shared" si="39"/>
        <v>-20.20034333406641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19.702273731434591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19.8045763518336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103269000</v>
      </c>
      <c r="C69" s="92">
        <v>-6907000</v>
      </c>
      <c r="D69" s="92"/>
      <c r="E69" s="92">
        <f>$B69      +$C69      +$D69</f>
        <v>96362000</v>
      </c>
      <c r="F69" s="93">
        <v>96362000</v>
      </c>
      <c r="G69" s="94">
        <v>96362000</v>
      </c>
      <c r="H69" s="93">
        <v>24623000</v>
      </c>
      <c r="I69" s="94">
        <v>28279094</v>
      </c>
      <c r="J69" s="93">
        <v>35375000</v>
      </c>
      <c r="K69" s="94">
        <v>30550612</v>
      </c>
      <c r="L69" s="93">
        <v>23018000</v>
      </c>
      <c r="M69" s="94">
        <v>17066140</v>
      </c>
      <c r="N69" s="93"/>
      <c r="O69" s="94"/>
      <c r="P69" s="93">
        <f>$H69      +$J69      +$L69      +$N69</f>
        <v>83016000</v>
      </c>
      <c r="Q69" s="94">
        <f>$I69      +$K69      +$M69      +$O69</f>
        <v>75895846</v>
      </c>
      <c r="R69" s="48">
        <f>IF(($J69      =0),0,((($L69      -$J69      )/$J69      )*100))</f>
        <v>-34.931448763250884</v>
      </c>
      <c r="S69" s="49">
        <f>IF(($K69      =0),0,((($M69      -$K69      )/$K69      )*100))</f>
        <v>-44.138140342327674</v>
      </c>
      <c r="T69" s="48">
        <f>IF(($E69      =0),0,(($P69      /$E69      )*100))</f>
        <v>86.150142172225557</v>
      </c>
      <c r="U69" s="50">
        <f>IF(($E69      =0),0,(($Q69      /$E69      )*100))</f>
        <v>78.761177642639211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103269000</v>
      </c>
      <c r="C71" s="101">
        <f>SUM(C69:C70)</f>
        <v>-6907000</v>
      </c>
      <c r="D71" s="101"/>
      <c r="E71" s="101">
        <f>$B71      +$C71      +$D71</f>
        <v>96362000</v>
      </c>
      <c r="F71" s="102">
        <f t="shared" ref="F71:O71" si="44">SUM(F69:F70)</f>
        <v>96362000</v>
      </c>
      <c r="G71" s="103">
        <f t="shared" si="44"/>
        <v>96362000</v>
      </c>
      <c r="H71" s="102">
        <f t="shared" si="44"/>
        <v>24623000</v>
      </c>
      <c r="I71" s="103">
        <f t="shared" si="44"/>
        <v>28279094</v>
      </c>
      <c r="J71" s="102">
        <f t="shared" si="44"/>
        <v>35375000</v>
      </c>
      <c r="K71" s="103">
        <f t="shared" si="44"/>
        <v>30550612</v>
      </c>
      <c r="L71" s="102">
        <f t="shared" si="44"/>
        <v>23018000</v>
      </c>
      <c r="M71" s="103">
        <f t="shared" si="44"/>
        <v>17066140</v>
      </c>
      <c r="N71" s="102">
        <f t="shared" si="44"/>
        <v>0</v>
      </c>
      <c r="O71" s="103">
        <f t="shared" si="44"/>
        <v>0</v>
      </c>
      <c r="P71" s="102">
        <f>$H71      +$J71      +$L71      +$N71</f>
        <v>83016000</v>
      </c>
      <c r="Q71" s="103">
        <f>$I71      +$K71      +$M71      +$O71</f>
        <v>75895846</v>
      </c>
      <c r="R71" s="57">
        <f>IF(($J71      =0),0,((($L71      -$J71      )/$J71      )*100))</f>
        <v>-34.931448763250884</v>
      </c>
      <c r="S71" s="58">
        <f>IF(($K71      =0),0,((($M71      -$K71      )/$K71      )*100))</f>
        <v>-44.138140342327674</v>
      </c>
      <c r="T71" s="57">
        <f>IF(($E69      =0),0,(($P69      /$E69      )*100))</f>
        <v>86.150142172225557</v>
      </c>
      <c r="U71" s="59">
        <f>IF($E69   =0,0,($Q69   /$E69 )*100)</f>
        <v>78.761177642639211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103269000</v>
      </c>
      <c r="C72" s="104">
        <f>SUM(C69:C70)</f>
        <v>-6907000</v>
      </c>
      <c r="D72" s="104"/>
      <c r="E72" s="104">
        <f>$B72      +$C72      +$D72</f>
        <v>96362000</v>
      </c>
      <c r="F72" s="105">
        <f t="shared" ref="F72:O72" si="45">SUM(F69:F70)</f>
        <v>96362000</v>
      </c>
      <c r="G72" s="106">
        <f t="shared" si="45"/>
        <v>96362000</v>
      </c>
      <c r="H72" s="105">
        <f t="shared" si="45"/>
        <v>24623000</v>
      </c>
      <c r="I72" s="106">
        <f t="shared" si="45"/>
        <v>28279094</v>
      </c>
      <c r="J72" s="105">
        <f t="shared" si="45"/>
        <v>35375000</v>
      </c>
      <c r="K72" s="106">
        <f t="shared" si="45"/>
        <v>30550612</v>
      </c>
      <c r="L72" s="105">
        <f t="shared" si="45"/>
        <v>23018000</v>
      </c>
      <c r="M72" s="106">
        <f t="shared" si="45"/>
        <v>17066140</v>
      </c>
      <c r="N72" s="105">
        <f t="shared" si="45"/>
        <v>0</v>
      </c>
      <c r="O72" s="106">
        <f t="shared" si="45"/>
        <v>0</v>
      </c>
      <c r="P72" s="105">
        <f>$H72      +$J72      +$L72      +$N72</f>
        <v>83016000</v>
      </c>
      <c r="Q72" s="106">
        <f>$I72      +$K72      +$M72      +$O72</f>
        <v>75895846</v>
      </c>
      <c r="R72" s="61">
        <f>IF(($J72      =0),0,((($L72      -$J72      )/$J72      )*100))</f>
        <v>-34.931448763250884</v>
      </c>
      <c r="S72" s="62">
        <f>IF(($K72      =0),0,((($M72      -$K72      )/$K72      )*100))</f>
        <v>-44.138140342327674</v>
      </c>
      <c r="T72" s="61">
        <f>IF(($E69      =0),0,(($P69      /$E69      )*100))</f>
        <v>86.150142172225557</v>
      </c>
      <c r="U72" s="65">
        <f>IF($E69   =0,0,($Q69   /$E69 )*100)</f>
        <v>78.761177642639211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193014000</v>
      </c>
      <c r="C73" s="104">
        <f>SUM(C9:C14,C17:C23,C26:C29,C32,C35:C39,C42:C52,C55:C58,C61:C65,C69:C70)</f>
        <v>14700000</v>
      </c>
      <c r="D73" s="104"/>
      <c r="E73" s="104">
        <f>$B73      +$C73      +$D73</f>
        <v>207714000</v>
      </c>
      <c r="F73" s="105">
        <f t="shared" ref="F73:O73" si="46">SUM(F9:F14,F17:F23,F26:F29,F32,F35:F39,F42:F52,F55:F58,F61:F65,F69:F70)</f>
        <v>207714000</v>
      </c>
      <c r="G73" s="106">
        <f t="shared" si="46"/>
        <v>155208000</v>
      </c>
      <c r="H73" s="105">
        <f t="shared" si="46"/>
        <v>27839000</v>
      </c>
      <c r="I73" s="106">
        <f t="shared" si="46"/>
        <v>32019334</v>
      </c>
      <c r="J73" s="105">
        <f t="shared" si="46"/>
        <v>40883000</v>
      </c>
      <c r="K73" s="106">
        <f t="shared" si="46"/>
        <v>34952156</v>
      </c>
      <c r="L73" s="105">
        <f t="shared" si="46"/>
        <v>25888000</v>
      </c>
      <c r="M73" s="106">
        <f t="shared" si="46"/>
        <v>20578557</v>
      </c>
      <c r="N73" s="105">
        <f t="shared" si="46"/>
        <v>0</v>
      </c>
      <c r="O73" s="106">
        <f t="shared" si="46"/>
        <v>0</v>
      </c>
      <c r="P73" s="105">
        <f>$H73      +$J73      +$L73      +$N73</f>
        <v>94610000</v>
      </c>
      <c r="Q73" s="106">
        <f>$I73      +$K73      +$M73      +$O73</f>
        <v>87550047</v>
      </c>
      <c r="R73" s="61">
        <f>IF(($J73      =0),0,((($L73      -$J73      )/$J73      )*100))</f>
        <v>-36.677836753662888</v>
      </c>
      <c r="S73" s="62">
        <f>IF(($K73      =0),0,((($M73      -$K73      )/$K73      )*100))</f>
        <v>-41.123640555964556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60.956909437657856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56.408205118292877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obTeoeFqsWicq4qBSZwngzs9dFOuZJBmGKq6y9PiLmuZ6fEx45DWRPANz5IEasYX4a8dxU+oHVM1qsrs7crHQ==" saltValue="LiTPedTADcbg8Z+m0Hwp9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41000</v>
      </c>
      <c r="I10" s="94"/>
      <c r="J10" s="93">
        <v>86000</v>
      </c>
      <c r="K10" s="94"/>
      <c r="L10" s="93">
        <v>83000</v>
      </c>
      <c r="M10" s="94"/>
      <c r="N10" s="93"/>
      <c r="O10" s="94"/>
      <c r="P10" s="93">
        <f t="shared" ref="P10:P15" si="1">$H10      +$J10      +$L10      +$N10</f>
        <v>210000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-3.4883720930232558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10.5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41000</v>
      </c>
      <c r="I15" s="97">
        <f t="shared" si="7"/>
        <v>0</v>
      </c>
      <c r="J15" s="96">
        <f t="shared" si="7"/>
        <v>86000</v>
      </c>
      <c r="K15" s="97">
        <f t="shared" si="7"/>
        <v>0</v>
      </c>
      <c r="L15" s="96">
        <f t="shared" si="7"/>
        <v>83000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210000</v>
      </c>
      <c r="Q15" s="97">
        <f t="shared" si="2"/>
        <v>0</v>
      </c>
      <c r="R15" s="52">
        <f t="shared" si="3"/>
        <v>-3.4883720930232558</v>
      </c>
      <c r="S15" s="53">
        <f t="shared" si="4"/>
        <v>0</v>
      </c>
      <c r="T15" s="52">
        <f>IF((SUM($E9:$E13))=0,0,(P15/(SUM($E9:$E13))*100))</f>
        <v>10.5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17728000</v>
      </c>
      <c r="C19" s="92"/>
      <c r="D19" s="92"/>
      <c r="E19" s="92">
        <f t="shared" si="8"/>
        <v>17728000</v>
      </c>
      <c r="F19" s="93">
        <v>17728000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17728000</v>
      </c>
      <c r="C24" s="95">
        <f>SUM(C17:C23)</f>
        <v>0</v>
      </c>
      <c r="D24" s="95"/>
      <c r="E24" s="95">
        <f t="shared" si="8"/>
        <v>17728000</v>
      </c>
      <c r="F24" s="96">
        <f t="shared" ref="F24:O24" si="15">SUM(F17:F23)</f>
        <v>17728000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3155000</v>
      </c>
      <c r="C29" s="92"/>
      <c r="D29" s="92"/>
      <c r="E29" s="92">
        <f>$B29      +$C29      +$D29</f>
        <v>3155000</v>
      </c>
      <c r="F29" s="93">
        <v>3155000</v>
      </c>
      <c r="G29" s="94">
        <v>3155000</v>
      </c>
      <c r="H29" s="93"/>
      <c r="I29" s="94"/>
      <c r="J29" s="93">
        <v>846000</v>
      </c>
      <c r="K29" s="94"/>
      <c r="L29" s="93"/>
      <c r="M29" s="94"/>
      <c r="N29" s="93"/>
      <c r="O29" s="94"/>
      <c r="P29" s="93">
        <f>$H29      +$J29      +$L29      +$N29</f>
        <v>846000</v>
      </c>
      <c r="Q29" s="94">
        <f>$I29      +$K29      +$M29      +$O29</f>
        <v>0</v>
      </c>
      <c r="R29" s="48">
        <f>IF(($J29      =0),0,((($L29      -$J29      )/$J29      )*100))</f>
        <v>-100</v>
      </c>
      <c r="S29" s="49">
        <f>IF(($K29      =0),0,((($M29      -$K29      )/$K29      )*100))</f>
        <v>0</v>
      </c>
      <c r="T29" s="48">
        <f>IF(($E29      =0),0,(($P29      /$E29      )*100))</f>
        <v>26.814580031695723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3155000</v>
      </c>
      <c r="C30" s="95">
        <f>SUM(C26:C29)</f>
        <v>0</v>
      </c>
      <c r="D30" s="95"/>
      <c r="E30" s="95">
        <f>$B30      +$C30      +$D30</f>
        <v>3155000</v>
      </c>
      <c r="F30" s="96">
        <f t="shared" ref="F30:O30" si="16">SUM(F26:F29)</f>
        <v>3155000</v>
      </c>
      <c r="G30" s="97">
        <f t="shared" si="16"/>
        <v>3155000</v>
      </c>
      <c r="H30" s="96">
        <f t="shared" si="16"/>
        <v>0</v>
      </c>
      <c r="I30" s="97">
        <f t="shared" si="16"/>
        <v>0</v>
      </c>
      <c r="J30" s="96">
        <f t="shared" si="16"/>
        <v>846000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846000</v>
      </c>
      <c r="Q30" s="97">
        <f>$I30      +$K30      +$M30      +$O30</f>
        <v>0</v>
      </c>
      <c r="R30" s="52">
        <f>IF(($J30      =0),0,((($L30      -$J30      )/$J30      )*100))</f>
        <v>-100</v>
      </c>
      <c r="S30" s="53">
        <f>IF(($K30      =0),0,((($M30      -$K30      )/$K30      )*100))</f>
        <v>0</v>
      </c>
      <c r="T30" s="52">
        <f>IF($E30   =0,0,($P30   /$E30   )*100)</f>
        <v>26.814580031695723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6809000</v>
      </c>
      <c r="C32" s="92">
        <v>-2042000</v>
      </c>
      <c r="D32" s="92"/>
      <c r="E32" s="92">
        <f>$B32      +$C32      +$D32</f>
        <v>4767000</v>
      </c>
      <c r="F32" s="93">
        <v>4767000</v>
      </c>
      <c r="G32" s="94">
        <v>4767000</v>
      </c>
      <c r="H32" s="93"/>
      <c r="I32" s="94"/>
      <c r="J32" s="93"/>
      <c r="K32" s="94"/>
      <c r="L32" s="93">
        <v>1533000</v>
      </c>
      <c r="M32" s="94"/>
      <c r="N32" s="93"/>
      <c r="O32" s="94"/>
      <c r="P32" s="93">
        <f>$H32      +$J32      +$L32      +$N32</f>
        <v>1533000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32.158590308370044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6809000</v>
      </c>
      <c r="C33" s="95">
        <f>C32</f>
        <v>-2042000</v>
      </c>
      <c r="D33" s="95"/>
      <c r="E33" s="95">
        <f>$B33      +$C33      +$D33</f>
        <v>4767000</v>
      </c>
      <c r="F33" s="96">
        <f t="shared" ref="F33:O33" si="17">F32</f>
        <v>4767000</v>
      </c>
      <c r="G33" s="97">
        <f t="shared" si="17"/>
        <v>4767000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1533000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1533000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32.158590308370044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160849000</v>
      </c>
      <c r="C43" s="92">
        <v>-40149000</v>
      </c>
      <c r="D43" s="92"/>
      <c r="E43" s="92">
        <f t="shared" si="26"/>
        <v>120700000</v>
      </c>
      <c r="F43" s="93">
        <v>120700000</v>
      </c>
      <c r="G43" s="94">
        <v>120700000</v>
      </c>
      <c r="H43" s="93">
        <v>2623000</v>
      </c>
      <c r="I43" s="94"/>
      <c r="J43" s="93">
        <v>40392000</v>
      </c>
      <c r="K43" s="94"/>
      <c r="L43" s="93">
        <v>23034000</v>
      </c>
      <c r="M43" s="94"/>
      <c r="N43" s="93"/>
      <c r="O43" s="94"/>
      <c r="P43" s="93">
        <f t="shared" si="27"/>
        <v>66049000</v>
      </c>
      <c r="Q43" s="94">
        <f t="shared" si="28"/>
        <v>0</v>
      </c>
      <c r="R43" s="48">
        <f t="shared" si="29"/>
        <v>-42.973856209150327</v>
      </c>
      <c r="S43" s="49">
        <f t="shared" si="30"/>
        <v>0</v>
      </c>
      <c r="T43" s="48">
        <f t="shared" si="31"/>
        <v>54.721623860811931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80000000</v>
      </c>
      <c r="C51" s="92">
        <v>-8000000</v>
      </c>
      <c r="D51" s="92"/>
      <c r="E51" s="92">
        <f t="shared" si="26"/>
        <v>72000000</v>
      </c>
      <c r="F51" s="93">
        <v>72000000</v>
      </c>
      <c r="G51" s="94">
        <v>72000000</v>
      </c>
      <c r="H51" s="93">
        <v>10164000</v>
      </c>
      <c r="I51" s="94"/>
      <c r="J51" s="93">
        <v>14911000</v>
      </c>
      <c r="K51" s="94"/>
      <c r="L51" s="93">
        <v>40973000</v>
      </c>
      <c r="M51" s="94"/>
      <c r="N51" s="93"/>
      <c r="O51" s="94"/>
      <c r="P51" s="93">
        <f t="shared" si="27"/>
        <v>66048000</v>
      </c>
      <c r="Q51" s="94">
        <f t="shared" si="28"/>
        <v>0</v>
      </c>
      <c r="R51" s="48">
        <f t="shared" si="29"/>
        <v>174.78371671920058</v>
      </c>
      <c r="S51" s="49">
        <f t="shared" si="30"/>
        <v>0</v>
      </c>
      <c r="T51" s="48">
        <f t="shared" si="31"/>
        <v>91.733333333333334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240849000</v>
      </c>
      <c r="C53" s="95">
        <f>SUM(C42:C52)</f>
        <v>-48149000</v>
      </c>
      <c r="D53" s="95"/>
      <c r="E53" s="95">
        <f t="shared" si="26"/>
        <v>192700000</v>
      </c>
      <c r="F53" s="96">
        <f t="shared" ref="F53:O53" si="33">SUM(F42:F52)</f>
        <v>192700000</v>
      </c>
      <c r="G53" s="97">
        <f t="shared" si="33"/>
        <v>192700000</v>
      </c>
      <c r="H53" s="96">
        <f t="shared" si="33"/>
        <v>12787000</v>
      </c>
      <c r="I53" s="97">
        <f t="shared" si="33"/>
        <v>0</v>
      </c>
      <c r="J53" s="96">
        <f t="shared" si="33"/>
        <v>55303000</v>
      </c>
      <c r="K53" s="97">
        <f t="shared" si="33"/>
        <v>0</v>
      </c>
      <c r="L53" s="96">
        <f t="shared" si="33"/>
        <v>64007000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132097000</v>
      </c>
      <c r="Q53" s="97">
        <f t="shared" si="28"/>
        <v>0</v>
      </c>
      <c r="R53" s="52">
        <f t="shared" si="29"/>
        <v>15.738748349999096</v>
      </c>
      <c r="S53" s="53">
        <f t="shared" si="30"/>
        <v>0</v>
      </c>
      <c r="T53" s="52">
        <f>IF((+$E43+$E45+$E47+$E48+$E51) =0,0,(P53   /(+$E43+$E45+$E47+$E48+$E51) )*100)</f>
        <v>68.550596782563559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270541000</v>
      </c>
      <c r="C67" s="104">
        <f>SUM(C9:C14,C17:C23,C26:C29,C32,C35:C39,C42:C52,C55:C58,C61:C65)</f>
        <v>-50191000</v>
      </c>
      <c r="D67" s="104"/>
      <c r="E67" s="104">
        <f t="shared" si="35"/>
        <v>220350000</v>
      </c>
      <c r="F67" s="105">
        <f t="shared" ref="F67:O67" si="43">SUM(F9:F14,F17:F23,F26:F29,F32,F35:F39,F42:F52,F55:F58,F61:F65)</f>
        <v>220350000</v>
      </c>
      <c r="G67" s="106">
        <f t="shared" si="43"/>
        <v>202622000</v>
      </c>
      <c r="H67" s="105">
        <f t="shared" si="43"/>
        <v>12828000</v>
      </c>
      <c r="I67" s="106">
        <f t="shared" si="43"/>
        <v>0</v>
      </c>
      <c r="J67" s="105">
        <f t="shared" si="43"/>
        <v>56235000</v>
      </c>
      <c r="K67" s="106">
        <f t="shared" si="43"/>
        <v>0</v>
      </c>
      <c r="L67" s="105">
        <f t="shared" si="43"/>
        <v>65623000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134686000</v>
      </c>
      <c r="Q67" s="106">
        <f t="shared" si="37"/>
        <v>0</v>
      </c>
      <c r="R67" s="61">
        <f t="shared" si="38"/>
        <v>16.6942295723304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66.471557876242457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764752000</v>
      </c>
      <c r="C69" s="92">
        <v>-51149000</v>
      </c>
      <c r="D69" s="92"/>
      <c r="E69" s="92">
        <f>$B69      +$C69      +$D69</f>
        <v>713603000</v>
      </c>
      <c r="F69" s="93">
        <v>713603000</v>
      </c>
      <c r="G69" s="94">
        <v>713603000</v>
      </c>
      <c r="H69" s="93">
        <v>116776000</v>
      </c>
      <c r="I69" s="94"/>
      <c r="J69" s="93">
        <v>261989000</v>
      </c>
      <c r="K69" s="94"/>
      <c r="L69" s="93">
        <v>84967000</v>
      </c>
      <c r="M69" s="94"/>
      <c r="N69" s="93"/>
      <c r="O69" s="94"/>
      <c r="P69" s="93">
        <f>$H69      +$J69      +$L69      +$N69</f>
        <v>463732000</v>
      </c>
      <c r="Q69" s="94">
        <f>$I69      +$K69      +$M69      +$O69</f>
        <v>0</v>
      </c>
      <c r="R69" s="48">
        <f>IF(($J69      =0),0,((($L69      -$J69      )/$J69      )*100))</f>
        <v>-67.568485699781291</v>
      </c>
      <c r="S69" s="49">
        <f>IF(($K69      =0),0,((($M69      -$K69      )/$K69      )*100))</f>
        <v>0</v>
      </c>
      <c r="T69" s="48">
        <f>IF(($E69      =0),0,(($P69      /$E69      )*100))</f>
        <v>64.984592273294822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764752000</v>
      </c>
      <c r="C71" s="101">
        <f>SUM(C69:C70)</f>
        <v>-51149000</v>
      </c>
      <c r="D71" s="101"/>
      <c r="E71" s="101">
        <f>$B71      +$C71      +$D71</f>
        <v>713603000</v>
      </c>
      <c r="F71" s="102">
        <f t="shared" ref="F71:O71" si="44">SUM(F69:F70)</f>
        <v>713603000</v>
      </c>
      <c r="G71" s="103">
        <f t="shared" si="44"/>
        <v>713603000</v>
      </c>
      <c r="H71" s="102">
        <f t="shared" si="44"/>
        <v>116776000</v>
      </c>
      <c r="I71" s="103">
        <f t="shared" si="44"/>
        <v>0</v>
      </c>
      <c r="J71" s="102">
        <f t="shared" si="44"/>
        <v>261989000</v>
      </c>
      <c r="K71" s="103">
        <f t="shared" si="44"/>
        <v>0</v>
      </c>
      <c r="L71" s="102">
        <f t="shared" si="44"/>
        <v>84967000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463732000</v>
      </c>
      <c r="Q71" s="103">
        <f>$I71      +$K71      +$M71      +$O71</f>
        <v>0</v>
      </c>
      <c r="R71" s="57">
        <f>IF(($J71      =0),0,((($L71      -$J71      )/$J71      )*100))</f>
        <v>-67.568485699781291</v>
      </c>
      <c r="S71" s="58">
        <f>IF(($K71      =0),0,((($M71      -$K71      )/$K71      )*100))</f>
        <v>0</v>
      </c>
      <c r="T71" s="57">
        <f>IF(($E69      =0),0,(($P69      /$E69      )*100))</f>
        <v>64.984592273294822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764752000</v>
      </c>
      <c r="C72" s="104">
        <f>SUM(C69:C70)</f>
        <v>-51149000</v>
      </c>
      <c r="D72" s="104"/>
      <c r="E72" s="104">
        <f>$B72      +$C72      +$D72</f>
        <v>713603000</v>
      </c>
      <c r="F72" s="105">
        <f t="shared" ref="F72:O72" si="45">SUM(F69:F70)</f>
        <v>713603000</v>
      </c>
      <c r="G72" s="106">
        <f t="shared" si="45"/>
        <v>713603000</v>
      </c>
      <c r="H72" s="105">
        <f t="shared" si="45"/>
        <v>116776000</v>
      </c>
      <c r="I72" s="106">
        <f t="shared" si="45"/>
        <v>0</v>
      </c>
      <c r="J72" s="105">
        <f t="shared" si="45"/>
        <v>261989000</v>
      </c>
      <c r="K72" s="106">
        <f t="shared" si="45"/>
        <v>0</v>
      </c>
      <c r="L72" s="105">
        <f t="shared" si="45"/>
        <v>84967000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463732000</v>
      </c>
      <c r="Q72" s="106">
        <f>$I72      +$K72      +$M72      +$O72</f>
        <v>0</v>
      </c>
      <c r="R72" s="61">
        <f>IF(($J72      =0),0,((($L72      -$J72      )/$J72      )*100))</f>
        <v>-67.568485699781291</v>
      </c>
      <c r="S72" s="62">
        <f>IF(($K72      =0),0,((($M72      -$K72      )/$K72      )*100))</f>
        <v>0</v>
      </c>
      <c r="T72" s="61">
        <f>IF(($E69      =0),0,(($P69      /$E69      )*100))</f>
        <v>64.984592273294822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1035293000</v>
      </c>
      <c r="C73" s="104">
        <f>SUM(C9:C14,C17:C23,C26:C29,C32,C35:C39,C42:C52,C55:C58,C61:C65,C69:C70)</f>
        <v>-101340000</v>
      </c>
      <c r="D73" s="104"/>
      <c r="E73" s="104">
        <f>$B73      +$C73      +$D73</f>
        <v>933953000</v>
      </c>
      <c r="F73" s="105">
        <f t="shared" ref="F73:O73" si="46">SUM(F9:F14,F17:F23,F26:F29,F32,F35:F39,F42:F52,F55:F58,F61:F65,F69:F70)</f>
        <v>933953000</v>
      </c>
      <c r="G73" s="106">
        <f t="shared" si="46"/>
        <v>916225000</v>
      </c>
      <c r="H73" s="105">
        <f t="shared" si="46"/>
        <v>129604000</v>
      </c>
      <c r="I73" s="106">
        <f t="shared" si="46"/>
        <v>0</v>
      </c>
      <c r="J73" s="105">
        <f t="shared" si="46"/>
        <v>318224000</v>
      </c>
      <c r="K73" s="106">
        <f t="shared" si="46"/>
        <v>0</v>
      </c>
      <c r="L73" s="105">
        <f t="shared" si="46"/>
        <v>150590000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598418000</v>
      </c>
      <c r="Q73" s="106">
        <f>$I73      +$K73      +$M73      +$O73</f>
        <v>0</v>
      </c>
      <c r="R73" s="61">
        <f>IF(($J73      =0),0,((($L73      -$J73      )/$J73      )*100))</f>
        <v>-52.677987832470208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65.31343283582089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o9hB92cfaoTvGSZCgrGfJ9xqC3z0a9wwyUrZyAarTitdLWHOMzQ8HGC4Z53jhet75VdvlYweNJhKhI0TArdmw==" saltValue="xS/PrSM+5M3B/vEF+eFbQ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549000</v>
      </c>
      <c r="I10" s="94">
        <v>613770</v>
      </c>
      <c r="J10" s="93">
        <v>74000</v>
      </c>
      <c r="K10" s="94">
        <v>73854</v>
      </c>
      <c r="L10" s="93">
        <v>685000</v>
      </c>
      <c r="M10" s="94">
        <v>774749</v>
      </c>
      <c r="N10" s="93"/>
      <c r="O10" s="94"/>
      <c r="P10" s="93">
        <f t="shared" ref="P10:P15" si="1">$H10      +$J10      +$L10      +$N10</f>
        <v>1308000</v>
      </c>
      <c r="Q10" s="94">
        <f t="shared" ref="Q10:Q15" si="2">$I10      +$K10      +$M10      +$O10</f>
        <v>1462373</v>
      </c>
      <c r="R10" s="48">
        <f t="shared" ref="R10:R15" si="3">IF(($J10      =0),0,((($L10      -$J10      )/$J10      )*100))</f>
        <v>825.67567567567562</v>
      </c>
      <c r="S10" s="49">
        <f t="shared" ref="S10:S15" si="4">IF(($K10      =0),0,((($M10      -$K10      )/$K10      )*100))</f>
        <v>949.02781162834788</v>
      </c>
      <c r="T10" s="48">
        <f t="shared" ref="T10:T14" si="5">IF(($E10      =0),0,(($P10      /$E10      )*100))</f>
        <v>76.941176470588232</v>
      </c>
      <c r="U10" s="50">
        <f t="shared" ref="U10:U14" si="6">IF(($E10      =0),0,(($Q10      /$E10      )*100))</f>
        <v>86.021941176470591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549000</v>
      </c>
      <c r="I15" s="97">
        <f t="shared" si="7"/>
        <v>613770</v>
      </c>
      <c r="J15" s="96">
        <f t="shared" si="7"/>
        <v>74000</v>
      </c>
      <c r="K15" s="97">
        <f t="shared" si="7"/>
        <v>73854</v>
      </c>
      <c r="L15" s="96">
        <f t="shared" si="7"/>
        <v>685000</v>
      </c>
      <c r="M15" s="97">
        <f t="shared" si="7"/>
        <v>774749</v>
      </c>
      <c r="N15" s="96">
        <f t="shared" si="7"/>
        <v>0</v>
      </c>
      <c r="O15" s="97">
        <f t="shared" si="7"/>
        <v>0</v>
      </c>
      <c r="P15" s="96">
        <f t="shared" si="1"/>
        <v>1308000</v>
      </c>
      <c r="Q15" s="97">
        <f t="shared" si="2"/>
        <v>1462373</v>
      </c>
      <c r="R15" s="52">
        <f t="shared" si="3"/>
        <v>825.67567567567562</v>
      </c>
      <c r="S15" s="53">
        <f t="shared" si="4"/>
        <v>949.02781162834788</v>
      </c>
      <c r="T15" s="52">
        <f>IF((SUM($E9:$E13))=0,0,(P15/(SUM($E9:$E13))*100))</f>
        <v>76.941176470588232</v>
      </c>
      <c r="U15" s="54">
        <f>IF((SUM($E9:$E13))=0,0,(Q15/(SUM($E9:$E13))*100))</f>
        <v>86.021941176470591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2251000</v>
      </c>
      <c r="C20" s="92"/>
      <c r="D20" s="92"/>
      <c r="E20" s="92">
        <f t="shared" si="8"/>
        <v>2251000</v>
      </c>
      <c r="F20" s="93">
        <v>2251000</v>
      </c>
      <c r="G20" s="94">
        <v>2251000</v>
      </c>
      <c r="H20" s="93">
        <v>1176000</v>
      </c>
      <c r="I20" s="94"/>
      <c r="J20" s="93">
        <v>846000</v>
      </c>
      <c r="K20" s="94">
        <v>1760244</v>
      </c>
      <c r="L20" s="93"/>
      <c r="M20" s="94">
        <v>264037</v>
      </c>
      <c r="N20" s="93"/>
      <c r="O20" s="94"/>
      <c r="P20" s="93">
        <f t="shared" si="9"/>
        <v>2022000</v>
      </c>
      <c r="Q20" s="94">
        <f t="shared" si="10"/>
        <v>2024281</v>
      </c>
      <c r="R20" s="48">
        <f t="shared" si="11"/>
        <v>-100</v>
      </c>
      <c r="S20" s="49">
        <f t="shared" si="12"/>
        <v>-84.999977275877654</v>
      </c>
      <c r="T20" s="48">
        <f t="shared" si="13"/>
        <v>89.826743669480237</v>
      </c>
      <c r="U20" s="50">
        <f t="shared" si="14"/>
        <v>89.928076410484223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32706000</v>
      </c>
      <c r="D21" s="92"/>
      <c r="E21" s="92">
        <f t="shared" si="8"/>
        <v>32706000</v>
      </c>
      <c r="F21" s="93">
        <v>32706000</v>
      </c>
      <c r="G21" s="94">
        <v>32706000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2251000</v>
      </c>
      <c r="C24" s="95">
        <f>SUM(C17:C23)</f>
        <v>32706000</v>
      </c>
      <c r="D24" s="95"/>
      <c r="E24" s="95">
        <f t="shared" si="8"/>
        <v>34957000</v>
      </c>
      <c r="F24" s="96">
        <f t="shared" ref="F24:O24" si="15">SUM(F17:F23)</f>
        <v>34957000</v>
      </c>
      <c r="G24" s="97">
        <f t="shared" si="15"/>
        <v>34957000</v>
      </c>
      <c r="H24" s="96">
        <f t="shared" si="15"/>
        <v>1176000</v>
      </c>
      <c r="I24" s="97">
        <f t="shared" si="15"/>
        <v>0</v>
      </c>
      <c r="J24" s="96">
        <f t="shared" si="15"/>
        <v>846000</v>
      </c>
      <c r="K24" s="97">
        <f t="shared" si="15"/>
        <v>1760244</v>
      </c>
      <c r="L24" s="96">
        <f t="shared" si="15"/>
        <v>0</v>
      </c>
      <c r="M24" s="97">
        <f t="shared" si="15"/>
        <v>264037</v>
      </c>
      <c r="N24" s="96">
        <f t="shared" si="15"/>
        <v>0</v>
      </c>
      <c r="O24" s="97">
        <f t="shared" si="15"/>
        <v>0</v>
      </c>
      <c r="P24" s="96">
        <f t="shared" si="9"/>
        <v>2022000</v>
      </c>
      <c r="Q24" s="97">
        <f t="shared" si="10"/>
        <v>2024281</v>
      </c>
      <c r="R24" s="52">
        <f t="shared" si="11"/>
        <v>-100</v>
      </c>
      <c r="S24" s="53">
        <f t="shared" si="12"/>
        <v>-84.999977275877654</v>
      </c>
      <c r="T24" s="52">
        <f>IF(($E24-$E19-$E23)   =0,0,($P24   /($E24-$E19-$E23)   )*100)</f>
        <v>5.7842492204708638</v>
      </c>
      <c r="U24" s="54">
        <f>IF(($E24-$E19-$E23)   =0,0,($Q24   /($E24-$E19-$E23)   )*100)</f>
        <v>5.7907743799525129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3974000</v>
      </c>
      <c r="C32" s="92"/>
      <c r="D32" s="92"/>
      <c r="E32" s="92">
        <f>$B32      +$C32      +$D32</f>
        <v>3974000</v>
      </c>
      <c r="F32" s="93">
        <v>3974000</v>
      </c>
      <c r="G32" s="94">
        <v>3974000</v>
      </c>
      <c r="H32" s="93"/>
      <c r="I32" s="94"/>
      <c r="J32" s="93">
        <v>2781000</v>
      </c>
      <c r="K32" s="94">
        <v>2781000</v>
      </c>
      <c r="L32" s="93">
        <v>971000</v>
      </c>
      <c r="M32" s="94">
        <v>971000</v>
      </c>
      <c r="N32" s="93"/>
      <c r="O32" s="94"/>
      <c r="P32" s="93">
        <f>$H32      +$J32      +$L32      +$N32</f>
        <v>3752000</v>
      </c>
      <c r="Q32" s="94">
        <f>$I32      +$K32      +$M32      +$O32</f>
        <v>3752000</v>
      </c>
      <c r="R32" s="48">
        <f>IF(($J32      =0),0,((($L32      -$J32      )/$J32      )*100))</f>
        <v>-65.08450197770587</v>
      </c>
      <c r="S32" s="49">
        <f>IF(($K32      =0),0,((($M32      -$K32      )/$K32      )*100))</f>
        <v>-65.08450197770587</v>
      </c>
      <c r="T32" s="48">
        <f>IF(($E32      =0),0,(($P32      /$E32      )*100))</f>
        <v>94.413688978359332</v>
      </c>
      <c r="U32" s="50">
        <f>IF(($E32      =0),0,(($Q32      /$E32      )*100))</f>
        <v>94.413688978359332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3974000</v>
      </c>
      <c r="C33" s="95">
        <f>C32</f>
        <v>0</v>
      </c>
      <c r="D33" s="95"/>
      <c r="E33" s="95">
        <f>$B33      +$C33      +$D33</f>
        <v>3974000</v>
      </c>
      <c r="F33" s="96">
        <f t="shared" ref="F33:O33" si="17">F32</f>
        <v>3974000</v>
      </c>
      <c r="G33" s="97">
        <f t="shared" si="17"/>
        <v>3974000</v>
      </c>
      <c r="H33" s="96">
        <f t="shared" si="17"/>
        <v>0</v>
      </c>
      <c r="I33" s="97">
        <f t="shared" si="17"/>
        <v>0</v>
      </c>
      <c r="J33" s="96">
        <f t="shared" si="17"/>
        <v>2781000</v>
      </c>
      <c r="K33" s="97">
        <f t="shared" si="17"/>
        <v>2781000</v>
      </c>
      <c r="L33" s="96">
        <f t="shared" si="17"/>
        <v>971000</v>
      </c>
      <c r="M33" s="97">
        <f t="shared" si="17"/>
        <v>971000</v>
      </c>
      <c r="N33" s="96">
        <f t="shared" si="17"/>
        <v>0</v>
      </c>
      <c r="O33" s="97">
        <f t="shared" si="17"/>
        <v>0</v>
      </c>
      <c r="P33" s="96">
        <f>$H33      +$J33      +$L33      +$N33</f>
        <v>3752000</v>
      </c>
      <c r="Q33" s="97">
        <f>$I33      +$K33      +$M33      +$O33</f>
        <v>3752000</v>
      </c>
      <c r="R33" s="52">
        <f>IF(($J33      =0),0,((($L33      -$J33      )/$J33      )*100))</f>
        <v>-65.08450197770587</v>
      </c>
      <c r="S33" s="53">
        <f>IF(($K33      =0),0,((($M33      -$K33      )/$K33      )*100))</f>
        <v>-65.08450197770587</v>
      </c>
      <c r="T33" s="52">
        <f>IF($E33   =0,0,($P33   /$E33   )*100)</f>
        <v>94.413688978359332</v>
      </c>
      <c r="U33" s="54">
        <f>IF($E33   =0,0,($Q33   /$E33   )*100)</f>
        <v>94.413688978359332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39900000</v>
      </c>
      <c r="C35" s="92">
        <v>1100000</v>
      </c>
      <c r="D35" s="92"/>
      <c r="E35" s="92">
        <f t="shared" ref="E35:E40" si="18">$B35      +$C35      +$D35</f>
        <v>41000000</v>
      </c>
      <c r="F35" s="93">
        <v>41000000</v>
      </c>
      <c r="G35" s="94">
        <v>41000000</v>
      </c>
      <c r="H35" s="93">
        <v>6440000</v>
      </c>
      <c r="I35" s="94">
        <v>9488452</v>
      </c>
      <c r="J35" s="93">
        <v>18007000</v>
      </c>
      <c r="K35" s="94">
        <v>15162314</v>
      </c>
      <c r="L35" s="93">
        <v>5192000</v>
      </c>
      <c r="M35" s="94">
        <v>3301386</v>
      </c>
      <c r="N35" s="93"/>
      <c r="O35" s="94"/>
      <c r="P35" s="93">
        <f t="shared" ref="P35:P40" si="19">$H35      +$J35      +$L35      +$N35</f>
        <v>29639000</v>
      </c>
      <c r="Q35" s="94">
        <f t="shared" ref="Q35:Q40" si="20">$I35      +$K35      +$M35      +$O35</f>
        <v>27952152</v>
      </c>
      <c r="R35" s="48">
        <f t="shared" ref="R35:R40" si="21">IF(($J35      =0),0,((($L35      -$J35      )/$J35      )*100))</f>
        <v>-71.166768478924851</v>
      </c>
      <c r="S35" s="49">
        <f t="shared" ref="S35:S40" si="22">IF(($K35      =0),0,((($M35      -$K35      )/$K35      )*100))</f>
        <v>-78.226370987963975</v>
      </c>
      <c r="T35" s="48">
        <f t="shared" ref="T35:T39" si="23">IF(($E35      =0),0,(($P35      /$E35      )*100))</f>
        <v>72.290243902439016</v>
      </c>
      <c r="U35" s="50">
        <f t="shared" ref="U35:U39" si="24">IF(($E35      =0),0,(($Q35      /$E35      )*100))</f>
        <v>68.175980487804878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53244000</v>
      </c>
      <c r="C36" s="92">
        <v>-5476000</v>
      </c>
      <c r="D36" s="92"/>
      <c r="E36" s="92">
        <f t="shared" si="18"/>
        <v>47768000</v>
      </c>
      <c r="F36" s="93">
        <v>47768000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93144000</v>
      </c>
      <c r="C40" s="95">
        <f>SUM(C35:C39)</f>
        <v>-4376000</v>
      </c>
      <c r="D40" s="95"/>
      <c r="E40" s="95">
        <f t="shared" si="18"/>
        <v>88768000</v>
      </c>
      <c r="F40" s="96">
        <f t="shared" ref="F40:O40" si="25">SUM(F35:F39)</f>
        <v>88768000</v>
      </c>
      <c r="G40" s="97">
        <f t="shared" si="25"/>
        <v>41000000</v>
      </c>
      <c r="H40" s="96">
        <f t="shared" si="25"/>
        <v>6440000</v>
      </c>
      <c r="I40" s="97">
        <f t="shared" si="25"/>
        <v>9488452</v>
      </c>
      <c r="J40" s="96">
        <f t="shared" si="25"/>
        <v>18007000</v>
      </c>
      <c r="K40" s="97">
        <f t="shared" si="25"/>
        <v>15162314</v>
      </c>
      <c r="L40" s="96">
        <f t="shared" si="25"/>
        <v>5192000</v>
      </c>
      <c r="M40" s="97">
        <f t="shared" si="25"/>
        <v>3301386</v>
      </c>
      <c r="N40" s="96">
        <f t="shared" si="25"/>
        <v>0</v>
      </c>
      <c r="O40" s="97">
        <f t="shared" si="25"/>
        <v>0</v>
      </c>
      <c r="P40" s="96">
        <f t="shared" si="19"/>
        <v>29639000</v>
      </c>
      <c r="Q40" s="97">
        <f t="shared" si="20"/>
        <v>27952152</v>
      </c>
      <c r="R40" s="52">
        <f t="shared" si="21"/>
        <v>-71.166768478924851</v>
      </c>
      <c r="S40" s="53">
        <f t="shared" si="22"/>
        <v>-78.226370987963975</v>
      </c>
      <c r="T40" s="52">
        <f>IF((+$E35+$E38) =0,0,(P40   /(+$E35+$E38) )*100)</f>
        <v>72.290243902439016</v>
      </c>
      <c r="U40" s="54">
        <f>IF((+$E35+$E38) =0,0,(Q40   /(+$E35+$E38) )*100)</f>
        <v>68.175980487804878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101069000</v>
      </c>
      <c r="C67" s="104">
        <f>SUM(C9:C14,C17:C23,C26:C29,C32,C35:C39,C42:C52,C55:C58,C61:C65)</f>
        <v>28330000</v>
      </c>
      <c r="D67" s="104"/>
      <c r="E67" s="104">
        <f t="shared" si="35"/>
        <v>129399000</v>
      </c>
      <c r="F67" s="105">
        <f t="shared" ref="F67:O67" si="43">SUM(F9:F14,F17:F23,F26:F29,F32,F35:F39,F42:F52,F55:F58,F61:F65)</f>
        <v>129399000</v>
      </c>
      <c r="G67" s="106">
        <f t="shared" si="43"/>
        <v>81631000</v>
      </c>
      <c r="H67" s="105">
        <f t="shared" si="43"/>
        <v>8165000</v>
      </c>
      <c r="I67" s="106">
        <f t="shared" si="43"/>
        <v>10102222</v>
      </c>
      <c r="J67" s="105">
        <f t="shared" si="43"/>
        <v>21708000</v>
      </c>
      <c r="K67" s="106">
        <f t="shared" si="43"/>
        <v>19777412</v>
      </c>
      <c r="L67" s="105">
        <f t="shared" si="43"/>
        <v>6848000</v>
      </c>
      <c r="M67" s="106">
        <f t="shared" si="43"/>
        <v>5311172</v>
      </c>
      <c r="N67" s="105">
        <f t="shared" si="43"/>
        <v>0</v>
      </c>
      <c r="O67" s="106">
        <f t="shared" si="43"/>
        <v>0</v>
      </c>
      <c r="P67" s="105">
        <f t="shared" si="36"/>
        <v>36721000</v>
      </c>
      <c r="Q67" s="106">
        <f t="shared" si="37"/>
        <v>35190806</v>
      </c>
      <c r="R67" s="61">
        <f t="shared" si="38"/>
        <v>-68.454026165468946</v>
      </c>
      <c r="S67" s="62">
        <f t="shared" si="39"/>
        <v>-73.145262888794548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44.984135928752558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43.109610319608969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58506000</v>
      </c>
      <c r="C69" s="92">
        <v>-3913000</v>
      </c>
      <c r="D69" s="92"/>
      <c r="E69" s="92">
        <f>$B69      +$C69      +$D69</f>
        <v>54593000</v>
      </c>
      <c r="F69" s="93">
        <v>54593000</v>
      </c>
      <c r="G69" s="94">
        <v>54593000</v>
      </c>
      <c r="H69" s="93">
        <v>12978000</v>
      </c>
      <c r="I69" s="94">
        <v>12267647</v>
      </c>
      <c r="J69" s="93">
        <v>21415000</v>
      </c>
      <c r="K69" s="94">
        <v>19252296</v>
      </c>
      <c r="L69" s="93">
        <v>16549000</v>
      </c>
      <c r="M69" s="94">
        <v>16916141</v>
      </c>
      <c r="N69" s="93"/>
      <c r="O69" s="94"/>
      <c r="P69" s="93">
        <f>$H69      +$J69      +$L69      +$N69</f>
        <v>50942000</v>
      </c>
      <c r="Q69" s="94">
        <f>$I69      +$K69      +$M69      +$O69</f>
        <v>48436084</v>
      </c>
      <c r="R69" s="48">
        <f>IF(($J69      =0),0,((($L69      -$J69      )/$J69      )*100))</f>
        <v>-22.722390847536772</v>
      </c>
      <c r="S69" s="49">
        <f>IF(($K69      =0),0,((($M69      -$K69      )/$K69      )*100))</f>
        <v>-12.134422824166011</v>
      </c>
      <c r="T69" s="48">
        <f>IF(($E69      =0),0,(($P69      /$E69      )*100))</f>
        <v>93.312329419522655</v>
      </c>
      <c r="U69" s="50">
        <f>IF(($E69      =0),0,(($Q69      /$E69      )*100))</f>
        <v>88.722151191544711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58506000</v>
      </c>
      <c r="C71" s="101">
        <f>SUM(C69:C70)</f>
        <v>-3913000</v>
      </c>
      <c r="D71" s="101"/>
      <c r="E71" s="101">
        <f>$B71      +$C71      +$D71</f>
        <v>54593000</v>
      </c>
      <c r="F71" s="102">
        <f t="shared" ref="F71:O71" si="44">SUM(F69:F70)</f>
        <v>54593000</v>
      </c>
      <c r="G71" s="103">
        <f t="shared" si="44"/>
        <v>54593000</v>
      </c>
      <c r="H71" s="102">
        <f t="shared" si="44"/>
        <v>12978000</v>
      </c>
      <c r="I71" s="103">
        <f t="shared" si="44"/>
        <v>12267647</v>
      </c>
      <c r="J71" s="102">
        <f t="shared" si="44"/>
        <v>21415000</v>
      </c>
      <c r="K71" s="103">
        <f t="shared" si="44"/>
        <v>19252296</v>
      </c>
      <c r="L71" s="102">
        <f t="shared" si="44"/>
        <v>16549000</v>
      </c>
      <c r="M71" s="103">
        <f t="shared" si="44"/>
        <v>16916141</v>
      </c>
      <c r="N71" s="102">
        <f t="shared" si="44"/>
        <v>0</v>
      </c>
      <c r="O71" s="103">
        <f t="shared" si="44"/>
        <v>0</v>
      </c>
      <c r="P71" s="102">
        <f>$H71      +$J71      +$L71      +$N71</f>
        <v>50942000</v>
      </c>
      <c r="Q71" s="103">
        <f>$I71      +$K71      +$M71      +$O71</f>
        <v>48436084</v>
      </c>
      <c r="R71" s="57">
        <f>IF(($J71      =0),0,((($L71      -$J71      )/$J71      )*100))</f>
        <v>-22.722390847536772</v>
      </c>
      <c r="S71" s="58">
        <f>IF(($K71      =0),0,((($M71      -$K71      )/$K71      )*100))</f>
        <v>-12.134422824166011</v>
      </c>
      <c r="T71" s="57">
        <f>IF(($E69      =0),0,(($P69      /$E69      )*100))</f>
        <v>93.312329419522655</v>
      </c>
      <c r="U71" s="59">
        <f>IF($E69   =0,0,($Q69   /$E69 )*100)</f>
        <v>88.722151191544711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58506000</v>
      </c>
      <c r="C72" s="104">
        <f>SUM(C69:C70)</f>
        <v>-3913000</v>
      </c>
      <c r="D72" s="104"/>
      <c r="E72" s="104">
        <f>$B72      +$C72      +$D72</f>
        <v>54593000</v>
      </c>
      <c r="F72" s="105">
        <f t="shared" ref="F72:O72" si="45">SUM(F69:F70)</f>
        <v>54593000</v>
      </c>
      <c r="G72" s="106">
        <f t="shared" si="45"/>
        <v>54593000</v>
      </c>
      <c r="H72" s="105">
        <f t="shared" si="45"/>
        <v>12978000</v>
      </c>
      <c r="I72" s="106">
        <f t="shared" si="45"/>
        <v>12267647</v>
      </c>
      <c r="J72" s="105">
        <f t="shared" si="45"/>
        <v>21415000</v>
      </c>
      <c r="K72" s="106">
        <f t="shared" si="45"/>
        <v>19252296</v>
      </c>
      <c r="L72" s="105">
        <f t="shared" si="45"/>
        <v>16549000</v>
      </c>
      <c r="M72" s="106">
        <f t="shared" si="45"/>
        <v>16916141</v>
      </c>
      <c r="N72" s="105">
        <f t="shared" si="45"/>
        <v>0</v>
      </c>
      <c r="O72" s="106">
        <f t="shared" si="45"/>
        <v>0</v>
      </c>
      <c r="P72" s="105">
        <f>$H72      +$J72      +$L72      +$N72</f>
        <v>50942000</v>
      </c>
      <c r="Q72" s="106">
        <f>$I72      +$K72      +$M72      +$O72</f>
        <v>48436084</v>
      </c>
      <c r="R72" s="61">
        <f>IF(($J72      =0),0,((($L72      -$J72      )/$J72      )*100))</f>
        <v>-22.722390847536772</v>
      </c>
      <c r="S72" s="62">
        <f>IF(($K72      =0),0,((($M72      -$K72      )/$K72      )*100))</f>
        <v>-12.134422824166011</v>
      </c>
      <c r="T72" s="61">
        <f>IF(($E69      =0),0,(($P69      /$E69      )*100))</f>
        <v>93.312329419522655</v>
      </c>
      <c r="U72" s="65">
        <f>IF($E69   =0,0,($Q69   /$E69 )*100)</f>
        <v>88.722151191544711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159575000</v>
      </c>
      <c r="C73" s="104">
        <f>SUM(C9:C14,C17:C23,C26:C29,C32,C35:C39,C42:C52,C55:C58,C61:C65,C69:C70)</f>
        <v>24417000</v>
      </c>
      <c r="D73" s="104"/>
      <c r="E73" s="104">
        <f>$B73      +$C73      +$D73</f>
        <v>183992000</v>
      </c>
      <c r="F73" s="105">
        <f t="shared" ref="F73:O73" si="46">SUM(F9:F14,F17:F23,F26:F29,F32,F35:F39,F42:F52,F55:F58,F61:F65,F69:F70)</f>
        <v>183992000</v>
      </c>
      <c r="G73" s="106">
        <f t="shared" si="46"/>
        <v>136224000</v>
      </c>
      <c r="H73" s="105">
        <f t="shared" si="46"/>
        <v>21143000</v>
      </c>
      <c r="I73" s="106">
        <f t="shared" si="46"/>
        <v>22369869</v>
      </c>
      <c r="J73" s="105">
        <f t="shared" si="46"/>
        <v>43123000</v>
      </c>
      <c r="K73" s="106">
        <f t="shared" si="46"/>
        <v>39029708</v>
      </c>
      <c r="L73" s="105">
        <f t="shared" si="46"/>
        <v>23397000</v>
      </c>
      <c r="M73" s="106">
        <f t="shared" si="46"/>
        <v>22227313</v>
      </c>
      <c r="N73" s="105">
        <f t="shared" si="46"/>
        <v>0</v>
      </c>
      <c r="O73" s="106">
        <f t="shared" si="46"/>
        <v>0</v>
      </c>
      <c r="P73" s="105">
        <f>$H73      +$J73      +$L73      +$N73</f>
        <v>87663000</v>
      </c>
      <c r="Q73" s="106">
        <f>$I73      +$K73      +$M73      +$O73</f>
        <v>83626890</v>
      </c>
      <c r="R73" s="61">
        <f>IF(($J73      =0),0,((($L73      -$J73      )/$J73      )*100))</f>
        <v>-45.74357071632307</v>
      </c>
      <c r="S73" s="62">
        <f>IF(($K73      =0),0,((($M73      -$K73      )/$K73      )*100))</f>
        <v>-43.050270834719029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64.35209654686399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61.389248590556733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/naHnAROBVzqBACZA1i9snCtryWZjPbquPqvkV6p3pc9lGY9LmSc/6d48UnEcsfrOewTHcsQF+39bYQuoWSCQ==" saltValue="k/Iq7qQoA8rk2/O5MZeE3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66000</v>
      </c>
      <c r="I10" s="94">
        <v>100622</v>
      </c>
      <c r="J10" s="93">
        <v>1070000</v>
      </c>
      <c r="K10" s="94">
        <v>260631</v>
      </c>
      <c r="L10" s="93"/>
      <c r="M10" s="94">
        <v>774533</v>
      </c>
      <c r="N10" s="93"/>
      <c r="O10" s="94"/>
      <c r="P10" s="93">
        <f t="shared" ref="P10:P15" si="1">$H10      +$J10      +$L10      +$N10</f>
        <v>1136000</v>
      </c>
      <c r="Q10" s="94">
        <f t="shared" ref="Q10:Q15" si="2">$I10      +$K10      +$M10      +$O10</f>
        <v>1135786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197.17608419566361</v>
      </c>
      <c r="T10" s="48">
        <f t="shared" ref="T10:T14" si="5">IF(($E10      =0),0,(($P10      /$E10      )*100))</f>
        <v>66.04651162790698</v>
      </c>
      <c r="U10" s="50">
        <f t="shared" ref="U10:U14" si="6">IF(($E10      =0),0,(($Q10      /$E10      )*100))</f>
        <v>66.034069767441864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66000</v>
      </c>
      <c r="I15" s="97">
        <f t="shared" si="7"/>
        <v>100622</v>
      </c>
      <c r="J15" s="96">
        <f t="shared" si="7"/>
        <v>1070000</v>
      </c>
      <c r="K15" s="97">
        <f t="shared" si="7"/>
        <v>260631</v>
      </c>
      <c r="L15" s="96">
        <f t="shared" si="7"/>
        <v>0</v>
      </c>
      <c r="M15" s="97">
        <f t="shared" si="7"/>
        <v>774533</v>
      </c>
      <c r="N15" s="96">
        <f t="shared" si="7"/>
        <v>0</v>
      </c>
      <c r="O15" s="97">
        <f t="shared" si="7"/>
        <v>0</v>
      </c>
      <c r="P15" s="96">
        <f t="shared" si="1"/>
        <v>1136000</v>
      </c>
      <c r="Q15" s="97">
        <f t="shared" si="2"/>
        <v>1135786</v>
      </c>
      <c r="R15" s="52">
        <f t="shared" si="3"/>
        <v>-100</v>
      </c>
      <c r="S15" s="53">
        <f t="shared" si="4"/>
        <v>197.17608419566361</v>
      </c>
      <c r="T15" s="52">
        <f>IF((SUM($E9:$E13))=0,0,(P15/(SUM($E9:$E13))*100))</f>
        <v>66.04651162790698</v>
      </c>
      <c r="U15" s="54">
        <f>IF((SUM($E9:$E13))=0,0,(Q15/(SUM($E9:$E13))*100))</f>
        <v>66.034069767441864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/>
      <c r="I20" s="94"/>
      <c r="J20" s="93">
        <v>2235000</v>
      </c>
      <c r="K20" s="94">
        <v>2311942</v>
      </c>
      <c r="L20" s="93">
        <v>748000</v>
      </c>
      <c r="M20" s="94">
        <v>1188057</v>
      </c>
      <c r="N20" s="93"/>
      <c r="O20" s="94"/>
      <c r="P20" s="93">
        <f t="shared" si="9"/>
        <v>2983000</v>
      </c>
      <c r="Q20" s="94">
        <f t="shared" si="10"/>
        <v>3499999</v>
      </c>
      <c r="R20" s="48">
        <f t="shared" si="11"/>
        <v>-66.532438478747196</v>
      </c>
      <c r="S20" s="49">
        <f t="shared" si="12"/>
        <v>-48.612162415839151</v>
      </c>
      <c r="T20" s="48">
        <f t="shared" si="13"/>
        <v>85.228571428571428</v>
      </c>
      <c r="U20" s="50">
        <f t="shared" si="14"/>
        <v>99.999971428571428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35777000</v>
      </c>
      <c r="D21" s="92"/>
      <c r="E21" s="92">
        <f t="shared" si="8"/>
        <v>35777000</v>
      </c>
      <c r="F21" s="93">
        <v>35777000</v>
      </c>
      <c r="G21" s="94">
        <v>35777000</v>
      </c>
      <c r="H21" s="93"/>
      <c r="I21" s="94"/>
      <c r="J21" s="93"/>
      <c r="K21" s="94"/>
      <c r="L21" s="93"/>
      <c r="M21" s="94">
        <v>1782580</v>
      </c>
      <c r="N21" s="93"/>
      <c r="O21" s="94"/>
      <c r="P21" s="93">
        <f t="shared" si="9"/>
        <v>0</v>
      </c>
      <c r="Q21" s="94">
        <f t="shared" si="10"/>
        <v>1782580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4.9824747742963353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3500000</v>
      </c>
      <c r="C24" s="95">
        <f>SUM(C17:C23)</f>
        <v>35777000</v>
      </c>
      <c r="D24" s="95"/>
      <c r="E24" s="95">
        <f t="shared" si="8"/>
        <v>39277000</v>
      </c>
      <c r="F24" s="96">
        <f t="shared" ref="F24:O24" si="15">SUM(F17:F23)</f>
        <v>39277000</v>
      </c>
      <c r="G24" s="97">
        <f t="shared" si="15"/>
        <v>39277000</v>
      </c>
      <c r="H24" s="96">
        <f t="shared" si="15"/>
        <v>0</v>
      </c>
      <c r="I24" s="97">
        <f t="shared" si="15"/>
        <v>0</v>
      </c>
      <c r="J24" s="96">
        <f t="shared" si="15"/>
        <v>2235000</v>
      </c>
      <c r="K24" s="97">
        <f t="shared" si="15"/>
        <v>2311942</v>
      </c>
      <c r="L24" s="96">
        <f t="shared" si="15"/>
        <v>748000</v>
      </c>
      <c r="M24" s="97">
        <f t="shared" si="15"/>
        <v>2970637</v>
      </c>
      <c r="N24" s="96">
        <f t="shared" si="15"/>
        <v>0</v>
      </c>
      <c r="O24" s="97">
        <f t="shared" si="15"/>
        <v>0</v>
      </c>
      <c r="P24" s="96">
        <f t="shared" si="9"/>
        <v>2983000</v>
      </c>
      <c r="Q24" s="97">
        <f t="shared" si="10"/>
        <v>5282579</v>
      </c>
      <c r="R24" s="52">
        <f t="shared" si="11"/>
        <v>-66.532438478747196</v>
      </c>
      <c r="S24" s="53">
        <f t="shared" si="12"/>
        <v>28.490982905280493</v>
      </c>
      <c r="T24" s="52">
        <f>IF(($E24-$E19-$E23)   =0,0,($P24   /($E24-$E19-$E23)   )*100)</f>
        <v>7.5947755683988083</v>
      </c>
      <c r="U24" s="54">
        <f>IF(($E24-$E19-$E23)   =0,0,($Q24   /($E24-$E19-$E23)   )*100)</f>
        <v>13.449548081574459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2917000</v>
      </c>
      <c r="C32" s="92"/>
      <c r="D32" s="92"/>
      <c r="E32" s="92">
        <f>$B32      +$C32      +$D32</f>
        <v>2917000</v>
      </c>
      <c r="F32" s="93">
        <v>2917000</v>
      </c>
      <c r="G32" s="94">
        <v>2917000</v>
      </c>
      <c r="H32" s="93">
        <v>1712000</v>
      </c>
      <c r="I32" s="94">
        <v>2088516</v>
      </c>
      <c r="J32" s="93">
        <v>330000</v>
      </c>
      <c r="K32" s="94">
        <v>665484</v>
      </c>
      <c r="L32" s="93"/>
      <c r="M32" s="94"/>
      <c r="N32" s="93"/>
      <c r="O32" s="94"/>
      <c r="P32" s="93">
        <f>$H32      +$J32      +$L32      +$N32</f>
        <v>2042000</v>
      </c>
      <c r="Q32" s="94">
        <f>$I32      +$K32      +$M32      +$O32</f>
        <v>2754000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70.003428179636614</v>
      </c>
      <c r="U32" s="50">
        <f>IF(($E32      =0),0,(($Q32      /$E32      )*100))</f>
        <v>94.412067192320876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2917000</v>
      </c>
      <c r="C33" s="95">
        <f>C32</f>
        <v>0</v>
      </c>
      <c r="D33" s="95"/>
      <c r="E33" s="95">
        <f>$B33      +$C33      +$D33</f>
        <v>2917000</v>
      </c>
      <c r="F33" s="96">
        <f t="shared" ref="F33:O33" si="17">F32</f>
        <v>2917000</v>
      </c>
      <c r="G33" s="97">
        <f t="shared" si="17"/>
        <v>2917000</v>
      </c>
      <c r="H33" s="96">
        <f t="shared" si="17"/>
        <v>1712000</v>
      </c>
      <c r="I33" s="97">
        <f t="shared" si="17"/>
        <v>2088516</v>
      </c>
      <c r="J33" s="96">
        <f t="shared" si="17"/>
        <v>330000</v>
      </c>
      <c r="K33" s="97">
        <f t="shared" si="17"/>
        <v>665484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2042000</v>
      </c>
      <c r="Q33" s="97">
        <f>$I33      +$K33      +$M33      +$O33</f>
        <v>2754000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70.003428179636614</v>
      </c>
      <c r="U33" s="54">
        <f>IF($E33   =0,0,($Q33   /$E33   )*100)</f>
        <v>94.412067192320876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17350000</v>
      </c>
      <c r="C35" s="92">
        <v>-1500000</v>
      </c>
      <c r="D35" s="92"/>
      <c r="E35" s="92">
        <f t="shared" ref="E35:E40" si="18">$B35      +$C35      +$D35</f>
        <v>15850000</v>
      </c>
      <c r="F35" s="93">
        <v>15850000</v>
      </c>
      <c r="G35" s="94">
        <v>15850000</v>
      </c>
      <c r="H35" s="93"/>
      <c r="I35" s="94">
        <v>500000</v>
      </c>
      <c r="J35" s="93">
        <v>2067000</v>
      </c>
      <c r="K35" s="94">
        <v>5685938</v>
      </c>
      <c r="L35" s="93">
        <v>8084000</v>
      </c>
      <c r="M35" s="94">
        <v>-1063811</v>
      </c>
      <c r="N35" s="93"/>
      <c r="O35" s="94"/>
      <c r="P35" s="93">
        <f t="shared" ref="P35:P40" si="19">$H35      +$J35      +$L35      +$N35</f>
        <v>10151000</v>
      </c>
      <c r="Q35" s="94">
        <f t="shared" ref="Q35:Q40" si="20">$I35      +$K35      +$M35      +$O35</f>
        <v>5122127</v>
      </c>
      <c r="R35" s="48">
        <f t="shared" ref="R35:R40" si="21">IF(($J35      =0),0,((($L35      -$J35      )/$J35      )*100))</f>
        <v>291.0982099661345</v>
      </c>
      <c r="S35" s="49">
        <f t="shared" ref="S35:S40" si="22">IF(($K35      =0),0,((($M35      -$K35      )/$K35      )*100))</f>
        <v>-118.70950756058191</v>
      </c>
      <c r="T35" s="48">
        <f t="shared" ref="T35:T39" si="23">IF(($E35      =0),0,(($P35      /$E35      )*100))</f>
        <v>64.044164037854884</v>
      </c>
      <c r="U35" s="50">
        <f t="shared" ref="U35:U39" si="24">IF(($E35      =0),0,(($Q35      /$E35      )*100))</f>
        <v>32.316258675078863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145061000</v>
      </c>
      <c r="C36" s="92">
        <v>-51005000</v>
      </c>
      <c r="D36" s="92"/>
      <c r="E36" s="92">
        <f t="shared" si="18"/>
        <v>94056000</v>
      </c>
      <c r="F36" s="93">
        <v>94056000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162411000</v>
      </c>
      <c r="C40" s="95">
        <f>SUM(C35:C39)</f>
        <v>-52505000</v>
      </c>
      <c r="D40" s="95"/>
      <c r="E40" s="95">
        <f t="shared" si="18"/>
        <v>109906000</v>
      </c>
      <c r="F40" s="96">
        <f t="shared" ref="F40:O40" si="25">SUM(F35:F39)</f>
        <v>109906000</v>
      </c>
      <c r="G40" s="97">
        <f t="shared" si="25"/>
        <v>15850000</v>
      </c>
      <c r="H40" s="96">
        <f t="shared" si="25"/>
        <v>0</v>
      </c>
      <c r="I40" s="97">
        <f t="shared" si="25"/>
        <v>500000</v>
      </c>
      <c r="J40" s="96">
        <f t="shared" si="25"/>
        <v>2067000</v>
      </c>
      <c r="K40" s="97">
        <f t="shared" si="25"/>
        <v>5685938</v>
      </c>
      <c r="L40" s="96">
        <f t="shared" si="25"/>
        <v>8084000</v>
      </c>
      <c r="M40" s="97">
        <f t="shared" si="25"/>
        <v>-1063811</v>
      </c>
      <c r="N40" s="96">
        <f t="shared" si="25"/>
        <v>0</v>
      </c>
      <c r="O40" s="97">
        <f t="shared" si="25"/>
        <v>0</v>
      </c>
      <c r="P40" s="96">
        <f t="shared" si="19"/>
        <v>10151000</v>
      </c>
      <c r="Q40" s="97">
        <f t="shared" si="20"/>
        <v>5122127</v>
      </c>
      <c r="R40" s="52">
        <f t="shared" si="21"/>
        <v>291.0982099661345</v>
      </c>
      <c r="S40" s="53">
        <f t="shared" si="22"/>
        <v>-118.70950756058191</v>
      </c>
      <c r="T40" s="52">
        <f>IF((+$E35+$E38) =0,0,(P40   /(+$E35+$E38) )*100)</f>
        <v>64.044164037854884</v>
      </c>
      <c r="U40" s="54">
        <f>IF((+$E35+$E38) =0,0,(Q40   /(+$E35+$E38) )*100)</f>
        <v>32.316258675078863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170548000</v>
      </c>
      <c r="C67" s="104">
        <f>SUM(C9:C14,C17:C23,C26:C29,C32,C35:C39,C42:C52,C55:C58,C61:C65)</f>
        <v>-16728000</v>
      </c>
      <c r="D67" s="104"/>
      <c r="E67" s="104">
        <f t="shared" si="35"/>
        <v>153820000</v>
      </c>
      <c r="F67" s="105">
        <f t="shared" ref="F67:O67" si="43">SUM(F9:F14,F17:F23,F26:F29,F32,F35:F39,F42:F52,F55:F58,F61:F65)</f>
        <v>153820000</v>
      </c>
      <c r="G67" s="106">
        <f t="shared" si="43"/>
        <v>59764000</v>
      </c>
      <c r="H67" s="105">
        <f t="shared" si="43"/>
        <v>1778000</v>
      </c>
      <c r="I67" s="106">
        <f t="shared" si="43"/>
        <v>2689138</v>
      </c>
      <c r="J67" s="105">
        <f t="shared" si="43"/>
        <v>5702000</v>
      </c>
      <c r="K67" s="106">
        <f t="shared" si="43"/>
        <v>8923995</v>
      </c>
      <c r="L67" s="105">
        <f t="shared" si="43"/>
        <v>8832000</v>
      </c>
      <c r="M67" s="106">
        <f t="shared" si="43"/>
        <v>2681359</v>
      </c>
      <c r="N67" s="105">
        <f t="shared" si="43"/>
        <v>0</v>
      </c>
      <c r="O67" s="106">
        <f t="shared" si="43"/>
        <v>0</v>
      </c>
      <c r="P67" s="105">
        <f t="shared" si="36"/>
        <v>16312000</v>
      </c>
      <c r="Q67" s="106">
        <f t="shared" si="37"/>
        <v>14294492</v>
      </c>
      <c r="R67" s="61">
        <f t="shared" si="38"/>
        <v>54.893019992984918</v>
      </c>
      <c r="S67" s="62">
        <f t="shared" si="39"/>
        <v>-69.953378503685855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27.294023157753834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23.918231711398168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55067000</v>
      </c>
      <c r="C69" s="92">
        <v>-3683000</v>
      </c>
      <c r="D69" s="92"/>
      <c r="E69" s="92">
        <f>$B69      +$C69      +$D69</f>
        <v>51384000</v>
      </c>
      <c r="F69" s="93">
        <v>51384000</v>
      </c>
      <c r="G69" s="94">
        <v>51384000</v>
      </c>
      <c r="H69" s="93">
        <v>8961000</v>
      </c>
      <c r="I69" s="94">
        <v>5950255</v>
      </c>
      <c r="J69" s="93">
        <v>23106000</v>
      </c>
      <c r="K69" s="94">
        <v>25019131</v>
      </c>
      <c r="L69" s="93">
        <v>12862000</v>
      </c>
      <c r="M69" s="94">
        <v>14443077</v>
      </c>
      <c r="N69" s="93"/>
      <c r="O69" s="94"/>
      <c r="P69" s="93">
        <f>$H69      +$J69      +$L69      +$N69</f>
        <v>44929000</v>
      </c>
      <c r="Q69" s="94">
        <f>$I69      +$K69      +$M69      +$O69</f>
        <v>45412463</v>
      </c>
      <c r="R69" s="48">
        <f>IF(($J69      =0),0,((($L69      -$J69      )/$J69      )*100))</f>
        <v>-44.334804812602783</v>
      </c>
      <c r="S69" s="49">
        <f>IF(($K69      =0),0,((($M69      -$K69      )/$K69      )*100))</f>
        <v>-42.2718678758267</v>
      </c>
      <c r="T69" s="48">
        <f>IF(($E69      =0),0,(($P69      /$E69      )*100))</f>
        <v>87.437723805075507</v>
      </c>
      <c r="U69" s="50">
        <f>IF(($E69      =0),0,(($Q69      /$E69      )*100))</f>
        <v>88.378606180912342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55067000</v>
      </c>
      <c r="C71" s="101">
        <f>SUM(C69:C70)</f>
        <v>-3683000</v>
      </c>
      <c r="D71" s="101"/>
      <c r="E71" s="101">
        <f>$B71      +$C71      +$D71</f>
        <v>51384000</v>
      </c>
      <c r="F71" s="102">
        <f t="shared" ref="F71:O71" si="44">SUM(F69:F70)</f>
        <v>51384000</v>
      </c>
      <c r="G71" s="103">
        <f t="shared" si="44"/>
        <v>51384000</v>
      </c>
      <c r="H71" s="102">
        <f t="shared" si="44"/>
        <v>8961000</v>
      </c>
      <c r="I71" s="103">
        <f t="shared" si="44"/>
        <v>5950255</v>
      </c>
      <c r="J71" s="102">
        <f t="shared" si="44"/>
        <v>23106000</v>
      </c>
      <c r="K71" s="103">
        <f t="shared" si="44"/>
        <v>25019131</v>
      </c>
      <c r="L71" s="102">
        <f t="shared" si="44"/>
        <v>12862000</v>
      </c>
      <c r="M71" s="103">
        <f t="shared" si="44"/>
        <v>14443077</v>
      </c>
      <c r="N71" s="102">
        <f t="shared" si="44"/>
        <v>0</v>
      </c>
      <c r="O71" s="103">
        <f t="shared" si="44"/>
        <v>0</v>
      </c>
      <c r="P71" s="102">
        <f>$H71      +$J71      +$L71      +$N71</f>
        <v>44929000</v>
      </c>
      <c r="Q71" s="103">
        <f>$I71      +$K71      +$M71      +$O71</f>
        <v>45412463</v>
      </c>
      <c r="R71" s="57">
        <f>IF(($J71      =0),0,((($L71      -$J71      )/$J71      )*100))</f>
        <v>-44.334804812602783</v>
      </c>
      <c r="S71" s="58">
        <f>IF(($K71      =0),0,((($M71      -$K71      )/$K71      )*100))</f>
        <v>-42.2718678758267</v>
      </c>
      <c r="T71" s="57">
        <f>IF(($E69      =0),0,(($P69      /$E69      )*100))</f>
        <v>87.437723805075507</v>
      </c>
      <c r="U71" s="59">
        <f>IF($E69   =0,0,($Q69   /$E69 )*100)</f>
        <v>88.378606180912342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55067000</v>
      </c>
      <c r="C72" s="104">
        <f>SUM(C69:C70)</f>
        <v>-3683000</v>
      </c>
      <c r="D72" s="104"/>
      <c r="E72" s="104">
        <f>$B72      +$C72      +$D72</f>
        <v>51384000</v>
      </c>
      <c r="F72" s="105">
        <f t="shared" ref="F72:O72" si="45">SUM(F69:F70)</f>
        <v>51384000</v>
      </c>
      <c r="G72" s="106">
        <f t="shared" si="45"/>
        <v>51384000</v>
      </c>
      <c r="H72" s="105">
        <f t="shared" si="45"/>
        <v>8961000</v>
      </c>
      <c r="I72" s="106">
        <f t="shared" si="45"/>
        <v>5950255</v>
      </c>
      <c r="J72" s="105">
        <f t="shared" si="45"/>
        <v>23106000</v>
      </c>
      <c r="K72" s="106">
        <f t="shared" si="45"/>
        <v>25019131</v>
      </c>
      <c r="L72" s="105">
        <f t="shared" si="45"/>
        <v>12862000</v>
      </c>
      <c r="M72" s="106">
        <f t="shared" si="45"/>
        <v>14443077</v>
      </c>
      <c r="N72" s="105">
        <f t="shared" si="45"/>
        <v>0</v>
      </c>
      <c r="O72" s="106">
        <f t="shared" si="45"/>
        <v>0</v>
      </c>
      <c r="P72" s="105">
        <f>$H72      +$J72      +$L72      +$N72</f>
        <v>44929000</v>
      </c>
      <c r="Q72" s="106">
        <f>$I72      +$K72      +$M72      +$O72</f>
        <v>45412463</v>
      </c>
      <c r="R72" s="61">
        <f>IF(($J72      =0),0,((($L72      -$J72      )/$J72      )*100))</f>
        <v>-44.334804812602783</v>
      </c>
      <c r="S72" s="62">
        <f>IF(($K72      =0),0,((($M72      -$K72      )/$K72      )*100))</f>
        <v>-42.2718678758267</v>
      </c>
      <c r="T72" s="61">
        <f>IF(($E69      =0),0,(($P69      /$E69      )*100))</f>
        <v>87.437723805075507</v>
      </c>
      <c r="U72" s="65">
        <f>IF($E69   =0,0,($Q69   /$E69 )*100)</f>
        <v>88.378606180912342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225615000</v>
      </c>
      <c r="C73" s="104">
        <f>SUM(C9:C14,C17:C23,C26:C29,C32,C35:C39,C42:C52,C55:C58,C61:C65,C69:C70)</f>
        <v>-20411000</v>
      </c>
      <c r="D73" s="104"/>
      <c r="E73" s="104">
        <f>$B73      +$C73      +$D73</f>
        <v>205204000</v>
      </c>
      <c r="F73" s="105">
        <f t="shared" ref="F73:O73" si="46">SUM(F9:F14,F17:F23,F26:F29,F32,F35:F39,F42:F52,F55:F58,F61:F65,F69:F70)</f>
        <v>205204000</v>
      </c>
      <c r="G73" s="106">
        <f t="shared" si="46"/>
        <v>111148000</v>
      </c>
      <c r="H73" s="105">
        <f t="shared" si="46"/>
        <v>10739000</v>
      </c>
      <c r="I73" s="106">
        <f t="shared" si="46"/>
        <v>8639393</v>
      </c>
      <c r="J73" s="105">
        <f t="shared" si="46"/>
        <v>28808000</v>
      </c>
      <c r="K73" s="106">
        <f t="shared" si="46"/>
        <v>33943126</v>
      </c>
      <c r="L73" s="105">
        <f t="shared" si="46"/>
        <v>21694000</v>
      </c>
      <c r="M73" s="106">
        <f t="shared" si="46"/>
        <v>17124436</v>
      </c>
      <c r="N73" s="105">
        <f t="shared" si="46"/>
        <v>0</v>
      </c>
      <c r="O73" s="106">
        <f t="shared" si="46"/>
        <v>0</v>
      </c>
      <c r="P73" s="105">
        <f>$H73      +$J73      +$L73      +$N73</f>
        <v>61241000</v>
      </c>
      <c r="Q73" s="106">
        <f>$I73      +$K73      +$M73      +$O73</f>
        <v>59706955</v>
      </c>
      <c r="R73" s="61">
        <f>IF(($J73      =0),0,((($L73      -$J73      )/$J73      )*100))</f>
        <v>-24.694529297417382</v>
      </c>
      <c r="S73" s="62">
        <f>IF(($K73      =0),0,((($M73      -$K73      )/$K73      )*100))</f>
        <v>-49.549620149894267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55.098607262388889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53.718424982905674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G5NGnZwbBpaf0SCAdgQzm7PnIK0a1dGSExo+QTpuz2HpNmcBd18SHEIFSbJdRHN+nVQIWaQzIIeH32ESupeew==" saltValue="NFymlglm4EhTI+hu8rudh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773000</v>
      </c>
      <c r="I10" s="94">
        <v>772805</v>
      </c>
      <c r="J10" s="93">
        <v>387000</v>
      </c>
      <c r="K10" s="94">
        <v>386923</v>
      </c>
      <c r="L10" s="93">
        <v>169000</v>
      </c>
      <c r="M10" s="94">
        <v>166119</v>
      </c>
      <c r="N10" s="93"/>
      <c r="O10" s="94"/>
      <c r="P10" s="93">
        <f t="shared" ref="P10:P15" si="1">$H10      +$J10      +$L10      +$N10</f>
        <v>1329000</v>
      </c>
      <c r="Q10" s="94">
        <f t="shared" ref="Q10:Q15" si="2">$I10      +$K10      +$M10      +$O10</f>
        <v>1325847</v>
      </c>
      <c r="R10" s="48">
        <f t="shared" ref="R10:R15" si="3">IF(($J10      =0),0,((($L10      -$J10      )/$J10      )*100))</f>
        <v>-56.330749354005171</v>
      </c>
      <c r="S10" s="49">
        <f t="shared" ref="S10:S15" si="4">IF(($K10      =0),0,((($M10      -$K10      )/$K10      )*100))</f>
        <v>-57.066651504304474</v>
      </c>
      <c r="T10" s="48">
        <f t="shared" ref="T10:T14" si="5">IF(($E10      =0),0,(($P10      /$E10      )*100))</f>
        <v>63.285714285714292</v>
      </c>
      <c r="U10" s="50">
        <f t="shared" ref="U10:U14" si="6">IF(($E10      =0),0,(($Q10      /$E10      )*100))</f>
        <v>63.135571428571424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-100000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773000</v>
      </c>
      <c r="I15" s="97">
        <f t="shared" si="7"/>
        <v>772805</v>
      </c>
      <c r="J15" s="96">
        <f t="shared" si="7"/>
        <v>387000</v>
      </c>
      <c r="K15" s="97">
        <f t="shared" si="7"/>
        <v>386923</v>
      </c>
      <c r="L15" s="96">
        <f t="shared" si="7"/>
        <v>169000</v>
      </c>
      <c r="M15" s="97">
        <f t="shared" si="7"/>
        <v>166119</v>
      </c>
      <c r="N15" s="96">
        <f t="shared" si="7"/>
        <v>0</v>
      </c>
      <c r="O15" s="97">
        <f t="shared" si="7"/>
        <v>0</v>
      </c>
      <c r="P15" s="96">
        <f t="shared" si="1"/>
        <v>1329000</v>
      </c>
      <c r="Q15" s="97">
        <f t="shared" si="2"/>
        <v>1325847</v>
      </c>
      <c r="R15" s="52">
        <f t="shared" si="3"/>
        <v>-56.330749354005171</v>
      </c>
      <c r="S15" s="53">
        <f t="shared" si="4"/>
        <v>-57.066651504304474</v>
      </c>
      <c r="T15" s="52">
        <f>IF((SUM($E9:$E13))=0,0,(P15/(SUM($E9:$E13))*100))</f>
        <v>63.285714285714292</v>
      </c>
      <c r="U15" s="54">
        <f>IF((SUM($E9:$E13))=0,0,(Q15/(SUM($E9:$E13))*100))</f>
        <v>63.135571428571424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19190000</v>
      </c>
      <c r="D20" s="92"/>
      <c r="E20" s="92">
        <f t="shared" si="8"/>
        <v>19190000</v>
      </c>
      <c r="F20" s="93">
        <v>19190000</v>
      </c>
      <c r="G20" s="94">
        <v>19190000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6071000</v>
      </c>
      <c r="W21" s="94">
        <v>4215000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19190000</v>
      </c>
      <c r="D24" s="95"/>
      <c r="E24" s="95">
        <f t="shared" si="8"/>
        <v>19190000</v>
      </c>
      <c r="F24" s="96">
        <f t="shared" ref="F24:O24" si="15">SUM(F17:F23)</f>
        <v>19190000</v>
      </c>
      <c r="G24" s="97">
        <f t="shared" si="15"/>
        <v>19190000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6071000</v>
      </c>
      <c r="W24" s="97">
        <f>SUM(W17:W23)</f>
        <v>4215000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3222000</v>
      </c>
      <c r="C32" s="92">
        <v>-180000</v>
      </c>
      <c r="D32" s="92"/>
      <c r="E32" s="92">
        <f>$B32      +$C32      +$D32</f>
        <v>3042000</v>
      </c>
      <c r="F32" s="93">
        <v>3042000</v>
      </c>
      <c r="G32" s="94">
        <v>3042000</v>
      </c>
      <c r="H32" s="93">
        <v>600000</v>
      </c>
      <c r="I32" s="94">
        <v>1530561</v>
      </c>
      <c r="J32" s="93">
        <v>206000</v>
      </c>
      <c r="K32" s="94">
        <v>1691440</v>
      </c>
      <c r="L32" s="93">
        <v>752000</v>
      </c>
      <c r="M32" s="94"/>
      <c r="N32" s="93"/>
      <c r="O32" s="94"/>
      <c r="P32" s="93">
        <f>$H32      +$J32      +$L32      +$N32</f>
        <v>1558000</v>
      </c>
      <c r="Q32" s="94">
        <f>$I32      +$K32      +$M32      +$O32</f>
        <v>3222001</v>
      </c>
      <c r="R32" s="48">
        <f>IF(($J32      =0),0,((($L32      -$J32      )/$J32      )*100))</f>
        <v>265.04854368932041</v>
      </c>
      <c r="S32" s="49">
        <f>IF(($K32      =0),0,((($M32      -$K32      )/$K32      )*100))</f>
        <v>-100</v>
      </c>
      <c r="T32" s="48">
        <f>IF(($E32      =0),0,(($P32      /$E32      )*100))</f>
        <v>51.216305062458915</v>
      </c>
      <c r="U32" s="50">
        <f>IF(($E32      =0),0,(($Q32      /$E32      )*100))</f>
        <v>105.91719263642341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3222000</v>
      </c>
      <c r="C33" s="95">
        <f>C32</f>
        <v>-180000</v>
      </c>
      <c r="D33" s="95"/>
      <c r="E33" s="95">
        <f>$B33      +$C33      +$D33</f>
        <v>3042000</v>
      </c>
      <c r="F33" s="96">
        <f t="shared" ref="F33:O33" si="17">F32</f>
        <v>3042000</v>
      </c>
      <c r="G33" s="97">
        <f t="shared" si="17"/>
        <v>3042000</v>
      </c>
      <c r="H33" s="96">
        <f t="shared" si="17"/>
        <v>600000</v>
      </c>
      <c r="I33" s="97">
        <f t="shared" si="17"/>
        <v>1530561</v>
      </c>
      <c r="J33" s="96">
        <f t="shared" si="17"/>
        <v>206000</v>
      </c>
      <c r="K33" s="97">
        <f t="shared" si="17"/>
        <v>1691440</v>
      </c>
      <c r="L33" s="96">
        <f t="shared" si="17"/>
        <v>752000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1558000</v>
      </c>
      <c r="Q33" s="97">
        <f>$I33      +$K33      +$M33      +$O33</f>
        <v>3222001</v>
      </c>
      <c r="R33" s="52">
        <f>IF(($J33      =0),0,((($L33      -$J33      )/$J33      )*100))</f>
        <v>265.04854368932041</v>
      </c>
      <c r="S33" s="53">
        <f>IF(($K33      =0),0,((($M33      -$K33      )/$K33      )*100))</f>
        <v>-100</v>
      </c>
      <c r="T33" s="52">
        <f>IF($E33   =0,0,($P33   /$E33   )*100)</f>
        <v>51.216305062458915</v>
      </c>
      <c r="U33" s="54">
        <f>IF($E33   =0,0,($Q33   /$E33   )*100)</f>
        <v>105.91719263642341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17000000</v>
      </c>
      <c r="C35" s="92">
        <v>-1000000</v>
      </c>
      <c r="D35" s="92"/>
      <c r="E35" s="92">
        <f t="shared" ref="E35:E40" si="18">$B35      +$C35      +$D35</f>
        <v>16000000</v>
      </c>
      <c r="F35" s="93">
        <v>16000000</v>
      </c>
      <c r="G35" s="94">
        <v>16000000</v>
      </c>
      <c r="H35" s="93">
        <v>779000</v>
      </c>
      <c r="I35" s="94">
        <v>8128826</v>
      </c>
      <c r="J35" s="93">
        <v>9042000</v>
      </c>
      <c r="K35" s="94">
        <v>6142990</v>
      </c>
      <c r="L35" s="93">
        <v>5081000</v>
      </c>
      <c r="M35" s="94">
        <v>-766433</v>
      </c>
      <c r="N35" s="93"/>
      <c r="O35" s="94"/>
      <c r="P35" s="93">
        <f t="shared" ref="P35:P40" si="19">$H35      +$J35      +$L35      +$N35</f>
        <v>14902000</v>
      </c>
      <c r="Q35" s="94">
        <f t="shared" ref="Q35:Q40" si="20">$I35      +$K35      +$M35      +$O35</f>
        <v>13505383</v>
      </c>
      <c r="R35" s="48">
        <f t="shared" ref="R35:R40" si="21">IF(($J35      =0),0,((($L35      -$J35      )/$J35      )*100))</f>
        <v>-43.8066799380668</v>
      </c>
      <c r="S35" s="49">
        <f t="shared" ref="S35:S40" si="22">IF(($K35      =0),0,((($M35      -$K35      )/$K35      )*100))</f>
        <v>-112.47654643748403</v>
      </c>
      <c r="T35" s="48">
        <f t="shared" ref="T35:T39" si="23">IF(($E35      =0),0,(($P35      /$E35      )*100))</f>
        <v>93.137499999999989</v>
      </c>
      <c r="U35" s="50">
        <f t="shared" ref="U35:U39" si="24">IF(($E35      =0),0,(($Q35      /$E35      )*100))</f>
        <v>84.408643749999996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60166000</v>
      </c>
      <c r="C36" s="92">
        <v>-14829000</v>
      </c>
      <c r="D36" s="92"/>
      <c r="E36" s="92">
        <f t="shared" si="18"/>
        <v>45337000</v>
      </c>
      <c r="F36" s="93">
        <v>45337000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77166000</v>
      </c>
      <c r="C40" s="95">
        <f>SUM(C35:C39)</f>
        <v>-15829000</v>
      </c>
      <c r="D40" s="95"/>
      <c r="E40" s="95">
        <f t="shared" si="18"/>
        <v>61337000</v>
      </c>
      <c r="F40" s="96">
        <f t="shared" ref="F40:O40" si="25">SUM(F35:F39)</f>
        <v>61337000</v>
      </c>
      <c r="G40" s="97">
        <f t="shared" si="25"/>
        <v>16000000</v>
      </c>
      <c r="H40" s="96">
        <f t="shared" si="25"/>
        <v>779000</v>
      </c>
      <c r="I40" s="97">
        <f t="shared" si="25"/>
        <v>8128826</v>
      </c>
      <c r="J40" s="96">
        <f t="shared" si="25"/>
        <v>9042000</v>
      </c>
      <c r="K40" s="97">
        <f t="shared" si="25"/>
        <v>6142990</v>
      </c>
      <c r="L40" s="96">
        <f t="shared" si="25"/>
        <v>5081000</v>
      </c>
      <c r="M40" s="97">
        <f t="shared" si="25"/>
        <v>-766433</v>
      </c>
      <c r="N40" s="96">
        <f t="shared" si="25"/>
        <v>0</v>
      </c>
      <c r="O40" s="97">
        <f t="shared" si="25"/>
        <v>0</v>
      </c>
      <c r="P40" s="96">
        <f t="shared" si="19"/>
        <v>14902000</v>
      </c>
      <c r="Q40" s="97">
        <f t="shared" si="20"/>
        <v>13505383</v>
      </c>
      <c r="R40" s="52">
        <f t="shared" si="21"/>
        <v>-43.8066799380668</v>
      </c>
      <c r="S40" s="53">
        <f t="shared" si="22"/>
        <v>-112.47654643748403</v>
      </c>
      <c r="T40" s="52">
        <f>IF((+$E35+$E38) =0,0,(P40   /(+$E35+$E38) )*100)</f>
        <v>93.137499999999989</v>
      </c>
      <c r="U40" s="54">
        <f>IF((+$E35+$E38) =0,0,(Q40   /(+$E35+$E38) )*100)</f>
        <v>84.408643749999996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82588000</v>
      </c>
      <c r="C67" s="104">
        <f>SUM(C9:C14,C17:C23,C26:C29,C32,C35:C39,C42:C52,C55:C58,C61:C65)</f>
        <v>3081000</v>
      </c>
      <c r="D67" s="104"/>
      <c r="E67" s="104">
        <f t="shared" si="35"/>
        <v>85669000</v>
      </c>
      <c r="F67" s="105">
        <f t="shared" ref="F67:O67" si="43">SUM(F9:F14,F17:F23,F26:F29,F32,F35:F39,F42:F52,F55:F58,F61:F65)</f>
        <v>85669000</v>
      </c>
      <c r="G67" s="106">
        <f t="shared" si="43"/>
        <v>40332000</v>
      </c>
      <c r="H67" s="105">
        <f t="shared" si="43"/>
        <v>2152000</v>
      </c>
      <c r="I67" s="106">
        <f t="shared" si="43"/>
        <v>10432192</v>
      </c>
      <c r="J67" s="105">
        <f t="shared" si="43"/>
        <v>9635000</v>
      </c>
      <c r="K67" s="106">
        <f t="shared" si="43"/>
        <v>8221353</v>
      </c>
      <c r="L67" s="105">
        <f t="shared" si="43"/>
        <v>6002000</v>
      </c>
      <c r="M67" s="106">
        <f t="shared" si="43"/>
        <v>-600314</v>
      </c>
      <c r="N67" s="105">
        <f t="shared" si="43"/>
        <v>0</v>
      </c>
      <c r="O67" s="106">
        <f t="shared" si="43"/>
        <v>0</v>
      </c>
      <c r="P67" s="105">
        <f t="shared" si="36"/>
        <v>17789000</v>
      </c>
      <c r="Q67" s="106">
        <f t="shared" si="37"/>
        <v>18053231</v>
      </c>
      <c r="R67" s="61">
        <f t="shared" si="38"/>
        <v>-37.706279190451482</v>
      </c>
      <c r="S67" s="62">
        <f t="shared" si="39"/>
        <v>-107.30188814420205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44.106416741049294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44.761556580382823</v>
      </c>
      <c r="V67" s="105">
        <f>SUM(V9:V14,V17:V23,V26:V29,V32,V35:V39,V42:V52,V55:V58,V61:V65)</f>
        <v>6071000</v>
      </c>
      <c r="W67" s="106">
        <f>SUM(W9:W14,W17:W23,W26:W29,W32,W35:W39,W42:W52,W55:W58,W61:W65)</f>
        <v>4215000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57426000</v>
      </c>
      <c r="C69" s="92">
        <v>-3841000</v>
      </c>
      <c r="D69" s="92"/>
      <c r="E69" s="92">
        <f>$B69      +$C69      +$D69</f>
        <v>53585000</v>
      </c>
      <c r="F69" s="93">
        <v>53585000</v>
      </c>
      <c r="G69" s="94">
        <v>53585000</v>
      </c>
      <c r="H69" s="93">
        <v>4364000</v>
      </c>
      <c r="I69" s="94">
        <v>4587142</v>
      </c>
      <c r="J69" s="93">
        <v>17977000</v>
      </c>
      <c r="K69" s="94">
        <v>17493958</v>
      </c>
      <c r="L69" s="93">
        <v>12343000</v>
      </c>
      <c r="M69" s="94">
        <v>12513139</v>
      </c>
      <c r="N69" s="93"/>
      <c r="O69" s="94"/>
      <c r="P69" s="93">
        <f>$H69      +$J69      +$L69      +$N69</f>
        <v>34684000</v>
      </c>
      <c r="Q69" s="94">
        <f>$I69      +$K69      +$M69      +$O69</f>
        <v>34594239</v>
      </c>
      <c r="R69" s="48">
        <f>IF(($J69      =0),0,((($L69      -$J69      )/$J69      )*100))</f>
        <v>-31.340045613839905</v>
      </c>
      <c r="S69" s="49">
        <f>IF(($K69      =0),0,((($M69      -$K69      )/$K69      )*100))</f>
        <v>-28.471652898675075</v>
      </c>
      <c r="T69" s="48">
        <f>IF(($E69      =0),0,(($P69      /$E69      )*100))</f>
        <v>64.727069142483913</v>
      </c>
      <c r="U69" s="50">
        <f>IF(($E69      =0),0,(($Q69      /$E69      )*100))</f>
        <v>64.559557712046285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57426000</v>
      </c>
      <c r="C71" s="101">
        <f>SUM(C69:C70)</f>
        <v>-3841000</v>
      </c>
      <c r="D71" s="101"/>
      <c r="E71" s="101">
        <f>$B71      +$C71      +$D71</f>
        <v>53585000</v>
      </c>
      <c r="F71" s="102">
        <f t="shared" ref="F71:O71" si="44">SUM(F69:F70)</f>
        <v>53585000</v>
      </c>
      <c r="G71" s="103">
        <f t="shared" si="44"/>
        <v>53585000</v>
      </c>
      <c r="H71" s="102">
        <f t="shared" si="44"/>
        <v>4364000</v>
      </c>
      <c r="I71" s="103">
        <f t="shared" si="44"/>
        <v>4587142</v>
      </c>
      <c r="J71" s="102">
        <f t="shared" si="44"/>
        <v>17977000</v>
      </c>
      <c r="K71" s="103">
        <f t="shared" si="44"/>
        <v>17493958</v>
      </c>
      <c r="L71" s="102">
        <f t="shared" si="44"/>
        <v>12343000</v>
      </c>
      <c r="M71" s="103">
        <f t="shared" si="44"/>
        <v>12513139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34684000</v>
      </c>
      <c r="Q71" s="103">
        <f>$I71      +$K71      +$M71      +$O71</f>
        <v>34594239</v>
      </c>
      <c r="R71" s="57">
        <f>IF(($J71      =0),0,((($L71      -$J71      )/$J71      )*100))</f>
        <v>-31.340045613839905</v>
      </c>
      <c r="S71" s="58">
        <f>IF(($K71      =0),0,((($M71      -$K71      )/$K71      )*100))</f>
        <v>-28.471652898675075</v>
      </c>
      <c r="T71" s="57">
        <f>IF(($E69      =0),0,(($P69      /$E69      )*100))</f>
        <v>64.727069142483913</v>
      </c>
      <c r="U71" s="59">
        <f>IF($E69   =0,0,($Q69   /$E69 )*100)</f>
        <v>64.559557712046285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57426000</v>
      </c>
      <c r="C72" s="104">
        <f>SUM(C69:C70)</f>
        <v>-3841000</v>
      </c>
      <c r="D72" s="104"/>
      <c r="E72" s="104">
        <f>$B72      +$C72      +$D72</f>
        <v>53585000</v>
      </c>
      <c r="F72" s="105">
        <f t="shared" ref="F72:O72" si="45">SUM(F69:F70)</f>
        <v>53585000</v>
      </c>
      <c r="G72" s="106">
        <f t="shared" si="45"/>
        <v>53585000</v>
      </c>
      <c r="H72" s="105">
        <f t="shared" si="45"/>
        <v>4364000</v>
      </c>
      <c r="I72" s="106">
        <f t="shared" si="45"/>
        <v>4587142</v>
      </c>
      <c r="J72" s="105">
        <f t="shared" si="45"/>
        <v>17977000</v>
      </c>
      <c r="K72" s="106">
        <f t="shared" si="45"/>
        <v>17493958</v>
      </c>
      <c r="L72" s="105">
        <f t="shared" si="45"/>
        <v>12343000</v>
      </c>
      <c r="M72" s="106">
        <f t="shared" si="45"/>
        <v>12513139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34684000</v>
      </c>
      <c r="Q72" s="106">
        <f>$I72      +$K72      +$M72      +$O72</f>
        <v>34594239</v>
      </c>
      <c r="R72" s="61">
        <f>IF(($J72      =0),0,((($L72      -$J72      )/$J72      )*100))</f>
        <v>-31.340045613839905</v>
      </c>
      <c r="S72" s="62">
        <f>IF(($K72      =0),0,((($M72      -$K72      )/$K72      )*100))</f>
        <v>-28.471652898675075</v>
      </c>
      <c r="T72" s="61">
        <f>IF(($E69      =0),0,(($P69      /$E69      )*100))</f>
        <v>64.727069142483913</v>
      </c>
      <c r="U72" s="65">
        <f>IF($E69   =0,0,($Q69   /$E69 )*100)</f>
        <v>64.559557712046285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140014000</v>
      </c>
      <c r="C73" s="104">
        <f>SUM(C9:C14,C17:C23,C26:C29,C32,C35:C39,C42:C52,C55:C58,C61:C65,C69:C70)</f>
        <v>-760000</v>
      </c>
      <c r="D73" s="104"/>
      <c r="E73" s="104">
        <f>$B73      +$C73      +$D73</f>
        <v>139254000</v>
      </c>
      <c r="F73" s="105">
        <f t="shared" ref="F73:O73" si="46">SUM(F9:F14,F17:F23,F26:F29,F32,F35:F39,F42:F52,F55:F58,F61:F65,F69:F70)</f>
        <v>139254000</v>
      </c>
      <c r="G73" s="106">
        <f t="shared" si="46"/>
        <v>93917000</v>
      </c>
      <c r="H73" s="105">
        <f t="shared" si="46"/>
        <v>6516000</v>
      </c>
      <c r="I73" s="106">
        <f t="shared" si="46"/>
        <v>15019334</v>
      </c>
      <c r="J73" s="105">
        <f t="shared" si="46"/>
        <v>27612000</v>
      </c>
      <c r="K73" s="106">
        <f t="shared" si="46"/>
        <v>25715311</v>
      </c>
      <c r="L73" s="105">
        <f t="shared" si="46"/>
        <v>18345000</v>
      </c>
      <c r="M73" s="106">
        <f t="shared" si="46"/>
        <v>11912825</v>
      </c>
      <c r="N73" s="105">
        <f t="shared" si="46"/>
        <v>0</v>
      </c>
      <c r="O73" s="106">
        <f t="shared" si="46"/>
        <v>0</v>
      </c>
      <c r="P73" s="105">
        <f>$H73      +$J73      +$L73      +$N73</f>
        <v>52473000</v>
      </c>
      <c r="Q73" s="106">
        <f>$I73      +$K73      +$M73      +$O73</f>
        <v>52647470</v>
      </c>
      <c r="R73" s="61">
        <f>IF(($J73      =0),0,((($L73      -$J73      )/$J73      )*100))</f>
        <v>-33.561495002172968</v>
      </c>
      <c r="S73" s="62">
        <f>IF(($K73      =0),0,((($M73      -$K73      )/$K73      )*100))</f>
        <v>-53.674194335040312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55.871673924848544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56.057444339150528</v>
      </c>
      <c r="V73" s="105">
        <f>SUM(V9:V14,V17:V23,V26:V29,V32,V35:V39,V42:V52,V55:V58,V61:V65,V69:V70)</f>
        <v>6071000</v>
      </c>
      <c r="W73" s="106">
        <f>SUM(W9:W14,W17:W23,W26:W29,W32,W35:W39,W42:W52,W55:W58,W61:W65,W69:W70)</f>
        <v>4215000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FqGSZ/KrEs+gkL/fgf7ygW7W0UQHnJXFuUOJG5stP3RwvKPJ1JJCPsEUvhDUl15EYzlLQ9dVCAJ5Zcq54+3bw==" saltValue="1tiYlkGgOtBmjDqjplsDr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598000</v>
      </c>
      <c r="I10" s="94">
        <v>429494</v>
      </c>
      <c r="J10" s="93">
        <v>722000</v>
      </c>
      <c r="K10" s="94">
        <v>271503</v>
      </c>
      <c r="L10" s="93">
        <v>253000</v>
      </c>
      <c r="M10" s="94">
        <v>210597</v>
      </c>
      <c r="N10" s="93"/>
      <c r="O10" s="94"/>
      <c r="P10" s="93">
        <f t="shared" ref="P10:P15" si="1">$H10      +$J10      +$L10      +$N10</f>
        <v>1573000</v>
      </c>
      <c r="Q10" s="94">
        <f t="shared" ref="Q10:Q15" si="2">$I10      +$K10      +$M10      +$O10</f>
        <v>911594</v>
      </c>
      <c r="R10" s="48">
        <f t="shared" ref="R10:R15" si="3">IF(($J10      =0),0,((($L10      -$J10      )/$J10      )*100))</f>
        <v>-64.958448753462605</v>
      </c>
      <c r="S10" s="49">
        <f t="shared" ref="S10:S15" si="4">IF(($K10      =0),0,((($M10      -$K10      )/$K10      )*100))</f>
        <v>-22.432901293908355</v>
      </c>
      <c r="T10" s="48">
        <f t="shared" ref="T10:T14" si="5">IF(($E10      =0),0,(($P10      /$E10      )*100))</f>
        <v>59.358490566037737</v>
      </c>
      <c r="U10" s="50">
        <f t="shared" ref="U10:U14" si="6">IF(($E10      =0),0,(($Q10      /$E10      )*100))</f>
        <v>34.39977358490566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598000</v>
      </c>
      <c r="I15" s="97">
        <f t="shared" si="7"/>
        <v>429494</v>
      </c>
      <c r="J15" s="96">
        <f t="shared" si="7"/>
        <v>722000</v>
      </c>
      <c r="K15" s="97">
        <f t="shared" si="7"/>
        <v>271503</v>
      </c>
      <c r="L15" s="96">
        <f t="shared" si="7"/>
        <v>253000</v>
      </c>
      <c r="M15" s="97">
        <f t="shared" si="7"/>
        <v>210597</v>
      </c>
      <c r="N15" s="96">
        <f t="shared" si="7"/>
        <v>0</v>
      </c>
      <c r="O15" s="97">
        <f t="shared" si="7"/>
        <v>0</v>
      </c>
      <c r="P15" s="96">
        <f t="shared" si="1"/>
        <v>1573000</v>
      </c>
      <c r="Q15" s="97">
        <f t="shared" si="2"/>
        <v>911594</v>
      </c>
      <c r="R15" s="52">
        <f t="shared" si="3"/>
        <v>-64.958448753462605</v>
      </c>
      <c r="S15" s="53">
        <f t="shared" si="4"/>
        <v>-22.432901293908355</v>
      </c>
      <c r="T15" s="52">
        <f>IF((SUM($E9:$E13))=0,0,(P15/(SUM($E9:$E13))*100))</f>
        <v>59.358490566037737</v>
      </c>
      <c r="U15" s="54">
        <f>IF((SUM($E9:$E13))=0,0,(Q15/(SUM($E9:$E13))*100))</f>
        <v>34.39977358490566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28404000</v>
      </c>
      <c r="D21" s="92"/>
      <c r="E21" s="92">
        <f t="shared" si="8"/>
        <v>28404000</v>
      </c>
      <c r="F21" s="93">
        <v>28404000</v>
      </c>
      <c r="G21" s="94">
        <v>28404000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28404000</v>
      </c>
      <c r="D24" s="95"/>
      <c r="E24" s="95">
        <f t="shared" si="8"/>
        <v>28404000</v>
      </c>
      <c r="F24" s="96">
        <f t="shared" ref="F24:O24" si="15">SUM(F17:F23)</f>
        <v>28404000</v>
      </c>
      <c r="G24" s="97">
        <f t="shared" si="15"/>
        <v>28404000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2440000</v>
      </c>
      <c r="C32" s="92">
        <v>-136000</v>
      </c>
      <c r="D32" s="92"/>
      <c r="E32" s="92">
        <f>$B32      +$C32      +$D32</f>
        <v>2304000</v>
      </c>
      <c r="F32" s="93">
        <v>2304000</v>
      </c>
      <c r="G32" s="94">
        <v>2304000</v>
      </c>
      <c r="H32" s="93">
        <v>704000</v>
      </c>
      <c r="I32" s="94"/>
      <c r="J32" s="93">
        <v>724000</v>
      </c>
      <c r="K32" s="94"/>
      <c r="L32" s="93">
        <v>769000</v>
      </c>
      <c r="M32" s="94"/>
      <c r="N32" s="93"/>
      <c r="O32" s="94"/>
      <c r="P32" s="93">
        <f>$H32      +$J32      +$L32      +$N32</f>
        <v>2197000</v>
      </c>
      <c r="Q32" s="94">
        <f>$I32      +$K32      +$M32      +$O32</f>
        <v>0</v>
      </c>
      <c r="R32" s="48">
        <f>IF(($J32      =0),0,((($L32      -$J32      )/$J32      )*100))</f>
        <v>6.2154696132596685</v>
      </c>
      <c r="S32" s="49">
        <f>IF(($K32      =0),0,((($M32      -$K32      )/$K32      )*100))</f>
        <v>0</v>
      </c>
      <c r="T32" s="48">
        <f>IF(($E32      =0),0,(($P32      /$E32      )*100))</f>
        <v>95.355902777777786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2440000</v>
      </c>
      <c r="C33" s="95">
        <f>C32</f>
        <v>-136000</v>
      </c>
      <c r="D33" s="95"/>
      <c r="E33" s="95">
        <f>$B33      +$C33      +$D33</f>
        <v>2304000</v>
      </c>
      <c r="F33" s="96">
        <f t="shared" ref="F33:O33" si="17">F32</f>
        <v>2304000</v>
      </c>
      <c r="G33" s="97">
        <f t="shared" si="17"/>
        <v>2304000</v>
      </c>
      <c r="H33" s="96">
        <f t="shared" si="17"/>
        <v>704000</v>
      </c>
      <c r="I33" s="97">
        <f t="shared" si="17"/>
        <v>0</v>
      </c>
      <c r="J33" s="96">
        <f t="shared" si="17"/>
        <v>724000</v>
      </c>
      <c r="K33" s="97">
        <f t="shared" si="17"/>
        <v>0</v>
      </c>
      <c r="L33" s="96">
        <f t="shared" si="17"/>
        <v>769000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2197000</v>
      </c>
      <c r="Q33" s="97">
        <f>$I33      +$K33      +$M33      +$O33</f>
        <v>0</v>
      </c>
      <c r="R33" s="52">
        <f>IF(($J33      =0),0,((($L33      -$J33      )/$J33      )*100))</f>
        <v>6.2154696132596685</v>
      </c>
      <c r="S33" s="53">
        <f>IF(($K33      =0),0,((($M33      -$K33      )/$K33      )*100))</f>
        <v>0</v>
      </c>
      <c r="T33" s="52">
        <f>IF($E33   =0,0,($P33   /$E33   )*100)</f>
        <v>95.355902777777786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6006000</v>
      </c>
      <c r="C35" s="92"/>
      <c r="D35" s="92"/>
      <c r="E35" s="92">
        <f t="shared" ref="E35:E40" si="18">$B35      +$C35      +$D35</f>
        <v>6006000</v>
      </c>
      <c r="F35" s="93">
        <v>6006000</v>
      </c>
      <c r="G35" s="94">
        <v>6006000</v>
      </c>
      <c r="H35" s="93"/>
      <c r="I35" s="94">
        <v>-16408000</v>
      </c>
      <c r="J35" s="93">
        <v>2922000</v>
      </c>
      <c r="K35" s="94">
        <v>-1088986</v>
      </c>
      <c r="L35" s="93">
        <v>887000</v>
      </c>
      <c r="M35" s="94">
        <v>522756</v>
      </c>
      <c r="N35" s="93"/>
      <c r="O35" s="94"/>
      <c r="P35" s="93">
        <f t="shared" ref="P35:P40" si="19">$H35      +$J35      +$L35      +$N35</f>
        <v>3809000</v>
      </c>
      <c r="Q35" s="94">
        <f t="shared" ref="Q35:Q40" si="20">$I35      +$K35      +$M35      +$O35</f>
        <v>-16974230</v>
      </c>
      <c r="R35" s="48">
        <f t="shared" ref="R35:R40" si="21">IF(($J35      =0),0,((($L35      -$J35      )/$J35      )*100))</f>
        <v>-69.644079397672826</v>
      </c>
      <c r="S35" s="49">
        <f t="shared" ref="S35:S40" si="22">IF(($K35      =0),0,((($M35      -$K35      )/$K35      )*100))</f>
        <v>-148.00392291544611</v>
      </c>
      <c r="T35" s="48">
        <f t="shared" ref="T35:T39" si="23">IF(($E35      =0),0,(($P35      /$E35      )*100))</f>
        <v>63.419913419913421</v>
      </c>
      <c r="U35" s="50">
        <f t="shared" ref="U35:U39" si="24">IF(($E35      =0),0,(($Q35      /$E35      )*100))</f>
        <v>-282.62121212121212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13824000</v>
      </c>
      <c r="C36" s="92">
        <v>-2654000</v>
      </c>
      <c r="D36" s="92"/>
      <c r="E36" s="92">
        <f t="shared" si="18"/>
        <v>11170000</v>
      </c>
      <c r="F36" s="93">
        <v>11170000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19830000</v>
      </c>
      <c r="C40" s="95">
        <f>SUM(C35:C39)</f>
        <v>-2654000</v>
      </c>
      <c r="D40" s="95"/>
      <c r="E40" s="95">
        <f t="shared" si="18"/>
        <v>17176000</v>
      </c>
      <c r="F40" s="96">
        <f t="shared" ref="F40:O40" si="25">SUM(F35:F39)</f>
        <v>17176000</v>
      </c>
      <c r="G40" s="97">
        <f t="shared" si="25"/>
        <v>6006000</v>
      </c>
      <c r="H40" s="96">
        <f t="shared" si="25"/>
        <v>0</v>
      </c>
      <c r="I40" s="97">
        <f t="shared" si="25"/>
        <v>-16408000</v>
      </c>
      <c r="J40" s="96">
        <f t="shared" si="25"/>
        <v>2922000</v>
      </c>
      <c r="K40" s="97">
        <f t="shared" si="25"/>
        <v>-1088986</v>
      </c>
      <c r="L40" s="96">
        <f t="shared" si="25"/>
        <v>887000</v>
      </c>
      <c r="M40" s="97">
        <f t="shared" si="25"/>
        <v>522756</v>
      </c>
      <c r="N40" s="96">
        <f t="shared" si="25"/>
        <v>0</v>
      </c>
      <c r="O40" s="97">
        <f t="shared" si="25"/>
        <v>0</v>
      </c>
      <c r="P40" s="96">
        <f t="shared" si="19"/>
        <v>3809000</v>
      </c>
      <c r="Q40" s="97">
        <f t="shared" si="20"/>
        <v>-16974230</v>
      </c>
      <c r="R40" s="52">
        <f t="shared" si="21"/>
        <v>-69.644079397672826</v>
      </c>
      <c r="S40" s="53">
        <f t="shared" si="22"/>
        <v>-148.00392291544611</v>
      </c>
      <c r="T40" s="52">
        <f>IF((+$E35+$E38) =0,0,(P40   /(+$E35+$E38) )*100)</f>
        <v>63.419913419913421</v>
      </c>
      <c r="U40" s="54">
        <f>IF((+$E35+$E38) =0,0,(Q40   /(+$E35+$E38) )*100)</f>
        <v>-282.62121212121212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596000</v>
      </c>
      <c r="D52" s="92"/>
      <c r="E52" s="92">
        <f t="shared" si="26"/>
        <v>596000</v>
      </c>
      <c r="F52" s="93">
        <v>596000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596000</v>
      </c>
      <c r="D53" s="95"/>
      <c r="E53" s="95">
        <f t="shared" si="26"/>
        <v>596000</v>
      </c>
      <c r="F53" s="96">
        <f t="shared" ref="F53:O53" si="33">SUM(F42:F52)</f>
        <v>596000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24920000</v>
      </c>
      <c r="C67" s="104">
        <f>SUM(C9:C14,C17:C23,C26:C29,C32,C35:C39,C42:C52,C55:C58,C61:C65)</f>
        <v>26210000</v>
      </c>
      <c r="D67" s="104"/>
      <c r="E67" s="104">
        <f t="shared" si="35"/>
        <v>51130000</v>
      </c>
      <c r="F67" s="105">
        <f t="shared" ref="F67:O67" si="43">SUM(F9:F14,F17:F23,F26:F29,F32,F35:F39,F42:F52,F55:F58,F61:F65)</f>
        <v>51130000</v>
      </c>
      <c r="G67" s="106">
        <f t="shared" si="43"/>
        <v>39364000</v>
      </c>
      <c r="H67" s="105">
        <f t="shared" si="43"/>
        <v>1302000</v>
      </c>
      <c r="I67" s="106">
        <f t="shared" si="43"/>
        <v>-15978506</v>
      </c>
      <c r="J67" s="105">
        <f t="shared" si="43"/>
        <v>4368000</v>
      </c>
      <c r="K67" s="106">
        <f t="shared" si="43"/>
        <v>-817483</v>
      </c>
      <c r="L67" s="105">
        <f t="shared" si="43"/>
        <v>1909000</v>
      </c>
      <c r="M67" s="106">
        <f t="shared" si="43"/>
        <v>733353</v>
      </c>
      <c r="N67" s="105">
        <f t="shared" si="43"/>
        <v>0</v>
      </c>
      <c r="O67" s="106">
        <f t="shared" si="43"/>
        <v>0</v>
      </c>
      <c r="P67" s="105">
        <f t="shared" si="36"/>
        <v>7579000</v>
      </c>
      <c r="Q67" s="106">
        <f t="shared" si="37"/>
        <v>-16062636</v>
      </c>
      <c r="R67" s="61">
        <f t="shared" si="38"/>
        <v>-56.295787545787547</v>
      </c>
      <c r="S67" s="62">
        <f t="shared" si="39"/>
        <v>-189.70865449189768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19.253632760898281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-40.805395793110456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31798000</v>
      </c>
      <c r="C69" s="92">
        <v>-2127000</v>
      </c>
      <c r="D69" s="92"/>
      <c r="E69" s="92">
        <f>$B69      +$C69      +$D69</f>
        <v>29671000</v>
      </c>
      <c r="F69" s="93">
        <v>29671000</v>
      </c>
      <c r="G69" s="94">
        <v>29671000</v>
      </c>
      <c r="H69" s="93">
        <v>3615000</v>
      </c>
      <c r="I69" s="94"/>
      <c r="J69" s="93">
        <v>14364000</v>
      </c>
      <c r="K69" s="94"/>
      <c r="L69" s="93">
        <v>7277000</v>
      </c>
      <c r="M69" s="94"/>
      <c r="N69" s="93"/>
      <c r="O69" s="94"/>
      <c r="P69" s="93">
        <f>$H69      +$J69      +$L69      +$N69</f>
        <v>25256000</v>
      </c>
      <c r="Q69" s="94">
        <f>$I69      +$K69      +$M69      +$O69</f>
        <v>0</v>
      </c>
      <c r="R69" s="48">
        <f>IF(($J69      =0),0,((($L69      -$J69      )/$J69      )*100))</f>
        <v>-49.338624338624335</v>
      </c>
      <c r="S69" s="49">
        <f>IF(($K69      =0),0,((($M69      -$K69      )/$K69      )*100))</f>
        <v>0</v>
      </c>
      <c r="T69" s="48">
        <f>IF(($E69      =0),0,(($P69      /$E69      )*100))</f>
        <v>85.120150989181354</v>
      </c>
      <c r="U69" s="50">
        <f>IF(($E69      =0),0,(($Q69      /$E69      )*100))</f>
        <v>0</v>
      </c>
      <c r="V69" s="93">
        <v>16077000</v>
      </c>
      <c r="W69" s="94">
        <v>13099000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31798000</v>
      </c>
      <c r="C71" s="101">
        <f>SUM(C69:C70)</f>
        <v>-2127000</v>
      </c>
      <c r="D71" s="101"/>
      <c r="E71" s="101">
        <f>$B71      +$C71      +$D71</f>
        <v>29671000</v>
      </c>
      <c r="F71" s="102">
        <f t="shared" ref="F71:O71" si="44">SUM(F69:F70)</f>
        <v>29671000</v>
      </c>
      <c r="G71" s="103">
        <f t="shared" si="44"/>
        <v>29671000</v>
      </c>
      <c r="H71" s="102">
        <f t="shared" si="44"/>
        <v>3615000</v>
      </c>
      <c r="I71" s="103">
        <f t="shared" si="44"/>
        <v>0</v>
      </c>
      <c r="J71" s="102">
        <f t="shared" si="44"/>
        <v>14364000</v>
      </c>
      <c r="K71" s="103">
        <f t="shared" si="44"/>
        <v>0</v>
      </c>
      <c r="L71" s="102">
        <f t="shared" si="44"/>
        <v>7277000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25256000</v>
      </c>
      <c r="Q71" s="103">
        <f>$I71      +$K71      +$M71      +$O71</f>
        <v>0</v>
      </c>
      <c r="R71" s="57">
        <f>IF(($J71      =0),0,((($L71      -$J71      )/$J71      )*100))</f>
        <v>-49.338624338624335</v>
      </c>
      <c r="S71" s="58">
        <f>IF(($K71      =0),0,((($M71      -$K71      )/$K71      )*100))</f>
        <v>0</v>
      </c>
      <c r="T71" s="57">
        <f>IF(($E69      =0),0,(($P69      /$E69      )*100))</f>
        <v>85.120150989181354</v>
      </c>
      <c r="U71" s="59">
        <f>IF($E69   =0,0,($Q69   /$E69 )*100)</f>
        <v>0</v>
      </c>
      <c r="V71" s="102">
        <f>SUM(V69:V70)</f>
        <v>16077000</v>
      </c>
      <c r="W71" s="103">
        <f>SUM(W69:W70)</f>
        <v>13099000</v>
      </c>
    </row>
    <row r="72" spans="1:23" ht="12.95" customHeight="1" x14ac:dyDescent="0.2">
      <c r="A72" s="60" t="s">
        <v>86</v>
      </c>
      <c r="B72" s="104">
        <f>SUM(B69:B70)</f>
        <v>31798000</v>
      </c>
      <c r="C72" s="104">
        <f>SUM(C69:C70)</f>
        <v>-2127000</v>
      </c>
      <c r="D72" s="104"/>
      <c r="E72" s="104">
        <f>$B72      +$C72      +$D72</f>
        <v>29671000</v>
      </c>
      <c r="F72" s="105">
        <f t="shared" ref="F72:O72" si="45">SUM(F69:F70)</f>
        <v>29671000</v>
      </c>
      <c r="G72" s="106">
        <f t="shared" si="45"/>
        <v>29671000</v>
      </c>
      <c r="H72" s="105">
        <f t="shared" si="45"/>
        <v>3615000</v>
      </c>
      <c r="I72" s="106">
        <f t="shared" si="45"/>
        <v>0</v>
      </c>
      <c r="J72" s="105">
        <f t="shared" si="45"/>
        <v>14364000</v>
      </c>
      <c r="K72" s="106">
        <f t="shared" si="45"/>
        <v>0</v>
      </c>
      <c r="L72" s="105">
        <f t="shared" si="45"/>
        <v>7277000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25256000</v>
      </c>
      <c r="Q72" s="106">
        <f>$I72      +$K72      +$M72      +$O72</f>
        <v>0</v>
      </c>
      <c r="R72" s="61">
        <f>IF(($J72      =0),0,((($L72      -$J72      )/$J72      )*100))</f>
        <v>-49.338624338624335</v>
      </c>
      <c r="S72" s="62">
        <f>IF(($K72      =0),0,((($M72      -$K72      )/$K72      )*100))</f>
        <v>0</v>
      </c>
      <c r="T72" s="61">
        <f>IF(($E69      =0),0,(($P69      /$E69      )*100))</f>
        <v>85.120150989181354</v>
      </c>
      <c r="U72" s="65">
        <f>IF($E69   =0,0,($Q69   /$E69 )*100)</f>
        <v>0</v>
      </c>
      <c r="V72" s="105">
        <f>SUM(V69:V70)</f>
        <v>16077000</v>
      </c>
      <c r="W72" s="106">
        <f>SUM(W69:W70)</f>
        <v>13099000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56718000</v>
      </c>
      <c r="C73" s="104">
        <f>SUM(C9:C14,C17:C23,C26:C29,C32,C35:C39,C42:C52,C55:C58,C61:C65,C69:C70)</f>
        <v>24083000</v>
      </c>
      <c r="D73" s="104"/>
      <c r="E73" s="104">
        <f>$B73      +$C73      +$D73</f>
        <v>80801000</v>
      </c>
      <c r="F73" s="105">
        <f t="shared" ref="F73:O73" si="46">SUM(F9:F14,F17:F23,F26:F29,F32,F35:F39,F42:F52,F55:F58,F61:F65,F69:F70)</f>
        <v>80801000</v>
      </c>
      <c r="G73" s="106">
        <f t="shared" si="46"/>
        <v>69035000</v>
      </c>
      <c r="H73" s="105">
        <f t="shared" si="46"/>
        <v>4917000</v>
      </c>
      <c r="I73" s="106">
        <f t="shared" si="46"/>
        <v>-15978506</v>
      </c>
      <c r="J73" s="105">
        <f t="shared" si="46"/>
        <v>18732000</v>
      </c>
      <c r="K73" s="106">
        <f t="shared" si="46"/>
        <v>-817483</v>
      </c>
      <c r="L73" s="105">
        <f t="shared" si="46"/>
        <v>9186000</v>
      </c>
      <c r="M73" s="106">
        <f t="shared" si="46"/>
        <v>733353</v>
      </c>
      <c r="N73" s="105">
        <f t="shared" si="46"/>
        <v>0</v>
      </c>
      <c r="O73" s="106">
        <f t="shared" si="46"/>
        <v>0</v>
      </c>
      <c r="P73" s="105">
        <f>$H73      +$J73      +$L73      +$N73</f>
        <v>32835000</v>
      </c>
      <c r="Q73" s="106">
        <f>$I73      +$K73      +$M73      +$O73</f>
        <v>-16062636</v>
      </c>
      <c r="R73" s="61">
        <f>IF(($J73      =0),0,((($L73      -$J73      )/$J73      )*100))</f>
        <v>-50.96092248558616</v>
      </c>
      <c r="S73" s="62">
        <f>IF(($K73      =0),0,((($M73      -$K73      )/$K73      )*100))</f>
        <v>-189.70865449189768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47.562830448323311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-23.267380314333309</v>
      </c>
      <c r="V73" s="105">
        <f>SUM(V9:V14,V17:V23,V26:V29,V32,V35:V39,V42:V52,V55:V58,V61:V65,V69:V70)</f>
        <v>16077000</v>
      </c>
      <c r="W73" s="106">
        <f>SUM(W9:W14,W17:W23,W26:W29,W32,W35:W39,W42:W52,W55:W58,W61:W65,W69:W70)</f>
        <v>13099000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oqfcxkrUPELG6w89xSVhsD69u5RA4daoeyscEv9CdgKXZjKVtCaavcG8htlPX1yu+a36gWV7sMOZnRYYzX7fA==" saltValue="eryfMcPAgSLrxJMEU1cxZ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1105000</v>
      </c>
      <c r="I10" s="94">
        <v>1104896</v>
      </c>
      <c r="J10" s="93">
        <v>919000</v>
      </c>
      <c r="K10" s="94">
        <v>918979</v>
      </c>
      <c r="L10" s="93">
        <v>151000</v>
      </c>
      <c r="M10" s="94">
        <v>401072</v>
      </c>
      <c r="N10" s="93"/>
      <c r="O10" s="94"/>
      <c r="P10" s="93">
        <f t="shared" ref="P10:P15" si="1">$H10      +$J10      +$L10      +$N10</f>
        <v>2175000</v>
      </c>
      <c r="Q10" s="94">
        <f t="shared" ref="Q10:Q15" si="2">$I10      +$K10      +$M10      +$O10</f>
        <v>2424947</v>
      </c>
      <c r="R10" s="48">
        <f t="shared" ref="R10:R15" si="3">IF(($J10      =0),0,((($L10      -$J10      )/$J10      )*100))</f>
        <v>-83.569096844396086</v>
      </c>
      <c r="S10" s="49">
        <f t="shared" ref="S10:S15" si="4">IF(($K10      =0),0,((($M10      -$K10      )/$K10      )*100))</f>
        <v>-56.356782907988098</v>
      </c>
      <c r="T10" s="48">
        <f t="shared" ref="T10:T14" si="5">IF(($E10      =0),0,(($P10      /$E10      )*100))</f>
        <v>70.161290322580655</v>
      </c>
      <c r="U10" s="50">
        <f t="shared" ref="U10:U14" si="6">IF(($E10      =0),0,(($Q10      /$E10      )*100))</f>
        <v>78.224096774193555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1105000</v>
      </c>
      <c r="I15" s="97">
        <f t="shared" si="7"/>
        <v>1104896</v>
      </c>
      <c r="J15" s="96">
        <f t="shared" si="7"/>
        <v>919000</v>
      </c>
      <c r="K15" s="97">
        <f t="shared" si="7"/>
        <v>918979</v>
      </c>
      <c r="L15" s="96">
        <f t="shared" si="7"/>
        <v>151000</v>
      </c>
      <c r="M15" s="97">
        <f t="shared" si="7"/>
        <v>401072</v>
      </c>
      <c r="N15" s="96">
        <f t="shared" si="7"/>
        <v>0</v>
      </c>
      <c r="O15" s="97">
        <f t="shared" si="7"/>
        <v>0</v>
      </c>
      <c r="P15" s="96">
        <f t="shared" si="1"/>
        <v>2175000</v>
      </c>
      <c r="Q15" s="97">
        <f t="shared" si="2"/>
        <v>2424947</v>
      </c>
      <c r="R15" s="52">
        <f t="shared" si="3"/>
        <v>-83.569096844396086</v>
      </c>
      <c r="S15" s="53">
        <f t="shared" si="4"/>
        <v>-56.356782907988098</v>
      </c>
      <c r="T15" s="52">
        <f>IF((SUM($E9:$E13))=0,0,(P15/(SUM($E9:$E13))*100))</f>
        <v>70.161290322580655</v>
      </c>
      <c r="U15" s="54">
        <f>IF((SUM($E9:$E13))=0,0,(Q15/(SUM($E9:$E13))*100))</f>
        <v>78.224096774193555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1249000</v>
      </c>
      <c r="I20" s="94">
        <v>1249641</v>
      </c>
      <c r="J20" s="93">
        <v>3819000</v>
      </c>
      <c r="K20" s="94">
        <v>2250359</v>
      </c>
      <c r="L20" s="93"/>
      <c r="M20" s="94"/>
      <c r="N20" s="93"/>
      <c r="O20" s="94"/>
      <c r="P20" s="93">
        <f t="shared" si="9"/>
        <v>5068000</v>
      </c>
      <c r="Q20" s="94">
        <f t="shared" si="10"/>
        <v>3500000</v>
      </c>
      <c r="R20" s="48">
        <f t="shared" si="11"/>
        <v>-100</v>
      </c>
      <c r="S20" s="49">
        <f t="shared" si="12"/>
        <v>-100</v>
      </c>
      <c r="T20" s="48">
        <f t="shared" si="13"/>
        <v>144.79999999999998</v>
      </c>
      <c r="U20" s="50">
        <f t="shared" si="14"/>
        <v>100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6585000</v>
      </c>
      <c r="D21" s="92"/>
      <c r="E21" s="92">
        <f t="shared" si="8"/>
        <v>6585000</v>
      </c>
      <c r="F21" s="93">
        <v>6585000</v>
      </c>
      <c r="G21" s="94">
        <v>6585000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3500000</v>
      </c>
      <c r="C24" s="95">
        <f>SUM(C17:C23)</f>
        <v>6585000</v>
      </c>
      <c r="D24" s="95"/>
      <c r="E24" s="95">
        <f t="shared" si="8"/>
        <v>10085000</v>
      </c>
      <c r="F24" s="96">
        <f t="shared" ref="F24:O24" si="15">SUM(F17:F23)</f>
        <v>10085000</v>
      </c>
      <c r="G24" s="97">
        <f t="shared" si="15"/>
        <v>10085000</v>
      </c>
      <c r="H24" s="96">
        <f t="shared" si="15"/>
        <v>1249000</v>
      </c>
      <c r="I24" s="97">
        <f t="shared" si="15"/>
        <v>1249641</v>
      </c>
      <c r="J24" s="96">
        <f t="shared" si="15"/>
        <v>3819000</v>
      </c>
      <c r="K24" s="97">
        <f t="shared" si="15"/>
        <v>2250359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5068000</v>
      </c>
      <c r="Q24" s="97">
        <f t="shared" si="10"/>
        <v>3500000</v>
      </c>
      <c r="R24" s="52">
        <f t="shared" si="11"/>
        <v>-100</v>
      </c>
      <c r="S24" s="53">
        <f t="shared" si="12"/>
        <v>-100</v>
      </c>
      <c r="T24" s="52">
        <f>IF(($E24-$E19-$E23)   =0,0,($P24   /($E24-$E19-$E23)   )*100)</f>
        <v>50.252850768468029</v>
      </c>
      <c r="U24" s="54">
        <f>IF(($E24-$E19-$E23)   =0,0,($Q24   /($E24-$E19-$E23)   )*100)</f>
        <v>34.705007436787305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1315000</v>
      </c>
      <c r="C32" s="92">
        <v>-197000</v>
      </c>
      <c r="D32" s="92"/>
      <c r="E32" s="92">
        <f>$B32      +$C32      +$D32</f>
        <v>1118000</v>
      </c>
      <c r="F32" s="93">
        <v>1118000</v>
      </c>
      <c r="G32" s="94">
        <v>1118000</v>
      </c>
      <c r="H32" s="93">
        <v>36000</v>
      </c>
      <c r="I32" s="94">
        <v>142057</v>
      </c>
      <c r="J32" s="93"/>
      <c r="K32" s="94">
        <v>285005</v>
      </c>
      <c r="L32" s="93"/>
      <c r="M32" s="94">
        <v>297066</v>
      </c>
      <c r="N32" s="93"/>
      <c r="O32" s="94"/>
      <c r="P32" s="93">
        <f>$H32      +$J32      +$L32      +$N32</f>
        <v>36000</v>
      </c>
      <c r="Q32" s="94">
        <f>$I32      +$K32      +$M32      +$O32</f>
        <v>724128</v>
      </c>
      <c r="R32" s="48">
        <f>IF(($J32      =0),0,((($L32      -$J32      )/$J32      )*100))</f>
        <v>0</v>
      </c>
      <c r="S32" s="49">
        <f>IF(($K32      =0),0,((($M32      -$K32      )/$K32      )*100))</f>
        <v>4.2318555814810273</v>
      </c>
      <c r="T32" s="48">
        <f>IF(($E32      =0),0,(($P32      /$E32      )*100))</f>
        <v>3.2200357781753133</v>
      </c>
      <c r="U32" s="50">
        <f>IF(($E32      =0),0,(($Q32      /$E32      )*100))</f>
        <v>64.769946332737021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1315000</v>
      </c>
      <c r="C33" s="95">
        <f>C32</f>
        <v>-197000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1118000</v>
      </c>
      <c r="H33" s="96">
        <f t="shared" si="17"/>
        <v>36000</v>
      </c>
      <c r="I33" s="97">
        <f t="shared" si="17"/>
        <v>142057</v>
      </c>
      <c r="J33" s="96">
        <f t="shared" si="17"/>
        <v>0</v>
      </c>
      <c r="K33" s="97">
        <f t="shared" si="17"/>
        <v>285005</v>
      </c>
      <c r="L33" s="96">
        <f t="shared" si="17"/>
        <v>0</v>
      </c>
      <c r="M33" s="97">
        <f t="shared" si="17"/>
        <v>297066</v>
      </c>
      <c r="N33" s="96">
        <f t="shared" si="17"/>
        <v>0</v>
      </c>
      <c r="O33" s="97">
        <f t="shared" si="17"/>
        <v>0</v>
      </c>
      <c r="P33" s="96">
        <f>$H33      +$J33      +$L33      +$N33</f>
        <v>36000</v>
      </c>
      <c r="Q33" s="97">
        <f>$I33      +$K33      +$M33      +$O33</f>
        <v>724128</v>
      </c>
      <c r="R33" s="52">
        <f>IF(($J33      =0),0,((($L33      -$J33      )/$J33      )*100))</f>
        <v>0</v>
      </c>
      <c r="S33" s="53">
        <f>IF(($K33      =0),0,((($M33      -$K33      )/$K33      )*100))</f>
        <v>4.2318555814810273</v>
      </c>
      <c r="T33" s="52">
        <f>IF($E33   =0,0,($P33   /$E33   )*100)</f>
        <v>3.2200357781753133</v>
      </c>
      <c r="U33" s="54">
        <f>IF($E33   =0,0,($Q33   /$E33   )*100)</f>
        <v>64.769946332737021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51000000</v>
      </c>
      <c r="C44" s="92">
        <v>-25910000</v>
      </c>
      <c r="D44" s="92"/>
      <c r="E44" s="92">
        <f t="shared" si="26"/>
        <v>25090000</v>
      </c>
      <c r="F44" s="93">
        <v>25090000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20000000</v>
      </c>
      <c r="C51" s="92">
        <v>6250000</v>
      </c>
      <c r="D51" s="92"/>
      <c r="E51" s="92">
        <f t="shared" si="26"/>
        <v>26250000</v>
      </c>
      <c r="F51" s="93">
        <v>26250000</v>
      </c>
      <c r="G51" s="94">
        <v>26250000</v>
      </c>
      <c r="H51" s="93">
        <v>1843000</v>
      </c>
      <c r="I51" s="94"/>
      <c r="J51" s="93">
        <v>9747000</v>
      </c>
      <c r="K51" s="94"/>
      <c r="L51" s="93">
        <v>3461000</v>
      </c>
      <c r="M51" s="94"/>
      <c r="N51" s="93"/>
      <c r="O51" s="94"/>
      <c r="P51" s="93">
        <f t="shared" si="27"/>
        <v>15051000</v>
      </c>
      <c r="Q51" s="94">
        <f t="shared" si="28"/>
        <v>0</v>
      </c>
      <c r="R51" s="48">
        <f t="shared" si="29"/>
        <v>-64.491638452857288</v>
      </c>
      <c r="S51" s="49">
        <f t="shared" si="30"/>
        <v>0</v>
      </c>
      <c r="T51" s="48">
        <f t="shared" si="31"/>
        <v>57.337142857142851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71000000</v>
      </c>
      <c r="C53" s="95">
        <f>SUM(C42:C52)</f>
        <v>-19660000</v>
      </c>
      <c r="D53" s="95"/>
      <c r="E53" s="95">
        <f t="shared" si="26"/>
        <v>51340000</v>
      </c>
      <c r="F53" s="96">
        <f t="shared" ref="F53:O53" si="33">SUM(F42:F52)</f>
        <v>51340000</v>
      </c>
      <c r="G53" s="97">
        <f t="shared" si="33"/>
        <v>26250000</v>
      </c>
      <c r="H53" s="96">
        <f t="shared" si="33"/>
        <v>1843000</v>
      </c>
      <c r="I53" s="97">
        <f t="shared" si="33"/>
        <v>0</v>
      </c>
      <c r="J53" s="96">
        <f t="shared" si="33"/>
        <v>9747000</v>
      </c>
      <c r="K53" s="97">
        <f t="shared" si="33"/>
        <v>0</v>
      </c>
      <c r="L53" s="96">
        <f t="shared" si="33"/>
        <v>3461000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15051000</v>
      </c>
      <c r="Q53" s="97">
        <f t="shared" si="28"/>
        <v>0</v>
      </c>
      <c r="R53" s="52">
        <f t="shared" si="29"/>
        <v>-64.491638452857288</v>
      </c>
      <c r="S53" s="53">
        <f t="shared" si="30"/>
        <v>0</v>
      </c>
      <c r="T53" s="52">
        <f>IF((+$E43+$E45+$E47+$E48+$E51) =0,0,(P53   /(+$E43+$E45+$E47+$E48+$E51) )*100)</f>
        <v>57.337142857142851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78915000</v>
      </c>
      <c r="C67" s="104">
        <f>SUM(C9:C14,C17:C23,C26:C29,C32,C35:C39,C42:C52,C55:C58,C61:C65)</f>
        <v>-13272000</v>
      </c>
      <c r="D67" s="104"/>
      <c r="E67" s="104">
        <f t="shared" si="35"/>
        <v>65643000</v>
      </c>
      <c r="F67" s="105">
        <f t="shared" ref="F67:O67" si="43">SUM(F9:F14,F17:F23,F26:F29,F32,F35:F39,F42:F52,F55:F58,F61:F65)</f>
        <v>65643000</v>
      </c>
      <c r="G67" s="106">
        <f t="shared" si="43"/>
        <v>40553000</v>
      </c>
      <c r="H67" s="105">
        <f t="shared" si="43"/>
        <v>4233000</v>
      </c>
      <c r="I67" s="106">
        <f t="shared" si="43"/>
        <v>2496594</v>
      </c>
      <c r="J67" s="105">
        <f t="shared" si="43"/>
        <v>14485000</v>
      </c>
      <c r="K67" s="106">
        <f t="shared" si="43"/>
        <v>3454343</v>
      </c>
      <c r="L67" s="105">
        <f t="shared" si="43"/>
        <v>3612000</v>
      </c>
      <c r="M67" s="106">
        <f t="shared" si="43"/>
        <v>698138</v>
      </c>
      <c r="N67" s="105">
        <f t="shared" si="43"/>
        <v>0</v>
      </c>
      <c r="O67" s="106">
        <f t="shared" si="43"/>
        <v>0</v>
      </c>
      <c r="P67" s="105">
        <f t="shared" si="36"/>
        <v>22330000</v>
      </c>
      <c r="Q67" s="106">
        <f t="shared" si="37"/>
        <v>6649075</v>
      </c>
      <c r="R67" s="61">
        <f t="shared" si="38"/>
        <v>-75.063859164653095</v>
      </c>
      <c r="S67" s="62">
        <f t="shared" si="39"/>
        <v>-79.789557666971689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55.063743742756387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16.39601262545311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23871000</v>
      </c>
      <c r="C69" s="92">
        <v>-1597000</v>
      </c>
      <c r="D69" s="92"/>
      <c r="E69" s="92">
        <f>$B69      +$C69      +$D69</f>
        <v>22274000</v>
      </c>
      <c r="F69" s="93">
        <v>22274000</v>
      </c>
      <c r="G69" s="94">
        <v>22274000</v>
      </c>
      <c r="H69" s="93">
        <v>2709000</v>
      </c>
      <c r="I69" s="94">
        <v>3156504</v>
      </c>
      <c r="J69" s="93">
        <v>9855000</v>
      </c>
      <c r="K69" s="94">
        <v>8953871</v>
      </c>
      <c r="L69" s="93">
        <v>3667000</v>
      </c>
      <c r="M69" s="94">
        <v>5070005</v>
      </c>
      <c r="N69" s="93"/>
      <c r="O69" s="94"/>
      <c r="P69" s="93">
        <f>$H69      +$J69      +$L69      +$N69</f>
        <v>16231000</v>
      </c>
      <c r="Q69" s="94">
        <f>$I69      +$K69      +$M69      +$O69</f>
        <v>17180380</v>
      </c>
      <c r="R69" s="48">
        <f>IF(($J69      =0),0,((($L69      -$J69      )/$J69      )*100))</f>
        <v>-62.790461694571285</v>
      </c>
      <c r="S69" s="49">
        <f>IF(($K69      =0),0,((($M69      -$K69      )/$K69      )*100))</f>
        <v>-43.376389943522753</v>
      </c>
      <c r="T69" s="48">
        <f>IF(($E69      =0),0,(($P69      /$E69      )*100))</f>
        <v>72.86971356738799</v>
      </c>
      <c r="U69" s="50">
        <f>IF(($E69      =0),0,(($Q69      /$E69      )*100))</f>
        <v>77.131992457573844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23871000</v>
      </c>
      <c r="C71" s="101">
        <f>SUM(C69:C70)</f>
        <v>-1597000</v>
      </c>
      <c r="D71" s="101"/>
      <c r="E71" s="101">
        <f>$B71      +$C71      +$D71</f>
        <v>22274000</v>
      </c>
      <c r="F71" s="102">
        <f t="shared" ref="F71:O71" si="44">SUM(F69:F70)</f>
        <v>22274000</v>
      </c>
      <c r="G71" s="103">
        <f t="shared" si="44"/>
        <v>22274000</v>
      </c>
      <c r="H71" s="102">
        <f t="shared" si="44"/>
        <v>2709000</v>
      </c>
      <c r="I71" s="103">
        <f t="shared" si="44"/>
        <v>3156504</v>
      </c>
      <c r="J71" s="102">
        <f t="shared" si="44"/>
        <v>9855000</v>
      </c>
      <c r="K71" s="103">
        <f t="shared" si="44"/>
        <v>8953871</v>
      </c>
      <c r="L71" s="102">
        <f t="shared" si="44"/>
        <v>3667000</v>
      </c>
      <c r="M71" s="103">
        <f t="shared" si="44"/>
        <v>5070005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16231000</v>
      </c>
      <c r="Q71" s="103">
        <f>$I71      +$K71      +$M71      +$O71</f>
        <v>17180380</v>
      </c>
      <c r="R71" s="57">
        <f>IF(($J71      =0),0,((($L71      -$J71      )/$J71      )*100))</f>
        <v>-62.790461694571285</v>
      </c>
      <c r="S71" s="58">
        <f>IF(($K71      =0),0,((($M71      -$K71      )/$K71      )*100))</f>
        <v>-43.376389943522753</v>
      </c>
      <c r="T71" s="57">
        <f>IF(($E69      =0),0,(($P69      /$E69      )*100))</f>
        <v>72.86971356738799</v>
      </c>
      <c r="U71" s="59">
        <f>IF($E69   =0,0,($Q69   /$E69 )*100)</f>
        <v>77.131992457573844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23871000</v>
      </c>
      <c r="C72" s="104">
        <f>SUM(C69:C70)</f>
        <v>-1597000</v>
      </c>
      <c r="D72" s="104"/>
      <c r="E72" s="104">
        <f>$B72      +$C72      +$D72</f>
        <v>22274000</v>
      </c>
      <c r="F72" s="105">
        <f t="shared" ref="F72:O72" si="45">SUM(F69:F70)</f>
        <v>22274000</v>
      </c>
      <c r="G72" s="106">
        <f t="shared" si="45"/>
        <v>22274000</v>
      </c>
      <c r="H72" s="105">
        <f t="shared" si="45"/>
        <v>2709000</v>
      </c>
      <c r="I72" s="106">
        <f t="shared" si="45"/>
        <v>3156504</v>
      </c>
      <c r="J72" s="105">
        <f t="shared" si="45"/>
        <v>9855000</v>
      </c>
      <c r="K72" s="106">
        <f t="shared" si="45"/>
        <v>8953871</v>
      </c>
      <c r="L72" s="105">
        <f t="shared" si="45"/>
        <v>3667000</v>
      </c>
      <c r="M72" s="106">
        <f t="shared" si="45"/>
        <v>5070005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16231000</v>
      </c>
      <c r="Q72" s="106">
        <f>$I72      +$K72      +$M72      +$O72</f>
        <v>17180380</v>
      </c>
      <c r="R72" s="61">
        <f>IF(($J72      =0),0,((($L72      -$J72      )/$J72      )*100))</f>
        <v>-62.790461694571285</v>
      </c>
      <c r="S72" s="62">
        <f>IF(($K72      =0),0,((($M72      -$K72      )/$K72      )*100))</f>
        <v>-43.376389943522753</v>
      </c>
      <c r="T72" s="61">
        <f>IF(($E69      =0),0,(($P69      /$E69      )*100))</f>
        <v>72.86971356738799</v>
      </c>
      <c r="U72" s="65">
        <f>IF($E69   =0,0,($Q69   /$E69 )*100)</f>
        <v>77.131992457573844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102786000</v>
      </c>
      <c r="C73" s="104">
        <f>SUM(C9:C14,C17:C23,C26:C29,C32,C35:C39,C42:C52,C55:C58,C61:C65,C69:C70)</f>
        <v>-14869000</v>
      </c>
      <c r="D73" s="104"/>
      <c r="E73" s="104">
        <f>$B73      +$C73      +$D73</f>
        <v>87917000</v>
      </c>
      <c r="F73" s="105">
        <f t="shared" ref="F73:O73" si="46">SUM(F9:F14,F17:F23,F26:F29,F32,F35:F39,F42:F52,F55:F58,F61:F65,F69:F70)</f>
        <v>87917000</v>
      </c>
      <c r="G73" s="106">
        <f t="shared" si="46"/>
        <v>62827000</v>
      </c>
      <c r="H73" s="105">
        <f t="shared" si="46"/>
        <v>6942000</v>
      </c>
      <c r="I73" s="106">
        <f t="shared" si="46"/>
        <v>5653098</v>
      </c>
      <c r="J73" s="105">
        <f t="shared" si="46"/>
        <v>24340000</v>
      </c>
      <c r="K73" s="106">
        <f t="shared" si="46"/>
        <v>12408214</v>
      </c>
      <c r="L73" s="105">
        <f t="shared" si="46"/>
        <v>7279000</v>
      </c>
      <c r="M73" s="106">
        <f t="shared" si="46"/>
        <v>5768143</v>
      </c>
      <c r="N73" s="105">
        <f t="shared" si="46"/>
        <v>0</v>
      </c>
      <c r="O73" s="106">
        <f t="shared" si="46"/>
        <v>0</v>
      </c>
      <c r="P73" s="105">
        <f>$H73      +$J73      +$L73      +$N73</f>
        <v>38561000</v>
      </c>
      <c r="Q73" s="106">
        <f>$I73      +$K73      +$M73      +$O73</f>
        <v>23829455</v>
      </c>
      <c r="R73" s="61">
        <f>IF(($J73      =0),0,((($L73      -$J73      )/$J73      )*100))</f>
        <v>-70.094494658997533</v>
      </c>
      <c r="S73" s="62">
        <f>IF(($K73      =0),0,((($M73      -$K73      )/$K73      )*100))</f>
        <v>-53.513511291794288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61.376478265713786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37.928685119455011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xZwSUWXpDK3xNjLZTHDSZ7qKrFTmhkrmv3e4fJnRIkv5jUI2DYbzG38daGFx8kEDK1ZbtBvHc4NJu+JEqjjMQ==" saltValue="rJvmakUmXO/EC3sYhm2ch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579000</v>
      </c>
      <c r="I10" s="94"/>
      <c r="J10" s="93">
        <v>689000</v>
      </c>
      <c r="K10" s="94"/>
      <c r="L10" s="93">
        <v>487000</v>
      </c>
      <c r="M10" s="94"/>
      <c r="N10" s="93"/>
      <c r="O10" s="94"/>
      <c r="P10" s="93">
        <f t="shared" ref="P10:P15" si="1">$H10      +$J10      +$L10      +$N10</f>
        <v>1755000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-29.317851959361391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90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6000000</v>
      </c>
      <c r="C11" s="92">
        <v>-330000</v>
      </c>
      <c r="D11" s="92"/>
      <c r="E11" s="92">
        <f t="shared" si="0"/>
        <v>5670000</v>
      </c>
      <c r="F11" s="93">
        <v>5670000</v>
      </c>
      <c r="G11" s="94">
        <v>5670000</v>
      </c>
      <c r="H11" s="93">
        <v>950000</v>
      </c>
      <c r="I11" s="94"/>
      <c r="J11" s="93">
        <v>1001000</v>
      </c>
      <c r="K11" s="94"/>
      <c r="L11" s="93">
        <v>700000</v>
      </c>
      <c r="M11" s="94"/>
      <c r="N11" s="93"/>
      <c r="O11" s="94"/>
      <c r="P11" s="93">
        <f t="shared" si="1"/>
        <v>2651000</v>
      </c>
      <c r="Q11" s="94">
        <f t="shared" si="2"/>
        <v>0</v>
      </c>
      <c r="R11" s="48">
        <f t="shared" si="3"/>
        <v>-30.069930069930066</v>
      </c>
      <c r="S11" s="49">
        <f t="shared" si="4"/>
        <v>0</v>
      </c>
      <c r="T11" s="48">
        <f t="shared" si="5"/>
        <v>46.754850088183417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7950000</v>
      </c>
      <c r="C15" s="95">
        <f>SUM(C9:C14)</f>
        <v>-330000</v>
      </c>
      <c r="D15" s="95"/>
      <c r="E15" s="95">
        <f t="shared" si="0"/>
        <v>7620000</v>
      </c>
      <c r="F15" s="96">
        <f t="shared" ref="F15:O15" si="7">SUM(F9:F14)</f>
        <v>7620000</v>
      </c>
      <c r="G15" s="97">
        <f t="shared" si="7"/>
        <v>7620000</v>
      </c>
      <c r="H15" s="96">
        <f t="shared" si="7"/>
        <v>1529000</v>
      </c>
      <c r="I15" s="97">
        <f t="shared" si="7"/>
        <v>0</v>
      </c>
      <c r="J15" s="96">
        <f t="shared" si="7"/>
        <v>1690000</v>
      </c>
      <c r="K15" s="97">
        <f t="shared" si="7"/>
        <v>0</v>
      </c>
      <c r="L15" s="96">
        <f t="shared" si="7"/>
        <v>1187000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4406000</v>
      </c>
      <c r="Q15" s="97">
        <f t="shared" si="2"/>
        <v>0</v>
      </c>
      <c r="R15" s="52">
        <f t="shared" si="3"/>
        <v>-29.763313609467456</v>
      </c>
      <c r="S15" s="53">
        <f t="shared" si="4"/>
        <v>0</v>
      </c>
      <c r="T15" s="52">
        <f>IF((SUM($E9:$E13))=0,0,(P15/(SUM($E9:$E13))*100))</f>
        <v>57.821522309711284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2450000</v>
      </c>
      <c r="C29" s="92"/>
      <c r="D29" s="92"/>
      <c r="E29" s="92">
        <f>$B29      +$C29      +$D29</f>
        <v>2450000</v>
      </c>
      <c r="F29" s="93">
        <v>2450000</v>
      </c>
      <c r="G29" s="94">
        <v>2450000</v>
      </c>
      <c r="H29" s="93"/>
      <c r="I29" s="94"/>
      <c r="J29" s="93">
        <v>264000</v>
      </c>
      <c r="K29" s="94"/>
      <c r="L29" s="93"/>
      <c r="M29" s="94"/>
      <c r="N29" s="93"/>
      <c r="O29" s="94"/>
      <c r="P29" s="93">
        <f>$H29      +$J29      +$L29      +$N29</f>
        <v>264000</v>
      </c>
      <c r="Q29" s="94">
        <f>$I29      +$K29      +$M29      +$O29</f>
        <v>0</v>
      </c>
      <c r="R29" s="48">
        <f>IF(($J29      =0),0,((($L29      -$J29      )/$J29      )*100))</f>
        <v>-100</v>
      </c>
      <c r="S29" s="49">
        <f>IF(($K29      =0),0,((($M29      -$K29      )/$K29      )*100))</f>
        <v>0</v>
      </c>
      <c r="T29" s="48">
        <f>IF(($E29      =0),0,(($P29      /$E29      )*100))</f>
        <v>10.775510204081632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2450000</v>
      </c>
      <c r="C30" s="95">
        <f>SUM(C26:C29)</f>
        <v>0</v>
      </c>
      <c r="D30" s="95"/>
      <c r="E30" s="95">
        <f>$B30      +$C30      +$D30</f>
        <v>2450000</v>
      </c>
      <c r="F30" s="96">
        <f t="shared" ref="F30:O30" si="16">SUM(F26:F29)</f>
        <v>2450000</v>
      </c>
      <c r="G30" s="97">
        <f t="shared" si="16"/>
        <v>2450000</v>
      </c>
      <c r="H30" s="96">
        <f t="shared" si="16"/>
        <v>0</v>
      </c>
      <c r="I30" s="97">
        <f t="shared" si="16"/>
        <v>0</v>
      </c>
      <c r="J30" s="96">
        <f t="shared" si="16"/>
        <v>264000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264000</v>
      </c>
      <c r="Q30" s="97">
        <f>$I30      +$K30      +$M30      +$O30</f>
        <v>0</v>
      </c>
      <c r="R30" s="52">
        <f>IF(($J30      =0),0,((($L30      -$J30      )/$J30      )*100))</f>
        <v>-100</v>
      </c>
      <c r="S30" s="53">
        <f>IF(($K30      =0),0,((($M30      -$K30      )/$K30      )*100))</f>
        <v>0</v>
      </c>
      <c r="T30" s="52">
        <f>IF($E30   =0,0,($P30   /$E30   )*100)</f>
        <v>10.775510204081632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6931000</v>
      </c>
      <c r="C32" s="92">
        <v>-1426000</v>
      </c>
      <c r="D32" s="92"/>
      <c r="E32" s="92">
        <f>$B32      +$C32      +$D32</f>
        <v>5505000</v>
      </c>
      <c r="F32" s="93">
        <v>5505000</v>
      </c>
      <c r="G32" s="94">
        <v>5505000</v>
      </c>
      <c r="H32" s="93">
        <v>1331000</v>
      </c>
      <c r="I32" s="94"/>
      <c r="J32" s="93">
        <v>402000</v>
      </c>
      <c r="K32" s="94"/>
      <c r="L32" s="93">
        <v>223000</v>
      </c>
      <c r="M32" s="94"/>
      <c r="N32" s="93"/>
      <c r="O32" s="94"/>
      <c r="P32" s="93">
        <f>$H32      +$J32      +$L32      +$N32</f>
        <v>1956000</v>
      </c>
      <c r="Q32" s="94">
        <f>$I32      +$K32      +$M32      +$O32</f>
        <v>0</v>
      </c>
      <c r="R32" s="48">
        <f>IF(($J32      =0),0,((($L32      -$J32      )/$J32      )*100))</f>
        <v>-44.527363184079604</v>
      </c>
      <c r="S32" s="49">
        <f>IF(($K32      =0),0,((($M32      -$K32      )/$K32      )*100))</f>
        <v>0</v>
      </c>
      <c r="T32" s="48">
        <f>IF(($E32      =0),0,(($P32      /$E32      )*100))</f>
        <v>35.531335149863757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6931000</v>
      </c>
      <c r="C33" s="95">
        <f>C32</f>
        <v>-1426000</v>
      </c>
      <c r="D33" s="95"/>
      <c r="E33" s="95">
        <f>$B33      +$C33      +$D33</f>
        <v>5505000</v>
      </c>
      <c r="F33" s="96">
        <f t="shared" ref="F33:O33" si="17">F32</f>
        <v>5505000</v>
      </c>
      <c r="G33" s="97">
        <f t="shared" si="17"/>
        <v>5505000</v>
      </c>
      <c r="H33" s="96">
        <f t="shared" si="17"/>
        <v>1331000</v>
      </c>
      <c r="I33" s="97">
        <f t="shared" si="17"/>
        <v>0</v>
      </c>
      <c r="J33" s="96">
        <f t="shared" si="17"/>
        <v>402000</v>
      </c>
      <c r="K33" s="97">
        <f t="shared" si="17"/>
        <v>0</v>
      </c>
      <c r="L33" s="96">
        <f t="shared" si="17"/>
        <v>223000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1956000</v>
      </c>
      <c r="Q33" s="97">
        <f>$I33      +$K33      +$M33      +$O33</f>
        <v>0</v>
      </c>
      <c r="R33" s="52">
        <f>IF(($J33      =0),0,((($L33      -$J33      )/$J33      )*100))</f>
        <v>-44.527363184079604</v>
      </c>
      <c r="S33" s="53">
        <f>IF(($K33      =0),0,((($M33      -$K33      )/$K33      )*100))</f>
        <v>0</v>
      </c>
      <c r="T33" s="52">
        <f>IF($E33   =0,0,($P33   /$E33   )*100)</f>
        <v>35.531335149863757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68000000</v>
      </c>
      <c r="C44" s="92">
        <v>-9290000</v>
      </c>
      <c r="D44" s="92"/>
      <c r="E44" s="92">
        <f t="shared" si="26"/>
        <v>58710000</v>
      </c>
      <c r="F44" s="93">
        <v>58710000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105000000</v>
      </c>
      <c r="C51" s="92">
        <v>-42000000</v>
      </c>
      <c r="D51" s="92"/>
      <c r="E51" s="92">
        <f t="shared" si="26"/>
        <v>63000000</v>
      </c>
      <c r="F51" s="93">
        <v>63000000</v>
      </c>
      <c r="G51" s="94">
        <v>63000000</v>
      </c>
      <c r="H51" s="93"/>
      <c r="I51" s="94"/>
      <c r="J51" s="93">
        <v>3756000</v>
      </c>
      <c r="K51" s="94"/>
      <c r="L51" s="93">
        <v>2088000</v>
      </c>
      <c r="M51" s="94"/>
      <c r="N51" s="93"/>
      <c r="O51" s="94"/>
      <c r="P51" s="93">
        <f t="shared" si="27"/>
        <v>5844000</v>
      </c>
      <c r="Q51" s="94">
        <f t="shared" si="28"/>
        <v>0</v>
      </c>
      <c r="R51" s="48">
        <f t="shared" si="29"/>
        <v>-44.408945686900957</v>
      </c>
      <c r="S51" s="49">
        <f t="shared" si="30"/>
        <v>0</v>
      </c>
      <c r="T51" s="48">
        <f t="shared" si="31"/>
        <v>9.276190476190477</v>
      </c>
      <c r="U51" s="50">
        <f t="shared" si="32"/>
        <v>0</v>
      </c>
      <c r="V51" s="93">
        <v>14107000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173000000</v>
      </c>
      <c r="C53" s="95">
        <f>SUM(C42:C52)</f>
        <v>-51290000</v>
      </c>
      <c r="D53" s="95"/>
      <c r="E53" s="95">
        <f t="shared" si="26"/>
        <v>121710000</v>
      </c>
      <c r="F53" s="96">
        <f t="shared" ref="F53:O53" si="33">SUM(F42:F52)</f>
        <v>121710000</v>
      </c>
      <c r="G53" s="97">
        <f t="shared" si="33"/>
        <v>63000000</v>
      </c>
      <c r="H53" s="96">
        <f t="shared" si="33"/>
        <v>0</v>
      </c>
      <c r="I53" s="97">
        <f t="shared" si="33"/>
        <v>0</v>
      </c>
      <c r="J53" s="96">
        <f t="shared" si="33"/>
        <v>3756000</v>
      </c>
      <c r="K53" s="97">
        <f t="shared" si="33"/>
        <v>0</v>
      </c>
      <c r="L53" s="96">
        <f t="shared" si="33"/>
        <v>2088000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5844000</v>
      </c>
      <c r="Q53" s="97">
        <f t="shared" si="28"/>
        <v>0</v>
      </c>
      <c r="R53" s="52">
        <f t="shared" si="29"/>
        <v>-44.408945686900957</v>
      </c>
      <c r="S53" s="53">
        <f t="shared" si="30"/>
        <v>0</v>
      </c>
      <c r="T53" s="52">
        <f>IF((+$E43+$E45+$E47+$E48+$E51) =0,0,(P53   /(+$E43+$E45+$E47+$E48+$E51) )*100)</f>
        <v>9.276190476190477</v>
      </c>
      <c r="U53" s="54">
        <f>IF((+$E43+$E45+$E47+$E48+$E51) =0,0,(Q53   /(+$E43+$E45+$E47+$E48+$E51) )*100)</f>
        <v>0</v>
      </c>
      <c r="V53" s="96">
        <f>SUM(V42:V52)</f>
        <v>14107000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191331000</v>
      </c>
      <c r="C67" s="104">
        <f>SUM(C9:C14,C17:C23,C26:C29,C32,C35:C39,C42:C52,C55:C58,C61:C65)</f>
        <v>-53046000</v>
      </c>
      <c r="D67" s="104"/>
      <c r="E67" s="104">
        <f t="shared" si="35"/>
        <v>138285000</v>
      </c>
      <c r="F67" s="105">
        <f t="shared" ref="F67:O67" si="43">SUM(F9:F14,F17:F23,F26:F29,F32,F35:F39,F42:F52,F55:F58,F61:F65)</f>
        <v>138285000</v>
      </c>
      <c r="G67" s="106">
        <f t="shared" si="43"/>
        <v>78575000</v>
      </c>
      <c r="H67" s="105">
        <f t="shared" si="43"/>
        <v>2860000</v>
      </c>
      <c r="I67" s="106">
        <f t="shared" si="43"/>
        <v>0</v>
      </c>
      <c r="J67" s="105">
        <f t="shared" si="43"/>
        <v>6112000</v>
      </c>
      <c r="K67" s="106">
        <f t="shared" si="43"/>
        <v>0</v>
      </c>
      <c r="L67" s="105">
        <f t="shared" si="43"/>
        <v>3498000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12470000</v>
      </c>
      <c r="Q67" s="106">
        <f t="shared" si="37"/>
        <v>0</v>
      </c>
      <c r="R67" s="61">
        <f t="shared" si="38"/>
        <v>-42.768324607329845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15.870187718740059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14107000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453563000</v>
      </c>
      <c r="C69" s="92">
        <v>-30336000</v>
      </c>
      <c r="D69" s="92"/>
      <c r="E69" s="92">
        <f>$B69      +$C69      +$D69</f>
        <v>423227000</v>
      </c>
      <c r="F69" s="93">
        <v>423227000</v>
      </c>
      <c r="G69" s="94">
        <v>423227000</v>
      </c>
      <c r="H69" s="93">
        <v>60731000</v>
      </c>
      <c r="I69" s="94"/>
      <c r="J69" s="93">
        <v>154487000</v>
      </c>
      <c r="K69" s="94"/>
      <c r="L69" s="93">
        <v>61233000</v>
      </c>
      <c r="M69" s="94"/>
      <c r="N69" s="93"/>
      <c r="O69" s="94"/>
      <c r="P69" s="93">
        <f>$H69      +$J69      +$L69      +$N69</f>
        <v>276451000</v>
      </c>
      <c r="Q69" s="94">
        <f>$I69      +$K69      +$M69      +$O69</f>
        <v>0</v>
      </c>
      <c r="R69" s="48">
        <f>IF(($J69      =0),0,((($L69      -$J69      )/$J69      )*100))</f>
        <v>-60.363655194288192</v>
      </c>
      <c r="S69" s="49">
        <f>IF(($K69      =0),0,((($M69      -$K69      )/$K69      )*100))</f>
        <v>0</v>
      </c>
      <c r="T69" s="48">
        <f>IF(($E69      =0),0,(($P69      /$E69      )*100))</f>
        <v>65.319792924364464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453563000</v>
      </c>
      <c r="C71" s="101">
        <f>SUM(C69:C70)</f>
        <v>-30336000</v>
      </c>
      <c r="D71" s="101"/>
      <c r="E71" s="101">
        <f>$B71      +$C71      +$D71</f>
        <v>423227000</v>
      </c>
      <c r="F71" s="102">
        <f t="shared" ref="F71:O71" si="44">SUM(F69:F70)</f>
        <v>423227000</v>
      </c>
      <c r="G71" s="103">
        <f t="shared" si="44"/>
        <v>423227000</v>
      </c>
      <c r="H71" s="102">
        <f t="shared" si="44"/>
        <v>60731000</v>
      </c>
      <c r="I71" s="103">
        <f t="shared" si="44"/>
        <v>0</v>
      </c>
      <c r="J71" s="102">
        <f t="shared" si="44"/>
        <v>154487000</v>
      </c>
      <c r="K71" s="103">
        <f t="shared" si="44"/>
        <v>0</v>
      </c>
      <c r="L71" s="102">
        <f t="shared" si="44"/>
        <v>61233000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276451000</v>
      </c>
      <c r="Q71" s="103">
        <f>$I71      +$K71      +$M71      +$O71</f>
        <v>0</v>
      </c>
      <c r="R71" s="57">
        <f>IF(($J71      =0),0,((($L71      -$J71      )/$J71      )*100))</f>
        <v>-60.363655194288192</v>
      </c>
      <c r="S71" s="58">
        <f>IF(($K71      =0),0,((($M71      -$K71      )/$K71      )*100))</f>
        <v>0</v>
      </c>
      <c r="T71" s="57">
        <f>IF(($E69      =0),0,(($P69      /$E69      )*100))</f>
        <v>65.319792924364464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453563000</v>
      </c>
      <c r="C72" s="104">
        <f>SUM(C69:C70)</f>
        <v>-30336000</v>
      </c>
      <c r="D72" s="104"/>
      <c r="E72" s="104">
        <f>$B72      +$C72      +$D72</f>
        <v>423227000</v>
      </c>
      <c r="F72" s="105">
        <f t="shared" ref="F72:O72" si="45">SUM(F69:F70)</f>
        <v>423227000</v>
      </c>
      <c r="G72" s="106">
        <f t="shared" si="45"/>
        <v>423227000</v>
      </c>
      <c r="H72" s="105">
        <f t="shared" si="45"/>
        <v>60731000</v>
      </c>
      <c r="I72" s="106">
        <f t="shared" si="45"/>
        <v>0</v>
      </c>
      <c r="J72" s="105">
        <f t="shared" si="45"/>
        <v>154487000</v>
      </c>
      <c r="K72" s="106">
        <f t="shared" si="45"/>
        <v>0</v>
      </c>
      <c r="L72" s="105">
        <f t="shared" si="45"/>
        <v>61233000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276451000</v>
      </c>
      <c r="Q72" s="106">
        <f>$I72      +$K72      +$M72      +$O72</f>
        <v>0</v>
      </c>
      <c r="R72" s="61">
        <f>IF(($J72      =0),0,((($L72      -$J72      )/$J72      )*100))</f>
        <v>-60.363655194288192</v>
      </c>
      <c r="S72" s="62">
        <f>IF(($K72      =0),0,((($M72      -$K72      )/$K72      )*100))</f>
        <v>0</v>
      </c>
      <c r="T72" s="61">
        <f>IF(($E69      =0),0,(($P69      /$E69      )*100))</f>
        <v>65.319792924364464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644894000</v>
      </c>
      <c r="C73" s="104">
        <f>SUM(C9:C14,C17:C23,C26:C29,C32,C35:C39,C42:C52,C55:C58,C61:C65,C69:C70)</f>
        <v>-83382000</v>
      </c>
      <c r="D73" s="104"/>
      <c r="E73" s="104">
        <f>$B73      +$C73      +$D73</f>
        <v>561512000</v>
      </c>
      <c r="F73" s="105">
        <f t="shared" ref="F73:O73" si="46">SUM(F9:F14,F17:F23,F26:F29,F32,F35:F39,F42:F52,F55:F58,F61:F65,F69:F70)</f>
        <v>561512000</v>
      </c>
      <c r="G73" s="106">
        <f t="shared" si="46"/>
        <v>501802000</v>
      </c>
      <c r="H73" s="105">
        <f t="shared" si="46"/>
        <v>63591000</v>
      </c>
      <c r="I73" s="106">
        <f t="shared" si="46"/>
        <v>0</v>
      </c>
      <c r="J73" s="105">
        <f t="shared" si="46"/>
        <v>160599000</v>
      </c>
      <c r="K73" s="106">
        <f t="shared" si="46"/>
        <v>0</v>
      </c>
      <c r="L73" s="105">
        <f t="shared" si="46"/>
        <v>64731000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288921000</v>
      </c>
      <c r="Q73" s="106">
        <f>$I73      +$K73      +$M73      +$O73</f>
        <v>0</v>
      </c>
      <c r="R73" s="61">
        <f>IF(($J73      =0),0,((($L73      -$J73      )/$J73      )*100))</f>
        <v>-59.694020510713017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57.576693596279007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14107000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+l8Bhoy3MMHyh9Xaf65wJXXWE88dZQMlBicXPOCGGAMh/WAUFdJ70/wlkUj+21+ytoZMkU9vLxajj7Ds9GoPHw==" saltValue="b2msmxMlghaRwOPmu3fuL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549000</v>
      </c>
      <c r="I10" s="94">
        <v>521631</v>
      </c>
      <c r="J10" s="93">
        <v>436000</v>
      </c>
      <c r="K10" s="94"/>
      <c r="L10" s="93">
        <v>278000</v>
      </c>
      <c r="M10" s="94">
        <v>383802</v>
      </c>
      <c r="N10" s="93"/>
      <c r="O10" s="94"/>
      <c r="P10" s="93">
        <f t="shared" ref="P10:P15" si="1">$H10      +$J10      +$L10      +$N10</f>
        <v>1263000</v>
      </c>
      <c r="Q10" s="94">
        <f t="shared" ref="Q10:Q15" si="2">$I10      +$K10      +$M10      +$O10</f>
        <v>905433</v>
      </c>
      <c r="R10" s="48">
        <f t="shared" ref="R10:R15" si="3">IF(($J10      =0),0,((($L10      -$J10      )/$J10      )*100))</f>
        <v>-36.238532110091739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51.551020408163261</v>
      </c>
      <c r="U10" s="50">
        <f t="shared" ref="U10:U14" si="6">IF(($E10      =0),0,(($Q10      /$E10      )*100))</f>
        <v>36.95644897959184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549000</v>
      </c>
      <c r="I15" s="97">
        <f t="shared" si="7"/>
        <v>521631</v>
      </c>
      <c r="J15" s="96">
        <f t="shared" si="7"/>
        <v>436000</v>
      </c>
      <c r="K15" s="97">
        <f t="shared" si="7"/>
        <v>0</v>
      </c>
      <c r="L15" s="96">
        <f t="shared" si="7"/>
        <v>278000</v>
      </c>
      <c r="M15" s="97">
        <f t="shared" si="7"/>
        <v>383802</v>
      </c>
      <c r="N15" s="96">
        <f t="shared" si="7"/>
        <v>0</v>
      </c>
      <c r="O15" s="97">
        <f t="shared" si="7"/>
        <v>0</v>
      </c>
      <c r="P15" s="96">
        <f t="shared" si="1"/>
        <v>1263000</v>
      </c>
      <c r="Q15" s="97">
        <f t="shared" si="2"/>
        <v>905433</v>
      </c>
      <c r="R15" s="52">
        <f t="shared" si="3"/>
        <v>-36.238532110091739</v>
      </c>
      <c r="S15" s="53">
        <f t="shared" si="4"/>
        <v>0</v>
      </c>
      <c r="T15" s="52">
        <f>IF((SUM($E9:$E13))=0,0,(P15/(SUM($E9:$E13))*100))</f>
        <v>51.551020408163261</v>
      </c>
      <c r="U15" s="54">
        <f>IF((SUM($E9:$E13))=0,0,(Q15/(SUM($E9:$E13))*100))</f>
        <v>36.95644897959184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3200000</v>
      </c>
      <c r="C20" s="92"/>
      <c r="D20" s="92"/>
      <c r="E20" s="92">
        <f t="shared" si="8"/>
        <v>3200000</v>
      </c>
      <c r="F20" s="93">
        <v>3200000</v>
      </c>
      <c r="G20" s="94">
        <v>3200000</v>
      </c>
      <c r="H20" s="93">
        <v>527000</v>
      </c>
      <c r="I20" s="94"/>
      <c r="J20" s="93">
        <v>1913000</v>
      </c>
      <c r="K20" s="94"/>
      <c r="L20" s="93">
        <v>238000</v>
      </c>
      <c r="M20" s="94"/>
      <c r="N20" s="93"/>
      <c r="O20" s="94"/>
      <c r="P20" s="93">
        <f t="shared" si="9"/>
        <v>2678000</v>
      </c>
      <c r="Q20" s="94">
        <f t="shared" si="10"/>
        <v>0</v>
      </c>
      <c r="R20" s="48">
        <f t="shared" si="11"/>
        <v>-87.558808154730798</v>
      </c>
      <c r="S20" s="49">
        <f t="shared" si="12"/>
        <v>0</v>
      </c>
      <c r="T20" s="48">
        <f t="shared" si="13"/>
        <v>83.6875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30491000</v>
      </c>
      <c r="D21" s="92"/>
      <c r="E21" s="92">
        <f t="shared" si="8"/>
        <v>30491000</v>
      </c>
      <c r="F21" s="93">
        <v>30491000</v>
      </c>
      <c r="G21" s="94">
        <v>30491000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3200000</v>
      </c>
      <c r="C24" s="95">
        <f>SUM(C17:C23)</f>
        <v>30491000</v>
      </c>
      <c r="D24" s="95"/>
      <c r="E24" s="95">
        <f t="shared" si="8"/>
        <v>33691000</v>
      </c>
      <c r="F24" s="96">
        <f t="shared" ref="F24:O24" si="15">SUM(F17:F23)</f>
        <v>33691000</v>
      </c>
      <c r="G24" s="97">
        <f t="shared" si="15"/>
        <v>33691000</v>
      </c>
      <c r="H24" s="96">
        <f t="shared" si="15"/>
        <v>527000</v>
      </c>
      <c r="I24" s="97">
        <f t="shared" si="15"/>
        <v>0</v>
      </c>
      <c r="J24" s="96">
        <f t="shared" si="15"/>
        <v>1913000</v>
      </c>
      <c r="K24" s="97">
        <f t="shared" si="15"/>
        <v>0</v>
      </c>
      <c r="L24" s="96">
        <f t="shared" si="15"/>
        <v>238000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2678000</v>
      </c>
      <c r="Q24" s="97">
        <f t="shared" si="10"/>
        <v>0</v>
      </c>
      <c r="R24" s="52">
        <f t="shared" si="11"/>
        <v>-87.558808154730798</v>
      </c>
      <c r="S24" s="53">
        <f t="shared" si="12"/>
        <v>0</v>
      </c>
      <c r="T24" s="52">
        <f>IF(($E24-$E19-$E23)   =0,0,($P24   /($E24-$E19-$E23)   )*100)</f>
        <v>7.9487103380724813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1143000</v>
      </c>
      <c r="C32" s="92"/>
      <c r="D32" s="92"/>
      <c r="E32" s="92">
        <f>$B32      +$C32      +$D32</f>
        <v>1143000</v>
      </c>
      <c r="F32" s="93">
        <v>1143000</v>
      </c>
      <c r="G32" s="94">
        <v>1143000</v>
      </c>
      <c r="H32" s="93">
        <v>127000</v>
      </c>
      <c r="I32" s="94">
        <v>216705</v>
      </c>
      <c r="J32" s="93"/>
      <c r="K32" s="94"/>
      <c r="L32" s="93">
        <v>66000</v>
      </c>
      <c r="M32" s="94">
        <v>274400</v>
      </c>
      <c r="N32" s="93"/>
      <c r="O32" s="94"/>
      <c r="P32" s="93">
        <f>$H32      +$J32      +$L32      +$N32</f>
        <v>193000</v>
      </c>
      <c r="Q32" s="94">
        <f>$I32      +$K32      +$M32      +$O32</f>
        <v>491105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16.885389326334206</v>
      </c>
      <c r="U32" s="50">
        <f>IF(($E32      =0),0,(($Q32      /$E32      )*100))</f>
        <v>42.966316710411199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1143000</v>
      </c>
      <c r="C33" s="95">
        <f>C32</f>
        <v>0</v>
      </c>
      <c r="D33" s="95"/>
      <c r="E33" s="95">
        <f>$B33      +$C33      +$D33</f>
        <v>1143000</v>
      </c>
      <c r="F33" s="96">
        <f t="shared" ref="F33:O33" si="17">F32</f>
        <v>1143000</v>
      </c>
      <c r="G33" s="97">
        <f t="shared" si="17"/>
        <v>1143000</v>
      </c>
      <c r="H33" s="96">
        <f t="shared" si="17"/>
        <v>127000</v>
      </c>
      <c r="I33" s="97">
        <f t="shared" si="17"/>
        <v>216705</v>
      </c>
      <c r="J33" s="96">
        <f t="shared" si="17"/>
        <v>0</v>
      </c>
      <c r="K33" s="97">
        <f t="shared" si="17"/>
        <v>0</v>
      </c>
      <c r="L33" s="96">
        <f t="shared" si="17"/>
        <v>66000</v>
      </c>
      <c r="M33" s="97">
        <f t="shared" si="17"/>
        <v>274400</v>
      </c>
      <c r="N33" s="96">
        <f t="shared" si="17"/>
        <v>0</v>
      </c>
      <c r="O33" s="97">
        <f t="shared" si="17"/>
        <v>0</v>
      </c>
      <c r="P33" s="96">
        <f>$H33      +$J33      +$L33      +$N33</f>
        <v>193000</v>
      </c>
      <c r="Q33" s="97">
        <f>$I33      +$K33      +$M33      +$O33</f>
        <v>491105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16.885389326334206</v>
      </c>
      <c r="U33" s="54">
        <f>IF($E33   =0,0,($Q33   /$E33   )*100)</f>
        <v>42.966316710411199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204000</v>
      </c>
      <c r="C35" s="92">
        <v>-104000</v>
      </c>
      <c r="D35" s="92"/>
      <c r="E35" s="92">
        <f t="shared" ref="E35:E40" si="18">$B35      +$C35      +$D35</f>
        <v>100000</v>
      </c>
      <c r="F35" s="93">
        <v>100000</v>
      </c>
      <c r="G35" s="94">
        <v>100000</v>
      </c>
      <c r="H35" s="93"/>
      <c r="I35" s="94"/>
      <c r="J35" s="93">
        <v>151000</v>
      </c>
      <c r="K35" s="94"/>
      <c r="L35" s="93"/>
      <c r="M35" s="94"/>
      <c r="N35" s="93"/>
      <c r="O35" s="94"/>
      <c r="P35" s="93">
        <f t="shared" ref="P35:P40" si="19">$H35      +$J35      +$L35      +$N35</f>
        <v>151000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151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4204000</v>
      </c>
      <c r="C40" s="95">
        <f>SUM(C35:C39)</f>
        <v>-104000</v>
      </c>
      <c r="D40" s="95"/>
      <c r="E40" s="95">
        <f t="shared" si="18"/>
        <v>4100000</v>
      </c>
      <c r="F40" s="96">
        <f t="shared" ref="F40:O40" si="25">SUM(F35:F39)</f>
        <v>4100000</v>
      </c>
      <c r="G40" s="97">
        <f t="shared" si="25"/>
        <v>4100000</v>
      </c>
      <c r="H40" s="96">
        <f t="shared" si="25"/>
        <v>0</v>
      </c>
      <c r="I40" s="97">
        <f t="shared" si="25"/>
        <v>0</v>
      </c>
      <c r="J40" s="96">
        <f t="shared" si="25"/>
        <v>151000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3.6829268292682924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6250000</v>
      </c>
      <c r="D51" s="92"/>
      <c r="E51" s="92">
        <f t="shared" si="26"/>
        <v>16250000</v>
      </c>
      <c r="F51" s="93">
        <v>16250000</v>
      </c>
      <c r="G51" s="94">
        <v>16250000</v>
      </c>
      <c r="H51" s="93">
        <v>2960000</v>
      </c>
      <c r="I51" s="94">
        <v>2960172</v>
      </c>
      <c r="J51" s="93">
        <v>2867000</v>
      </c>
      <c r="K51" s="94"/>
      <c r="L51" s="93">
        <v>712000</v>
      </c>
      <c r="M51" s="94">
        <v>2867520</v>
      </c>
      <c r="N51" s="93"/>
      <c r="O51" s="94"/>
      <c r="P51" s="93">
        <f t="shared" si="27"/>
        <v>6539000</v>
      </c>
      <c r="Q51" s="94">
        <f t="shared" si="28"/>
        <v>5827692</v>
      </c>
      <c r="R51" s="48">
        <f t="shared" si="29"/>
        <v>-75.165678409487271</v>
      </c>
      <c r="S51" s="49">
        <f t="shared" si="30"/>
        <v>0</v>
      </c>
      <c r="T51" s="48">
        <f t="shared" si="31"/>
        <v>40.239999999999995</v>
      </c>
      <c r="U51" s="50">
        <f t="shared" si="32"/>
        <v>35.862719999999996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6250000</v>
      </c>
      <c r="D53" s="95"/>
      <c r="E53" s="95">
        <f t="shared" si="26"/>
        <v>16250000</v>
      </c>
      <c r="F53" s="96">
        <f t="shared" ref="F53:O53" si="33">SUM(F42:F52)</f>
        <v>16250000</v>
      </c>
      <c r="G53" s="97">
        <f t="shared" si="33"/>
        <v>16250000</v>
      </c>
      <c r="H53" s="96">
        <f t="shared" si="33"/>
        <v>2960000</v>
      </c>
      <c r="I53" s="97">
        <f t="shared" si="33"/>
        <v>2960172</v>
      </c>
      <c r="J53" s="96">
        <f t="shared" si="33"/>
        <v>2867000</v>
      </c>
      <c r="K53" s="97">
        <f t="shared" si="33"/>
        <v>0</v>
      </c>
      <c r="L53" s="96">
        <f t="shared" si="33"/>
        <v>712000</v>
      </c>
      <c r="M53" s="97">
        <f t="shared" si="33"/>
        <v>2867520</v>
      </c>
      <c r="N53" s="96">
        <f t="shared" si="33"/>
        <v>0</v>
      </c>
      <c r="O53" s="97">
        <f t="shared" si="33"/>
        <v>0</v>
      </c>
      <c r="P53" s="96">
        <f t="shared" si="27"/>
        <v>6539000</v>
      </c>
      <c r="Q53" s="97">
        <f t="shared" si="28"/>
        <v>5827692</v>
      </c>
      <c r="R53" s="52">
        <f t="shared" si="29"/>
        <v>-75.165678409487271</v>
      </c>
      <c r="S53" s="53">
        <f t="shared" si="30"/>
        <v>0</v>
      </c>
      <c r="T53" s="52">
        <f>IF((+$E43+$E45+$E47+$E48+$E51) =0,0,(P53   /(+$E43+$E45+$E47+$E48+$E51) )*100)</f>
        <v>40.239999999999995</v>
      </c>
      <c r="U53" s="54">
        <f>IF((+$E43+$E45+$E47+$E48+$E51) =0,0,(Q53   /(+$E43+$E45+$E47+$E48+$E51) )*100)</f>
        <v>35.862719999999996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20997000</v>
      </c>
      <c r="C67" s="104">
        <f>SUM(C9:C14,C17:C23,C26:C29,C32,C35:C39,C42:C52,C55:C58,C61:C65)</f>
        <v>36637000</v>
      </c>
      <c r="D67" s="104"/>
      <c r="E67" s="104">
        <f t="shared" si="35"/>
        <v>57634000</v>
      </c>
      <c r="F67" s="105">
        <f t="shared" ref="F67:O67" si="43">SUM(F9:F14,F17:F23,F26:F29,F32,F35:F39,F42:F52,F55:F58,F61:F65)</f>
        <v>57634000</v>
      </c>
      <c r="G67" s="106">
        <f t="shared" si="43"/>
        <v>57634000</v>
      </c>
      <c r="H67" s="105">
        <f t="shared" si="43"/>
        <v>4163000</v>
      </c>
      <c r="I67" s="106">
        <f t="shared" si="43"/>
        <v>3698508</v>
      </c>
      <c r="J67" s="105">
        <f t="shared" si="43"/>
        <v>5367000</v>
      </c>
      <c r="K67" s="106">
        <f t="shared" si="43"/>
        <v>0</v>
      </c>
      <c r="L67" s="105">
        <f t="shared" si="43"/>
        <v>1294000</v>
      </c>
      <c r="M67" s="106">
        <f t="shared" si="43"/>
        <v>3525722</v>
      </c>
      <c r="N67" s="105">
        <f t="shared" si="43"/>
        <v>0</v>
      </c>
      <c r="O67" s="106">
        <f t="shared" si="43"/>
        <v>0</v>
      </c>
      <c r="P67" s="105">
        <f t="shared" si="36"/>
        <v>10824000</v>
      </c>
      <c r="Q67" s="106">
        <f t="shared" si="37"/>
        <v>7224230</v>
      </c>
      <c r="R67" s="61">
        <f t="shared" si="38"/>
        <v>-75.889696292155762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18.780580907103445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12.534667036818545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24268000</v>
      </c>
      <c r="C69" s="92">
        <v>-1623000</v>
      </c>
      <c r="D69" s="92"/>
      <c r="E69" s="92">
        <f>$B69      +$C69      +$D69</f>
        <v>22645000</v>
      </c>
      <c r="F69" s="93">
        <v>22645000</v>
      </c>
      <c r="G69" s="94">
        <v>22645000</v>
      </c>
      <c r="H69" s="93">
        <v>1458000</v>
      </c>
      <c r="I69" s="94">
        <v>1362045</v>
      </c>
      <c r="J69" s="93">
        <v>12124000</v>
      </c>
      <c r="K69" s="94"/>
      <c r="L69" s="93">
        <v>2794000</v>
      </c>
      <c r="M69" s="94">
        <v>12610997</v>
      </c>
      <c r="N69" s="93"/>
      <c r="O69" s="94"/>
      <c r="P69" s="93">
        <f>$H69      +$J69      +$L69      +$N69</f>
        <v>16376000</v>
      </c>
      <c r="Q69" s="94">
        <f>$I69      +$K69      +$M69      +$O69</f>
        <v>13973042</v>
      </c>
      <c r="R69" s="48">
        <f>IF(($J69      =0),0,((($L69      -$J69      )/$J69      )*100))</f>
        <v>-76.954800395908933</v>
      </c>
      <c r="S69" s="49">
        <f>IF(($K69      =0),0,((($M69      -$K69      )/$K69      )*100))</f>
        <v>0</v>
      </c>
      <c r="T69" s="48">
        <f>IF(($E69      =0),0,(($P69      /$E69      )*100))</f>
        <v>72.316184588209325</v>
      </c>
      <c r="U69" s="50">
        <f>IF(($E69      =0),0,(($Q69      /$E69      )*100))</f>
        <v>61.704756016780749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24268000</v>
      </c>
      <c r="C71" s="101">
        <f>SUM(C69:C70)</f>
        <v>-1623000</v>
      </c>
      <c r="D71" s="101"/>
      <c r="E71" s="101">
        <f>$B71      +$C71      +$D71</f>
        <v>22645000</v>
      </c>
      <c r="F71" s="102">
        <f t="shared" ref="F71:O71" si="44">SUM(F69:F70)</f>
        <v>22645000</v>
      </c>
      <c r="G71" s="103">
        <f t="shared" si="44"/>
        <v>22645000</v>
      </c>
      <c r="H71" s="102">
        <f t="shared" si="44"/>
        <v>1458000</v>
      </c>
      <c r="I71" s="103">
        <f t="shared" si="44"/>
        <v>1362045</v>
      </c>
      <c r="J71" s="102">
        <f t="shared" si="44"/>
        <v>12124000</v>
      </c>
      <c r="K71" s="103">
        <f t="shared" si="44"/>
        <v>0</v>
      </c>
      <c r="L71" s="102">
        <f t="shared" si="44"/>
        <v>2794000</v>
      </c>
      <c r="M71" s="103">
        <f t="shared" si="44"/>
        <v>12610997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16376000</v>
      </c>
      <c r="Q71" s="103">
        <f>$I71      +$K71      +$M71      +$O71</f>
        <v>13973042</v>
      </c>
      <c r="R71" s="57">
        <f>IF(($J71      =0),0,((($L71      -$J71      )/$J71      )*100))</f>
        <v>-76.954800395908933</v>
      </c>
      <c r="S71" s="58">
        <f>IF(($K71      =0),0,((($M71      -$K71      )/$K71      )*100))</f>
        <v>0</v>
      </c>
      <c r="T71" s="57">
        <f>IF(($E69      =0),0,(($P69      /$E69      )*100))</f>
        <v>72.316184588209325</v>
      </c>
      <c r="U71" s="59">
        <f>IF($E69   =0,0,($Q69   /$E69 )*100)</f>
        <v>61.704756016780749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24268000</v>
      </c>
      <c r="C72" s="104">
        <f>SUM(C69:C70)</f>
        <v>-1623000</v>
      </c>
      <c r="D72" s="104"/>
      <c r="E72" s="104">
        <f>$B72      +$C72      +$D72</f>
        <v>22645000</v>
      </c>
      <c r="F72" s="105">
        <f t="shared" ref="F72:O72" si="45">SUM(F69:F70)</f>
        <v>22645000</v>
      </c>
      <c r="G72" s="106">
        <f t="shared" si="45"/>
        <v>22645000</v>
      </c>
      <c r="H72" s="105">
        <f t="shared" si="45"/>
        <v>1458000</v>
      </c>
      <c r="I72" s="106">
        <f t="shared" si="45"/>
        <v>1362045</v>
      </c>
      <c r="J72" s="105">
        <f t="shared" si="45"/>
        <v>12124000</v>
      </c>
      <c r="K72" s="106">
        <f t="shared" si="45"/>
        <v>0</v>
      </c>
      <c r="L72" s="105">
        <f t="shared" si="45"/>
        <v>2794000</v>
      </c>
      <c r="M72" s="106">
        <f t="shared" si="45"/>
        <v>12610997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16376000</v>
      </c>
      <c r="Q72" s="106">
        <f>$I72      +$K72      +$M72      +$O72</f>
        <v>13973042</v>
      </c>
      <c r="R72" s="61">
        <f>IF(($J72      =0),0,((($L72      -$J72      )/$J72      )*100))</f>
        <v>-76.954800395908933</v>
      </c>
      <c r="S72" s="62">
        <f>IF(($K72      =0),0,((($M72      -$K72      )/$K72      )*100))</f>
        <v>0</v>
      </c>
      <c r="T72" s="61">
        <f>IF(($E69      =0),0,(($P69      /$E69      )*100))</f>
        <v>72.316184588209325</v>
      </c>
      <c r="U72" s="65">
        <f>IF($E69   =0,0,($Q69   /$E69 )*100)</f>
        <v>61.704756016780749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45265000</v>
      </c>
      <c r="C73" s="104">
        <f>SUM(C9:C14,C17:C23,C26:C29,C32,C35:C39,C42:C52,C55:C58,C61:C65,C69:C70)</f>
        <v>35014000</v>
      </c>
      <c r="D73" s="104"/>
      <c r="E73" s="104">
        <f>$B73      +$C73      +$D73</f>
        <v>80279000</v>
      </c>
      <c r="F73" s="105">
        <f t="shared" ref="F73:O73" si="46">SUM(F9:F14,F17:F23,F26:F29,F32,F35:F39,F42:F52,F55:F58,F61:F65,F69:F70)</f>
        <v>80279000</v>
      </c>
      <c r="G73" s="106">
        <f t="shared" si="46"/>
        <v>80279000</v>
      </c>
      <c r="H73" s="105">
        <f t="shared" si="46"/>
        <v>5621000</v>
      </c>
      <c r="I73" s="106">
        <f t="shared" si="46"/>
        <v>5060553</v>
      </c>
      <c r="J73" s="105">
        <f t="shared" si="46"/>
        <v>17491000</v>
      </c>
      <c r="K73" s="106">
        <f t="shared" si="46"/>
        <v>0</v>
      </c>
      <c r="L73" s="105">
        <f t="shared" si="46"/>
        <v>4088000</v>
      </c>
      <c r="M73" s="106">
        <f t="shared" si="46"/>
        <v>16136719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27200000</v>
      </c>
      <c r="Q73" s="106">
        <f>$I73      +$K73      +$M73      +$O73</f>
        <v>21197272</v>
      </c>
      <c r="R73" s="61">
        <f>IF(($J73      =0),0,((($L73      -$J73      )/$J73      )*100))</f>
        <v>-76.62798010405352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33.881837093137683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26.404504291284148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xxoZ2oiLcH8UfTbyzEdpMbZ4r8nypk51RtXfSobSJoCVtmfR0K5vdKU94wcS4z8oqcIXOh5DSt//37U2fDmcA==" saltValue="34J9uas6sFP5kwJM/DXT/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542000</v>
      </c>
      <c r="I10" s="94">
        <v>26400</v>
      </c>
      <c r="J10" s="93">
        <v>1747000</v>
      </c>
      <c r="K10" s="94">
        <v>734391</v>
      </c>
      <c r="L10" s="93">
        <v>42000</v>
      </c>
      <c r="M10" s="94">
        <v>540253</v>
      </c>
      <c r="N10" s="93"/>
      <c r="O10" s="94"/>
      <c r="P10" s="93">
        <f t="shared" ref="P10:P15" si="1">$H10      +$J10      +$L10      +$N10</f>
        <v>2331000</v>
      </c>
      <c r="Q10" s="94">
        <f t="shared" ref="Q10:Q15" si="2">$I10      +$K10      +$M10      +$O10</f>
        <v>1301044</v>
      </c>
      <c r="R10" s="48">
        <f t="shared" ref="R10:R15" si="3">IF(($J10      =0),0,((($L10      -$J10      )/$J10      )*100))</f>
        <v>-97.595878649112763</v>
      </c>
      <c r="S10" s="49">
        <f t="shared" ref="S10:S15" si="4">IF(($K10      =0),0,((($M10      -$K10      )/$K10      )*100))</f>
        <v>-26.435236815265984</v>
      </c>
      <c r="T10" s="48">
        <f t="shared" ref="T10:T14" si="5">IF(($E10      =0),0,(($P10      /$E10      )*100))</f>
        <v>75.193548387096769</v>
      </c>
      <c r="U10" s="50">
        <f t="shared" ref="U10:U14" si="6">IF(($E10      =0),0,(($Q10      /$E10      )*100))</f>
        <v>41.969161290322582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542000</v>
      </c>
      <c r="I15" s="97">
        <f t="shared" si="7"/>
        <v>26400</v>
      </c>
      <c r="J15" s="96">
        <f t="shared" si="7"/>
        <v>1747000</v>
      </c>
      <c r="K15" s="97">
        <f t="shared" si="7"/>
        <v>734391</v>
      </c>
      <c r="L15" s="96">
        <f t="shared" si="7"/>
        <v>42000</v>
      </c>
      <c r="M15" s="97">
        <f t="shared" si="7"/>
        <v>540253</v>
      </c>
      <c r="N15" s="96">
        <f t="shared" si="7"/>
        <v>0</v>
      </c>
      <c r="O15" s="97">
        <f t="shared" si="7"/>
        <v>0</v>
      </c>
      <c r="P15" s="96">
        <f t="shared" si="1"/>
        <v>2331000</v>
      </c>
      <c r="Q15" s="97">
        <f t="shared" si="2"/>
        <v>1301044</v>
      </c>
      <c r="R15" s="52">
        <f t="shared" si="3"/>
        <v>-97.595878649112763</v>
      </c>
      <c r="S15" s="53">
        <f t="shared" si="4"/>
        <v>-26.435236815265984</v>
      </c>
      <c r="T15" s="52">
        <f>IF((SUM($E9:$E13))=0,0,(P15/(SUM($E9:$E13))*100))</f>
        <v>75.193548387096769</v>
      </c>
      <c r="U15" s="54">
        <f>IF((SUM($E9:$E13))=0,0,(Q15/(SUM($E9:$E13))*100))</f>
        <v>41.969161290322582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9200000</v>
      </c>
      <c r="D20" s="92"/>
      <c r="E20" s="92">
        <f t="shared" si="8"/>
        <v>9200000</v>
      </c>
      <c r="F20" s="93">
        <v>9200000</v>
      </c>
      <c r="G20" s="94">
        <v>9200000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9200000</v>
      </c>
      <c r="D24" s="95"/>
      <c r="E24" s="95">
        <f t="shared" si="8"/>
        <v>9200000</v>
      </c>
      <c r="F24" s="96">
        <f t="shared" ref="F24:O24" si="15">SUM(F17:F23)</f>
        <v>9200000</v>
      </c>
      <c r="G24" s="97">
        <f t="shared" si="15"/>
        <v>9200000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1013000</v>
      </c>
      <c r="C32" s="92"/>
      <c r="D32" s="92"/>
      <c r="E32" s="92">
        <f>$B32      +$C32      +$D32</f>
        <v>1013000</v>
      </c>
      <c r="F32" s="93">
        <v>1013000</v>
      </c>
      <c r="G32" s="94">
        <v>1013000</v>
      </c>
      <c r="H32" s="93">
        <v>69000</v>
      </c>
      <c r="I32" s="94"/>
      <c r="J32" s="93"/>
      <c r="K32" s="94">
        <v>376740</v>
      </c>
      <c r="L32" s="93">
        <v>123000</v>
      </c>
      <c r="M32" s="94">
        <v>684520</v>
      </c>
      <c r="N32" s="93"/>
      <c r="O32" s="94"/>
      <c r="P32" s="93">
        <f>$H32      +$J32      +$L32      +$N32</f>
        <v>192000</v>
      </c>
      <c r="Q32" s="94">
        <f>$I32      +$K32      +$M32      +$O32</f>
        <v>1061260</v>
      </c>
      <c r="R32" s="48">
        <f>IF(($J32      =0),0,((($L32      -$J32      )/$J32      )*100))</f>
        <v>0</v>
      </c>
      <c r="S32" s="49">
        <f>IF(($K32      =0),0,((($M32      -$K32      )/$K32      )*100))</f>
        <v>81.695599086903442</v>
      </c>
      <c r="T32" s="48">
        <f>IF(($E32      =0),0,(($P32      /$E32      )*100))</f>
        <v>18.953603158933859</v>
      </c>
      <c r="U32" s="50">
        <f>IF(($E32      =0),0,(($Q32      /$E32      )*100))</f>
        <v>104.76406712734452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1013000</v>
      </c>
      <c r="C33" s="95">
        <f>C32</f>
        <v>0</v>
      </c>
      <c r="D33" s="95"/>
      <c r="E33" s="95">
        <f>$B33      +$C33      +$D33</f>
        <v>1013000</v>
      </c>
      <c r="F33" s="96">
        <f t="shared" ref="F33:O33" si="17">F32</f>
        <v>1013000</v>
      </c>
      <c r="G33" s="97">
        <f t="shared" si="17"/>
        <v>1013000</v>
      </c>
      <c r="H33" s="96">
        <f t="shared" si="17"/>
        <v>69000</v>
      </c>
      <c r="I33" s="97">
        <f t="shared" si="17"/>
        <v>0</v>
      </c>
      <c r="J33" s="96">
        <f t="shared" si="17"/>
        <v>0</v>
      </c>
      <c r="K33" s="97">
        <f t="shared" si="17"/>
        <v>376740</v>
      </c>
      <c r="L33" s="96">
        <f t="shared" si="17"/>
        <v>123000</v>
      </c>
      <c r="M33" s="97">
        <f t="shared" si="17"/>
        <v>684520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1061260</v>
      </c>
      <c r="R33" s="52">
        <f>IF(($J33      =0),0,((($L33      -$J33      )/$J33      )*100))</f>
        <v>0</v>
      </c>
      <c r="S33" s="53">
        <f>IF(($K33      =0),0,((($M33      -$K33      )/$K33      )*100))</f>
        <v>81.695599086903442</v>
      </c>
      <c r="T33" s="52">
        <f>IF($E33   =0,0,($P33   /$E33   )*100)</f>
        <v>18.953603158933859</v>
      </c>
      <c r="U33" s="54">
        <f>IF($E33   =0,0,($Q33   /$E33   )*100)</f>
        <v>104.76406712734452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242000</v>
      </c>
      <c r="C36" s="92">
        <v>1128000</v>
      </c>
      <c r="D36" s="92"/>
      <c r="E36" s="92">
        <f t="shared" si="18"/>
        <v>1370000</v>
      </c>
      <c r="F36" s="93">
        <v>1370000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242000</v>
      </c>
      <c r="C40" s="95">
        <f>SUM(C35:C39)</f>
        <v>1128000</v>
      </c>
      <c r="D40" s="95"/>
      <c r="E40" s="95">
        <f t="shared" si="18"/>
        <v>1370000</v>
      </c>
      <c r="F40" s="96">
        <f t="shared" ref="F40:O40" si="25">SUM(F35:F39)</f>
        <v>1370000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40000000</v>
      </c>
      <c r="C44" s="92"/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21947000</v>
      </c>
      <c r="C51" s="92"/>
      <c r="D51" s="92"/>
      <c r="E51" s="92">
        <f t="shared" si="26"/>
        <v>21947000</v>
      </c>
      <c r="F51" s="93">
        <v>21947000</v>
      </c>
      <c r="G51" s="94">
        <v>21947000</v>
      </c>
      <c r="H51" s="93">
        <v>4303000</v>
      </c>
      <c r="I51" s="94"/>
      <c r="J51" s="93">
        <v>4140000</v>
      </c>
      <c r="K51" s="94">
        <v>3946277</v>
      </c>
      <c r="L51" s="93">
        <v>3521000</v>
      </c>
      <c r="M51" s="94">
        <v>12077386</v>
      </c>
      <c r="N51" s="93"/>
      <c r="O51" s="94"/>
      <c r="P51" s="93">
        <f t="shared" si="27"/>
        <v>11964000</v>
      </c>
      <c r="Q51" s="94">
        <f t="shared" si="28"/>
        <v>16023663</v>
      </c>
      <c r="R51" s="48">
        <f t="shared" si="29"/>
        <v>-14.951690821256038</v>
      </c>
      <c r="S51" s="49">
        <f t="shared" si="30"/>
        <v>206.04506475343723</v>
      </c>
      <c r="T51" s="48">
        <f t="shared" si="31"/>
        <v>54.513145304597444</v>
      </c>
      <c r="U51" s="50">
        <f t="shared" si="32"/>
        <v>73.010721283091087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15200000</v>
      </c>
      <c r="D52" s="92"/>
      <c r="E52" s="92">
        <f t="shared" si="26"/>
        <v>15200000</v>
      </c>
      <c r="F52" s="93">
        <v>15200000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61947000</v>
      </c>
      <c r="C53" s="95">
        <f>SUM(C42:C52)</f>
        <v>15200000</v>
      </c>
      <c r="D53" s="95"/>
      <c r="E53" s="95">
        <f t="shared" si="26"/>
        <v>77147000</v>
      </c>
      <c r="F53" s="96">
        <f t="shared" ref="F53:O53" si="33">SUM(F42:F52)</f>
        <v>77147000</v>
      </c>
      <c r="G53" s="97">
        <f t="shared" si="33"/>
        <v>21947000</v>
      </c>
      <c r="H53" s="96">
        <f t="shared" si="33"/>
        <v>4303000</v>
      </c>
      <c r="I53" s="97">
        <f t="shared" si="33"/>
        <v>0</v>
      </c>
      <c r="J53" s="96">
        <f t="shared" si="33"/>
        <v>4140000</v>
      </c>
      <c r="K53" s="97">
        <f t="shared" si="33"/>
        <v>3946277</v>
      </c>
      <c r="L53" s="96">
        <f t="shared" si="33"/>
        <v>3521000</v>
      </c>
      <c r="M53" s="97">
        <f t="shared" si="33"/>
        <v>12077386</v>
      </c>
      <c r="N53" s="96">
        <f t="shared" si="33"/>
        <v>0</v>
      </c>
      <c r="O53" s="97">
        <f t="shared" si="33"/>
        <v>0</v>
      </c>
      <c r="P53" s="96">
        <f t="shared" si="27"/>
        <v>11964000</v>
      </c>
      <c r="Q53" s="97">
        <f t="shared" si="28"/>
        <v>16023663</v>
      </c>
      <c r="R53" s="52">
        <f t="shared" si="29"/>
        <v>-14.951690821256038</v>
      </c>
      <c r="S53" s="53">
        <f t="shared" si="30"/>
        <v>206.04506475343723</v>
      </c>
      <c r="T53" s="52">
        <f>IF((+$E43+$E45+$E47+$E48+$E51) =0,0,(P53   /(+$E43+$E45+$E47+$E48+$E51) )*100)</f>
        <v>54.513145304597444</v>
      </c>
      <c r="U53" s="54">
        <f>IF((+$E43+$E45+$E47+$E48+$E51) =0,0,(Q53   /(+$E43+$E45+$E47+$E48+$E51) )*100)</f>
        <v>73.010721283091087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66302000</v>
      </c>
      <c r="C67" s="104">
        <f>SUM(C9:C14,C17:C23,C26:C29,C32,C35:C39,C42:C52,C55:C58,C61:C65)</f>
        <v>25528000</v>
      </c>
      <c r="D67" s="104"/>
      <c r="E67" s="104">
        <f t="shared" si="35"/>
        <v>91830000</v>
      </c>
      <c r="F67" s="105">
        <f t="shared" ref="F67:O67" si="43">SUM(F9:F14,F17:F23,F26:F29,F32,F35:F39,F42:F52,F55:F58,F61:F65)</f>
        <v>91830000</v>
      </c>
      <c r="G67" s="106">
        <f t="shared" si="43"/>
        <v>35260000</v>
      </c>
      <c r="H67" s="105">
        <f t="shared" si="43"/>
        <v>4914000</v>
      </c>
      <c r="I67" s="106">
        <f t="shared" si="43"/>
        <v>26400</v>
      </c>
      <c r="J67" s="105">
        <f t="shared" si="43"/>
        <v>5887000</v>
      </c>
      <c r="K67" s="106">
        <f t="shared" si="43"/>
        <v>5057408</v>
      </c>
      <c r="L67" s="105">
        <f t="shared" si="43"/>
        <v>3686000</v>
      </c>
      <c r="M67" s="106">
        <f t="shared" si="43"/>
        <v>13302159</v>
      </c>
      <c r="N67" s="105">
        <f t="shared" si="43"/>
        <v>0</v>
      </c>
      <c r="O67" s="106">
        <f t="shared" si="43"/>
        <v>0</v>
      </c>
      <c r="P67" s="105">
        <f t="shared" si="36"/>
        <v>14487000</v>
      </c>
      <c r="Q67" s="106">
        <f t="shared" si="37"/>
        <v>18385967</v>
      </c>
      <c r="R67" s="61">
        <f t="shared" si="38"/>
        <v>-37.38746390351622</v>
      </c>
      <c r="S67" s="62">
        <f t="shared" si="39"/>
        <v>163.02325222722786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41.086216676120252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52.14397901304595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28455000</v>
      </c>
      <c r="C69" s="92">
        <v>-1903000</v>
      </c>
      <c r="D69" s="92"/>
      <c r="E69" s="92">
        <f>$B69      +$C69      +$D69</f>
        <v>26552000</v>
      </c>
      <c r="F69" s="93">
        <v>26552000</v>
      </c>
      <c r="G69" s="94">
        <v>26552000</v>
      </c>
      <c r="H69" s="93">
        <v>10353000</v>
      </c>
      <c r="I69" s="94">
        <v>77236</v>
      </c>
      <c r="J69" s="93">
        <v>13003000</v>
      </c>
      <c r="K69" s="94">
        <v>12803092</v>
      </c>
      <c r="L69" s="93">
        <v>3196000</v>
      </c>
      <c r="M69" s="94">
        <v>12818762</v>
      </c>
      <c r="N69" s="93"/>
      <c r="O69" s="94"/>
      <c r="P69" s="93">
        <f>$H69      +$J69      +$L69      +$N69</f>
        <v>26552000</v>
      </c>
      <c r="Q69" s="94">
        <f>$I69      +$K69      +$M69      +$O69</f>
        <v>25699090</v>
      </c>
      <c r="R69" s="48">
        <f>IF(($J69      =0),0,((($L69      -$J69      )/$J69      )*100))</f>
        <v>-75.421056679227874</v>
      </c>
      <c r="S69" s="49">
        <f>IF(($K69      =0),0,((($M69      -$K69      )/$K69      )*100))</f>
        <v>0.1223923096077104</v>
      </c>
      <c r="T69" s="48">
        <f>IF(($E69      =0),0,(($P69      /$E69      )*100))</f>
        <v>100</v>
      </c>
      <c r="U69" s="50">
        <f>IF(($E69      =0),0,(($Q69      /$E69      )*100))</f>
        <v>96.787774932208492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28455000</v>
      </c>
      <c r="C71" s="101">
        <f>SUM(C69:C70)</f>
        <v>-1903000</v>
      </c>
      <c r="D71" s="101"/>
      <c r="E71" s="101">
        <f>$B71      +$C71      +$D71</f>
        <v>26552000</v>
      </c>
      <c r="F71" s="102">
        <f t="shared" ref="F71:O71" si="44">SUM(F69:F70)</f>
        <v>26552000</v>
      </c>
      <c r="G71" s="103">
        <f t="shared" si="44"/>
        <v>26552000</v>
      </c>
      <c r="H71" s="102">
        <f t="shared" si="44"/>
        <v>10353000</v>
      </c>
      <c r="I71" s="103">
        <f t="shared" si="44"/>
        <v>77236</v>
      </c>
      <c r="J71" s="102">
        <f t="shared" si="44"/>
        <v>13003000</v>
      </c>
      <c r="K71" s="103">
        <f t="shared" si="44"/>
        <v>12803092</v>
      </c>
      <c r="L71" s="102">
        <f t="shared" si="44"/>
        <v>3196000</v>
      </c>
      <c r="M71" s="103">
        <f t="shared" si="44"/>
        <v>12818762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26552000</v>
      </c>
      <c r="Q71" s="103">
        <f>$I71      +$K71      +$M71      +$O71</f>
        <v>25699090</v>
      </c>
      <c r="R71" s="57">
        <f>IF(($J71      =0),0,((($L71      -$J71      )/$J71      )*100))</f>
        <v>-75.421056679227874</v>
      </c>
      <c r="S71" s="58">
        <f>IF(($K71      =0),0,((($M71      -$K71      )/$K71      )*100))</f>
        <v>0.1223923096077104</v>
      </c>
      <c r="T71" s="57">
        <f>IF(($E69      =0),0,(($P69      /$E69      )*100))</f>
        <v>100</v>
      </c>
      <c r="U71" s="59">
        <f>IF($E69   =0,0,($Q69   /$E69 )*100)</f>
        <v>96.787774932208492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28455000</v>
      </c>
      <c r="C72" s="104">
        <f>SUM(C69:C70)</f>
        <v>-1903000</v>
      </c>
      <c r="D72" s="104"/>
      <c r="E72" s="104">
        <f>$B72      +$C72      +$D72</f>
        <v>26552000</v>
      </c>
      <c r="F72" s="105">
        <f t="shared" ref="F72:O72" si="45">SUM(F69:F70)</f>
        <v>26552000</v>
      </c>
      <c r="G72" s="106">
        <f t="shared" si="45"/>
        <v>26552000</v>
      </c>
      <c r="H72" s="105">
        <f t="shared" si="45"/>
        <v>10353000</v>
      </c>
      <c r="I72" s="106">
        <f t="shared" si="45"/>
        <v>77236</v>
      </c>
      <c r="J72" s="105">
        <f t="shared" si="45"/>
        <v>13003000</v>
      </c>
      <c r="K72" s="106">
        <f t="shared" si="45"/>
        <v>12803092</v>
      </c>
      <c r="L72" s="105">
        <f t="shared" si="45"/>
        <v>3196000</v>
      </c>
      <c r="M72" s="106">
        <f t="shared" si="45"/>
        <v>12818762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26552000</v>
      </c>
      <c r="Q72" s="106">
        <f>$I72      +$K72      +$M72      +$O72</f>
        <v>25699090</v>
      </c>
      <c r="R72" s="61">
        <f>IF(($J72      =0),0,((($L72      -$J72      )/$J72      )*100))</f>
        <v>-75.421056679227874</v>
      </c>
      <c r="S72" s="62">
        <f>IF(($K72      =0),0,((($M72      -$K72      )/$K72      )*100))</f>
        <v>0.1223923096077104</v>
      </c>
      <c r="T72" s="61">
        <f>IF(($E69      =0),0,(($P69      /$E69      )*100))</f>
        <v>100</v>
      </c>
      <c r="U72" s="65">
        <f>IF($E69   =0,0,($Q69   /$E69 )*100)</f>
        <v>96.787774932208492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94757000</v>
      </c>
      <c r="C73" s="104">
        <f>SUM(C9:C14,C17:C23,C26:C29,C32,C35:C39,C42:C52,C55:C58,C61:C65,C69:C70)</f>
        <v>23625000</v>
      </c>
      <c r="D73" s="104"/>
      <c r="E73" s="104">
        <f>$B73      +$C73      +$D73</f>
        <v>118382000</v>
      </c>
      <c r="F73" s="105">
        <f t="shared" ref="F73:O73" si="46">SUM(F9:F14,F17:F23,F26:F29,F32,F35:F39,F42:F52,F55:F58,F61:F65,F69:F70)</f>
        <v>118382000</v>
      </c>
      <c r="G73" s="106">
        <f t="shared" si="46"/>
        <v>61812000</v>
      </c>
      <c r="H73" s="105">
        <f t="shared" si="46"/>
        <v>15267000</v>
      </c>
      <c r="I73" s="106">
        <f t="shared" si="46"/>
        <v>103636</v>
      </c>
      <c r="J73" s="105">
        <f t="shared" si="46"/>
        <v>18890000</v>
      </c>
      <c r="K73" s="106">
        <f t="shared" si="46"/>
        <v>17860500</v>
      </c>
      <c r="L73" s="105">
        <f t="shared" si="46"/>
        <v>6882000</v>
      </c>
      <c r="M73" s="106">
        <f t="shared" si="46"/>
        <v>26120921</v>
      </c>
      <c r="N73" s="105">
        <f t="shared" si="46"/>
        <v>0</v>
      </c>
      <c r="O73" s="106">
        <f t="shared" si="46"/>
        <v>0</v>
      </c>
      <c r="P73" s="105">
        <f>$H73      +$J73      +$L73      +$N73</f>
        <v>41039000</v>
      </c>
      <c r="Q73" s="106">
        <f>$I73      +$K73      +$M73      +$O73</f>
        <v>44085057</v>
      </c>
      <c r="R73" s="61">
        <f>IF(($J73      =0),0,((($L73      -$J73      )/$J73      )*100))</f>
        <v>-63.568025410269982</v>
      </c>
      <c r="S73" s="62">
        <f>IF(($K73      =0),0,((($M73      -$K73      )/$K73      )*100))</f>
        <v>46.249662663419279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66.393256972756092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71.321194913609006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4NmzweNSKe2vVaMEZj3VeD9HowuyteHZ0RYOtDRgFJ2so1aMZEjBTm54N3S7E2xWE2m1SYz7BlMZW+Y9I474w==" saltValue="7sJsMIn6H4SaSsxy1Tqk9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135000</v>
      </c>
      <c r="I10" s="94">
        <v>137318</v>
      </c>
      <c r="J10" s="93">
        <v>143000</v>
      </c>
      <c r="K10" s="94">
        <v>140972</v>
      </c>
      <c r="L10" s="93">
        <v>400000</v>
      </c>
      <c r="M10" s="94">
        <v>342326</v>
      </c>
      <c r="N10" s="93"/>
      <c r="O10" s="94"/>
      <c r="P10" s="93">
        <f t="shared" ref="P10:P15" si="1">$H10      +$J10      +$L10      +$N10</f>
        <v>678000</v>
      </c>
      <c r="Q10" s="94">
        <f t="shared" ref="Q10:Q15" si="2">$I10      +$K10      +$M10      +$O10</f>
        <v>620616</v>
      </c>
      <c r="R10" s="48">
        <f t="shared" ref="R10:R15" si="3">IF(($J10      =0),0,((($L10      -$J10      )/$J10      )*100))</f>
        <v>179.72027972027973</v>
      </c>
      <c r="S10" s="49">
        <f t="shared" ref="S10:S15" si="4">IF(($K10      =0),0,((($M10      -$K10      )/$K10      )*100))</f>
        <v>142.83261924353772</v>
      </c>
      <c r="T10" s="48">
        <f t="shared" ref="T10:T14" si="5">IF(($E10      =0),0,(($P10      /$E10      )*100))</f>
        <v>25.584905660377359</v>
      </c>
      <c r="U10" s="50">
        <f t="shared" ref="U10:U14" si="6">IF(($E10      =0),0,(($Q10      /$E10      )*100))</f>
        <v>23.419471698113206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135000</v>
      </c>
      <c r="I15" s="97">
        <f t="shared" si="7"/>
        <v>137318</v>
      </c>
      <c r="J15" s="96">
        <f t="shared" si="7"/>
        <v>143000</v>
      </c>
      <c r="K15" s="97">
        <f t="shared" si="7"/>
        <v>140972</v>
      </c>
      <c r="L15" s="96">
        <f t="shared" si="7"/>
        <v>400000</v>
      </c>
      <c r="M15" s="97">
        <f t="shared" si="7"/>
        <v>342326</v>
      </c>
      <c r="N15" s="96">
        <f t="shared" si="7"/>
        <v>0</v>
      </c>
      <c r="O15" s="97">
        <f t="shared" si="7"/>
        <v>0</v>
      </c>
      <c r="P15" s="96">
        <f t="shared" si="1"/>
        <v>678000</v>
      </c>
      <c r="Q15" s="97">
        <f t="shared" si="2"/>
        <v>620616</v>
      </c>
      <c r="R15" s="52">
        <f t="shared" si="3"/>
        <v>179.72027972027973</v>
      </c>
      <c r="S15" s="53">
        <f t="shared" si="4"/>
        <v>142.83261924353772</v>
      </c>
      <c r="T15" s="52">
        <f>IF((SUM($E9:$E13))=0,0,(P15/(SUM($E9:$E13))*100))</f>
        <v>25.584905660377359</v>
      </c>
      <c r="U15" s="54">
        <f>IF((SUM($E9:$E13))=0,0,(Q15/(SUM($E9:$E13))*100))</f>
        <v>23.419471698113206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11250000</v>
      </c>
      <c r="D20" s="92"/>
      <c r="E20" s="92">
        <f t="shared" si="8"/>
        <v>11250000</v>
      </c>
      <c r="F20" s="93">
        <v>11250000</v>
      </c>
      <c r="G20" s="94">
        <v>11250000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11250000</v>
      </c>
      <c r="D24" s="95"/>
      <c r="E24" s="95">
        <f t="shared" si="8"/>
        <v>11250000</v>
      </c>
      <c r="F24" s="96">
        <f t="shared" ref="F24:O24" si="15">SUM(F17:F23)</f>
        <v>11250000</v>
      </c>
      <c r="G24" s="97">
        <f t="shared" si="15"/>
        <v>11250000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1486000</v>
      </c>
      <c r="C32" s="92"/>
      <c r="D32" s="92"/>
      <c r="E32" s="92">
        <f>$B32      +$C32      +$D32</f>
        <v>1486000</v>
      </c>
      <c r="F32" s="93">
        <v>1486000</v>
      </c>
      <c r="G32" s="94">
        <v>1486000</v>
      </c>
      <c r="H32" s="93"/>
      <c r="I32" s="94"/>
      <c r="J32" s="93">
        <v>994000</v>
      </c>
      <c r="K32" s="94"/>
      <c r="L32" s="93">
        <v>111000</v>
      </c>
      <c r="M32" s="94"/>
      <c r="N32" s="93"/>
      <c r="O32" s="94"/>
      <c r="P32" s="93">
        <f>$H32      +$J32      +$L32      +$N32</f>
        <v>1105000</v>
      </c>
      <c r="Q32" s="94">
        <f>$I32      +$K32      +$M32      +$O32</f>
        <v>0</v>
      </c>
      <c r="R32" s="48">
        <f>IF(($J32      =0),0,((($L32      -$J32      )/$J32      )*100))</f>
        <v>-88.83299798792757</v>
      </c>
      <c r="S32" s="49">
        <f>IF(($K32      =0),0,((($M32      -$K32      )/$K32      )*100))</f>
        <v>0</v>
      </c>
      <c r="T32" s="48">
        <f>IF(($E32      =0),0,(($P32      /$E32      )*100))</f>
        <v>74.360699865410496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1486000</v>
      </c>
      <c r="C33" s="95">
        <f>C32</f>
        <v>0</v>
      </c>
      <c r="D33" s="95"/>
      <c r="E33" s="95">
        <f>$B33      +$C33      +$D33</f>
        <v>1486000</v>
      </c>
      <c r="F33" s="96">
        <f t="shared" ref="F33:O33" si="17">F32</f>
        <v>1486000</v>
      </c>
      <c r="G33" s="97">
        <f t="shared" si="17"/>
        <v>1486000</v>
      </c>
      <c r="H33" s="96">
        <f t="shared" si="17"/>
        <v>0</v>
      </c>
      <c r="I33" s="97">
        <f t="shared" si="17"/>
        <v>0</v>
      </c>
      <c r="J33" s="96">
        <f t="shared" si="17"/>
        <v>994000</v>
      </c>
      <c r="K33" s="97">
        <f t="shared" si="17"/>
        <v>0</v>
      </c>
      <c r="L33" s="96">
        <f t="shared" si="17"/>
        <v>111000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1105000</v>
      </c>
      <c r="Q33" s="97">
        <f>$I33      +$K33      +$M33      +$O33</f>
        <v>0</v>
      </c>
      <c r="R33" s="52">
        <f>IF(($J33      =0),0,((($L33      -$J33      )/$J33      )*100))</f>
        <v>-88.83299798792757</v>
      </c>
      <c r="S33" s="53">
        <f>IF(($K33      =0),0,((($M33      -$K33      )/$K33      )*100))</f>
        <v>0</v>
      </c>
      <c r="T33" s="52">
        <f>IF($E33   =0,0,($P33   /$E33   )*100)</f>
        <v>74.360699865410496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2793000</v>
      </c>
      <c r="C36" s="92">
        <v>-2271000</v>
      </c>
      <c r="D36" s="92"/>
      <c r="E36" s="92">
        <f t="shared" si="18"/>
        <v>522000</v>
      </c>
      <c r="F36" s="93">
        <v>522000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2793000</v>
      </c>
      <c r="C40" s="95">
        <f>SUM(C35:C39)</f>
        <v>-2271000</v>
      </c>
      <c r="D40" s="95"/>
      <c r="E40" s="95">
        <f t="shared" si="18"/>
        <v>522000</v>
      </c>
      <c r="F40" s="96">
        <f t="shared" ref="F40:O40" si="25">SUM(F35:F39)</f>
        <v>522000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20000000</v>
      </c>
      <c r="C44" s="92">
        <v>-1179000</v>
      </c>
      <c r="D44" s="92"/>
      <c r="E44" s="92">
        <f t="shared" si="26"/>
        <v>18821000</v>
      </c>
      <c r="F44" s="93">
        <v>18821000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>
        <v>-3038000</v>
      </c>
      <c r="D51" s="92"/>
      <c r="E51" s="92">
        <f t="shared" si="26"/>
        <v>26962000</v>
      </c>
      <c r="F51" s="93">
        <v>26962000</v>
      </c>
      <c r="G51" s="94">
        <v>26962000</v>
      </c>
      <c r="H51" s="93">
        <v>2823000</v>
      </c>
      <c r="I51" s="94">
        <v>3587630</v>
      </c>
      <c r="J51" s="93">
        <v>7074000</v>
      </c>
      <c r="K51" s="94">
        <v>10543625</v>
      </c>
      <c r="L51" s="93">
        <v>3183000</v>
      </c>
      <c r="M51" s="94">
        <v>5698067</v>
      </c>
      <c r="N51" s="93"/>
      <c r="O51" s="94"/>
      <c r="P51" s="93">
        <f t="shared" si="27"/>
        <v>13080000</v>
      </c>
      <c r="Q51" s="94">
        <f t="shared" si="28"/>
        <v>19829322</v>
      </c>
      <c r="R51" s="48">
        <f t="shared" si="29"/>
        <v>-55.004240882103474</v>
      </c>
      <c r="S51" s="49">
        <f t="shared" si="30"/>
        <v>-45.95723007978755</v>
      </c>
      <c r="T51" s="48">
        <f t="shared" si="31"/>
        <v>48.512721608189302</v>
      </c>
      <c r="U51" s="50">
        <f t="shared" si="32"/>
        <v>73.545441732809138</v>
      </c>
      <c r="V51" s="93">
        <v>12291000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1453000</v>
      </c>
      <c r="D52" s="92"/>
      <c r="E52" s="92">
        <f t="shared" si="26"/>
        <v>1453000</v>
      </c>
      <c r="F52" s="93">
        <v>1453000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50000000</v>
      </c>
      <c r="C53" s="95">
        <f>SUM(C42:C52)</f>
        <v>-2764000</v>
      </c>
      <c r="D53" s="95"/>
      <c r="E53" s="95">
        <f t="shared" si="26"/>
        <v>47236000</v>
      </c>
      <c r="F53" s="96">
        <f t="shared" ref="F53:O53" si="33">SUM(F42:F52)</f>
        <v>47236000</v>
      </c>
      <c r="G53" s="97">
        <f t="shared" si="33"/>
        <v>26962000</v>
      </c>
      <c r="H53" s="96">
        <f t="shared" si="33"/>
        <v>2823000</v>
      </c>
      <c r="I53" s="97">
        <f t="shared" si="33"/>
        <v>3587630</v>
      </c>
      <c r="J53" s="96">
        <f t="shared" si="33"/>
        <v>7074000</v>
      </c>
      <c r="K53" s="97">
        <f t="shared" si="33"/>
        <v>10543625</v>
      </c>
      <c r="L53" s="96">
        <f t="shared" si="33"/>
        <v>3183000</v>
      </c>
      <c r="M53" s="97">
        <f t="shared" si="33"/>
        <v>5698067</v>
      </c>
      <c r="N53" s="96">
        <f t="shared" si="33"/>
        <v>0</v>
      </c>
      <c r="O53" s="97">
        <f t="shared" si="33"/>
        <v>0</v>
      </c>
      <c r="P53" s="96">
        <f t="shared" si="27"/>
        <v>13080000</v>
      </c>
      <c r="Q53" s="97">
        <f t="shared" si="28"/>
        <v>19829322</v>
      </c>
      <c r="R53" s="52">
        <f t="shared" si="29"/>
        <v>-55.004240882103474</v>
      </c>
      <c r="S53" s="53">
        <f t="shared" si="30"/>
        <v>-45.95723007978755</v>
      </c>
      <c r="T53" s="52">
        <f>IF((+$E43+$E45+$E47+$E48+$E51) =0,0,(P53   /(+$E43+$E45+$E47+$E48+$E51) )*100)</f>
        <v>48.512721608189302</v>
      </c>
      <c r="U53" s="54">
        <f>IF((+$E43+$E45+$E47+$E48+$E51) =0,0,(Q53   /(+$E43+$E45+$E47+$E48+$E51) )*100)</f>
        <v>73.545441732809138</v>
      </c>
      <c r="V53" s="96">
        <f>SUM(V42:V52)</f>
        <v>12291000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56929000</v>
      </c>
      <c r="C67" s="104">
        <f>SUM(C9:C14,C17:C23,C26:C29,C32,C35:C39,C42:C52,C55:C58,C61:C65)</f>
        <v>6215000</v>
      </c>
      <c r="D67" s="104"/>
      <c r="E67" s="104">
        <f t="shared" si="35"/>
        <v>63144000</v>
      </c>
      <c r="F67" s="105">
        <f t="shared" ref="F67:O67" si="43">SUM(F9:F14,F17:F23,F26:F29,F32,F35:F39,F42:F52,F55:F58,F61:F65)</f>
        <v>63144000</v>
      </c>
      <c r="G67" s="106">
        <f t="shared" si="43"/>
        <v>42348000</v>
      </c>
      <c r="H67" s="105">
        <f t="shared" si="43"/>
        <v>2958000</v>
      </c>
      <c r="I67" s="106">
        <f t="shared" si="43"/>
        <v>3724948</v>
      </c>
      <c r="J67" s="105">
        <f t="shared" si="43"/>
        <v>8211000</v>
      </c>
      <c r="K67" s="106">
        <f t="shared" si="43"/>
        <v>10684597</v>
      </c>
      <c r="L67" s="105">
        <f t="shared" si="43"/>
        <v>3694000</v>
      </c>
      <c r="M67" s="106">
        <f t="shared" si="43"/>
        <v>6040393</v>
      </c>
      <c r="N67" s="105">
        <f t="shared" si="43"/>
        <v>0</v>
      </c>
      <c r="O67" s="106">
        <f t="shared" si="43"/>
        <v>0</v>
      </c>
      <c r="P67" s="105">
        <f t="shared" si="36"/>
        <v>14863000</v>
      </c>
      <c r="Q67" s="106">
        <f t="shared" si="37"/>
        <v>20449938</v>
      </c>
      <c r="R67" s="61">
        <f t="shared" si="38"/>
        <v>-55.011569845329433</v>
      </c>
      <c r="S67" s="62">
        <f t="shared" si="39"/>
        <v>-43.466346929135462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35.097289128176065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48.290209691130634</v>
      </c>
      <c r="V67" s="105">
        <f>SUM(V9:V14,V17:V23,V26:V29,V32,V35:V39,V42:V52,V55:V58,V61:V65)</f>
        <v>12291000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31956000</v>
      </c>
      <c r="C69" s="92">
        <v>-2137000</v>
      </c>
      <c r="D69" s="92"/>
      <c r="E69" s="92">
        <f>$B69      +$C69      +$D69</f>
        <v>29819000</v>
      </c>
      <c r="F69" s="93">
        <v>29819000</v>
      </c>
      <c r="G69" s="94">
        <v>29819000</v>
      </c>
      <c r="H69" s="93">
        <v>6392000</v>
      </c>
      <c r="I69" s="94">
        <v>8191073</v>
      </c>
      <c r="J69" s="93">
        <v>11697000</v>
      </c>
      <c r="K69" s="94">
        <v>12141174</v>
      </c>
      <c r="L69" s="93">
        <v>1146000</v>
      </c>
      <c r="M69" s="94">
        <v>1770198</v>
      </c>
      <c r="N69" s="93"/>
      <c r="O69" s="94"/>
      <c r="P69" s="93">
        <f>$H69      +$J69      +$L69      +$N69</f>
        <v>19235000</v>
      </c>
      <c r="Q69" s="94">
        <f>$I69      +$K69      +$M69      +$O69</f>
        <v>22102445</v>
      </c>
      <c r="R69" s="48">
        <f>IF(($J69      =0),0,((($L69      -$J69      )/$J69      )*100))</f>
        <v>-90.202616055398821</v>
      </c>
      <c r="S69" s="49">
        <f>IF(($K69      =0),0,((($M69      -$K69      )/$K69      )*100))</f>
        <v>-85.419877847068165</v>
      </c>
      <c r="T69" s="48">
        <f>IF(($E69      =0),0,(($P69      /$E69      )*100))</f>
        <v>64.505851973573897</v>
      </c>
      <c r="U69" s="50">
        <f>IF(($E69      =0),0,(($Q69      /$E69      )*100))</f>
        <v>74.122019517757138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31956000</v>
      </c>
      <c r="C71" s="101">
        <f>SUM(C69:C70)</f>
        <v>-2137000</v>
      </c>
      <c r="D71" s="101"/>
      <c r="E71" s="101">
        <f>$B71      +$C71      +$D71</f>
        <v>29819000</v>
      </c>
      <c r="F71" s="102">
        <f t="shared" ref="F71:O71" si="44">SUM(F69:F70)</f>
        <v>29819000</v>
      </c>
      <c r="G71" s="103">
        <f t="shared" si="44"/>
        <v>29819000</v>
      </c>
      <c r="H71" s="102">
        <f t="shared" si="44"/>
        <v>6392000</v>
      </c>
      <c r="I71" s="103">
        <f t="shared" si="44"/>
        <v>8191073</v>
      </c>
      <c r="J71" s="102">
        <f t="shared" si="44"/>
        <v>11697000</v>
      </c>
      <c r="K71" s="103">
        <f t="shared" si="44"/>
        <v>12141174</v>
      </c>
      <c r="L71" s="102">
        <f t="shared" si="44"/>
        <v>1146000</v>
      </c>
      <c r="M71" s="103">
        <f t="shared" si="44"/>
        <v>1770198</v>
      </c>
      <c r="N71" s="102">
        <f t="shared" si="44"/>
        <v>0</v>
      </c>
      <c r="O71" s="103">
        <f t="shared" si="44"/>
        <v>0</v>
      </c>
      <c r="P71" s="102">
        <f>$H71      +$J71      +$L71      +$N71</f>
        <v>19235000</v>
      </c>
      <c r="Q71" s="103">
        <f>$I71      +$K71      +$M71      +$O71</f>
        <v>22102445</v>
      </c>
      <c r="R71" s="57">
        <f>IF(($J71      =0),0,((($L71      -$J71      )/$J71      )*100))</f>
        <v>-90.202616055398821</v>
      </c>
      <c r="S71" s="58">
        <f>IF(($K71      =0),0,((($M71      -$K71      )/$K71      )*100))</f>
        <v>-85.419877847068165</v>
      </c>
      <c r="T71" s="57">
        <f>IF(($E69      =0),0,(($P69      /$E69      )*100))</f>
        <v>64.505851973573897</v>
      </c>
      <c r="U71" s="59">
        <f>IF($E69   =0,0,($Q69   /$E69 )*100)</f>
        <v>74.122019517757138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31956000</v>
      </c>
      <c r="C72" s="104">
        <f>SUM(C69:C70)</f>
        <v>-2137000</v>
      </c>
      <c r="D72" s="104"/>
      <c r="E72" s="104">
        <f>$B72      +$C72      +$D72</f>
        <v>29819000</v>
      </c>
      <c r="F72" s="105">
        <f t="shared" ref="F72:O72" si="45">SUM(F69:F70)</f>
        <v>29819000</v>
      </c>
      <c r="G72" s="106">
        <f t="shared" si="45"/>
        <v>29819000</v>
      </c>
      <c r="H72" s="105">
        <f t="shared" si="45"/>
        <v>6392000</v>
      </c>
      <c r="I72" s="106">
        <f t="shared" si="45"/>
        <v>8191073</v>
      </c>
      <c r="J72" s="105">
        <f t="shared" si="45"/>
        <v>11697000</v>
      </c>
      <c r="K72" s="106">
        <f t="shared" si="45"/>
        <v>12141174</v>
      </c>
      <c r="L72" s="105">
        <f t="shared" si="45"/>
        <v>1146000</v>
      </c>
      <c r="M72" s="106">
        <f t="shared" si="45"/>
        <v>1770198</v>
      </c>
      <c r="N72" s="105">
        <f t="shared" si="45"/>
        <v>0</v>
      </c>
      <c r="O72" s="106">
        <f t="shared" si="45"/>
        <v>0</v>
      </c>
      <c r="P72" s="105">
        <f>$H72      +$J72      +$L72      +$N72</f>
        <v>19235000</v>
      </c>
      <c r="Q72" s="106">
        <f>$I72      +$K72      +$M72      +$O72</f>
        <v>22102445</v>
      </c>
      <c r="R72" s="61">
        <f>IF(($J72      =0),0,((($L72      -$J72      )/$J72      )*100))</f>
        <v>-90.202616055398821</v>
      </c>
      <c r="S72" s="62">
        <f>IF(($K72      =0),0,((($M72      -$K72      )/$K72      )*100))</f>
        <v>-85.419877847068165</v>
      </c>
      <c r="T72" s="61">
        <f>IF(($E69      =0),0,(($P69      /$E69      )*100))</f>
        <v>64.505851973573897</v>
      </c>
      <c r="U72" s="65">
        <f>IF($E69   =0,0,($Q69   /$E69 )*100)</f>
        <v>74.122019517757138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88885000</v>
      </c>
      <c r="C73" s="104">
        <f>SUM(C9:C14,C17:C23,C26:C29,C32,C35:C39,C42:C52,C55:C58,C61:C65,C69:C70)</f>
        <v>4078000</v>
      </c>
      <c r="D73" s="104"/>
      <c r="E73" s="104">
        <f>$B73      +$C73      +$D73</f>
        <v>92963000</v>
      </c>
      <c r="F73" s="105">
        <f t="shared" ref="F73:O73" si="46">SUM(F9:F14,F17:F23,F26:F29,F32,F35:F39,F42:F52,F55:F58,F61:F65,F69:F70)</f>
        <v>92963000</v>
      </c>
      <c r="G73" s="106">
        <f t="shared" si="46"/>
        <v>72167000</v>
      </c>
      <c r="H73" s="105">
        <f t="shared" si="46"/>
        <v>9350000</v>
      </c>
      <c r="I73" s="106">
        <f t="shared" si="46"/>
        <v>11916021</v>
      </c>
      <c r="J73" s="105">
        <f t="shared" si="46"/>
        <v>19908000</v>
      </c>
      <c r="K73" s="106">
        <f t="shared" si="46"/>
        <v>22825771</v>
      </c>
      <c r="L73" s="105">
        <f t="shared" si="46"/>
        <v>4840000</v>
      </c>
      <c r="M73" s="106">
        <f t="shared" si="46"/>
        <v>7810591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34098000</v>
      </c>
      <c r="Q73" s="106">
        <f>$I73      +$K73      +$M73      +$O73</f>
        <v>42552383</v>
      </c>
      <c r="R73" s="61">
        <f>IF(($J73      =0),0,((($L73      -$J73      )/$J73      )*100))</f>
        <v>-75.68816556158329</v>
      </c>
      <c r="S73" s="62">
        <f>IF(($K73      =0),0,((($M73      -$K73      )/$K73      )*100))</f>
        <v>-65.781699115442805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47.248742500034638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58.963768758573863</v>
      </c>
      <c r="V73" s="105">
        <f>SUM(V9:V14,V17:V23,V26:V29,V32,V35:V39,V42:V52,V55:V58,V61:V65,V69:V70)</f>
        <v>12291000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sDcOvA3n5IHxNNiFKZT+qPKbhBk1PGYQTqOSglEPFMPycYx/WOx10cu6iTWLS1N71qI07vjb9XEaeaAau+4ag==" saltValue="vX3KWkJgyh2wbAjb6jeBe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2390000</v>
      </c>
      <c r="K10" s="94"/>
      <c r="L10" s="93">
        <v>48000</v>
      </c>
      <c r="M10" s="94"/>
      <c r="N10" s="93"/>
      <c r="O10" s="94"/>
      <c r="P10" s="93">
        <f t="shared" ref="P10:P15" si="1">$H10      +$J10      +$L10      +$N10</f>
        <v>2438000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-97.991631799163187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78.645161290322591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2390000</v>
      </c>
      <c r="K15" s="97">
        <f t="shared" si="7"/>
        <v>0</v>
      </c>
      <c r="L15" s="96">
        <f t="shared" si="7"/>
        <v>48000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2438000</v>
      </c>
      <c r="Q15" s="97">
        <f t="shared" si="2"/>
        <v>0</v>
      </c>
      <c r="R15" s="52">
        <f t="shared" si="3"/>
        <v>-97.991631799163187</v>
      </c>
      <c r="S15" s="53">
        <f t="shared" si="4"/>
        <v>0</v>
      </c>
      <c r="T15" s="52">
        <f>IF((SUM($E9:$E13))=0,0,(P15/(SUM($E9:$E13))*100))</f>
        <v>78.645161290322591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980000</v>
      </c>
      <c r="C32" s="92">
        <v>-294000</v>
      </c>
      <c r="D32" s="92"/>
      <c r="E32" s="92">
        <f>$B32      +$C32      +$D32</f>
        <v>686000</v>
      </c>
      <c r="F32" s="93">
        <v>686000</v>
      </c>
      <c r="G32" s="94">
        <v>686000</v>
      </c>
      <c r="H32" s="93"/>
      <c r="I32" s="94"/>
      <c r="J32" s="93"/>
      <c r="K32" s="94"/>
      <c r="L32" s="93">
        <v>198000</v>
      </c>
      <c r="M32" s="94"/>
      <c r="N32" s="93"/>
      <c r="O32" s="94"/>
      <c r="P32" s="93">
        <f>$H32      +$J32      +$L32      +$N32</f>
        <v>198000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28.862973760932949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980000</v>
      </c>
      <c r="C33" s="95">
        <f>C32</f>
        <v>-294000</v>
      </c>
      <c r="D33" s="95"/>
      <c r="E33" s="95">
        <f>$B33      +$C33      +$D33</f>
        <v>686000</v>
      </c>
      <c r="F33" s="96">
        <f t="shared" ref="F33:O33" si="17">F32</f>
        <v>686000</v>
      </c>
      <c r="G33" s="97">
        <f t="shared" si="17"/>
        <v>686000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198000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198000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28.862973760932949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3242000</v>
      </c>
      <c r="W35" s="94" t="s">
        <v>35</v>
      </c>
    </row>
    <row r="36" spans="1:23" ht="12.95" customHeight="1" x14ac:dyDescent="0.2">
      <c r="A36" s="47" t="s">
        <v>59</v>
      </c>
      <c r="B36" s="92">
        <v>9338000</v>
      </c>
      <c r="C36" s="92">
        <v>-1060000</v>
      </c>
      <c r="D36" s="92"/>
      <c r="E36" s="92">
        <f t="shared" si="18"/>
        <v>8278000</v>
      </c>
      <c r="F36" s="93">
        <v>8278000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9338000</v>
      </c>
      <c r="C40" s="95">
        <f>SUM(C35:C39)</f>
        <v>-1060000</v>
      </c>
      <c r="D40" s="95"/>
      <c r="E40" s="95">
        <f t="shared" si="18"/>
        <v>8278000</v>
      </c>
      <c r="F40" s="96">
        <f t="shared" ref="F40:O40" si="25">SUM(F35:F39)</f>
        <v>8278000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3242000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2000000</v>
      </c>
      <c r="C44" s="92">
        <v>20000000</v>
      </c>
      <c r="D44" s="92"/>
      <c r="E44" s="92">
        <f t="shared" si="26"/>
        <v>22000000</v>
      </c>
      <c r="F44" s="93">
        <v>22000000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15000000</v>
      </c>
      <c r="C51" s="92">
        <v>9538000</v>
      </c>
      <c r="D51" s="92"/>
      <c r="E51" s="92">
        <f t="shared" si="26"/>
        <v>24538000</v>
      </c>
      <c r="F51" s="93">
        <v>24538000</v>
      </c>
      <c r="G51" s="94">
        <v>24538000</v>
      </c>
      <c r="H51" s="93">
        <v>4500000</v>
      </c>
      <c r="I51" s="94">
        <v>2506312</v>
      </c>
      <c r="J51" s="93">
        <v>4500000</v>
      </c>
      <c r="K51" s="94">
        <v>7562846</v>
      </c>
      <c r="L51" s="93">
        <v>4362000</v>
      </c>
      <c r="M51" s="94"/>
      <c r="N51" s="93"/>
      <c r="O51" s="94"/>
      <c r="P51" s="93">
        <f t="shared" si="27"/>
        <v>13362000</v>
      </c>
      <c r="Q51" s="94">
        <f t="shared" si="28"/>
        <v>10069158</v>
      </c>
      <c r="R51" s="48">
        <f t="shared" si="29"/>
        <v>-3.0666666666666664</v>
      </c>
      <c r="S51" s="49">
        <f t="shared" si="30"/>
        <v>-100</v>
      </c>
      <c r="T51" s="48">
        <f t="shared" si="31"/>
        <v>54.454315755155271</v>
      </c>
      <c r="U51" s="50">
        <f t="shared" si="32"/>
        <v>41.034958024288862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17000000</v>
      </c>
      <c r="C53" s="95">
        <f>SUM(C42:C52)</f>
        <v>29538000</v>
      </c>
      <c r="D53" s="95"/>
      <c r="E53" s="95">
        <f t="shared" si="26"/>
        <v>46538000</v>
      </c>
      <c r="F53" s="96">
        <f t="shared" ref="F53:O53" si="33">SUM(F42:F52)</f>
        <v>46538000</v>
      </c>
      <c r="G53" s="97">
        <f t="shared" si="33"/>
        <v>24538000</v>
      </c>
      <c r="H53" s="96">
        <f t="shared" si="33"/>
        <v>4500000</v>
      </c>
      <c r="I53" s="97">
        <f t="shared" si="33"/>
        <v>2506312</v>
      </c>
      <c r="J53" s="96">
        <f t="shared" si="33"/>
        <v>4500000</v>
      </c>
      <c r="K53" s="97">
        <f t="shared" si="33"/>
        <v>7562846</v>
      </c>
      <c r="L53" s="96">
        <f t="shared" si="33"/>
        <v>4362000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13362000</v>
      </c>
      <c r="Q53" s="97">
        <f t="shared" si="28"/>
        <v>10069158</v>
      </c>
      <c r="R53" s="52">
        <f t="shared" si="29"/>
        <v>-3.0666666666666664</v>
      </c>
      <c r="S53" s="53">
        <f t="shared" si="30"/>
        <v>-100</v>
      </c>
      <c r="T53" s="52">
        <f>IF((+$E43+$E45+$E47+$E48+$E51) =0,0,(P53   /(+$E43+$E45+$E47+$E48+$E51) )*100)</f>
        <v>54.454315755155271</v>
      </c>
      <c r="U53" s="54">
        <f>IF((+$E43+$E45+$E47+$E48+$E51) =0,0,(Q53   /(+$E43+$E45+$E47+$E48+$E51) )*100)</f>
        <v>41.034958024288862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30418000</v>
      </c>
      <c r="C67" s="104">
        <f>SUM(C9:C14,C17:C23,C26:C29,C32,C35:C39,C42:C52,C55:C58,C61:C65)</f>
        <v>28184000</v>
      </c>
      <c r="D67" s="104"/>
      <c r="E67" s="104">
        <f t="shared" si="35"/>
        <v>58602000</v>
      </c>
      <c r="F67" s="105">
        <f t="shared" ref="F67:O67" si="43">SUM(F9:F14,F17:F23,F26:F29,F32,F35:F39,F42:F52,F55:F58,F61:F65)</f>
        <v>58602000</v>
      </c>
      <c r="G67" s="106">
        <f t="shared" si="43"/>
        <v>28324000</v>
      </c>
      <c r="H67" s="105">
        <f t="shared" si="43"/>
        <v>4500000</v>
      </c>
      <c r="I67" s="106">
        <f t="shared" si="43"/>
        <v>2506312</v>
      </c>
      <c r="J67" s="105">
        <f t="shared" si="43"/>
        <v>6890000</v>
      </c>
      <c r="K67" s="106">
        <f t="shared" si="43"/>
        <v>7562846</v>
      </c>
      <c r="L67" s="105">
        <f t="shared" si="43"/>
        <v>4608000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15998000</v>
      </c>
      <c r="Q67" s="106">
        <f t="shared" si="37"/>
        <v>10069158</v>
      </c>
      <c r="R67" s="61">
        <f t="shared" si="38"/>
        <v>-33.120464441219163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56.482135291625482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35.549915266205339</v>
      </c>
      <c r="V67" s="105">
        <f>SUM(V9:V14,V17:V23,V26:V29,V32,V35:V39,V42:V52,V55:V58,V61:V65)</f>
        <v>3242000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29921000</v>
      </c>
      <c r="C69" s="92">
        <v>-2001000</v>
      </c>
      <c r="D69" s="92"/>
      <c r="E69" s="92">
        <f>$B69      +$C69      +$D69</f>
        <v>27920000</v>
      </c>
      <c r="F69" s="93">
        <v>27920000</v>
      </c>
      <c r="G69" s="94">
        <v>27920000</v>
      </c>
      <c r="H69" s="93">
        <v>9038000</v>
      </c>
      <c r="I69" s="94">
        <v>4301555</v>
      </c>
      <c r="J69" s="93">
        <v>11381000</v>
      </c>
      <c r="K69" s="94">
        <v>600000</v>
      </c>
      <c r="L69" s="93">
        <v>6210000</v>
      </c>
      <c r="M69" s="94"/>
      <c r="N69" s="93"/>
      <c r="O69" s="94"/>
      <c r="P69" s="93">
        <f>$H69      +$J69      +$L69      +$N69</f>
        <v>26629000</v>
      </c>
      <c r="Q69" s="94">
        <f>$I69      +$K69      +$M69      +$O69</f>
        <v>4901555</v>
      </c>
      <c r="R69" s="48">
        <f>IF(($J69      =0),0,((($L69      -$J69      )/$J69      )*100))</f>
        <v>-45.435374747385993</v>
      </c>
      <c r="S69" s="49">
        <f>IF(($K69      =0),0,((($M69      -$K69      )/$K69      )*100))</f>
        <v>-100</v>
      </c>
      <c r="T69" s="48">
        <f>IF(($E69      =0),0,(($P69      /$E69      )*100))</f>
        <v>95.376074498567334</v>
      </c>
      <c r="U69" s="50">
        <f>IF(($E69      =0),0,(($Q69      /$E69      )*100))</f>
        <v>17.555712750716332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29921000</v>
      </c>
      <c r="C71" s="101">
        <f>SUM(C69:C70)</f>
        <v>-2001000</v>
      </c>
      <c r="D71" s="101"/>
      <c r="E71" s="101">
        <f>$B71      +$C71      +$D71</f>
        <v>27920000</v>
      </c>
      <c r="F71" s="102">
        <f t="shared" ref="F71:O71" si="44">SUM(F69:F70)</f>
        <v>27920000</v>
      </c>
      <c r="G71" s="103">
        <f t="shared" si="44"/>
        <v>27920000</v>
      </c>
      <c r="H71" s="102">
        <f t="shared" si="44"/>
        <v>9038000</v>
      </c>
      <c r="I71" s="103">
        <f t="shared" si="44"/>
        <v>4301555</v>
      </c>
      <c r="J71" s="102">
        <f t="shared" si="44"/>
        <v>11381000</v>
      </c>
      <c r="K71" s="103">
        <f t="shared" si="44"/>
        <v>600000</v>
      </c>
      <c r="L71" s="102">
        <f t="shared" si="44"/>
        <v>6210000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26629000</v>
      </c>
      <c r="Q71" s="103">
        <f>$I71      +$K71      +$M71      +$O71</f>
        <v>4901555</v>
      </c>
      <c r="R71" s="57">
        <f>IF(($J71      =0),0,((($L71      -$J71      )/$J71      )*100))</f>
        <v>-45.435374747385993</v>
      </c>
      <c r="S71" s="58">
        <f>IF(($K71      =0),0,((($M71      -$K71      )/$K71      )*100))</f>
        <v>-100</v>
      </c>
      <c r="T71" s="57">
        <f>IF(($E69      =0),0,(($P69      /$E69      )*100))</f>
        <v>95.376074498567334</v>
      </c>
      <c r="U71" s="59">
        <f>IF($E69   =0,0,($Q69   /$E69 )*100)</f>
        <v>17.555712750716332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29921000</v>
      </c>
      <c r="C72" s="104">
        <f>SUM(C69:C70)</f>
        <v>-2001000</v>
      </c>
      <c r="D72" s="104"/>
      <c r="E72" s="104">
        <f>$B72      +$C72      +$D72</f>
        <v>27920000</v>
      </c>
      <c r="F72" s="105">
        <f t="shared" ref="F72:O72" si="45">SUM(F69:F70)</f>
        <v>27920000</v>
      </c>
      <c r="G72" s="106">
        <f t="shared" si="45"/>
        <v>27920000</v>
      </c>
      <c r="H72" s="105">
        <f t="shared" si="45"/>
        <v>9038000</v>
      </c>
      <c r="I72" s="106">
        <f t="shared" si="45"/>
        <v>4301555</v>
      </c>
      <c r="J72" s="105">
        <f t="shared" si="45"/>
        <v>11381000</v>
      </c>
      <c r="K72" s="106">
        <f t="shared" si="45"/>
        <v>600000</v>
      </c>
      <c r="L72" s="105">
        <f t="shared" si="45"/>
        <v>6210000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26629000</v>
      </c>
      <c r="Q72" s="106">
        <f>$I72      +$K72      +$M72      +$O72</f>
        <v>4901555</v>
      </c>
      <c r="R72" s="61">
        <f>IF(($J72      =0),0,((($L72      -$J72      )/$J72      )*100))</f>
        <v>-45.435374747385993</v>
      </c>
      <c r="S72" s="62">
        <f>IF(($K72      =0),0,((($M72      -$K72      )/$K72      )*100))</f>
        <v>-100</v>
      </c>
      <c r="T72" s="61">
        <f>IF(($E69      =0),0,(($P69      /$E69      )*100))</f>
        <v>95.376074498567334</v>
      </c>
      <c r="U72" s="65">
        <f>IF($E69   =0,0,($Q69   /$E69 )*100)</f>
        <v>17.555712750716332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60339000</v>
      </c>
      <c r="C73" s="104">
        <f>SUM(C9:C14,C17:C23,C26:C29,C32,C35:C39,C42:C52,C55:C58,C61:C65,C69:C70)</f>
        <v>26183000</v>
      </c>
      <c r="D73" s="104"/>
      <c r="E73" s="104">
        <f>$B73      +$C73      +$D73</f>
        <v>86522000</v>
      </c>
      <c r="F73" s="105">
        <f t="shared" ref="F73:O73" si="46">SUM(F9:F14,F17:F23,F26:F29,F32,F35:F39,F42:F52,F55:F58,F61:F65,F69:F70)</f>
        <v>86522000</v>
      </c>
      <c r="G73" s="106">
        <f t="shared" si="46"/>
        <v>56244000</v>
      </c>
      <c r="H73" s="105">
        <f t="shared" si="46"/>
        <v>13538000</v>
      </c>
      <c r="I73" s="106">
        <f t="shared" si="46"/>
        <v>6807867</v>
      </c>
      <c r="J73" s="105">
        <f t="shared" si="46"/>
        <v>18271000</v>
      </c>
      <c r="K73" s="106">
        <f t="shared" si="46"/>
        <v>8162846</v>
      </c>
      <c r="L73" s="105">
        <f t="shared" si="46"/>
        <v>10818000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42627000</v>
      </c>
      <c r="Q73" s="106">
        <f>$I73      +$K73      +$M73      +$O73</f>
        <v>14970713</v>
      </c>
      <c r="R73" s="61">
        <f>IF(($J73      =0),0,((($L73      -$J73      )/$J73      )*100))</f>
        <v>-40.791418094247717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75.789417537870705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26.617440082497691</v>
      </c>
      <c r="V73" s="105">
        <f>SUM(V9:V14,V17:V23,V26:V29,V32,V35:V39,V42:V52,V55:V58,V61:V65,V69:V70)</f>
        <v>3242000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+ytqSa05Cu++AgLd4q0f0WO/6ABErounZ/MAocxcZ/tyMhEx8g62b3Zpt2A8lelPKgJp1q0VqWMjKz7y8gINNg==" saltValue="E53/cCsu+xw0uvRT7eUSy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164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90000</v>
      </c>
      <c r="I10" s="94">
        <v>488699</v>
      </c>
      <c r="J10" s="93">
        <v>134000</v>
      </c>
      <c r="K10" s="94">
        <v>133405</v>
      </c>
      <c r="L10" s="93">
        <v>86000</v>
      </c>
      <c r="M10" s="94">
        <v>144046</v>
      </c>
      <c r="N10" s="93"/>
      <c r="O10" s="94"/>
      <c r="P10" s="93">
        <f t="shared" ref="P10:P15" si="1">$H10      +$J10      +$L10      +$N10</f>
        <v>310000</v>
      </c>
      <c r="Q10" s="94">
        <f t="shared" ref="Q10:Q15" si="2">$I10      +$K10      +$M10      +$O10</f>
        <v>766150</v>
      </c>
      <c r="R10" s="48">
        <f t="shared" ref="R10:R15" si="3">IF(($J10      =0),0,((($L10      -$J10      )/$J10      )*100))</f>
        <v>-35.820895522388057</v>
      </c>
      <c r="S10" s="49">
        <f t="shared" ref="S10:S15" si="4">IF(($K10      =0),0,((($M10      -$K10      )/$K10      )*100))</f>
        <v>7.9764626513249128</v>
      </c>
      <c r="T10" s="48">
        <f t="shared" ref="T10:T14" si="5">IF(($E10      =0),0,(($P10      /$E10      )*100))</f>
        <v>18.023255813953487</v>
      </c>
      <c r="U10" s="50">
        <f t="shared" ref="U10:U14" si="6">IF(($E10      =0),0,(($Q10      /$E10      )*100))</f>
        <v>44.543604651162788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90000</v>
      </c>
      <c r="I15" s="97">
        <f t="shared" si="7"/>
        <v>488699</v>
      </c>
      <c r="J15" s="96">
        <f t="shared" si="7"/>
        <v>134000</v>
      </c>
      <c r="K15" s="97">
        <f t="shared" si="7"/>
        <v>133405</v>
      </c>
      <c r="L15" s="96">
        <f t="shared" si="7"/>
        <v>86000</v>
      </c>
      <c r="M15" s="97">
        <f t="shared" si="7"/>
        <v>144046</v>
      </c>
      <c r="N15" s="96">
        <f t="shared" si="7"/>
        <v>0</v>
      </c>
      <c r="O15" s="97">
        <f t="shared" si="7"/>
        <v>0</v>
      </c>
      <c r="P15" s="96">
        <f t="shared" si="1"/>
        <v>310000</v>
      </c>
      <c r="Q15" s="97">
        <f t="shared" si="2"/>
        <v>766150</v>
      </c>
      <c r="R15" s="52">
        <f t="shared" si="3"/>
        <v>-35.820895522388057</v>
      </c>
      <c r="S15" s="53">
        <f t="shared" si="4"/>
        <v>7.9764626513249128</v>
      </c>
      <c r="T15" s="52">
        <f>IF((SUM($E9:$E13))=0,0,(P15/(SUM($E9:$E13))*100))</f>
        <v>18.023255813953487</v>
      </c>
      <c r="U15" s="54">
        <f>IF((SUM($E9:$E13))=0,0,(Q15/(SUM($E9:$E13))*100))</f>
        <v>44.543604651162788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3000000</v>
      </c>
      <c r="C20" s="92">
        <v>10550000</v>
      </c>
      <c r="D20" s="92"/>
      <c r="E20" s="92">
        <f t="shared" si="8"/>
        <v>13550000</v>
      </c>
      <c r="F20" s="93">
        <v>13550000</v>
      </c>
      <c r="G20" s="94">
        <v>13550000</v>
      </c>
      <c r="H20" s="93">
        <v>159000</v>
      </c>
      <c r="I20" s="94">
        <v>159032</v>
      </c>
      <c r="J20" s="93">
        <v>2004000</v>
      </c>
      <c r="K20" s="94">
        <v>278592</v>
      </c>
      <c r="L20" s="93">
        <v>827000</v>
      </c>
      <c r="M20" s="94">
        <v>2554636</v>
      </c>
      <c r="N20" s="93"/>
      <c r="O20" s="94"/>
      <c r="P20" s="93">
        <f t="shared" si="9"/>
        <v>2990000</v>
      </c>
      <c r="Q20" s="94">
        <f t="shared" si="10"/>
        <v>2992260</v>
      </c>
      <c r="R20" s="48">
        <f t="shared" si="11"/>
        <v>-58.732534930139721</v>
      </c>
      <c r="S20" s="49">
        <f t="shared" si="12"/>
        <v>816.98110498506776</v>
      </c>
      <c r="T20" s="48">
        <f t="shared" si="13"/>
        <v>22.066420664206642</v>
      </c>
      <c r="U20" s="50">
        <f t="shared" si="14"/>
        <v>22.083099630996312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3000000</v>
      </c>
      <c r="C24" s="95">
        <f>SUM(C17:C23)</f>
        <v>10550000</v>
      </c>
      <c r="D24" s="95"/>
      <c r="E24" s="95">
        <f t="shared" si="8"/>
        <v>13550000</v>
      </c>
      <c r="F24" s="96">
        <f t="shared" ref="F24:O24" si="15">SUM(F17:F23)</f>
        <v>13550000</v>
      </c>
      <c r="G24" s="97">
        <f t="shared" si="15"/>
        <v>13550000</v>
      </c>
      <c r="H24" s="96">
        <f t="shared" si="15"/>
        <v>159000</v>
      </c>
      <c r="I24" s="97">
        <f t="shared" si="15"/>
        <v>159032</v>
      </c>
      <c r="J24" s="96">
        <f t="shared" si="15"/>
        <v>2004000</v>
      </c>
      <c r="K24" s="97">
        <f t="shared" si="15"/>
        <v>278592</v>
      </c>
      <c r="L24" s="96">
        <f t="shared" si="15"/>
        <v>827000</v>
      </c>
      <c r="M24" s="97">
        <f t="shared" si="15"/>
        <v>2554636</v>
      </c>
      <c r="N24" s="96">
        <f t="shared" si="15"/>
        <v>0</v>
      </c>
      <c r="O24" s="97">
        <f t="shared" si="15"/>
        <v>0</v>
      </c>
      <c r="P24" s="96">
        <f t="shared" si="9"/>
        <v>2990000</v>
      </c>
      <c r="Q24" s="97">
        <f t="shared" si="10"/>
        <v>2992260</v>
      </c>
      <c r="R24" s="52">
        <f t="shared" si="11"/>
        <v>-58.732534930139721</v>
      </c>
      <c r="S24" s="53">
        <f t="shared" si="12"/>
        <v>816.98110498506776</v>
      </c>
      <c r="T24" s="52">
        <f>IF(($E24-$E19-$E23)   =0,0,($P24   /($E24-$E19-$E23)   )*100)</f>
        <v>22.066420664206642</v>
      </c>
      <c r="U24" s="54">
        <f>IF(($E24-$E19-$E23)   =0,0,($Q24   /($E24-$E19-$E23)   )*100)</f>
        <v>22.083099630996312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2458000</v>
      </c>
      <c r="C32" s="92">
        <v>-137000</v>
      </c>
      <c r="D32" s="92"/>
      <c r="E32" s="92">
        <f>$B32      +$C32      +$D32</f>
        <v>2321000</v>
      </c>
      <c r="F32" s="93">
        <v>2321000</v>
      </c>
      <c r="G32" s="94">
        <v>2321000</v>
      </c>
      <c r="H32" s="93">
        <v>272000</v>
      </c>
      <c r="I32" s="94">
        <v>272376</v>
      </c>
      <c r="J32" s="93">
        <v>269000</v>
      </c>
      <c r="K32" s="94">
        <v>268867</v>
      </c>
      <c r="L32" s="93">
        <v>1503000</v>
      </c>
      <c r="M32" s="94">
        <v>1502576</v>
      </c>
      <c r="N32" s="93"/>
      <c r="O32" s="94"/>
      <c r="P32" s="93">
        <f>$H32      +$J32      +$L32      +$N32</f>
        <v>2044000</v>
      </c>
      <c r="Q32" s="94">
        <f>$I32      +$K32      +$M32      +$O32</f>
        <v>2043819</v>
      </c>
      <c r="R32" s="48">
        <f>IF(($J32      =0),0,((($L32      -$J32      )/$J32      )*100))</f>
        <v>458.73605947955394</v>
      </c>
      <c r="S32" s="49">
        <f>IF(($K32      =0),0,((($M32      -$K32      )/$K32      )*100))</f>
        <v>458.85474974615698</v>
      </c>
      <c r="T32" s="48">
        <f>IF(($E32      =0),0,(($P32      /$E32      )*100))</f>
        <v>88.065489013356313</v>
      </c>
      <c r="U32" s="50">
        <f>IF(($E32      =0),0,(($Q32      /$E32      )*100))</f>
        <v>88.057690650581648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2458000</v>
      </c>
      <c r="C33" s="95">
        <f>C32</f>
        <v>-137000</v>
      </c>
      <c r="D33" s="95"/>
      <c r="E33" s="95">
        <f>$B33      +$C33      +$D33</f>
        <v>2321000</v>
      </c>
      <c r="F33" s="96">
        <f t="shared" ref="F33:O33" si="17">F32</f>
        <v>2321000</v>
      </c>
      <c r="G33" s="97">
        <f t="shared" si="17"/>
        <v>2321000</v>
      </c>
      <c r="H33" s="96">
        <f t="shared" si="17"/>
        <v>272000</v>
      </c>
      <c r="I33" s="97">
        <f t="shared" si="17"/>
        <v>272376</v>
      </c>
      <c r="J33" s="96">
        <f t="shared" si="17"/>
        <v>269000</v>
      </c>
      <c r="K33" s="97">
        <f t="shared" si="17"/>
        <v>268867</v>
      </c>
      <c r="L33" s="96">
        <f t="shared" si="17"/>
        <v>1503000</v>
      </c>
      <c r="M33" s="97">
        <f t="shared" si="17"/>
        <v>1502576</v>
      </c>
      <c r="N33" s="96">
        <f t="shared" si="17"/>
        <v>0</v>
      </c>
      <c r="O33" s="97">
        <f t="shared" si="17"/>
        <v>0</v>
      </c>
      <c r="P33" s="96">
        <f>$H33      +$J33      +$L33      +$N33</f>
        <v>2044000</v>
      </c>
      <c r="Q33" s="97">
        <f>$I33      +$K33      +$M33      +$O33</f>
        <v>2043819</v>
      </c>
      <c r="R33" s="52">
        <f>IF(($J33      =0),0,((($L33      -$J33      )/$J33      )*100))</f>
        <v>458.73605947955394</v>
      </c>
      <c r="S33" s="53">
        <f>IF(($K33      =0),0,((($M33      -$K33      )/$K33      )*100))</f>
        <v>458.85474974615698</v>
      </c>
      <c r="T33" s="52">
        <f>IF($E33   =0,0,($P33   /$E33   )*100)</f>
        <v>88.065489013356313</v>
      </c>
      <c r="U33" s="54">
        <f>IF($E33   =0,0,($Q33   /$E33   )*100)</f>
        <v>88.057690650581648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4700000</v>
      </c>
      <c r="C35" s="92">
        <v>-611000</v>
      </c>
      <c r="D35" s="92"/>
      <c r="E35" s="92">
        <f t="shared" ref="E35:E40" si="18">$B35      +$C35      +$D35</f>
        <v>4089000</v>
      </c>
      <c r="F35" s="93">
        <v>4089000</v>
      </c>
      <c r="G35" s="94">
        <v>4089000</v>
      </c>
      <c r="H35" s="93">
        <v>183000</v>
      </c>
      <c r="I35" s="94"/>
      <c r="J35" s="93">
        <v>2211000</v>
      </c>
      <c r="K35" s="94">
        <v>2099036</v>
      </c>
      <c r="L35" s="93">
        <v>1695000</v>
      </c>
      <c r="M35" s="94">
        <v>2505048</v>
      </c>
      <c r="N35" s="93"/>
      <c r="O35" s="94"/>
      <c r="P35" s="93">
        <f t="shared" ref="P35:P40" si="19">$H35      +$J35      +$L35      +$N35</f>
        <v>4089000</v>
      </c>
      <c r="Q35" s="94">
        <f t="shared" ref="Q35:Q40" si="20">$I35      +$K35      +$M35      +$O35</f>
        <v>4604084</v>
      </c>
      <c r="R35" s="48">
        <f t="shared" ref="R35:R40" si="21">IF(($J35      =0),0,((($L35      -$J35      )/$J35      )*100))</f>
        <v>-23.337856173677068</v>
      </c>
      <c r="S35" s="49">
        <f t="shared" ref="S35:S40" si="22">IF(($K35      =0),0,((($M35      -$K35      )/$K35      )*100))</f>
        <v>19.342784020855287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112.59682073856689</v>
      </c>
      <c r="V35" s="93">
        <v>2895000</v>
      </c>
      <c r="W35" s="94">
        <v>0</v>
      </c>
    </row>
    <row r="36" spans="1:23" ht="12.95" customHeight="1" x14ac:dyDescent="0.2">
      <c r="A36" s="47" t="s">
        <v>59</v>
      </c>
      <c r="B36" s="92">
        <v>2776000</v>
      </c>
      <c r="C36" s="92">
        <v>-774000</v>
      </c>
      <c r="D36" s="92"/>
      <c r="E36" s="92">
        <f t="shared" si="18"/>
        <v>2002000</v>
      </c>
      <c r="F36" s="93">
        <v>2002000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3145000</v>
      </c>
      <c r="M38" s="94">
        <v>1807840</v>
      </c>
      <c r="N38" s="93"/>
      <c r="O38" s="94"/>
      <c r="P38" s="93">
        <f t="shared" si="19"/>
        <v>3145000</v>
      </c>
      <c r="Q38" s="94">
        <f t="shared" si="20"/>
        <v>1807840</v>
      </c>
      <c r="R38" s="48">
        <f t="shared" si="21"/>
        <v>0</v>
      </c>
      <c r="S38" s="49">
        <f t="shared" si="22"/>
        <v>0</v>
      </c>
      <c r="T38" s="48">
        <f t="shared" si="23"/>
        <v>78.625</v>
      </c>
      <c r="U38" s="50">
        <f t="shared" si="24"/>
        <v>45.195999999999998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11476000</v>
      </c>
      <c r="C40" s="95">
        <f>SUM(C35:C39)</f>
        <v>-1385000</v>
      </c>
      <c r="D40" s="95"/>
      <c r="E40" s="95">
        <f t="shared" si="18"/>
        <v>10091000</v>
      </c>
      <c r="F40" s="96">
        <f t="shared" ref="F40:O40" si="25">SUM(F35:F39)</f>
        <v>10091000</v>
      </c>
      <c r="G40" s="97">
        <f t="shared" si="25"/>
        <v>8089000</v>
      </c>
      <c r="H40" s="96">
        <f t="shared" si="25"/>
        <v>183000</v>
      </c>
      <c r="I40" s="97">
        <f t="shared" si="25"/>
        <v>0</v>
      </c>
      <c r="J40" s="96">
        <f t="shared" si="25"/>
        <v>2211000</v>
      </c>
      <c r="K40" s="97">
        <f t="shared" si="25"/>
        <v>2099036</v>
      </c>
      <c r="L40" s="96">
        <f t="shared" si="25"/>
        <v>4840000</v>
      </c>
      <c r="M40" s="97">
        <f t="shared" si="25"/>
        <v>4312888</v>
      </c>
      <c r="N40" s="96">
        <f t="shared" si="25"/>
        <v>0</v>
      </c>
      <c r="O40" s="97">
        <f t="shared" si="25"/>
        <v>0</v>
      </c>
      <c r="P40" s="96">
        <f t="shared" si="19"/>
        <v>7234000</v>
      </c>
      <c r="Q40" s="97">
        <f t="shared" si="20"/>
        <v>6411924</v>
      </c>
      <c r="R40" s="52">
        <f t="shared" si="21"/>
        <v>118.90547263681593</v>
      </c>
      <c r="S40" s="53">
        <f t="shared" si="22"/>
        <v>105.46993953414805</v>
      </c>
      <c r="T40" s="52">
        <f>IF((+$E35+$E38) =0,0,(P40   /(+$E35+$E38) )*100)</f>
        <v>89.430090246013108</v>
      </c>
      <c r="U40" s="54">
        <f>IF((+$E35+$E38) =0,0,(Q40   /(+$E35+$E38) )*100)</f>
        <v>79.267202373593776</v>
      </c>
      <c r="V40" s="96">
        <f>SUM(V35:V39)</f>
        <v>2895000</v>
      </c>
      <c r="W40" s="97">
        <f>SUM(W35:W39)</f>
        <v>0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3020000</v>
      </c>
      <c r="I51" s="94">
        <v>21879</v>
      </c>
      <c r="J51" s="93">
        <v>2897000</v>
      </c>
      <c r="K51" s="94">
        <v>4601033</v>
      </c>
      <c r="L51" s="93">
        <v>5357000</v>
      </c>
      <c r="M51" s="94">
        <v>7264387</v>
      </c>
      <c r="N51" s="93"/>
      <c r="O51" s="94"/>
      <c r="P51" s="93">
        <f t="shared" si="27"/>
        <v>11274000</v>
      </c>
      <c r="Q51" s="94">
        <f t="shared" si="28"/>
        <v>11887299</v>
      </c>
      <c r="R51" s="48">
        <f t="shared" si="29"/>
        <v>84.915429754918875</v>
      </c>
      <c r="S51" s="49">
        <f t="shared" si="30"/>
        <v>57.886000817642469</v>
      </c>
      <c r="T51" s="48">
        <f t="shared" si="31"/>
        <v>37.580000000000005</v>
      </c>
      <c r="U51" s="50">
        <f t="shared" si="32"/>
        <v>39.62433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>
        <v>20129000</v>
      </c>
      <c r="D52" s="92"/>
      <c r="E52" s="92">
        <f t="shared" si="26"/>
        <v>20129000</v>
      </c>
      <c r="F52" s="93">
        <v>20129000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30000000</v>
      </c>
      <c r="C53" s="95">
        <f>SUM(C42:C52)</f>
        <v>20129000</v>
      </c>
      <c r="D53" s="95"/>
      <c r="E53" s="95">
        <f t="shared" si="26"/>
        <v>50129000</v>
      </c>
      <c r="F53" s="96">
        <f t="shared" ref="F53:O53" si="33">SUM(F42:F52)</f>
        <v>50129000</v>
      </c>
      <c r="G53" s="97">
        <f t="shared" si="33"/>
        <v>30000000</v>
      </c>
      <c r="H53" s="96">
        <f t="shared" si="33"/>
        <v>3020000</v>
      </c>
      <c r="I53" s="97">
        <f t="shared" si="33"/>
        <v>21879</v>
      </c>
      <c r="J53" s="96">
        <f t="shared" si="33"/>
        <v>2897000</v>
      </c>
      <c r="K53" s="97">
        <f t="shared" si="33"/>
        <v>4601033</v>
      </c>
      <c r="L53" s="96">
        <f t="shared" si="33"/>
        <v>5357000</v>
      </c>
      <c r="M53" s="97">
        <f t="shared" si="33"/>
        <v>7264387</v>
      </c>
      <c r="N53" s="96">
        <f t="shared" si="33"/>
        <v>0</v>
      </c>
      <c r="O53" s="97">
        <f t="shared" si="33"/>
        <v>0</v>
      </c>
      <c r="P53" s="96">
        <f t="shared" si="27"/>
        <v>11274000</v>
      </c>
      <c r="Q53" s="97">
        <f t="shared" si="28"/>
        <v>11887299</v>
      </c>
      <c r="R53" s="52">
        <f t="shared" si="29"/>
        <v>84.915429754918875</v>
      </c>
      <c r="S53" s="53">
        <f t="shared" si="30"/>
        <v>57.886000817642469</v>
      </c>
      <c r="T53" s="52">
        <f>IF((+$E43+$E45+$E47+$E48+$E51) =0,0,(P53   /(+$E43+$E45+$E47+$E48+$E51) )*100)</f>
        <v>37.580000000000005</v>
      </c>
      <c r="U53" s="54">
        <f>IF((+$E43+$E45+$E47+$E48+$E51) =0,0,(Q53   /(+$E43+$E45+$E47+$E48+$E51) )*100)</f>
        <v>39.62433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48654000</v>
      </c>
      <c r="C67" s="104">
        <f>SUM(C9:C14,C17:C23,C26:C29,C32,C35:C39,C42:C52,C55:C58,C61:C65)</f>
        <v>29157000</v>
      </c>
      <c r="D67" s="104"/>
      <c r="E67" s="104">
        <f t="shared" si="35"/>
        <v>77811000</v>
      </c>
      <c r="F67" s="105">
        <f t="shared" ref="F67:O67" si="43">SUM(F9:F14,F17:F23,F26:F29,F32,F35:F39,F42:F52,F55:F58,F61:F65)</f>
        <v>77811000</v>
      </c>
      <c r="G67" s="106">
        <f t="shared" si="43"/>
        <v>55680000</v>
      </c>
      <c r="H67" s="105">
        <f t="shared" si="43"/>
        <v>3724000</v>
      </c>
      <c r="I67" s="106">
        <f t="shared" si="43"/>
        <v>941986</v>
      </c>
      <c r="J67" s="105">
        <f t="shared" si="43"/>
        <v>7515000</v>
      </c>
      <c r="K67" s="106">
        <f t="shared" si="43"/>
        <v>7380933</v>
      </c>
      <c r="L67" s="105">
        <f t="shared" si="43"/>
        <v>12613000</v>
      </c>
      <c r="M67" s="106">
        <f t="shared" si="43"/>
        <v>15778533</v>
      </c>
      <c r="N67" s="105">
        <f t="shared" si="43"/>
        <v>0</v>
      </c>
      <c r="O67" s="106">
        <f t="shared" si="43"/>
        <v>0</v>
      </c>
      <c r="P67" s="105">
        <f t="shared" si="36"/>
        <v>23852000</v>
      </c>
      <c r="Q67" s="106">
        <f t="shared" si="37"/>
        <v>24101452</v>
      </c>
      <c r="R67" s="61">
        <f t="shared" si="38"/>
        <v>67.837658017298736</v>
      </c>
      <c r="S67" s="62">
        <f t="shared" si="39"/>
        <v>113.77423423298924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42.837643678160916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43.285653735632188</v>
      </c>
      <c r="V67" s="105">
        <f>SUM(V9:V14,V17:V23,V26:V29,V32,V35:V39,V42:V52,V55:V58,V61:V65)</f>
        <v>2895000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37367000</v>
      </c>
      <c r="C69" s="92">
        <v>-2499000</v>
      </c>
      <c r="D69" s="92"/>
      <c r="E69" s="92">
        <f>$B69      +$C69      +$D69</f>
        <v>34868000</v>
      </c>
      <c r="F69" s="93">
        <v>34868000</v>
      </c>
      <c r="G69" s="94">
        <v>34868000</v>
      </c>
      <c r="H69" s="93">
        <v>6391000</v>
      </c>
      <c r="I69" s="94">
        <v>5955910</v>
      </c>
      <c r="J69" s="93">
        <v>13659000</v>
      </c>
      <c r="K69" s="94">
        <v>12861656</v>
      </c>
      <c r="L69" s="93">
        <v>5481000</v>
      </c>
      <c r="M69" s="94">
        <v>9873687</v>
      </c>
      <c r="N69" s="93"/>
      <c r="O69" s="94"/>
      <c r="P69" s="93">
        <f>$H69      +$J69      +$L69      +$N69</f>
        <v>25531000</v>
      </c>
      <c r="Q69" s="94">
        <f>$I69      +$K69      +$M69      +$O69</f>
        <v>28691253</v>
      </c>
      <c r="R69" s="48">
        <f>IF(($J69      =0),0,((($L69      -$J69      )/$J69      )*100))</f>
        <v>-59.872611464968152</v>
      </c>
      <c r="S69" s="49">
        <f>IF(($K69      =0),0,((($M69      -$K69      )/$K69      )*100))</f>
        <v>-23.23160407959908</v>
      </c>
      <c r="T69" s="48">
        <f>IF(($E69      =0),0,(($P69      /$E69      )*100))</f>
        <v>73.221865320637832</v>
      </c>
      <c r="U69" s="50">
        <f>IF(($E69      =0),0,(($Q69      /$E69      )*100))</f>
        <v>82.285341860731904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37367000</v>
      </c>
      <c r="C71" s="101">
        <f>SUM(C69:C70)</f>
        <v>-2499000</v>
      </c>
      <c r="D71" s="101"/>
      <c r="E71" s="101">
        <f>$B71      +$C71      +$D71</f>
        <v>34868000</v>
      </c>
      <c r="F71" s="102">
        <f t="shared" ref="F71:O71" si="44">SUM(F69:F70)</f>
        <v>34868000</v>
      </c>
      <c r="G71" s="103">
        <f t="shared" si="44"/>
        <v>34868000</v>
      </c>
      <c r="H71" s="102">
        <f t="shared" si="44"/>
        <v>6391000</v>
      </c>
      <c r="I71" s="103">
        <f t="shared" si="44"/>
        <v>5955910</v>
      </c>
      <c r="J71" s="102">
        <f t="shared" si="44"/>
        <v>13659000</v>
      </c>
      <c r="K71" s="103">
        <f t="shared" si="44"/>
        <v>12861656</v>
      </c>
      <c r="L71" s="102">
        <f t="shared" si="44"/>
        <v>5481000</v>
      </c>
      <c r="M71" s="103">
        <f t="shared" si="44"/>
        <v>9873687</v>
      </c>
      <c r="N71" s="102">
        <f t="shared" si="44"/>
        <v>0</v>
      </c>
      <c r="O71" s="103">
        <f t="shared" si="44"/>
        <v>0</v>
      </c>
      <c r="P71" s="102">
        <f>$H71      +$J71      +$L71      +$N71</f>
        <v>25531000</v>
      </c>
      <c r="Q71" s="103">
        <f>$I71      +$K71      +$M71      +$O71</f>
        <v>28691253</v>
      </c>
      <c r="R71" s="57">
        <f>IF(($J71      =0),0,((($L71      -$J71      )/$J71      )*100))</f>
        <v>-59.872611464968152</v>
      </c>
      <c r="S71" s="58">
        <f>IF(($K71      =0),0,((($M71      -$K71      )/$K71      )*100))</f>
        <v>-23.23160407959908</v>
      </c>
      <c r="T71" s="57">
        <f>IF(($E69      =0),0,(($P69      /$E69      )*100))</f>
        <v>73.221865320637832</v>
      </c>
      <c r="U71" s="59">
        <f>IF($E69   =0,0,($Q69   /$E69 )*100)</f>
        <v>82.285341860731904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37367000</v>
      </c>
      <c r="C72" s="104">
        <f>SUM(C69:C70)</f>
        <v>-2499000</v>
      </c>
      <c r="D72" s="104"/>
      <c r="E72" s="104">
        <f>$B72      +$C72      +$D72</f>
        <v>34868000</v>
      </c>
      <c r="F72" s="105">
        <f t="shared" ref="F72:O72" si="45">SUM(F69:F70)</f>
        <v>34868000</v>
      </c>
      <c r="G72" s="106">
        <f t="shared" si="45"/>
        <v>34868000</v>
      </c>
      <c r="H72" s="105">
        <f t="shared" si="45"/>
        <v>6391000</v>
      </c>
      <c r="I72" s="106">
        <f t="shared" si="45"/>
        <v>5955910</v>
      </c>
      <c r="J72" s="105">
        <f t="shared" si="45"/>
        <v>13659000</v>
      </c>
      <c r="K72" s="106">
        <f t="shared" si="45"/>
        <v>12861656</v>
      </c>
      <c r="L72" s="105">
        <f t="shared" si="45"/>
        <v>5481000</v>
      </c>
      <c r="M72" s="106">
        <f t="shared" si="45"/>
        <v>9873687</v>
      </c>
      <c r="N72" s="105">
        <f t="shared" si="45"/>
        <v>0</v>
      </c>
      <c r="O72" s="106">
        <f t="shared" si="45"/>
        <v>0</v>
      </c>
      <c r="P72" s="105">
        <f>$H72      +$J72      +$L72      +$N72</f>
        <v>25531000</v>
      </c>
      <c r="Q72" s="106">
        <f>$I72      +$K72      +$M72      +$O72</f>
        <v>28691253</v>
      </c>
      <c r="R72" s="61">
        <f>IF(($J72      =0),0,((($L72      -$J72      )/$J72      )*100))</f>
        <v>-59.872611464968152</v>
      </c>
      <c r="S72" s="62">
        <f>IF(($K72      =0),0,((($M72      -$K72      )/$K72      )*100))</f>
        <v>-23.23160407959908</v>
      </c>
      <c r="T72" s="61">
        <f>IF(($E69      =0),0,(($P69      /$E69      )*100))</f>
        <v>73.221865320637832</v>
      </c>
      <c r="U72" s="65">
        <f>IF($E69   =0,0,($Q69   /$E69 )*100)</f>
        <v>82.285341860731904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86021000</v>
      </c>
      <c r="C73" s="104">
        <f>SUM(C9:C14,C17:C23,C26:C29,C32,C35:C39,C42:C52,C55:C58,C61:C65,C69:C70)</f>
        <v>26658000</v>
      </c>
      <c r="D73" s="104"/>
      <c r="E73" s="104">
        <f>$B73      +$C73      +$D73</f>
        <v>112679000</v>
      </c>
      <c r="F73" s="105">
        <f t="shared" ref="F73:O73" si="46">SUM(F9:F14,F17:F23,F26:F29,F32,F35:F39,F42:F52,F55:F58,F61:F65,F69:F70)</f>
        <v>112679000</v>
      </c>
      <c r="G73" s="106">
        <f t="shared" si="46"/>
        <v>90548000</v>
      </c>
      <c r="H73" s="105">
        <f t="shared" si="46"/>
        <v>10115000</v>
      </c>
      <c r="I73" s="106">
        <f t="shared" si="46"/>
        <v>6897896</v>
      </c>
      <c r="J73" s="105">
        <f t="shared" si="46"/>
        <v>21174000</v>
      </c>
      <c r="K73" s="106">
        <f t="shared" si="46"/>
        <v>20242589</v>
      </c>
      <c r="L73" s="105">
        <f t="shared" si="46"/>
        <v>18094000</v>
      </c>
      <c r="M73" s="106">
        <f t="shared" si="46"/>
        <v>25652220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49383000</v>
      </c>
      <c r="Q73" s="106">
        <f>$I73      +$K73      +$M73      +$O73</f>
        <v>52792705</v>
      </c>
      <c r="R73" s="61">
        <f>IF(($J73      =0),0,((($L73      -$J73      )/$J73      )*100))</f>
        <v>-14.546141494285445</v>
      </c>
      <c r="S73" s="62">
        <f>IF(($K73      =0),0,((($M73      -$K73      )/$K73      )*100))</f>
        <v>26.724007487382174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54.537924636656797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58.303557229314841</v>
      </c>
      <c r="V73" s="105">
        <f>SUM(V9:V14,V17:V23,V26:V29,V32,V35:V39,V42:V52,V55:V58,V61:V65,V69:V70)</f>
        <v>2895000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150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151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152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155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156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158</v>
      </c>
    </row>
    <row r="117" spans="1:23" x14ac:dyDescent="0.2">
      <c r="A117" s="29" t="s">
        <v>159</v>
      </c>
    </row>
    <row r="118" spans="1:23" x14ac:dyDescent="0.2">
      <c r="A118" s="29" t="s">
        <v>160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163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OwA1fXXe78owA6H8OgimG6fCe41PS2OwMnJh8bJxtIIE7tXugnrujjbollY3jfXKpAfWFoeLWqIIBTz0nIu4w==" saltValue="bcr6DdSE6lW2RHwuRPVlL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C12873-C886-4D2C-8C0F-0252E9F1F919}"/>
</file>

<file path=customXml/itemProps2.xml><?xml version="1.0" encoding="utf-8"?>
<ds:datastoreItem xmlns:ds="http://schemas.openxmlformats.org/officeDocument/2006/customXml" ds:itemID="{87D7FAF9-A99E-4A52-80AD-8CEAD5FE5092}"/>
</file>

<file path=customXml/itemProps3.xml><?xml version="1.0" encoding="utf-8"?>
<ds:datastoreItem xmlns:ds="http://schemas.openxmlformats.org/officeDocument/2006/customXml" ds:itemID="{C316A69A-2C41-4D60-8176-E1084B8FF5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Nomfezeko Mayambela</dc:creator>
  <cp:lastModifiedBy>Sephiri Tlhomeli</cp:lastModifiedBy>
  <dcterms:created xsi:type="dcterms:W3CDTF">2024-04-29T07:29:32Z</dcterms:created>
  <dcterms:modified xsi:type="dcterms:W3CDTF">2024-05-14T13:59:55Z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