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3\Final\"/>
    </mc:Choice>
  </mc:AlternateContent>
  <xr:revisionPtr revIDLastSave="0" documentId="13_ncr:1_{9821D168-DA0B-4110-87C9-325AEBA1C854}" xr6:coauthVersionLast="47" xr6:coauthVersionMax="47" xr10:uidLastSave="{00000000-0000-0000-0000-000000000000}"/>
  <workbookProtection workbookAlgorithmName="SHA-512" workbookHashValue="hQE5V/7pAa573oMBLg3lZMOHEh0GPNE0khOTfja8SRMf5XEORHNXAmpfMPgRxLoVEtMyYyCPYn6DzhjgnVUKGw==" workbookSaltValue="zr4FoAWPTJI/cFGB4e0ZYQ==" workbookSpinCount="100000" lockStructure="1"/>
  <bookViews>
    <workbookView xWindow="28680" yWindow="-120" windowWidth="29040" windowHeight="15840" firstSheet="42" activeTab="48" xr2:uid="{00000000-000D-0000-FFFF-FFFF00000000}"/>
  </bookViews>
  <sheets>
    <sheet name="Summary" sheetId="1" r:id="rId1"/>
    <sheet name="ETH" sheetId="2" r:id="rId2"/>
    <sheet name="KZN212" sheetId="3" r:id="rId3"/>
    <sheet name="KZN213" sheetId="4" r:id="rId4"/>
    <sheet name="KZN214" sheetId="5" r:id="rId5"/>
    <sheet name="KZN216" sheetId="6" r:id="rId6"/>
    <sheet name="DC21" sheetId="7" r:id="rId7"/>
    <sheet name="KZN221" sheetId="8" r:id="rId8"/>
    <sheet name="KZN222" sheetId="9" r:id="rId9"/>
    <sheet name="KZN223" sheetId="10" r:id="rId10"/>
    <sheet name="KZN224" sheetId="11" r:id="rId11"/>
    <sheet name="KZN225" sheetId="12" r:id="rId12"/>
    <sheet name="KZN226" sheetId="13" r:id="rId13"/>
    <sheet name="KZN227" sheetId="14" r:id="rId14"/>
    <sheet name="DC22" sheetId="15" r:id="rId15"/>
    <sheet name="KZN235" sheetId="16" r:id="rId16"/>
    <sheet name="KZN237" sheetId="17" r:id="rId17"/>
    <sheet name="KZN238" sheetId="18" r:id="rId18"/>
    <sheet name="DC23" sheetId="19" r:id="rId19"/>
    <sheet name="KZN241" sheetId="20" r:id="rId20"/>
    <sheet name="KZN242" sheetId="21" r:id="rId21"/>
    <sheet name="KZN244" sheetId="22" r:id="rId22"/>
    <sheet name="KZN245" sheetId="23" r:id="rId23"/>
    <sheet name="DC24" sheetId="24" r:id="rId24"/>
    <sheet name="KZN252" sheetId="25" r:id="rId25"/>
    <sheet name="KZN253" sheetId="26" r:id="rId26"/>
    <sheet name="KZN254" sheetId="27" r:id="rId27"/>
    <sheet name="DC25" sheetId="28" r:id="rId28"/>
    <sheet name="KZN261" sheetId="29" r:id="rId29"/>
    <sheet name="KZN262" sheetId="30" r:id="rId30"/>
    <sheet name="KZN263" sheetId="31" r:id="rId31"/>
    <sheet name="KZN265" sheetId="32" r:id="rId32"/>
    <sheet name="KZN266" sheetId="33" r:id="rId33"/>
    <sheet name="DC26" sheetId="34" r:id="rId34"/>
    <sheet name="KZN271" sheetId="35" r:id="rId35"/>
    <sheet name="KZN272" sheetId="36" r:id="rId36"/>
    <sheet name="KZN275" sheetId="37" r:id="rId37"/>
    <sheet name="KZN276" sheetId="38" r:id="rId38"/>
    <sheet name="DC27" sheetId="39" r:id="rId39"/>
    <sheet name="KZN281" sheetId="40" r:id="rId40"/>
    <sheet name="KZN282" sheetId="41" r:id="rId41"/>
    <sheet name="KZN284" sheetId="42" r:id="rId42"/>
    <sheet name="KZN285" sheetId="43" r:id="rId43"/>
    <sheet name="KZN286" sheetId="44" r:id="rId44"/>
    <sheet name="DC28" sheetId="45" r:id="rId45"/>
    <sheet name="KZN291" sheetId="46" r:id="rId46"/>
    <sheet name="KZN292" sheetId="47" r:id="rId47"/>
    <sheet name="KZN293" sheetId="48" r:id="rId48"/>
    <sheet name="KZN294" sheetId="49" r:id="rId49"/>
    <sheet name="DC29" sheetId="50" r:id="rId50"/>
    <sheet name="KZN433" sheetId="51" r:id="rId51"/>
    <sheet name="KZN434" sheetId="52" r:id="rId52"/>
    <sheet name="KZN435" sheetId="53" r:id="rId53"/>
    <sheet name="KZN436" sheetId="54" r:id="rId54"/>
    <sheet name="DC43" sheetId="55" r:id="rId55"/>
  </sheets>
  <definedNames>
    <definedName name="_xlnm.Print_Area" localSheetId="6">'DC21'!$A$1:$X$128</definedName>
    <definedName name="_xlnm.Print_Area" localSheetId="14">'DC22'!$A$1:$X$128</definedName>
    <definedName name="_xlnm.Print_Area" localSheetId="18">'DC23'!$A$1:$X$128</definedName>
    <definedName name="_xlnm.Print_Area" localSheetId="23">'DC24'!$A$1:$X$128</definedName>
    <definedName name="_xlnm.Print_Area" localSheetId="27">'DC25'!$A$1:$X$128</definedName>
    <definedName name="_xlnm.Print_Area" localSheetId="33">'DC26'!$A$1:$X$128</definedName>
    <definedName name="_xlnm.Print_Area" localSheetId="38">'DC27'!$A$1:$X$128</definedName>
    <definedName name="_xlnm.Print_Area" localSheetId="44">'DC28'!$A$1:$X$128</definedName>
    <definedName name="_xlnm.Print_Area" localSheetId="49">'DC29'!$A$1:$X$128</definedName>
    <definedName name="_xlnm.Print_Area" localSheetId="54">'DC43'!$A$1:$X$128</definedName>
    <definedName name="_xlnm.Print_Area" localSheetId="1">ETH!$A$1:$X$128</definedName>
    <definedName name="_xlnm.Print_Area" localSheetId="2">'KZN212'!$A$1:$X$128</definedName>
    <definedName name="_xlnm.Print_Area" localSheetId="3">'KZN213'!$A$1:$X$128</definedName>
    <definedName name="_xlnm.Print_Area" localSheetId="4">'KZN214'!$A$1:$X$128</definedName>
    <definedName name="_xlnm.Print_Area" localSheetId="5">'KZN216'!$A$1:$X$128</definedName>
    <definedName name="_xlnm.Print_Area" localSheetId="7">'KZN221'!$A$1:$X$128</definedName>
    <definedName name="_xlnm.Print_Area" localSheetId="8">'KZN222'!$A$1:$X$128</definedName>
    <definedName name="_xlnm.Print_Area" localSheetId="9">'KZN223'!$A$1:$X$128</definedName>
    <definedName name="_xlnm.Print_Area" localSheetId="10">'KZN224'!$A$1:$X$128</definedName>
    <definedName name="_xlnm.Print_Area" localSheetId="11">'KZN225'!$A$1:$X$128</definedName>
    <definedName name="_xlnm.Print_Area" localSheetId="12">'KZN226'!$A$1:$X$128</definedName>
    <definedName name="_xlnm.Print_Area" localSheetId="13">'KZN227'!$A$1:$X$128</definedName>
    <definedName name="_xlnm.Print_Area" localSheetId="15">'KZN235'!$A$1:$X$128</definedName>
    <definedName name="_xlnm.Print_Area" localSheetId="16">'KZN237'!$A$1:$X$128</definedName>
    <definedName name="_xlnm.Print_Area" localSheetId="17">'KZN238'!$A$1:$X$128</definedName>
    <definedName name="_xlnm.Print_Area" localSheetId="19">'KZN241'!$A$1:$X$128</definedName>
    <definedName name="_xlnm.Print_Area" localSheetId="20">'KZN242'!$A$1:$X$128</definedName>
    <definedName name="_xlnm.Print_Area" localSheetId="21">'KZN244'!$A$1:$X$128</definedName>
    <definedName name="_xlnm.Print_Area" localSheetId="22">'KZN245'!$A$1:$X$128</definedName>
    <definedName name="_xlnm.Print_Area" localSheetId="24">'KZN252'!$A$1:$X$128</definedName>
    <definedName name="_xlnm.Print_Area" localSheetId="25">'KZN253'!$A$1:$X$128</definedName>
    <definedName name="_xlnm.Print_Area" localSheetId="26">'KZN254'!$A$1:$X$128</definedName>
    <definedName name="_xlnm.Print_Area" localSheetId="28">'KZN261'!$A$1:$X$128</definedName>
    <definedName name="_xlnm.Print_Area" localSheetId="29">'KZN262'!$A$1:$X$128</definedName>
    <definedName name="_xlnm.Print_Area" localSheetId="30">'KZN263'!$A$1:$X$128</definedName>
    <definedName name="_xlnm.Print_Area" localSheetId="31">'KZN265'!$A$1:$X$128</definedName>
    <definedName name="_xlnm.Print_Area" localSheetId="32">'KZN266'!$A$1:$X$128</definedName>
    <definedName name="_xlnm.Print_Area" localSheetId="34">'KZN271'!$A$1:$X$128</definedName>
    <definedName name="_xlnm.Print_Area" localSheetId="35">'KZN272'!$A$1:$X$128</definedName>
    <definedName name="_xlnm.Print_Area" localSheetId="36">'KZN275'!$A$1:$X$128</definedName>
    <definedName name="_xlnm.Print_Area" localSheetId="37">'KZN276'!$A$1:$X$128</definedName>
    <definedName name="_xlnm.Print_Area" localSheetId="39">'KZN281'!$A$1:$X$128</definedName>
    <definedName name="_xlnm.Print_Area" localSheetId="40">'KZN282'!$A$1:$X$128</definedName>
    <definedName name="_xlnm.Print_Area" localSheetId="41">'KZN284'!$A$1:$X$128</definedName>
    <definedName name="_xlnm.Print_Area" localSheetId="42">'KZN285'!$A$1:$X$128</definedName>
    <definedName name="_xlnm.Print_Area" localSheetId="43">'KZN286'!$A$1:$X$128</definedName>
    <definedName name="_xlnm.Print_Area" localSheetId="45">'KZN291'!$A$1:$X$128</definedName>
    <definedName name="_xlnm.Print_Area" localSheetId="46">'KZN292'!$A$1:$X$128</definedName>
    <definedName name="_xlnm.Print_Area" localSheetId="47">'KZN293'!$A$1:$X$128</definedName>
    <definedName name="_xlnm.Print_Area" localSheetId="48">'KZN294'!$A$1:$X$128</definedName>
    <definedName name="_xlnm.Print_Area" localSheetId="50">'KZN433'!$A$1:$X$128</definedName>
    <definedName name="_xlnm.Print_Area" localSheetId="51">'KZN434'!$A$1:$X$128</definedName>
    <definedName name="_xlnm.Print_Area" localSheetId="52">'KZN435'!$A$1:$X$128</definedName>
    <definedName name="_xlnm.Print_Area" localSheetId="53">'KZN436'!$A$1:$X$128</definedName>
    <definedName name="_xlnm.Print_Area" localSheetId="0">Summary!$A$1:$X$128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14" i="2" l="1"/>
  <c r="V114" i="2"/>
  <c r="S114" i="2"/>
  <c r="Q114" i="2"/>
  <c r="P114" i="2"/>
  <c r="O114" i="2"/>
  <c r="N114" i="2"/>
  <c r="M114" i="2"/>
  <c r="L114" i="2"/>
  <c r="R114" i="2" s="1"/>
  <c r="K114" i="2"/>
  <c r="J114" i="2"/>
  <c r="I114" i="2"/>
  <c r="H114" i="2"/>
  <c r="G114" i="2"/>
  <c r="F114" i="2"/>
  <c r="E114" i="2"/>
  <c r="U114" i="2" s="1"/>
  <c r="D114" i="2"/>
  <c r="C114" i="2"/>
  <c r="B114" i="2"/>
  <c r="Q113" i="2"/>
  <c r="P113" i="2"/>
  <c r="O113" i="2"/>
  <c r="N113" i="2"/>
  <c r="U112" i="2"/>
  <c r="T112" i="2"/>
  <c r="S112" i="2"/>
  <c r="R112" i="2"/>
  <c r="S111" i="2"/>
  <c r="R111" i="2"/>
  <c r="E111" i="2"/>
  <c r="U111" i="2" s="1"/>
  <c r="S110" i="2"/>
  <c r="R110" i="2"/>
  <c r="E110" i="2"/>
  <c r="U110" i="2" s="1"/>
  <c r="S109" i="2"/>
  <c r="R109" i="2"/>
  <c r="E109" i="2"/>
  <c r="U109" i="2" s="1"/>
  <c r="U108" i="2"/>
  <c r="S108" i="2"/>
  <c r="R108" i="2"/>
  <c r="E108" i="2"/>
  <c r="T108" i="2" s="1"/>
  <c r="S107" i="2"/>
  <c r="R107" i="2"/>
  <c r="E107" i="2"/>
  <c r="U107" i="2" s="1"/>
  <c r="S106" i="2"/>
  <c r="R106" i="2"/>
  <c r="E106" i="2"/>
  <c r="U106" i="2" s="1"/>
  <c r="S105" i="2"/>
  <c r="R105" i="2"/>
  <c r="E105" i="2"/>
  <c r="U105" i="2" s="1"/>
  <c r="S104" i="2"/>
  <c r="R104" i="2"/>
  <c r="E104" i="2"/>
  <c r="U104" i="2" s="1"/>
  <c r="S103" i="2"/>
  <c r="R103" i="2"/>
  <c r="E103" i="2"/>
  <c r="U103" i="2" s="1"/>
  <c r="S102" i="2"/>
  <c r="R102" i="2"/>
  <c r="E102" i="2"/>
  <c r="U102" i="2" s="1"/>
  <c r="S101" i="2"/>
  <c r="R101" i="2"/>
  <c r="E101" i="2"/>
  <c r="U101" i="2" s="1"/>
  <c r="S100" i="2"/>
  <c r="R100" i="2"/>
  <c r="E100" i="2"/>
  <c r="T100" i="2" s="1"/>
  <c r="S99" i="2"/>
  <c r="R99" i="2"/>
  <c r="E99" i="2"/>
  <c r="U99" i="2" s="1"/>
  <c r="S98" i="2"/>
  <c r="R98" i="2"/>
  <c r="E98" i="2"/>
  <c r="U98" i="2" s="1"/>
  <c r="S97" i="2"/>
  <c r="R97" i="2"/>
  <c r="E97" i="2"/>
  <c r="U97" i="2" s="1"/>
  <c r="W96" i="2"/>
  <c r="W113" i="2" s="1"/>
  <c r="V96" i="2"/>
  <c r="V113" i="2" s="1"/>
  <c r="R96" i="2"/>
  <c r="M96" i="2"/>
  <c r="L96" i="2"/>
  <c r="L113" i="2" s="1"/>
  <c r="R113" i="2" s="1"/>
  <c r="K96" i="2"/>
  <c r="K113" i="2" s="1"/>
  <c r="J96" i="2"/>
  <c r="J113" i="2" s="1"/>
  <c r="I96" i="2"/>
  <c r="I113" i="2" s="1"/>
  <c r="H96" i="2"/>
  <c r="H113" i="2" s="1"/>
  <c r="G96" i="2"/>
  <c r="G113" i="2" s="1"/>
  <c r="F96" i="2"/>
  <c r="F113" i="2" s="1"/>
  <c r="D96" i="2"/>
  <c r="D113" i="2" s="1"/>
  <c r="C96" i="2"/>
  <c r="C113" i="2" s="1"/>
  <c r="B96" i="2"/>
  <c r="B113" i="2" s="1"/>
  <c r="W114" i="3"/>
  <c r="V114" i="3"/>
  <c r="Q114" i="3"/>
  <c r="P114" i="3"/>
  <c r="O114" i="3"/>
  <c r="N114" i="3"/>
  <c r="M114" i="3"/>
  <c r="S114" i="3" s="1"/>
  <c r="L114" i="3"/>
  <c r="R114" i="3" s="1"/>
  <c r="K114" i="3"/>
  <c r="J114" i="3"/>
  <c r="I114" i="3"/>
  <c r="H114" i="3"/>
  <c r="G114" i="3"/>
  <c r="F114" i="3"/>
  <c r="E114" i="3"/>
  <c r="T114" i="3" s="1"/>
  <c r="D114" i="3"/>
  <c r="C114" i="3"/>
  <c r="B114" i="3"/>
  <c r="Q113" i="3"/>
  <c r="P113" i="3"/>
  <c r="O113" i="3"/>
  <c r="N113" i="3"/>
  <c r="U112" i="3"/>
  <c r="T112" i="3"/>
  <c r="S112" i="3"/>
  <c r="R112" i="3"/>
  <c r="U111" i="3"/>
  <c r="S111" i="3"/>
  <c r="R111" i="3"/>
  <c r="E111" i="3"/>
  <c r="T111" i="3" s="1"/>
  <c r="S110" i="3"/>
  <c r="R110" i="3"/>
  <c r="E110" i="3"/>
  <c r="U110" i="3" s="1"/>
  <c r="S109" i="3"/>
  <c r="R109" i="3"/>
  <c r="E109" i="3"/>
  <c r="T109" i="3" s="1"/>
  <c r="S108" i="3"/>
  <c r="R108" i="3"/>
  <c r="E108" i="3"/>
  <c r="U108" i="3" s="1"/>
  <c r="S107" i="3"/>
  <c r="R107" i="3"/>
  <c r="E107" i="3"/>
  <c r="U107" i="3" s="1"/>
  <c r="S106" i="3"/>
  <c r="R106" i="3"/>
  <c r="E106" i="3"/>
  <c r="U106" i="3" s="1"/>
  <c r="S105" i="3"/>
  <c r="R105" i="3"/>
  <c r="E105" i="3"/>
  <c r="U105" i="3" s="1"/>
  <c r="S104" i="3"/>
  <c r="R104" i="3"/>
  <c r="E104" i="3"/>
  <c r="U104" i="3" s="1"/>
  <c r="S103" i="3"/>
  <c r="R103" i="3"/>
  <c r="E103" i="3"/>
  <c r="T103" i="3" s="1"/>
  <c r="S102" i="3"/>
  <c r="R102" i="3"/>
  <c r="E102" i="3"/>
  <c r="U102" i="3" s="1"/>
  <c r="S101" i="3"/>
  <c r="R101" i="3"/>
  <c r="E101" i="3"/>
  <c r="T101" i="3" s="1"/>
  <c r="S100" i="3"/>
  <c r="R100" i="3"/>
  <c r="E100" i="3"/>
  <c r="U100" i="3" s="1"/>
  <c r="S99" i="3"/>
  <c r="R99" i="3"/>
  <c r="E99" i="3"/>
  <c r="U99" i="3" s="1"/>
  <c r="S98" i="3"/>
  <c r="R98" i="3"/>
  <c r="E98" i="3"/>
  <c r="U98" i="3" s="1"/>
  <c r="S97" i="3"/>
  <c r="R97" i="3"/>
  <c r="E97" i="3"/>
  <c r="U97" i="3" s="1"/>
  <c r="W96" i="3"/>
  <c r="W113" i="3" s="1"/>
  <c r="V96" i="3"/>
  <c r="V113" i="3" s="1"/>
  <c r="M96" i="3"/>
  <c r="L96" i="3"/>
  <c r="R96" i="3" s="1"/>
  <c r="K96" i="3"/>
  <c r="K113" i="3" s="1"/>
  <c r="J96" i="3"/>
  <c r="J113" i="3" s="1"/>
  <c r="I96" i="3"/>
  <c r="I113" i="3" s="1"/>
  <c r="H96" i="3"/>
  <c r="H113" i="3" s="1"/>
  <c r="G96" i="3"/>
  <c r="G113" i="3" s="1"/>
  <c r="F96" i="3"/>
  <c r="F113" i="3" s="1"/>
  <c r="D96" i="3"/>
  <c r="D113" i="3" s="1"/>
  <c r="C96" i="3"/>
  <c r="C113" i="3" s="1"/>
  <c r="B96" i="3"/>
  <c r="B113" i="3" s="1"/>
  <c r="W114" i="4"/>
  <c r="V114" i="4"/>
  <c r="Q114" i="4"/>
  <c r="P114" i="4"/>
  <c r="O114" i="4"/>
  <c r="N114" i="4"/>
  <c r="M114" i="4"/>
  <c r="S114" i="4" s="1"/>
  <c r="L114" i="4"/>
  <c r="R114" i="4" s="1"/>
  <c r="K114" i="4"/>
  <c r="J114" i="4"/>
  <c r="I114" i="4"/>
  <c r="H114" i="4"/>
  <c r="G114" i="4"/>
  <c r="F114" i="4"/>
  <c r="E114" i="4"/>
  <c r="U114" i="4" s="1"/>
  <c r="D114" i="4"/>
  <c r="C114" i="4"/>
  <c r="B114" i="4"/>
  <c r="Q113" i="4"/>
  <c r="P113" i="4"/>
  <c r="O113" i="4"/>
  <c r="N113" i="4"/>
  <c r="U112" i="4"/>
  <c r="T112" i="4"/>
  <c r="S112" i="4"/>
  <c r="R112" i="4"/>
  <c r="S111" i="4"/>
  <c r="R111" i="4"/>
  <c r="E111" i="4"/>
  <c r="U111" i="4" s="1"/>
  <c r="S110" i="4"/>
  <c r="R110" i="4"/>
  <c r="E110" i="4"/>
  <c r="T110" i="4" s="1"/>
  <c r="U109" i="4"/>
  <c r="S109" i="4"/>
  <c r="R109" i="4"/>
  <c r="E109" i="4"/>
  <c r="T109" i="4" s="1"/>
  <c r="S108" i="4"/>
  <c r="R108" i="4"/>
  <c r="E108" i="4"/>
  <c r="U108" i="4" s="1"/>
  <c r="S107" i="4"/>
  <c r="R107" i="4"/>
  <c r="E107" i="4"/>
  <c r="T107" i="4" s="1"/>
  <c r="S106" i="4"/>
  <c r="R106" i="4"/>
  <c r="E106" i="4"/>
  <c r="U106" i="4" s="1"/>
  <c r="S105" i="4"/>
  <c r="R105" i="4"/>
  <c r="E105" i="4"/>
  <c r="U105" i="4" s="1"/>
  <c r="S104" i="4"/>
  <c r="R104" i="4"/>
  <c r="E104" i="4"/>
  <c r="U104" i="4" s="1"/>
  <c r="S103" i="4"/>
  <c r="R103" i="4"/>
  <c r="E103" i="4"/>
  <c r="U103" i="4" s="1"/>
  <c r="S102" i="4"/>
  <c r="R102" i="4"/>
  <c r="E102" i="4"/>
  <c r="T102" i="4" s="1"/>
  <c r="S101" i="4"/>
  <c r="R101" i="4"/>
  <c r="E101" i="4"/>
  <c r="U101" i="4" s="1"/>
  <c r="S100" i="4"/>
  <c r="R100" i="4"/>
  <c r="E100" i="4"/>
  <c r="U100" i="4" s="1"/>
  <c r="S99" i="4"/>
  <c r="R99" i="4"/>
  <c r="E99" i="4"/>
  <c r="U99" i="4" s="1"/>
  <c r="S98" i="4"/>
  <c r="R98" i="4"/>
  <c r="E98" i="4"/>
  <c r="U98" i="4" s="1"/>
  <c r="S97" i="4"/>
  <c r="R97" i="4"/>
  <c r="E97" i="4"/>
  <c r="U97" i="4" s="1"/>
  <c r="W96" i="4"/>
  <c r="W113" i="4" s="1"/>
  <c r="V96" i="4"/>
  <c r="V113" i="4" s="1"/>
  <c r="M96" i="4"/>
  <c r="S96" i="4" s="1"/>
  <c r="L96" i="4"/>
  <c r="R96" i="4" s="1"/>
  <c r="K96" i="4"/>
  <c r="K113" i="4" s="1"/>
  <c r="J96" i="4"/>
  <c r="J113" i="4" s="1"/>
  <c r="I96" i="4"/>
  <c r="I113" i="4" s="1"/>
  <c r="H96" i="4"/>
  <c r="H113" i="4" s="1"/>
  <c r="G96" i="4"/>
  <c r="G113" i="4" s="1"/>
  <c r="F96" i="4"/>
  <c r="F113" i="4" s="1"/>
  <c r="D96" i="4"/>
  <c r="D113" i="4" s="1"/>
  <c r="C96" i="4"/>
  <c r="C113" i="4" s="1"/>
  <c r="B96" i="4"/>
  <c r="B113" i="4" s="1"/>
  <c r="W114" i="5"/>
  <c r="V114" i="5"/>
  <c r="Q114" i="5"/>
  <c r="P114" i="5"/>
  <c r="O114" i="5"/>
  <c r="N114" i="5"/>
  <c r="M114" i="5"/>
  <c r="S114" i="5" s="1"/>
  <c r="L114" i="5"/>
  <c r="R114" i="5" s="1"/>
  <c r="K114" i="5"/>
  <c r="J114" i="5"/>
  <c r="I114" i="5"/>
  <c r="H114" i="5"/>
  <c r="G114" i="5"/>
  <c r="F114" i="5"/>
  <c r="E114" i="5"/>
  <c r="U114" i="5" s="1"/>
  <c r="D114" i="5"/>
  <c r="C114" i="5"/>
  <c r="B114" i="5"/>
  <c r="Q113" i="5"/>
  <c r="P113" i="5"/>
  <c r="O113" i="5"/>
  <c r="N113" i="5"/>
  <c r="U112" i="5"/>
  <c r="T112" i="5"/>
  <c r="S112" i="5"/>
  <c r="R112" i="5"/>
  <c r="S111" i="5"/>
  <c r="R111" i="5"/>
  <c r="E111" i="5"/>
  <c r="S110" i="5"/>
  <c r="R110" i="5"/>
  <c r="E110" i="5"/>
  <c r="U110" i="5" s="1"/>
  <c r="S109" i="5"/>
  <c r="R109" i="5"/>
  <c r="E109" i="5"/>
  <c r="U109" i="5" s="1"/>
  <c r="S108" i="5"/>
  <c r="R108" i="5"/>
  <c r="E108" i="5"/>
  <c r="U108" i="5" s="1"/>
  <c r="S107" i="5"/>
  <c r="R107" i="5"/>
  <c r="E107" i="5"/>
  <c r="U107" i="5" s="1"/>
  <c r="S106" i="5"/>
  <c r="R106" i="5"/>
  <c r="E106" i="5"/>
  <c r="U106" i="5" s="1"/>
  <c r="S105" i="5"/>
  <c r="R105" i="5"/>
  <c r="E105" i="5"/>
  <c r="U105" i="5" s="1"/>
  <c r="S104" i="5"/>
  <c r="R104" i="5"/>
  <c r="E104" i="5"/>
  <c r="U104" i="5" s="1"/>
  <c r="S103" i="5"/>
  <c r="R103" i="5"/>
  <c r="E103" i="5"/>
  <c r="S102" i="5"/>
  <c r="R102" i="5"/>
  <c r="E102" i="5"/>
  <c r="U102" i="5" s="1"/>
  <c r="S101" i="5"/>
  <c r="R101" i="5"/>
  <c r="E101" i="5"/>
  <c r="U101" i="5" s="1"/>
  <c r="S100" i="5"/>
  <c r="R100" i="5"/>
  <c r="E100" i="5"/>
  <c r="U100" i="5" s="1"/>
  <c r="S99" i="5"/>
  <c r="R99" i="5"/>
  <c r="E99" i="5"/>
  <c r="U99" i="5" s="1"/>
  <c r="S98" i="5"/>
  <c r="R98" i="5"/>
  <c r="E98" i="5"/>
  <c r="U98" i="5" s="1"/>
  <c r="S97" i="5"/>
  <c r="R97" i="5"/>
  <c r="E97" i="5"/>
  <c r="W96" i="5"/>
  <c r="W113" i="5" s="1"/>
  <c r="V96" i="5"/>
  <c r="V113" i="5" s="1"/>
  <c r="M96" i="5"/>
  <c r="M113" i="5" s="1"/>
  <c r="S113" i="5" s="1"/>
  <c r="L96" i="5"/>
  <c r="L113" i="5" s="1"/>
  <c r="R113" i="5" s="1"/>
  <c r="K96" i="5"/>
  <c r="K113" i="5" s="1"/>
  <c r="J96" i="5"/>
  <c r="J113" i="5" s="1"/>
  <c r="I96" i="5"/>
  <c r="I113" i="5" s="1"/>
  <c r="H96" i="5"/>
  <c r="H113" i="5" s="1"/>
  <c r="G96" i="5"/>
  <c r="G113" i="5" s="1"/>
  <c r="F96" i="5"/>
  <c r="F113" i="5" s="1"/>
  <c r="D96" i="5"/>
  <c r="D113" i="5" s="1"/>
  <c r="C96" i="5"/>
  <c r="C113" i="5" s="1"/>
  <c r="B96" i="5"/>
  <c r="B113" i="5" s="1"/>
  <c r="W114" i="6"/>
  <c r="V114" i="6"/>
  <c r="Q114" i="6"/>
  <c r="P114" i="6"/>
  <c r="O114" i="6"/>
  <c r="N114" i="6"/>
  <c r="M114" i="6"/>
  <c r="S114" i="6" s="1"/>
  <c r="L114" i="6"/>
  <c r="R114" i="6" s="1"/>
  <c r="K114" i="6"/>
  <c r="J114" i="6"/>
  <c r="I114" i="6"/>
  <c r="H114" i="6"/>
  <c r="G114" i="6"/>
  <c r="F114" i="6"/>
  <c r="E114" i="6"/>
  <c r="U114" i="6" s="1"/>
  <c r="D114" i="6"/>
  <c r="C114" i="6"/>
  <c r="B114" i="6"/>
  <c r="Q113" i="6"/>
  <c r="P113" i="6"/>
  <c r="O113" i="6"/>
  <c r="N113" i="6"/>
  <c r="U112" i="6"/>
  <c r="T112" i="6"/>
  <c r="S112" i="6"/>
  <c r="R112" i="6"/>
  <c r="S111" i="6"/>
  <c r="R111" i="6"/>
  <c r="E111" i="6"/>
  <c r="U111" i="6" s="1"/>
  <c r="S110" i="6"/>
  <c r="R110" i="6"/>
  <c r="E110" i="6"/>
  <c r="U110" i="6" s="1"/>
  <c r="S109" i="6"/>
  <c r="R109" i="6"/>
  <c r="E109" i="6"/>
  <c r="U109" i="6" s="1"/>
  <c r="S108" i="6"/>
  <c r="R108" i="6"/>
  <c r="E108" i="6"/>
  <c r="S107" i="6"/>
  <c r="R107" i="6"/>
  <c r="E107" i="6"/>
  <c r="U107" i="6" s="1"/>
  <c r="S106" i="6"/>
  <c r="R106" i="6"/>
  <c r="E106" i="6"/>
  <c r="T106" i="6" s="1"/>
  <c r="S105" i="6"/>
  <c r="R105" i="6"/>
  <c r="E105" i="6"/>
  <c r="U105" i="6" s="1"/>
  <c r="S104" i="6"/>
  <c r="R104" i="6"/>
  <c r="E104" i="6"/>
  <c r="T104" i="6" s="1"/>
  <c r="S103" i="6"/>
  <c r="R103" i="6"/>
  <c r="E103" i="6"/>
  <c r="U103" i="6" s="1"/>
  <c r="S102" i="6"/>
  <c r="R102" i="6"/>
  <c r="E102" i="6"/>
  <c r="U102" i="6" s="1"/>
  <c r="S101" i="6"/>
  <c r="R101" i="6"/>
  <c r="E101" i="6"/>
  <c r="U101" i="6" s="1"/>
  <c r="S100" i="6"/>
  <c r="R100" i="6"/>
  <c r="E100" i="6"/>
  <c r="S99" i="6"/>
  <c r="R99" i="6"/>
  <c r="E99" i="6"/>
  <c r="U99" i="6" s="1"/>
  <c r="S98" i="6"/>
  <c r="R98" i="6"/>
  <c r="E98" i="6"/>
  <c r="T98" i="6" s="1"/>
  <c r="S97" i="6"/>
  <c r="R97" i="6"/>
  <c r="E97" i="6"/>
  <c r="U97" i="6" s="1"/>
  <c r="W96" i="6"/>
  <c r="W113" i="6" s="1"/>
  <c r="V96" i="6"/>
  <c r="V113" i="6" s="1"/>
  <c r="M96" i="6"/>
  <c r="S96" i="6" s="1"/>
  <c r="L96" i="6"/>
  <c r="L113" i="6" s="1"/>
  <c r="R113" i="6" s="1"/>
  <c r="K96" i="6"/>
  <c r="K113" i="6" s="1"/>
  <c r="J96" i="6"/>
  <c r="J113" i="6" s="1"/>
  <c r="I96" i="6"/>
  <c r="I113" i="6" s="1"/>
  <c r="H96" i="6"/>
  <c r="H113" i="6" s="1"/>
  <c r="G96" i="6"/>
  <c r="G113" i="6" s="1"/>
  <c r="F96" i="6"/>
  <c r="F113" i="6" s="1"/>
  <c r="D96" i="6"/>
  <c r="D113" i="6" s="1"/>
  <c r="C96" i="6"/>
  <c r="C113" i="6" s="1"/>
  <c r="B96" i="6"/>
  <c r="B113" i="6" s="1"/>
  <c r="W114" i="7"/>
  <c r="V114" i="7"/>
  <c r="Q114" i="7"/>
  <c r="P114" i="7"/>
  <c r="O114" i="7"/>
  <c r="N114" i="7"/>
  <c r="M114" i="7"/>
  <c r="S114" i="7" s="1"/>
  <c r="L114" i="7"/>
  <c r="R114" i="7" s="1"/>
  <c r="K114" i="7"/>
  <c r="J114" i="7"/>
  <c r="I114" i="7"/>
  <c r="H114" i="7"/>
  <c r="G114" i="7"/>
  <c r="F114" i="7"/>
  <c r="E114" i="7"/>
  <c r="D114" i="7"/>
  <c r="C114" i="7"/>
  <c r="B114" i="7"/>
  <c r="Q113" i="7"/>
  <c r="P113" i="7"/>
  <c r="O113" i="7"/>
  <c r="N113" i="7"/>
  <c r="U112" i="7"/>
  <c r="T112" i="7"/>
  <c r="S112" i="7"/>
  <c r="R112" i="7"/>
  <c r="S111" i="7"/>
  <c r="R111" i="7"/>
  <c r="E111" i="7"/>
  <c r="U111" i="7" s="1"/>
  <c r="T110" i="7"/>
  <c r="S110" i="7"/>
  <c r="R110" i="7"/>
  <c r="E110" i="7"/>
  <c r="U110" i="7" s="1"/>
  <c r="S109" i="7"/>
  <c r="R109" i="7"/>
  <c r="E109" i="7"/>
  <c r="S108" i="7"/>
  <c r="R108" i="7"/>
  <c r="E108" i="7"/>
  <c r="S107" i="7"/>
  <c r="R107" i="7"/>
  <c r="E107" i="7"/>
  <c r="S106" i="7"/>
  <c r="R106" i="7"/>
  <c r="E106" i="7"/>
  <c r="U106" i="7" s="1"/>
  <c r="S105" i="7"/>
  <c r="R105" i="7"/>
  <c r="E105" i="7"/>
  <c r="T105" i="7" s="1"/>
  <c r="T104" i="7"/>
  <c r="S104" i="7"/>
  <c r="R104" i="7"/>
  <c r="E104" i="7"/>
  <c r="U104" i="7" s="1"/>
  <c r="S103" i="7"/>
  <c r="R103" i="7"/>
  <c r="E103" i="7"/>
  <c r="U103" i="7" s="1"/>
  <c r="U102" i="7"/>
  <c r="T102" i="7"/>
  <c r="S102" i="7"/>
  <c r="R102" i="7"/>
  <c r="E102" i="7"/>
  <c r="S101" i="7"/>
  <c r="R101" i="7"/>
  <c r="E101" i="7"/>
  <c r="S100" i="7"/>
  <c r="R100" i="7"/>
  <c r="E100" i="7"/>
  <c r="S99" i="7"/>
  <c r="R99" i="7"/>
  <c r="E99" i="7"/>
  <c r="S98" i="7"/>
  <c r="R98" i="7"/>
  <c r="E98" i="7"/>
  <c r="U98" i="7" s="1"/>
  <c r="S97" i="7"/>
  <c r="R97" i="7"/>
  <c r="E97" i="7"/>
  <c r="W96" i="7"/>
  <c r="W113" i="7" s="1"/>
  <c r="V96" i="7"/>
  <c r="V113" i="7" s="1"/>
  <c r="M96" i="7"/>
  <c r="M113" i="7" s="1"/>
  <c r="S113" i="7" s="1"/>
  <c r="L96" i="7"/>
  <c r="R96" i="7" s="1"/>
  <c r="K96" i="7"/>
  <c r="K113" i="7" s="1"/>
  <c r="J96" i="7"/>
  <c r="J113" i="7" s="1"/>
  <c r="I96" i="7"/>
  <c r="I113" i="7" s="1"/>
  <c r="H96" i="7"/>
  <c r="H113" i="7" s="1"/>
  <c r="G96" i="7"/>
  <c r="G113" i="7" s="1"/>
  <c r="F96" i="7"/>
  <c r="F113" i="7" s="1"/>
  <c r="D96" i="7"/>
  <c r="D113" i="7" s="1"/>
  <c r="C96" i="7"/>
  <c r="C113" i="7" s="1"/>
  <c r="B96" i="7"/>
  <c r="B113" i="7" s="1"/>
  <c r="W114" i="8"/>
  <c r="V114" i="8"/>
  <c r="Q114" i="8"/>
  <c r="P114" i="8"/>
  <c r="O114" i="8"/>
  <c r="N114" i="8"/>
  <c r="M114" i="8"/>
  <c r="S114" i="8" s="1"/>
  <c r="L114" i="8"/>
  <c r="R114" i="8" s="1"/>
  <c r="K114" i="8"/>
  <c r="J114" i="8"/>
  <c r="I114" i="8"/>
  <c r="H114" i="8"/>
  <c r="G114" i="8"/>
  <c r="F114" i="8"/>
  <c r="E114" i="8"/>
  <c r="U114" i="8" s="1"/>
  <c r="D114" i="8"/>
  <c r="C114" i="8"/>
  <c r="B114" i="8"/>
  <c r="Q113" i="8"/>
  <c r="P113" i="8"/>
  <c r="O113" i="8"/>
  <c r="N113" i="8"/>
  <c r="U112" i="8"/>
  <c r="T112" i="8"/>
  <c r="S112" i="8"/>
  <c r="R112" i="8"/>
  <c r="S111" i="8"/>
  <c r="R111" i="8"/>
  <c r="E111" i="8"/>
  <c r="T111" i="8" s="1"/>
  <c r="S110" i="8"/>
  <c r="R110" i="8"/>
  <c r="E110" i="8"/>
  <c r="U110" i="8" s="1"/>
  <c r="S109" i="8"/>
  <c r="R109" i="8"/>
  <c r="E109" i="8"/>
  <c r="U108" i="8"/>
  <c r="S108" i="8"/>
  <c r="R108" i="8"/>
  <c r="E108" i="8"/>
  <c r="T108" i="8" s="1"/>
  <c r="S107" i="8"/>
  <c r="R107" i="8"/>
  <c r="E107" i="8"/>
  <c r="U107" i="8" s="1"/>
  <c r="S106" i="8"/>
  <c r="R106" i="8"/>
  <c r="E106" i="8"/>
  <c r="S105" i="8"/>
  <c r="R105" i="8"/>
  <c r="E105" i="8"/>
  <c r="T105" i="8" s="1"/>
  <c r="S104" i="8"/>
  <c r="R104" i="8"/>
  <c r="E104" i="8"/>
  <c r="U104" i="8" s="1"/>
  <c r="U103" i="8"/>
  <c r="S103" i="8"/>
  <c r="R103" i="8"/>
  <c r="E103" i="8"/>
  <c r="T103" i="8" s="1"/>
  <c r="S102" i="8"/>
  <c r="R102" i="8"/>
  <c r="E102" i="8"/>
  <c r="U102" i="8" s="1"/>
  <c r="S101" i="8"/>
  <c r="R101" i="8"/>
  <c r="E101" i="8"/>
  <c r="S100" i="8"/>
  <c r="R100" i="8"/>
  <c r="E100" i="8"/>
  <c r="T100" i="8" s="1"/>
  <c r="S99" i="8"/>
  <c r="R99" i="8"/>
  <c r="E99" i="8"/>
  <c r="U99" i="8" s="1"/>
  <c r="S98" i="8"/>
  <c r="R98" i="8"/>
  <c r="E98" i="8"/>
  <c r="T98" i="8" s="1"/>
  <c r="T97" i="8"/>
  <c r="S97" i="8"/>
  <c r="R97" i="8"/>
  <c r="E97" i="8"/>
  <c r="U97" i="8" s="1"/>
  <c r="W96" i="8"/>
  <c r="W113" i="8" s="1"/>
  <c r="V96" i="8"/>
  <c r="V113" i="8" s="1"/>
  <c r="M96" i="8"/>
  <c r="L96" i="8"/>
  <c r="R96" i="8" s="1"/>
  <c r="K96" i="8"/>
  <c r="K113" i="8" s="1"/>
  <c r="J96" i="8"/>
  <c r="J113" i="8" s="1"/>
  <c r="I96" i="8"/>
  <c r="I113" i="8" s="1"/>
  <c r="H96" i="8"/>
  <c r="H113" i="8" s="1"/>
  <c r="G96" i="8"/>
  <c r="G113" i="8" s="1"/>
  <c r="F96" i="8"/>
  <c r="F113" i="8" s="1"/>
  <c r="D96" i="8"/>
  <c r="D113" i="8" s="1"/>
  <c r="C96" i="8"/>
  <c r="C113" i="8" s="1"/>
  <c r="B96" i="8"/>
  <c r="B113" i="8" s="1"/>
  <c r="W114" i="9"/>
  <c r="V114" i="9"/>
  <c r="Q114" i="9"/>
  <c r="P114" i="9"/>
  <c r="O114" i="9"/>
  <c r="N114" i="9"/>
  <c r="M114" i="9"/>
  <c r="S114" i="9" s="1"/>
  <c r="L114" i="9"/>
  <c r="R114" i="9" s="1"/>
  <c r="K114" i="9"/>
  <c r="J114" i="9"/>
  <c r="I114" i="9"/>
  <c r="H114" i="9"/>
  <c r="G114" i="9"/>
  <c r="F114" i="9"/>
  <c r="E114" i="9"/>
  <c r="U114" i="9" s="1"/>
  <c r="D114" i="9"/>
  <c r="C114" i="9"/>
  <c r="B114" i="9"/>
  <c r="Q113" i="9"/>
  <c r="P113" i="9"/>
  <c r="O113" i="9"/>
  <c r="N113" i="9"/>
  <c r="U112" i="9"/>
  <c r="T112" i="9"/>
  <c r="S112" i="9"/>
  <c r="R112" i="9"/>
  <c r="S111" i="9"/>
  <c r="R111" i="9"/>
  <c r="E111" i="9"/>
  <c r="S110" i="9"/>
  <c r="R110" i="9"/>
  <c r="E110" i="9"/>
  <c r="S109" i="9"/>
  <c r="R109" i="9"/>
  <c r="E109" i="9"/>
  <c r="U109" i="9" s="1"/>
  <c r="S108" i="9"/>
  <c r="R108" i="9"/>
  <c r="E108" i="9"/>
  <c r="U108" i="9" s="1"/>
  <c r="S107" i="9"/>
  <c r="R107" i="9"/>
  <c r="E107" i="9"/>
  <c r="U107" i="9" s="1"/>
  <c r="S106" i="9"/>
  <c r="R106" i="9"/>
  <c r="E106" i="9"/>
  <c r="U106" i="9" s="1"/>
  <c r="S105" i="9"/>
  <c r="R105" i="9"/>
  <c r="E105" i="9"/>
  <c r="U105" i="9" s="1"/>
  <c r="S104" i="9"/>
  <c r="R104" i="9"/>
  <c r="E104" i="9"/>
  <c r="U104" i="9" s="1"/>
  <c r="S103" i="9"/>
  <c r="R103" i="9"/>
  <c r="E103" i="9"/>
  <c r="U103" i="9" s="1"/>
  <c r="S102" i="9"/>
  <c r="R102" i="9"/>
  <c r="E102" i="9"/>
  <c r="S101" i="9"/>
  <c r="R101" i="9"/>
  <c r="E101" i="9"/>
  <c r="T101" i="9" s="1"/>
  <c r="S100" i="9"/>
  <c r="R100" i="9"/>
  <c r="E100" i="9"/>
  <c r="U100" i="9" s="1"/>
  <c r="S99" i="9"/>
  <c r="R99" i="9"/>
  <c r="E99" i="9"/>
  <c r="T99" i="9" s="1"/>
  <c r="S98" i="9"/>
  <c r="R98" i="9"/>
  <c r="E98" i="9"/>
  <c r="S97" i="9"/>
  <c r="R97" i="9"/>
  <c r="E97" i="9"/>
  <c r="U97" i="9" s="1"/>
  <c r="W96" i="9"/>
  <c r="W113" i="9" s="1"/>
  <c r="V96" i="9"/>
  <c r="V113" i="9" s="1"/>
  <c r="M96" i="9"/>
  <c r="L96" i="9"/>
  <c r="R96" i="9" s="1"/>
  <c r="K96" i="9"/>
  <c r="K113" i="9" s="1"/>
  <c r="J96" i="9"/>
  <c r="J113" i="9" s="1"/>
  <c r="I96" i="9"/>
  <c r="I113" i="9" s="1"/>
  <c r="H96" i="9"/>
  <c r="H113" i="9" s="1"/>
  <c r="G96" i="9"/>
  <c r="G113" i="9" s="1"/>
  <c r="F96" i="9"/>
  <c r="F113" i="9" s="1"/>
  <c r="D96" i="9"/>
  <c r="D113" i="9" s="1"/>
  <c r="C96" i="9"/>
  <c r="C113" i="9" s="1"/>
  <c r="B96" i="9"/>
  <c r="B113" i="9" s="1"/>
  <c r="W114" i="10"/>
  <c r="V114" i="10"/>
  <c r="Q114" i="10"/>
  <c r="P114" i="10"/>
  <c r="O114" i="10"/>
  <c r="N114" i="10"/>
  <c r="M114" i="10"/>
  <c r="S114" i="10" s="1"/>
  <c r="L114" i="10"/>
  <c r="R114" i="10" s="1"/>
  <c r="K114" i="10"/>
  <c r="J114" i="10"/>
  <c r="I114" i="10"/>
  <c r="H114" i="10"/>
  <c r="G114" i="10"/>
  <c r="F114" i="10"/>
  <c r="E114" i="10"/>
  <c r="U114" i="10" s="1"/>
  <c r="D114" i="10"/>
  <c r="C114" i="10"/>
  <c r="B114" i="10"/>
  <c r="Q113" i="10"/>
  <c r="P113" i="10"/>
  <c r="O113" i="10"/>
  <c r="N113" i="10"/>
  <c r="U112" i="10"/>
  <c r="T112" i="10"/>
  <c r="S112" i="10"/>
  <c r="R112" i="10"/>
  <c r="S111" i="10"/>
  <c r="R111" i="10"/>
  <c r="E111" i="10"/>
  <c r="S110" i="10"/>
  <c r="R110" i="10"/>
  <c r="E110" i="10"/>
  <c r="U110" i="10" s="1"/>
  <c r="S109" i="10"/>
  <c r="R109" i="10"/>
  <c r="E109" i="10"/>
  <c r="U109" i="10" s="1"/>
  <c r="S108" i="10"/>
  <c r="R108" i="10"/>
  <c r="E108" i="10"/>
  <c r="T108" i="10" s="1"/>
  <c r="U107" i="10"/>
  <c r="S107" i="10"/>
  <c r="R107" i="10"/>
  <c r="E107" i="10"/>
  <c r="T107" i="10" s="1"/>
  <c r="S106" i="10"/>
  <c r="R106" i="10"/>
  <c r="E106" i="10"/>
  <c r="U106" i="10" s="1"/>
  <c r="U105" i="10"/>
  <c r="S105" i="10"/>
  <c r="R105" i="10"/>
  <c r="E105" i="10"/>
  <c r="T105" i="10" s="1"/>
  <c r="S104" i="10"/>
  <c r="R104" i="10"/>
  <c r="E104" i="10"/>
  <c r="U104" i="10" s="1"/>
  <c r="S103" i="10"/>
  <c r="R103" i="10"/>
  <c r="E103" i="10"/>
  <c r="S102" i="10"/>
  <c r="R102" i="10"/>
  <c r="E102" i="10"/>
  <c r="U102" i="10" s="1"/>
  <c r="S101" i="10"/>
  <c r="R101" i="10"/>
  <c r="E101" i="10"/>
  <c r="U101" i="10" s="1"/>
  <c r="S100" i="10"/>
  <c r="R100" i="10"/>
  <c r="E100" i="10"/>
  <c r="T100" i="10" s="1"/>
  <c r="S99" i="10"/>
  <c r="R99" i="10"/>
  <c r="E99" i="10"/>
  <c r="U99" i="10" s="1"/>
  <c r="S98" i="10"/>
  <c r="R98" i="10"/>
  <c r="E98" i="10"/>
  <c r="U98" i="10" s="1"/>
  <c r="S97" i="10"/>
  <c r="R97" i="10"/>
  <c r="E97" i="10"/>
  <c r="U97" i="10" s="1"/>
  <c r="W96" i="10"/>
  <c r="W113" i="10" s="1"/>
  <c r="V96" i="10"/>
  <c r="V113" i="10" s="1"/>
  <c r="M96" i="10"/>
  <c r="M113" i="10" s="1"/>
  <c r="S113" i="10" s="1"/>
  <c r="L96" i="10"/>
  <c r="R96" i="10" s="1"/>
  <c r="K96" i="10"/>
  <c r="K113" i="10" s="1"/>
  <c r="J96" i="10"/>
  <c r="J113" i="10" s="1"/>
  <c r="I96" i="10"/>
  <c r="I113" i="10" s="1"/>
  <c r="H96" i="10"/>
  <c r="H113" i="10" s="1"/>
  <c r="G96" i="10"/>
  <c r="G113" i="10" s="1"/>
  <c r="F96" i="10"/>
  <c r="F113" i="10" s="1"/>
  <c r="D96" i="10"/>
  <c r="D113" i="10" s="1"/>
  <c r="C96" i="10"/>
  <c r="C113" i="10" s="1"/>
  <c r="B96" i="10"/>
  <c r="B113" i="10" s="1"/>
  <c r="W114" i="11"/>
  <c r="V114" i="11"/>
  <c r="Q114" i="11"/>
  <c r="P114" i="11"/>
  <c r="O114" i="11"/>
  <c r="N114" i="11"/>
  <c r="M114" i="11"/>
  <c r="S114" i="11" s="1"/>
  <c r="L114" i="11"/>
  <c r="R114" i="11" s="1"/>
  <c r="K114" i="11"/>
  <c r="J114" i="11"/>
  <c r="I114" i="11"/>
  <c r="H114" i="11"/>
  <c r="G114" i="11"/>
  <c r="F114" i="11"/>
  <c r="E114" i="11"/>
  <c r="T114" i="11" s="1"/>
  <c r="D114" i="11"/>
  <c r="C114" i="11"/>
  <c r="B114" i="11"/>
  <c r="Q113" i="11"/>
  <c r="P113" i="11"/>
  <c r="O113" i="11"/>
  <c r="N113" i="11"/>
  <c r="U112" i="11"/>
  <c r="T112" i="11"/>
  <c r="S112" i="11"/>
  <c r="R112" i="11"/>
  <c r="S111" i="11"/>
  <c r="R111" i="11"/>
  <c r="E111" i="11"/>
  <c r="T111" i="11" s="1"/>
  <c r="S110" i="11"/>
  <c r="R110" i="11"/>
  <c r="E110" i="11"/>
  <c r="U110" i="11" s="1"/>
  <c r="S109" i="11"/>
  <c r="R109" i="11"/>
  <c r="E109" i="11"/>
  <c r="T109" i="11" s="1"/>
  <c r="S108" i="11"/>
  <c r="R108" i="11"/>
  <c r="E108" i="11"/>
  <c r="S107" i="11"/>
  <c r="R107" i="11"/>
  <c r="E107" i="11"/>
  <c r="T107" i="11" s="1"/>
  <c r="S106" i="11"/>
  <c r="R106" i="11"/>
  <c r="E106" i="11"/>
  <c r="U106" i="11" s="1"/>
  <c r="S105" i="11"/>
  <c r="R105" i="11"/>
  <c r="E105" i="11"/>
  <c r="U105" i="11" s="1"/>
  <c r="S104" i="11"/>
  <c r="R104" i="11"/>
  <c r="E104" i="11"/>
  <c r="S103" i="11"/>
  <c r="R103" i="11"/>
  <c r="E103" i="11"/>
  <c r="U103" i="11" s="1"/>
  <c r="S102" i="11"/>
  <c r="R102" i="11"/>
  <c r="E102" i="11"/>
  <c r="U102" i="11" s="1"/>
  <c r="S101" i="11"/>
  <c r="R101" i="11"/>
  <c r="E101" i="11"/>
  <c r="T101" i="11" s="1"/>
  <c r="S100" i="11"/>
  <c r="R100" i="11"/>
  <c r="E100" i="11"/>
  <c r="U100" i="11" s="1"/>
  <c r="S99" i="11"/>
  <c r="R99" i="11"/>
  <c r="E99" i="11"/>
  <c r="T99" i="11" s="1"/>
  <c r="S98" i="11"/>
  <c r="R98" i="11"/>
  <c r="E98" i="11"/>
  <c r="U98" i="11" s="1"/>
  <c r="S97" i="11"/>
  <c r="R97" i="11"/>
  <c r="E97" i="11"/>
  <c r="T97" i="11" s="1"/>
  <c r="W96" i="11"/>
  <c r="W113" i="11" s="1"/>
  <c r="V96" i="11"/>
  <c r="V113" i="11" s="1"/>
  <c r="M96" i="11"/>
  <c r="M113" i="11" s="1"/>
  <c r="S113" i="11" s="1"/>
  <c r="L96" i="11"/>
  <c r="K96" i="11"/>
  <c r="K113" i="11" s="1"/>
  <c r="J96" i="11"/>
  <c r="J113" i="11" s="1"/>
  <c r="I96" i="11"/>
  <c r="I113" i="11" s="1"/>
  <c r="H96" i="11"/>
  <c r="H113" i="11" s="1"/>
  <c r="G96" i="11"/>
  <c r="G113" i="11" s="1"/>
  <c r="F96" i="11"/>
  <c r="F113" i="11" s="1"/>
  <c r="D96" i="11"/>
  <c r="D113" i="11" s="1"/>
  <c r="C96" i="11"/>
  <c r="C113" i="11" s="1"/>
  <c r="B96" i="11"/>
  <c r="B113" i="11" s="1"/>
  <c r="W114" i="12"/>
  <c r="V114" i="12"/>
  <c r="R114" i="12"/>
  <c r="Q114" i="12"/>
  <c r="P114" i="12"/>
  <c r="O114" i="12"/>
  <c r="N114" i="12"/>
  <c r="M114" i="12"/>
  <c r="S114" i="12" s="1"/>
  <c r="L114" i="12"/>
  <c r="K114" i="12"/>
  <c r="J114" i="12"/>
  <c r="I114" i="12"/>
  <c r="H114" i="12"/>
  <c r="G114" i="12"/>
  <c r="F114" i="12"/>
  <c r="E114" i="12"/>
  <c r="T114" i="12" s="1"/>
  <c r="D114" i="12"/>
  <c r="C114" i="12"/>
  <c r="B114" i="12"/>
  <c r="Q113" i="12"/>
  <c r="P113" i="12"/>
  <c r="O113" i="12"/>
  <c r="N113" i="12"/>
  <c r="U112" i="12"/>
  <c r="T112" i="12"/>
  <c r="S112" i="12"/>
  <c r="R112" i="12"/>
  <c r="S111" i="12"/>
  <c r="R111" i="12"/>
  <c r="E111" i="12"/>
  <c r="U111" i="12" s="1"/>
  <c r="S110" i="12"/>
  <c r="R110" i="12"/>
  <c r="E110" i="12"/>
  <c r="T110" i="12" s="1"/>
  <c r="U109" i="12"/>
  <c r="S109" i="12"/>
  <c r="R109" i="12"/>
  <c r="E109" i="12"/>
  <c r="T109" i="12" s="1"/>
  <c r="S108" i="12"/>
  <c r="R108" i="12"/>
  <c r="E108" i="12"/>
  <c r="U108" i="12" s="1"/>
  <c r="U107" i="12"/>
  <c r="S107" i="12"/>
  <c r="R107" i="12"/>
  <c r="E107" i="12"/>
  <c r="T107" i="12" s="1"/>
  <c r="S106" i="12"/>
  <c r="R106" i="12"/>
  <c r="E106" i="12"/>
  <c r="U106" i="12" s="1"/>
  <c r="S105" i="12"/>
  <c r="R105" i="12"/>
  <c r="E105" i="12"/>
  <c r="S104" i="12"/>
  <c r="R104" i="12"/>
  <c r="E104" i="12"/>
  <c r="T104" i="12" s="1"/>
  <c r="S103" i="12"/>
  <c r="R103" i="12"/>
  <c r="E103" i="12"/>
  <c r="U103" i="12" s="1"/>
  <c r="S102" i="12"/>
  <c r="R102" i="12"/>
  <c r="E102" i="12"/>
  <c r="T102" i="12" s="1"/>
  <c r="S101" i="12"/>
  <c r="R101" i="12"/>
  <c r="E101" i="12"/>
  <c r="U101" i="12" s="1"/>
  <c r="S100" i="12"/>
  <c r="R100" i="12"/>
  <c r="E100" i="12"/>
  <c r="U100" i="12" s="1"/>
  <c r="T99" i="12"/>
  <c r="S99" i="12"/>
  <c r="R99" i="12"/>
  <c r="E99" i="12"/>
  <c r="U99" i="12" s="1"/>
  <c r="S98" i="12"/>
  <c r="R98" i="12"/>
  <c r="E98" i="12"/>
  <c r="U98" i="12" s="1"/>
  <c r="S97" i="12"/>
  <c r="R97" i="12"/>
  <c r="E97" i="12"/>
  <c r="W96" i="12"/>
  <c r="W113" i="12" s="1"/>
  <c r="V96" i="12"/>
  <c r="V113" i="12" s="1"/>
  <c r="M96" i="12"/>
  <c r="S96" i="12" s="1"/>
  <c r="L96" i="12"/>
  <c r="K96" i="12"/>
  <c r="K113" i="12" s="1"/>
  <c r="J96" i="12"/>
  <c r="J113" i="12" s="1"/>
  <c r="I96" i="12"/>
  <c r="I113" i="12" s="1"/>
  <c r="H96" i="12"/>
  <c r="H113" i="12" s="1"/>
  <c r="G96" i="12"/>
  <c r="G113" i="12" s="1"/>
  <c r="F96" i="12"/>
  <c r="F113" i="12" s="1"/>
  <c r="D96" i="12"/>
  <c r="D113" i="12" s="1"/>
  <c r="C96" i="12"/>
  <c r="C113" i="12" s="1"/>
  <c r="B96" i="12"/>
  <c r="B113" i="12" s="1"/>
  <c r="W114" i="13"/>
  <c r="V114" i="13"/>
  <c r="Q114" i="13"/>
  <c r="P114" i="13"/>
  <c r="O114" i="13"/>
  <c r="N114" i="13"/>
  <c r="M114" i="13"/>
  <c r="S114" i="13" s="1"/>
  <c r="L114" i="13"/>
  <c r="R114" i="13" s="1"/>
  <c r="K114" i="13"/>
  <c r="J114" i="13"/>
  <c r="I114" i="13"/>
  <c r="H114" i="13"/>
  <c r="G114" i="13"/>
  <c r="F114" i="13"/>
  <c r="E114" i="13"/>
  <c r="U114" i="13" s="1"/>
  <c r="D114" i="13"/>
  <c r="C114" i="13"/>
  <c r="B114" i="13"/>
  <c r="Q113" i="13"/>
  <c r="P113" i="13"/>
  <c r="O113" i="13"/>
  <c r="N113" i="13"/>
  <c r="U112" i="13"/>
  <c r="T112" i="13"/>
  <c r="S112" i="13"/>
  <c r="R112" i="13"/>
  <c r="S111" i="13"/>
  <c r="R111" i="13"/>
  <c r="E111" i="13"/>
  <c r="T111" i="13" s="1"/>
  <c r="S110" i="13"/>
  <c r="R110" i="13"/>
  <c r="E110" i="13"/>
  <c r="S109" i="13"/>
  <c r="R109" i="13"/>
  <c r="E109" i="13"/>
  <c r="S108" i="13"/>
  <c r="R108" i="13"/>
  <c r="E108" i="13"/>
  <c r="U108" i="13" s="1"/>
  <c r="T107" i="13"/>
  <c r="S107" i="13"/>
  <c r="R107" i="13"/>
  <c r="E107" i="13"/>
  <c r="U107" i="13" s="1"/>
  <c r="S106" i="13"/>
  <c r="R106" i="13"/>
  <c r="E106" i="13"/>
  <c r="U105" i="13"/>
  <c r="S105" i="13"/>
  <c r="R105" i="13"/>
  <c r="E105" i="13"/>
  <c r="T105" i="13" s="1"/>
  <c r="S104" i="13"/>
  <c r="R104" i="13"/>
  <c r="E104" i="13"/>
  <c r="U104" i="13" s="1"/>
  <c r="S103" i="13"/>
  <c r="R103" i="13"/>
  <c r="E103" i="13"/>
  <c r="S102" i="13"/>
  <c r="R102" i="13"/>
  <c r="E102" i="13"/>
  <c r="S101" i="13"/>
  <c r="R101" i="13"/>
  <c r="E101" i="13"/>
  <c r="S100" i="13"/>
  <c r="R100" i="13"/>
  <c r="E100" i="13"/>
  <c r="S99" i="13"/>
  <c r="R99" i="13"/>
  <c r="E99" i="13"/>
  <c r="U99" i="13" s="1"/>
  <c r="S98" i="13"/>
  <c r="R98" i="13"/>
  <c r="E98" i="13"/>
  <c r="T97" i="13"/>
  <c r="S97" i="13"/>
  <c r="R97" i="13"/>
  <c r="E97" i="13"/>
  <c r="U97" i="13" s="1"/>
  <c r="W96" i="13"/>
  <c r="W113" i="13" s="1"/>
  <c r="V96" i="13"/>
  <c r="V113" i="13" s="1"/>
  <c r="M96" i="13"/>
  <c r="M113" i="13" s="1"/>
  <c r="S113" i="13" s="1"/>
  <c r="L96" i="13"/>
  <c r="K96" i="13"/>
  <c r="K113" i="13" s="1"/>
  <c r="J96" i="13"/>
  <c r="J113" i="13" s="1"/>
  <c r="I96" i="13"/>
  <c r="I113" i="13" s="1"/>
  <c r="H96" i="13"/>
  <c r="H113" i="13" s="1"/>
  <c r="G96" i="13"/>
  <c r="G113" i="13" s="1"/>
  <c r="F96" i="13"/>
  <c r="F113" i="13" s="1"/>
  <c r="D96" i="13"/>
  <c r="D113" i="13" s="1"/>
  <c r="C96" i="13"/>
  <c r="C113" i="13" s="1"/>
  <c r="B96" i="13"/>
  <c r="B113" i="13" s="1"/>
  <c r="W114" i="14"/>
  <c r="V114" i="14"/>
  <c r="Q114" i="14"/>
  <c r="P114" i="14"/>
  <c r="O114" i="14"/>
  <c r="N114" i="14"/>
  <c r="M114" i="14"/>
  <c r="S114" i="14" s="1"/>
  <c r="L114" i="14"/>
  <c r="R114" i="14" s="1"/>
  <c r="K114" i="14"/>
  <c r="J114" i="14"/>
  <c r="I114" i="14"/>
  <c r="H114" i="14"/>
  <c r="G114" i="14"/>
  <c r="F114" i="14"/>
  <c r="E114" i="14"/>
  <c r="U114" i="14" s="1"/>
  <c r="D114" i="14"/>
  <c r="C114" i="14"/>
  <c r="B114" i="14"/>
  <c r="Q113" i="14"/>
  <c r="P113" i="14"/>
  <c r="O113" i="14"/>
  <c r="N113" i="14"/>
  <c r="U112" i="14"/>
  <c r="T112" i="14"/>
  <c r="S112" i="14"/>
  <c r="R112" i="14"/>
  <c r="S111" i="14"/>
  <c r="R111" i="14"/>
  <c r="E111" i="14"/>
  <c r="U111" i="14" s="1"/>
  <c r="S110" i="14"/>
  <c r="R110" i="14"/>
  <c r="E110" i="14"/>
  <c r="U110" i="14" s="1"/>
  <c r="S109" i="14"/>
  <c r="R109" i="14"/>
  <c r="E109" i="14"/>
  <c r="U109" i="14" s="1"/>
  <c r="S108" i="14"/>
  <c r="R108" i="14"/>
  <c r="E108" i="14"/>
  <c r="U108" i="14" s="1"/>
  <c r="S107" i="14"/>
  <c r="R107" i="14"/>
  <c r="E107" i="14"/>
  <c r="U107" i="14" s="1"/>
  <c r="S106" i="14"/>
  <c r="R106" i="14"/>
  <c r="E106" i="14"/>
  <c r="U106" i="14" s="1"/>
  <c r="S105" i="14"/>
  <c r="R105" i="14"/>
  <c r="E105" i="14"/>
  <c r="U105" i="14" s="1"/>
  <c r="S104" i="14"/>
  <c r="R104" i="14"/>
  <c r="E104" i="14"/>
  <c r="U104" i="14" s="1"/>
  <c r="S103" i="14"/>
  <c r="R103" i="14"/>
  <c r="E103" i="14"/>
  <c r="U103" i="14" s="1"/>
  <c r="S102" i="14"/>
  <c r="R102" i="14"/>
  <c r="E102" i="14"/>
  <c r="U102" i="14" s="1"/>
  <c r="S101" i="14"/>
  <c r="R101" i="14"/>
  <c r="E101" i="14"/>
  <c r="U101" i="14" s="1"/>
  <c r="S100" i="14"/>
  <c r="R100" i="14"/>
  <c r="E100" i="14"/>
  <c r="U100" i="14" s="1"/>
  <c r="S99" i="14"/>
  <c r="R99" i="14"/>
  <c r="E99" i="14"/>
  <c r="U99" i="14" s="1"/>
  <c r="S98" i="14"/>
  <c r="R98" i="14"/>
  <c r="E98" i="14"/>
  <c r="U98" i="14" s="1"/>
  <c r="S97" i="14"/>
  <c r="R97" i="14"/>
  <c r="E97" i="14"/>
  <c r="U97" i="14" s="1"/>
  <c r="W96" i="14"/>
  <c r="W113" i="14" s="1"/>
  <c r="V96" i="14"/>
  <c r="V113" i="14" s="1"/>
  <c r="M96" i="14"/>
  <c r="S96" i="14" s="1"/>
  <c r="L96" i="14"/>
  <c r="R96" i="14" s="1"/>
  <c r="K96" i="14"/>
  <c r="K113" i="14" s="1"/>
  <c r="J96" i="14"/>
  <c r="J113" i="14" s="1"/>
  <c r="I96" i="14"/>
  <c r="I113" i="14" s="1"/>
  <c r="H96" i="14"/>
  <c r="H113" i="14" s="1"/>
  <c r="G96" i="14"/>
  <c r="G113" i="14" s="1"/>
  <c r="F96" i="14"/>
  <c r="F113" i="14" s="1"/>
  <c r="D96" i="14"/>
  <c r="D113" i="14" s="1"/>
  <c r="C96" i="14"/>
  <c r="C113" i="14" s="1"/>
  <c r="B96" i="14"/>
  <c r="B113" i="14" s="1"/>
  <c r="W114" i="15"/>
  <c r="V114" i="15"/>
  <c r="Q114" i="15"/>
  <c r="P114" i="15"/>
  <c r="O114" i="15"/>
  <c r="N114" i="15"/>
  <c r="M114" i="15"/>
  <c r="S114" i="15" s="1"/>
  <c r="L114" i="15"/>
  <c r="R114" i="15" s="1"/>
  <c r="K114" i="15"/>
  <c r="J114" i="15"/>
  <c r="I114" i="15"/>
  <c r="H114" i="15"/>
  <c r="G114" i="15"/>
  <c r="F114" i="15"/>
  <c r="E114" i="15"/>
  <c r="U114" i="15" s="1"/>
  <c r="D114" i="15"/>
  <c r="C114" i="15"/>
  <c r="B114" i="15"/>
  <c r="Q113" i="15"/>
  <c r="P113" i="15"/>
  <c r="O113" i="15"/>
  <c r="N113" i="15"/>
  <c r="U112" i="15"/>
  <c r="T112" i="15"/>
  <c r="S112" i="15"/>
  <c r="R112" i="15"/>
  <c r="S111" i="15"/>
  <c r="R111" i="15"/>
  <c r="E111" i="15"/>
  <c r="U111" i="15" s="1"/>
  <c r="U110" i="15"/>
  <c r="S110" i="15"/>
  <c r="R110" i="15"/>
  <c r="E110" i="15"/>
  <c r="T110" i="15" s="1"/>
  <c r="S109" i="15"/>
  <c r="R109" i="15"/>
  <c r="E109" i="15"/>
  <c r="U109" i="15" s="1"/>
  <c r="U108" i="15"/>
  <c r="S108" i="15"/>
  <c r="R108" i="15"/>
  <c r="E108" i="15"/>
  <c r="T108" i="15" s="1"/>
  <c r="S107" i="15"/>
  <c r="R107" i="15"/>
  <c r="E107" i="15"/>
  <c r="U107" i="15" s="1"/>
  <c r="S106" i="15"/>
  <c r="R106" i="15"/>
  <c r="E106" i="15"/>
  <c r="U106" i="15" s="1"/>
  <c r="S105" i="15"/>
  <c r="R105" i="15"/>
  <c r="E105" i="15"/>
  <c r="U105" i="15" s="1"/>
  <c r="S104" i="15"/>
  <c r="R104" i="15"/>
  <c r="E104" i="15"/>
  <c r="U104" i="15" s="1"/>
  <c r="S103" i="15"/>
  <c r="R103" i="15"/>
  <c r="E103" i="15"/>
  <c r="U103" i="15" s="1"/>
  <c r="S102" i="15"/>
  <c r="R102" i="15"/>
  <c r="E102" i="15"/>
  <c r="U102" i="15" s="1"/>
  <c r="S101" i="15"/>
  <c r="R101" i="15"/>
  <c r="E101" i="15"/>
  <c r="U101" i="15" s="1"/>
  <c r="S100" i="15"/>
  <c r="R100" i="15"/>
  <c r="E100" i="15"/>
  <c r="U100" i="15" s="1"/>
  <c r="S99" i="15"/>
  <c r="R99" i="15"/>
  <c r="E99" i="15"/>
  <c r="U99" i="15" s="1"/>
  <c r="S98" i="15"/>
  <c r="R98" i="15"/>
  <c r="E98" i="15"/>
  <c r="U98" i="15" s="1"/>
  <c r="S97" i="15"/>
  <c r="R97" i="15"/>
  <c r="E97" i="15"/>
  <c r="U97" i="15" s="1"/>
  <c r="W96" i="15"/>
  <c r="W113" i="15" s="1"/>
  <c r="V96" i="15"/>
  <c r="V113" i="15" s="1"/>
  <c r="M96" i="15"/>
  <c r="M113" i="15" s="1"/>
  <c r="S113" i="15" s="1"/>
  <c r="L96" i="15"/>
  <c r="K96" i="15"/>
  <c r="K113" i="15" s="1"/>
  <c r="J96" i="15"/>
  <c r="J113" i="15" s="1"/>
  <c r="I96" i="15"/>
  <c r="I113" i="15" s="1"/>
  <c r="H96" i="15"/>
  <c r="H113" i="15" s="1"/>
  <c r="G96" i="15"/>
  <c r="G113" i="15" s="1"/>
  <c r="F96" i="15"/>
  <c r="F113" i="15" s="1"/>
  <c r="D96" i="15"/>
  <c r="D113" i="15" s="1"/>
  <c r="C96" i="15"/>
  <c r="C113" i="15" s="1"/>
  <c r="B96" i="15"/>
  <c r="B113" i="15" s="1"/>
  <c r="W114" i="16"/>
  <c r="V114" i="16"/>
  <c r="Q114" i="16"/>
  <c r="P114" i="16"/>
  <c r="O114" i="16"/>
  <c r="N114" i="16"/>
  <c r="M114" i="16"/>
  <c r="S114" i="16" s="1"/>
  <c r="L114" i="16"/>
  <c r="R114" i="16" s="1"/>
  <c r="K114" i="16"/>
  <c r="J114" i="16"/>
  <c r="I114" i="16"/>
  <c r="H114" i="16"/>
  <c r="G114" i="16"/>
  <c r="F114" i="16"/>
  <c r="E114" i="16"/>
  <c r="U114" i="16" s="1"/>
  <c r="D114" i="16"/>
  <c r="C114" i="16"/>
  <c r="B114" i="16"/>
  <c r="Q113" i="16"/>
  <c r="P113" i="16"/>
  <c r="O113" i="16"/>
  <c r="N113" i="16"/>
  <c r="U112" i="16"/>
  <c r="T112" i="16"/>
  <c r="S112" i="16"/>
  <c r="R112" i="16"/>
  <c r="S111" i="16"/>
  <c r="R111" i="16"/>
  <c r="E111" i="16"/>
  <c r="U111" i="16" s="1"/>
  <c r="S110" i="16"/>
  <c r="R110" i="16"/>
  <c r="E110" i="16"/>
  <c r="U110" i="16" s="1"/>
  <c r="S109" i="16"/>
  <c r="R109" i="16"/>
  <c r="E109" i="16"/>
  <c r="U109" i="16" s="1"/>
  <c r="U108" i="16"/>
  <c r="S108" i="16"/>
  <c r="R108" i="16"/>
  <c r="E108" i="16"/>
  <c r="T108" i="16" s="1"/>
  <c r="S107" i="16"/>
  <c r="R107" i="16"/>
  <c r="E107" i="16"/>
  <c r="U107" i="16" s="1"/>
  <c r="U106" i="16"/>
  <c r="S106" i="16"/>
  <c r="R106" i="16"/>
  <c r="E106" i="16"/>
  <c r="T106" i="16" s="1"/>
  <c r="S105" i="16"/>
  <c r="R105" i="16"/>
  <c r="E105" i="16"/>
  <c r="S104" i="16"/>
  <c r="R104" i="16"/>
  <c r="E104" i="16"/>
  <c r="U104" i="16" s="1"/>
  <c r="S103" i="16"/>
  <c r="R103" i="16"/>
  <c r="E103" i="16"/>
  <c r="S102" i="16"/>
  <c r="R102" i="16"/>
  <c r="E102" i="16"/>
  <c r="U102" i="16" s="1"/>
  <c r="S101" i="16"/>
  <c r="R101" i="16"/>
  <c r="E101" i="16"/>
  <c r="S100" i="16"/>
  <c r="R100" i="16"/>
  <c r="E100" i="16"/>
  <c r="U100" i="16" s="1"/>
  <c r="S99" i="16"/>
  <c r="R99" i="16"/>
  <c r="E99" i="16"/>
  <c r="U99" i="16" s="1"/>
  <c r="S98" i="16"/>
  <c r="R98" i="16"/>
  <c r="E98" i="16"/>
  <c r="U98" i="16" s="1"/>
  <c r="S97" i="16"/>
  <c r="R97" i="16"/>
  <c r="E97" i="16"/>
  <c r="T97" i="16" s="1"/>
  <c r="W96" i="16"/>
  <c r="W113" i="16" s="1"/>
  <c r="V96" i="16"/>
  <c r="V113" i="16" s="1"/>
  <c r="M96" i="16"/>
  <c r="M113" i="16" s="1"/>
  <c r="S113" i="16" s="1"/>
  <c r="L96" i="16"/>
  <c r="R96" i="16" s="1"/>
  <c r="K96" i="16"/>
  <c r="K113" i="16" s="1"/>
  <c r="J96" i="16"/>
  <c r="J113" i="16" s="1"/>
  <c r="I96" i="16"/>
  <c r="I113" i="16" s="1"/>
  <c r="H96" i="16"/>
  <c r="H113" i="16" s="1"/>
  <c r="G96" i="16"/>
  <c r="G113" i="16" s="1"/>
  <c r="F96" i="16"/>
  <c r="F113" i="16" s="1"/>
  <c r="D96" i="16"/>
  <c r="D113" i="16" s="1"/>
  <c r="C96" i="16"/>
  <c r="C113" i="16" s="1"/>
  <c r="B96" i="16"/>
  <c r="B113" i="16" s="1"/>
  <c r="W114" i="17"/>
  <c r="V114" i="17"/>
  <c r="Q114" i="17"/>
  <c r="P114" i="17"/>
  <c r="O114" i="17"/>
  <c r="N114" i="17"/>
  <c r="M114" i="17"/>
  <c r="S114" i="17" s="1"/>
  <c r="L114" i="17"/>
  <c r="R114" i="17" s="1"/>
  <c r="K114" i="17"/>
  <c r="J114" i="17"/>
  <c r="I114" i="17"/>
  <c r="H114" i="17"/>
  <c r="G114" i="17"/>
  <c r="F114" i="17"/>
  <c r="E114" i="17"/>
  <c r="U114" i="17" s="1"/>
  <c r="D114" i="17"/>
  <c r="C114" i="17"/>
  <c r="B114" i="17"/>
  <c r="Q113" i="17"/>
  <c r="P113" i="17"/>
  <c r="O113" i="17"/>
  <c r="N113" i="17"/>
  <c r="U112" i="17"/>
  <c r="T112" i="17"/>
  <c r="S112" i="17"/>
  <c r="R112" i="17"/>
  <c r="S111" i="17"/>
  <c r="R111" i="17"/>
  <c r="E111" i="17"/>
  <c r="U111" i="17" s="1"/>
  <c r="S110" i="17"/>
  <c r="R110" i="17"/>
  <c r="E110" i="17"/>
  <c r="S109" i="17"/>
  <c r="R109" i="17"/>
  <c r="E109" i="17"/>
  <c r="U109" i="17" s="1"/>
  <c r="S108" i="17"/>
  <c r="R108" i="17"/>
  <c r="E108" i="17"/>
  <c r="U108" i="17" s="1"/>
  <c r="S107" i="17"/>
  <c r="R107" i="17"/>
  <c r="E107" i="17"/>
  <c r="U107" i="17" s="1"/>
  <c r="S106" i="17"/>
  <c r="R106" i="17"/>
  <c r="E106" i="17"/>
  <c r="U106" i="17" s="1"/>
  <c r="S105" i="17"/>
  <c r="R105" i="17"/>
  <c r="E105" i="17"/>
  <c r="U105" i="17" s="1"/>
  <c r="S104" i="17"/>
  <c r="R104" i="17"/>
  <c r="E104" i="17"/>
  <c r="U104" i="17" s="1"/>
  <c r="S103" i="17"/>
  <c r="R103" i="17"/>
  <c r="E103" i="17"/>
  <c r="U103" i="17" s="1"/>
  <c r="S102" i="17"/>
  <c r="R102" i="17"/>
  <c r="E102" i="17"/>
  <c r="U102" i="17" s="1"/>
  <c r="S101" i="17"/>
  <c r="R101" i="17"/>
  <c r="E101" i="17"/>
  <c r="U101" i="17" s="1"/>
  <c r="S100" i="17"/>
  <c r="R100" i="17"/>
  <c r="E100" i="17"/>
  <c r="U100" i="17" s="1"/>
  <c r="S99" i="17"/>
  <c r="R99" i="17"/>
  <c r="E99" i="17"/>
  <c r="U99" i="17" s="1"/>
  <c r="S98" i="17"/>
  <c r="R98" i="17"/>
  <c r="E98" i="17"/>
  <c r="U98" i="17" s="1"/>
  <c r="S97" i="17"/>
  <c r="R97" i="17"/>
  <c r="E97" i="17"/>
  <c r="U97" i="17" s="1"/>
  <c r="W96" i="17"/>
  <c r="W113" i="17" s="1"/>
  <c r="V96" i="17"/>
  <c r="V113" i="17" s="1"/>
  <c r="S96" i="17"/>
  <c r="M96" i="17"/>
  <c r="M113" i="17" s="1"/>
  <c r="S113" i="17" s="1"/>
  <c r="L96" i="17"/>
  <c r="R96" i="17" s="1"/>
  <c r="K96" i="17"/>
  <c r="K113" i="17" s="1"/>
  <c r="J96" i="17"/>
  <c r="J113" i="17" s="1"/>
  <c r="I96" i="17"/>
  <c r="I113" i="17" s="1"/>
  <c r="H96" i="17"/>
  <c r="H113" i="17" s="1"/>
  <c r="G96" i="17"/>
  <c r="G113" i="17" s="1"/>
  <c r="F96" i="17"/>
  <c r="F113" i="17" s="1"/>
  <c r="D96" i="17"/>
  <c r="D113" i="17" s="1"/>
  <c r="C96" i="17"/>
  <c r="C113" i="17" s="1"/>
  <c r="B96" i="17"/>
  <c r="B113" i="17" s="1"/>
  <c r="W114" i="18"/>
  <c r="V114" i="18"/>
  <c r="R114" i="18"/>
  <c r="Q114" i="18"/>
  <c r="P114" i="18"/>
  <c r="O114" i="18"/>
  <c r="N114" i="18"/>
  <c r="M114" i="18"/>
  <c r="S114" i="18" s="1"/>
  <c r="L114" i="18"/>
  <c r="K114" i="18"/>
  <c r="J114" i="18"/>
  <c r="I114" i="18"/>
  <c r="H114" i="18"/>
  <c r="G114" i="18"/>
  <c r="F114" i="18"/>
  <c r="E114" i="18"/>
  <c r="U114" i="18" s="1"/>
  <c r="D114" i="18"/>
  <c r="C114" i="18"/>
  <c r="B114" i="18"/>
  <c r="Q113" i="18"/>
  <c r="P113" i="18"/>
  <c r="O113" i="18"/>
  <c r="N113" i="18"/>
  <c r="U112" i="18"/>
  <c r="T112" i="18"/>
  <c r="S112" i="18"/>
  <c r="R112" i="18"/>
  <c r="S111" i="18"/>
  <c r="R111" i="18"/>
  <c r="E111" i="18"/>
  <c r="U111" i="18" s="1"/>
  <c r="S110" i="18"/>
  <c r="R110" i="18"/>
  <c r="E110" i="18"/>
  <c r="U110" i="18" s="1"/>
  <c r="S109" i="18"/>
  <c r="R109" i="18"/>
  <c r="E109" i="18"/>
  <c r="U109" i="18" s="1"/>
  <c r="S108" i="18"/>
  <c r="R108" i="18"/>
  <c r="E108" i="18"/>
  <c r="U108" i="18" s="1"/>
  <c r="S107" i="18"/>
  <c r="R107" i="18"/>
  <c r="E107" i="18"/>
  <c r="U107" i="18" s="1"/>
  <c r="S106" i="18"/>
  <c r="R106" i="18"/>
  <c r="E106" i="18"/>
  <c r="U106" i="18" s="1"/>
  <c r="S105" i="18"/>
  <c r="R105" i="18"/>
  <c r="E105" i="18"/>
  <c r="U105" i="18" s="1"/>
  <c r="S104" i="18"/>
  <c r="R104" i="18"/>
  <c r="E104" i="18"/>
  <c r="U104" i="18" s="1"/>
  <c r="S103" i="18"/>
  <c r="R103" i="18"/>
  <c r="E103" i="18"/>
  <c r="U103" i="18" s="1"/>
  <c r="S102" i="18"/>
  <c r="R102" i="18"/>
  <c r="E102" i="18"/>
  <c r="U102" i="18" s="1"/>
  <c r="S101" i="18"/>
  <c r="R101" i="18"/>
  <c r="E101" i="18"/>
  <c r="U101" i="18" s="1"/>
  <c r="S100" i="18"/>
  <c r="R100" i="18"/>
  <c r="E100" i="18"/>
  <c r="U100" i="18" s="1"/>
  <c r="S99" i="18"/>
  <c r="R99" i="18"/>
  <c r="E99" i="18"/>
  <c r="U99" i="18" s="1"/>
  <c r="S98" i="18"/>
  <c r="R98" i="18"/>
  <c r="E98" i="18"/>
  <c r="U98" i="18" s="1"/>
  <c r="U97" i="18"/>
  <c r="S97" i="18"/>
  <c r="R97" i="18"/>
  <c r="E97" i="18"/>
  <c r="T97" i="18" s="1"/>
  <c r="W96" i="18"/>
  <c r="W113" i="18" s="1"/>
  <c r="V96" i="18"/>
  <c r="V113" i="18" s="1"/>
  <c r="R96" i="18"/>
  <c r="M96" i="18"/>
  <c r="L96" i="18"/>
  <c r="L113" i="18" s="1"/>
  <c r="R113" i="18" s="1"/>
  <c r="K96" i="18"/>
  <c r="K113" i="18" s="1"/>
  <c r="J96" i="18"/>
  <c r="J113" i="18" s="1"/>
  <c r="I96" i="18"/>
  <c r="I113" i="18" s="1"/>
  <c r="H96" i="18"/>
  <c r="H113" i="18" s="1"/>
  <c r="G96" i="18"/>
  <c r="G113" i="18" s="1"/>
  <c r="F96" i="18"/>
  <c r="F113" i="18" s="1"/>
  <c r="D96" i="18"/>
  <c r="D113" i="18" s="1"/>
  <c r="C96" i="18"/>
  <c r="C113" i="18" s="1"/>
  <c r="B96" i="18"/>
  <c r="B113" i="18" s="1"/>
  <c r="W114" i="19"/>
  <c r="V114" i="19"/>
  <c r="Q114" i="19"/>
  <c r="P114" i="19"/>
  <c r="O114" i="19"/>
  <c r="N114" i="19"/>
  <c r="M114" i="19"/>
  <c r="S114" i="19" s="1"/>
  <c r="L114" i="19"/>
  <c r="R114" i="19" s="1"/>
  <c r="K114" i="19"/>
  <c r="J114" i="19"/>
  <c r="I114" i="19"/>
  <c r="H114" i="19"/>
  <c r="G114" i="19"/>
  <c r="F114" i="19"/>
  <c r="E114" i="19"/>
  <c r="U114" i="19" s="1"/>
  <c r="D114" i="19"/>
  <c r="C114" i="19"/>
  <c r="B114" i="19"/>
  <c r="Q113" i="19"/>
  <c r="P113" i="19"/>
  <c r="O113" i="19"/>
  <c r="N113" i="19"/>
  <c r="U112" i="19"/>
  <c r="T112" i="19"/>
  <c r="S112" i="19"/>
  <c r="R112" i="19"/>
  <c r="S111" i="19"/>
  <c r="R111" i="19"/>
  <c r="E111" i="19"/>
  <c r="U111" i="19" s="1"/>
  <c r="S110" i="19"/>
  <c r="R110" i="19"/>
  <c r="E110" i="19"/>
  <c r="U110" i="19" s="1"/>
  <c r="S109" i="19"/>
  <c r="R109" i="19"/>
  <c r="E109" i="19"/>
  <c r="U109" i="19" s="1"/>
  <c r="S108" i="19"/>
  <c r="R108" i="19"/>
  <c r="E108" i="19"/>
  <c r="U108" i="19" s="1"/>
  <c r="S107" i="19"/>
  <c r="R107" i="19"/>
  <c r="E107" i="19"/>
  <c r="S106" i="19"/>
  <c r="R106" i="19"/>
  <c r="E106" i="19"/>
  <c r="U106" i="19" s="1"/>
  <c r="S105" i="19"/>
  <c r="R105" i="19"/>
  <c r="E105" i="19"/>
  <c r="U105" i="19" s="1"/>
  <c r="S104" i="19"/>
  <c r="R104" i="19"/>
  <c r="E104" i="19"/>
  <c r="U104" i="19" s="1"/>
  <c r="S103" i="19"/>
  <c r="R103" i="19"/>
  <c r="E103" i="19"/>
  <c r="U103" i="19" s="1"/>
  <c r="S102" i="19"/>
  <c r="R102" i="19"/>
  <c r="E102" i="19"/>
  <c r="U102" i="19" s="1"/>
  <c r="S101" i="19"/>
  <c r="R101" i="19"/>
  <c r="E101" i="19"/>
  <c r="U101" i="19" s="1"/>
  <c r="S100" i="19"/>
  <c r="R100" i="19"/>
  <c r="E100" i="19"/>
  <c r="U100" i="19" s="1"/>
  <c r="S99" i="19"/>
  <c r="R99" i="19"/>
  <c r="E99" i="19"/>
  <c r="U98" i="19"/>
  <c r="S98" i="19"/>
  <c r="R98" i="19"/>
  <c r="E98" i="19"/>
  <c r="T98" i="19" s="1"/>
  <c r="S97" i="19"/>
  <c r="R97" i="19"/>
  <c r="E97" i="19"/>
  <c r="U97" i="19" s="1"/>
  <c r="W96" i="19"/>
  <c r="W113" i="19" s="1"/>
  <c r="V96" i="19"/>
  <c r="V113" i="19" s="1"/>
  <c r="M96" i="19"/>
  <c r="S96" i="19" s="1"/>
  <c r="L96" i="19"/>
  <c r="L113" i="19" s="1"/>
  <c r="R113" i="19" s="1"/>
  <c r="K96" i="19"/>
  <c r="K113" i="19" s="1"/>
  <c r="J96" i="19"/>
  <c r="J113" i="19" s="1"/>
  <c r="I96" i="19"/>
  <c r="I113" i="19" s="1"/>
  <c r="H96" i="19"/>
  <c r="H113" i="19" s="1"/>
  <c r="G96" i="19"/>
  <c r="G113" i="19" s="1"/>
  <c r="F96" i="19"/>
  <c r="F113" i="19" s="1"/>
  <c r="D96" i="19"/>
  <c r="D113" i="19" s="1"/>
  <c r="C96" i="19"/>
  <c r="C113" i="19" s="1"/>
  <c r="B96" i="19"/>
  <c r="B113" i="19" s="1"/>
  <c r="W114" i="20"/>
  <c r="V114" i="20"/>
  <c r="T114" i="20"/>
  <c r="Q114" i="20"/>
  <c r="P114" i="20"/>
  <c r="O114" i="20"/>
  <c r="N114" i="20"/>
  <c r="M114" i="20"/>
  <c r="S114" i="20" s="1"/>
  <c r="L114" i="20"/>
  <c r="R114" i="20" s="1"/>
  <c r="K114" i="20"/>
  <c r="J114" i="20"/>
  <c r="I114" i="20"/>
  <c r="H114" i="20"/>
  <c r="G114" i="20"/>
  <c r="F114" i="20"/>
  <c r="E114" i="20"/>
  <c r="U114" i="20" s="1"/>
  <c r="D114" i="20"/>
  <c r="C114" i="20"/>
  <c r="B114" i="20"/>
  <c r="Q113" i="20"/>
  <c r="P113" i="20"/>
  <c r="O113" i="20"/>
  <c r="N113" i="20"/>
  <c r="U112" i="20"/>
  <c r="T112" i="20"/>
  <c r="S112" i="20"/>
  <c r="R112" i="20"/>
  <c r="S111" i="20"/>
  <c r="R111" i="20"/>
  <c r="E111" i="20"/>
  <c r="U110" i="20"/>
  <c r="T110" i="20"/>
  <c r="S110" i="20"/>
  <c r="R110" i="20"/>
  <c r="E110" i="20"/>
  <c r="S109" i="20"/>
  <c r="R109" i="20"/>
  <c r="E109" i="20"/>
  <c r="S108" i="20"/>
  <c r="R108" i="20"/>
  <c r="E108" i="20"/>
  <c r="S107" i="20"/>
  <c r="R107" i="20"/>
  <c r="E107" i="20"/>
  <c r="S106" i="20"/>
  <c r="R106" i="20"/>
  <c r="E106" i="20"/>
  <c r="U106" i="20" s="1"/>
  <c r="S105" i="20"/>
  <c r="R105" i="20"/>
  <c r="E105" i="20"/>
  <c r="S104" i="20"/>
  <c r="R104" i="20"/>
  <c r="E104" i="20"/>
  <c r="U104" i="20" s="1"/>
  <c r="S103" i="20"/>
  <c r="R103" i="20"/>
  <c r="E103" i="20"/>
  <c r="T102" i="20"/>
  <c r="S102" i="20"/>
  <c r="R102" i="20"/>
  <c r="E102" i="20"/>
  <c r="U102" i="20" s="1"/>
  <c r="S101" i="20"/>
  <c r="R101" i="20"/>
  <c r="E101" i="20"/>
  <c r="U101" i="20" s="1"/>
  <c r="S100" i="20"/>
  <c r="R100" i="20"/>
  <c r="E100" i="20"/>
  <c r="S99" i="20"/>
  <c r="R99" i="20"/>
  <c r="E99" i="20"/>
  <c r="U99" i="20" s="1"/>
  <c r="S98" i="20"/>
  <c r="R98" i="20"/>
  <c r="E98" i="20"/>
  <c r="U98" i="20" s="1"/>
  <c r="T97" i="20"/>
  <c r="S97" i="20"/>
  <c r="R97" i="20"/>
  <c r="E97" i="20"/>
  <c r="U97" i="20" s="1"/>
  <c r="W96" i="20"/>
  <c r="W113" i="20" s="1"/>
  <c r="V96" i="20"/>
  <c r="V113" i="20" s="1"/>
  <c r="S96" i="20"/>
  <c r="M96" i="20"/>
  <c r="M113" i="20" s="1"/>
  <c r="S113" i="20" s="1"/>
  <c r="L96" i="20"/>
  <c r="R96" i="20" s="1"/>
  <c r="K96" i="20"/>
  <c r="K113" i="20" s="1"/>
  <c r="J96" i="20"/>
  <c r="J113" i="20" s="1"/>
  <c r="I96" i="20"/>
  <c r="I113" i="20" s="1"/>
  <c r="H96" i="20"/>
  <c r="H113" i="20" s="1"/>
  <c r="G96" i="20"/>
  <c r="G113" i="20" s="1"/>
  <c r="F96" i="20"/>
  <c r="F113" i="20" s="1"/>
  <c r="D96" i="20"/>
  <c r="D113" i="20" s="1"/>
  <c r="C96" i="20"/>
  <c r="C113" i="20" s="1"/>
  <c r="B96" i="20"/>
  <c r="B113" i="20" s="1"/>
  <c r="W114" i="21"/>
  <c r="V114" i="21"/>
  <c r="Q114" i="21"/>
  <c r="P114" i="21"/>
  <c r="O114" i="21"/>
  <c r="N114" i="21"/>
  <c r="M114" i="21"/>
  <c r="S114" i="21" s="1"/>
  <c r="L114" i="21"/>
  <c r="R114" i="21" s="1"/>
  <c r="K114" i="21"/>
  <c r="J114" i="21"/>
  <c r="I114" i="21"/>
  <c r="H114" i="21"/>
  <c r="G114" i="21"/>
  <c r="F114" i="21"/>
  <c r="E114" i="21"/>
  <c r="U114" i="21" s="1"/>
  <c r="D114" i="21"/>
  <c r="C114" i="21"/>
  <c r="B114" i="21"/>
  <c r="Q113" i="21"/>
  <c r="P113" i="21"/>
  <c r="O113" i="21"/>
  <c r="N113" i="21"/>
  <c r="U112" i="21"/>
  <c r="T112" i="21"/>
  <c r="S112" i="21"/>
  <c r="R112" i="21"/>
  <c r="S111" i="21"/>
  <c r="R111" i="21"/>
  <c r="E111" i="21"/>
  <c r="U111" i="21" s="1"/>
  <c r="S110" i="21"/>
  <c r="R110" i="21"/>
  <c r="E110" i="21"/>
  <c r="U110" i="21" s="1"/>
  <c r="S109" i="21"/>
  <c r="R109" i="21"/>
  <c r="E109" i="21"/>
  <c r="U108" i="21"/>
  <c r="S108" i="21"/>
  <c r="R108" i="21"/>
  <c r="E108" i="21"/>
  <c r="T108" i="21" s="1"/>
  <c r="S107" i="21"/>
  <c r="R107" i="21"/>
  <c r="E107" i="21"/>
  <c r="U107" i="21" s="1"/>
  <c r="U106" i="21"/>
  <c r="T106" i="21"/>
  <c r="S106" i="21"/>
  <c r="R106" i="21"/>
  <c r="E106" i="21"/>
  <c r="S105" i="21"/>
  <c r="R105" i="21"/>
  <c r="E105" i="21"/>
  <c r="U105" i="21" s="1"/>
  <c r="S104" i="21"/>
  <c r="R104" i="21"/>
  <c r="E104" i="21"/>
  <c r="S103" i="21"/>
  <c r="R103" i="21"/>
  <c r="E103" i="21"/>
  <c r="U103" i="21" s="1"/>
  <c r="S102" i="21"/>
  <c r="R102" i="21"/>
  <c r="E102" i="21"/>
  <c r="U102" i="21" s="1"/>
  <c r="S101" i="21"/>
  <c r="R101" i="21"/>
  <c r="E101" i="21"/>
  <c r="S100" i="21"/>
  <c r="R100" i="21"/>
  <c r="E100" i="21"/>
  <c r="T100" i="21" s="1"/>
  <c r="S99" i="21"/>
  <c r="R99" i="21"/>
  <c r="E99" i="21"/>
  <c r="U99" i="21" s="1"/>
  <c r="S98" i="21"/>
  <c r="R98" i="21"/>
  <c r="E98" i="21"/>
  <c r="U98" i="21" s="1"/>
  <c r="S97" i="21"/>
  <c r="R97" i="21"/>
  <c r="E97" i="21"/>
  <c r="W96" i="21"/>
  <c r="W113" i="21" s="1"/>
  <c r="V96" i="21"/>
  <c r="V113" i="21" s="1"/>
  <c r="M96" i="21"/>
  <c r="M113" i="21" s="1"/>
  <c r="S113" i="21" s="1"/>
  <c r="L96" i="21"/>
  <c r="R96" i="21" s="1"/>
  <c r="K96" i="21"/>
  <c r="K113" i="21" s="1"/>
  <c r="J96" i="21"/>
  <c r="J113" i="21" s="1"/>
  <c r="I96" i="21"/>
  <c r="I113" i="21" s="1"/>
  <c r="H96" i="21"/>
  <c r="H113" i="21" s="1"/>
  <c r="G96" i="21"/>
  <c r="G113" i="21" s="1"/>
  <c r="F96" i="21"/>
  <c r="F113" i="21" s="1"/>
  <c r="D96" i="21"/>
  <c r="D113" i="21" s="1"/>
  <c r="C96" i="21"/>
  <c r="C113" i="21" s="1"/>
  <c r="B96" i="21"/>
  <c r="B113" i="21" s="1"/>
  <c r="W114" i="22"/>
  <c r="V114" i="22"/>
  <c r="U114" i="22"/>
  <c r="Q114" i="22"/>
  <c r="P114" i="22"/>
  <c r="O114" i="22"/>
  <c r="N114" i="22"/>
  <c r="M114" i="22"/>
  <c r="S114" i="22" s="1"/>
  <c r="L114" i="22"/>
  <c r="R114" i="22" s="1"/>
  <c r="K114" i="22"/>
  <c r="J114" i="22"/>
  <c r="I114" i="22"/>
  <c r="H114" i="22"/>
  <c r="G114" i="22"/>
  <c r="F114" i="22"/>
  <c r="E114" i="22"/>
  <c r="T114" i="22" s="1"/>
  <c r="D114" i="22"/>
  <c r="C114" i="22"/>
  <c r="B114" i="22"/>
  <c r="Q113" i="22"/>
  <c r="P113" i="22"/>
  <c r="O113" i="22"/>
  <c r="N113" i="22"/>
  <c r="U112" i="22"/>
  <c r="T112" i="22"/>
  <c r="S112" i="22"/>
  <c r="R112" i="22"/>
  <c r="S111" i="22"/>
  <c r="R111" i="22"/>
  <c r="E111" i="22"/>
  <c r="U111" i="22" s="1"/>
  <c r="S110" i="22"/>
  <c r="R110" i="22"/>
  <c r="E110" i="22"/>
  <c r="S109" i="22"/>
  <c r="R109" i="22"/>
  <c r="E109" i="22"/>
  <c r="S108" i="22"/>
  <c r="R108" i="22"/>
  <c r="E108" i="22"/>
  <c r="U108" i="22" s="1"/>
  <c r="S107" i="22"/>
  <c r="R107" i="22"/>
  <c r="E107" i="22"/>
  <c r="U106" i="22"/>
  <c r="T106" i="22"/>
  <c r="S106" i="22"/>
  <c r="R106" i="22"/>
  <c r="E106" i="22"/>
  <c r="S105" i="22"/>
  <c r="R105" i="22"/>
  <c r="E105" i="22"/>
  <c r="U104" i="22"/>
  <c r="S104" i="22"/>
  <c r="R104" i="22"/>
  <c r="E104" i="22"/>
  <c r="T104" i="22" s="1"/>
  <c r="S103" i="22"/>
  <c r="R103" i="22"/>
  <c r="E103" i="22"/>
  <c r="U103" i="22" s="1"/>
  <c r="S102" i="22"/>
  <c r="R102" i="22"/>
  <c r="E102" i="22"/>
  <c r="S101" i="22"/>
  <c r="R101" i="22"/>
  <c r="E101" i="22"/>
  <c r="T101" i="22" s="1"/>
  <c r="S100" i="22"/>
  <c r="R100" i="22"/>
  <c r="E100" i="22"/>
  <c r="U100" i="22" s="1"/>
  <c r="S99" i="22"/>
  <c r="R99" i="22"/>
  <c r="E99" i="22"/>
  <c r="U99" i="22" s="1"/>
  <c r="S98" i="22"/>
  <c r="R98" i="22"/>
  <c r="E98" i="22"/>
  <c r="U98" i="22" s="1"/>
  <c r="S97" i="22"/>
  <c r="R97" i="22"/>
  <c r="E97" i="22"/>
  <c r="W96" i="22"/>
  <c r="W113" i="22" s="1"/>
  <c r="V96" i="22"/>
  <c r="V113" i="22" s="1"/>
  <c r="M96" i="22"/>
  <c r="L96" i="22"/>
  <c r="R96" i="22" s="1"/>
  <c r="K96" i="22"/>
  <c r="K113" i="22" s="1"/>
  <c r="J96" i="22"/>
  <c r="J113" i="22" s="1"/>
  <c r="I96" i="22"/>
  <c r="I113" i="22" s="1"/>
  <c r="H96" i="22"/>
  <c r="H113" i="22" s="1"/>
  <c r="G96" i="22"/>
  <c r="G113" i="22" s="1"/>
  <c r="F96" i="22"/>
  <c r="F113" i="22" s="1"/>
  <c r="D96" i="22"/>
  <c r="D113" i="22" s="1"/>
  <c r="C96" i="22"/>
  <c r="C113" i="22" s="1"/>
  <c r="B96" i="22"/>
  <c r="B113" i="22" s="1"/>
  <c r="W114" i="23"/>
  <c r="V114" i="23"/>
  <c r="R114" i="23"/>
  <c r="Q114" i="23"/>
  <c r="P114" i="23"/>
  <c r="O114" i="23"/>
  <c r="N114" i="23"/>
  <c r="M114" i="23"/>
  <c r="S114" i="23" s="1"/>
  <c r="L114" i="23"/>
  <c r="K114" i="23"/>
  <c r="J114" i="23"/>
  <c r="I114" i="23"/>
  <c r="H114" i="23"/>
  <c r="G114" i="23"/>
  <c r="F114" i="23"/>
  <c r="E114" i="23"/>
  <c r="U114" i="23" s="1"/>
  <c r="D114" i="23"/>
  <c r="C114" i="23"/>
  <c r="B114" i="23"/>
  <c r="Q113" i="23"/>
  <c r="P113" i="23"/>
  <c r="O113" i="23"/>
  <c r="N113" i="23"/>
  <c r="U112" i="23"/>
  <c r="T112" i="23"/>
  <c r="S112" i="23"/>
  <c r="R112" i="23"/>
  <c r="S111" i="23"/>
  <c r="R111" i="23"/>
  <c r="E111" i="23"/>
  <c r="S110" i="23"/>
  <c r="R110" i="23"/>
  <c r="E110" i="23"/>
  <c r="T110" i="23" s="1"/>
  <c r="S109" i="23"/>
  <c r="R109" i="23"/>
  <c r="E109" i="23"/>
  <c r="U109" i="23" s="1"/>
  <c r="S108" i="23"/>
  <c r="R108" i="23"/>
  <c r="E108" i="23"/>
  <c r="U108" i="23" s="1"/>
  <c r="S107" i="23"/>
  <c r="R107" i="23"/>
  <c r="E107" i="23"/>
  <c r="U107" i="23" s="1"/>
  <c r="S106" i="23"/>
  <c r="R106" i="23"/>
  <c r="E106" i="23"/>
  <c r="S105" i="23"/>
  <c r="R105" i="23"/>
  <c r="E105" i="23"/>
  <c r="U105" i="23" s="1"/>
  <c r="T104" i="23"/>
  <c r="S104" i="23"/>
  <c r="R104" i="23"/>
  <c r="E104" i="23"/>
  <c r="U104" i="23" s="1"/>
  <c r="S103" i="23"/>
  <c r="R103" i="23"/>
  <c r="E103" i="23"/>
  <c r="S102" i="23"/>
  <c r="R102" i="23"/>
  <c r="E102" i="23"/>
  <c r="S101" i="23"/>
  <c r="R101" i="23"/>
  <c r="E101" i="23"/>
  <c r="U101" i="23" s="1"/>
  <c r="S100" i="23"/>
  <c r="R100" i="23"/>
  <c r="E100" i="23"/>
  <c r="U100" i="23" s="1"/>
  <c r="S99" i="23"/>
  <c r="R99" i="23"/>
  <c r="E99" i="23"/>
  <c r="U99" i="23" s="1"/>
  <c r="S98" i="23"/>
  <c r="R98" i="23"/>
  <c r="E98" i="23"/>
  <c r="S97" i="23"/>
  <c r="R97" i="23"/>
  <c r="E97" i="23"/>
  <c r="U97" i="23" s="1"/>
  <c r="W96" i="23"/>
  <c r="W113" i="23" s="1"/>
  <c r="V96" i="23"/>
  <c r="V113" i="23" s="1"/>
  <c r="M96" i="23"/>
  <c r="M113" i="23" s="1"/>
  <c r="S113" i="23" s="1"/>
  <c r="L96" i="23"/>
  <c r="L113" i="23" s="1"/>
  <c r="R113" i="23" s="1"/>
  <c r="K96" i="23"/>
  <c r="K113" i="23" s="1"/>
  <c r="J96" i="23"/>
  <c r="J113" i="23" s="1"/>
  <c r="I96" i="23"/>
  <c r="I113" i="23" s="1"/>
  <c r="H96" i="23"/>
  <c r="H113" i="23" s="1"/>
  <c r="G96" i="23"/>
  <c r="G113" i="23" s="1"/>
  <c r="F96" i="23"/>
  <c r="F113" i="23" s="1"/>
  <c r="D96" i="23"/>
  <c r="D113" i="23" s="1"/>
  <c r="C96" i="23"/>
  <c r="C113" i="23" s="1"/>
  <c r="B96" i="23"/>
  <c r="B113" i="23" s="1"/>
  <c r="W114" i="24"/>
  <c r="V114" i="24"/>
  <c r="U114" i="24"/>
  <c r="Q114" i="24"/>
  <c r="P114" i="24"/>
  <c r="O114" i="24"/>
  <c r="N114" i="24"/>
  <c r="M114" i="24"/>
  <c r="S114" i="24" s="1"/>
  <c r="L114" i="24"/>
  <c r="R114" i="24" s="1"/>
  <c r="K114" i="24"/>
  <c r="J114" i="24"/>
  <c r="I114" i="24"/>
  <c r="H114" i="24"/>
  <c r="G114" i="24"/>
  <c r="F114" i="24"/>
  <c r="E114" i="24"/>
  <c r="T114" i="24" s="1"/>
  <c r="D114" i="24"/>
  <c r="C114" i="24"/>
  <c r="B114" i="24"/>
  <c r="Q113" i="24"/>
  <c r="P113" i="24"/>
  <c r="O113" i="24"/>
  <c r="N113" i="24"/>
  <c r="U112" i="24"/>
  <c r="T112" i="24"/>
  <c r="S112" i="24"/>
  <c r="R112" i="24"/>
  <c r="S111" i="24"/>
  <c r="R111" i="24"/>
  <c r="E111" i="24"/>
  <c r="T111" i="24" s="1"/>
  <c r="S110" i="24"/>
  <c r="R110" i="24"/>
  <c r="E110" i="24"/>
  <c r="U110" i="24" s="1"/>
  <c r="S109" i="24"/>
  <c r="R109" i="24"/>
  <c r="E109" i="24"/>
  <c r="U109" i="24" s="1"/>
  <c r="S108" i="24"/>
  <c r="R108" i="24"/>
  <c r="E108" i="24"/>
  <c r="U108" i="24" s="1"/>
  <c r="S107" i="24"/>
  <c r="R107" i="24"/>
  <c r="E107" i="24"/>
  <c r="T106" i="24"/>
  <c r="S106" i="24"/>
  <c r="R106" i="24"/>
  <c r="E106" i="24"/>
  <c r="U106" i="24" s="1"/>
  <c r="S105" i="24"/>
  <c r="R105" i="24"/>
  <c r="E105" i="24"/>
  <c r="U105" i="24" s="1"/>
  <c r="U104" i="24"/>
  <c r="S104" i="24"/>
  <c r="R104" i="24"/>
  <c r="E104" i="24"/>
  <c r="T104" i="24" s="1"/>
  <c r="S103" i="24"/>
  <c r="R103" i="24"/>
  <c r="E103" i="24"/>
  <c r="T103" i="24" s="1"/>
  <c r="S102" i="24"/>
  <c r="R102" i="24"/>
  <c r="E102" i="24"/>
  <c r="U102" i="24" s="1"/>
  <c r="S101" i="24"/>
  <c r="R101" i="24"/>
  <c r="E101" i="24"/>
  <c r="T101" i="24" s="1"/>
  <c r="S100" i="24"/>
  <c r="R100" i="24"/>
  <c r="E100" i="24"/>
  <c r="U100" i="24" s="1"/>
  <c r="S99" i="24"/>
  <c r="R99" i="24"/>
  <c r="E99" i="24"/>
  <c r="T99" i="24" s="1"/>
  <c r="S98" i="24"/>
  <c r="R98" i="24"/>
  <c r="E98" i="24"/>
  <c r="U98" i="24" s="1"/>
  <c r="S97" i="24"/>
  <c r="R97" i="24"/>
  <c r="E97" i="24"/>
  <c r="U97" i="24" s="1"/>
  <c r="W96" i="24"/>
  <c r="W113" i="24" s="1"/>
  <c r="V96" i="24"/>
  <c r="V113" i="24" s="1"/>
  <c r="M96" i="24"/>
  <c r="M113" i="24" s="1"/>
  <c r="S113" i="24" s="1"/>
  <c r="L96" i="24"/>
  <c r="L113" i="24" s="1"/>
  <c r="R113" i="24" s="1"/>
  <c r="K96" i="24"/>
  <c r="K113" i="24" s="1"/>
  <c r="J96" i="24"/>
  <c r="J113" i="24" s="1"/>
  <c r="I96" i="24"/>
  <c r="I113" i="24" s="1"/>
  <c r="H96" i="24"/>
  <c r="H113" i="24" s="1"/>
  <c r="G96" i="24"/>
  <c r="G113" i="24" s="1"/>
  <c r="F96" i="24"/>
  <c r="F113" i="24" s="1"/>
  <c r="D96" i="24"/>
  <c r="D113" i="24" s="1"/>
  <c r="C96" i="24"/>
  <c r="C113" i="24" s="1"/>
  <c r="B96" i="24"/>
  <c r="B113" i="24" s="1"/>
  <c r="W114" i="25"/>
  <c r="V114" i="25"/>
  <c r="Q114" i="25"/>
  <c r="P114" i="25"/>
  <c r="O114" i="25"/>
  <c r="N114" i="25"/>
  <c r="M114" i="25"/>
  <c r="S114" i="25" s="1"/>
  <c r="L114" i="25"/>
  <c r="R114" i="25" s="1"/>
  <c r="K114" i="25"/>
  <c r="J114" i="25"/>
  <c r="I114" i="25"/>
  <c r="H114" i="25"/>
  <c r="G114" i="25"/>
  <c r="F114" i="25"/>
  <c r="E114" i="25"/>
  <c r="U114" i="25" s="1"/>
  <c r="D114" i="25"/>
  <c r="C114" i="25"/>
  <c r="B114" i="25"/>
  <c r="Q113" i="25"/>
  <c r="P113" i="25"/>
  <c r="O113" i="25"/>
  <c r="N113" i="25"/>
  <c r="U112" i="25"/>
  <c r="T112" i="25"/>
  <c r="S112" i="25"/>
  <c r="R112" i="25"/>
  <c r="S111" i="25"/>
  <c r="R111" i="25"/>
  <c r="E111" i="25"/>
  <c r="T111" i="25" s="1"/>
  <c r="S110" i="25"/>
  <c r="R110" i="25"/>
  <c r="E110" i="25"/>
  <c r="T110" i="25" s="1"/>
  <c r="S109" i="25"/>
  <c r="R109" i="25"/>
  <c r="E109" i="25"/>
  <c r="S108" i="25"/>
  <c r="R108" i="25"/>
  <c r="E108" i="25"/>
  <c r="U108" i="25" s="1"/>
  <c r="S107" i="25"/>
  <c r="R107" i="25"/>
  <c r="E107" i="25"/>
  <c r="U107" i="25" s="1"/>
  <c r="S106" i="25"/>
  <c r="R106" i="25"/>
  <c r="E106" i="25"/>
  <c r="U106" i="25" s="1"/>
  <c r="S105" i="25"/>
  <c r="R105" i="25"/>
  <c r="E105" i="25"/>
  <c r="U105" i="25" s="1"/>
  <c r="S104" i="25"/>
  <c r="R104" i="25"/>
  <c r="E104" i="25"/>
  <c r="S103" i="25"/>
  <c r="R103" i="25"/>
  <c r="E103" i="25"/>
  <c r="T103" i="25" s="1"/>
  <c r="S102" i="25"/>
  <c r="R102" i="25"/>
  <c r="E102" i="25"/>
  <c r="T102" i="25" s="1"/>
  <c r="S101" i="25"/>
  <c r="R101" i="25"/>
  <c r="E101" i="25"/>
  <c r="T101" i="25" s="1"/>
  <c r="S100" i="25"/>
  <c r="R100" i="25"/>
  <c r="E100" i="25"/>
  <c r="U100" i="25" s="1"/>
  <c r="T99" i="25"/>
  <c r="S99" i="25"/>
  <c r="R99" i="25"/>
  <c r="E99" i="25"/>
  <c r="U99" i="25" s="1"/>
  <c r="S98" i="25"/>
  <c r="R98" i="25"/>
  <c r="E98" i="25"/>
  <c r="U98" i="25" s="1"/>
  <c r="S97" i="25"/>
  <c r="R97" i="25"/>
  <c r="E97" i="25"/>
  <c r="W96" i="25"/>
  <c r="W113" i="25" s="1"/>
  <c r="V96" i="25"/>
  <c r="V113" i="25" s="1"/>
  <c r="M96" i="25"/>
  <c r="M113" i="25" s="1"/>
  <c r="S113" i="25" s="1"/>
  <c r="L96" i="25"/>
  <c r="L113" i="25" s="1"/>
  <c r="R113" i="25" s="1"/>
  <c r="K96" i="25"/>
  <c r="K113" i="25" s="1"/>
  <c r="J96" i="25"/>
  <c r="J113" i="25" s="1"/>
  <c r="I96" i="25"/>
  <c r="I113" i="25" s="1"/>
  <c r="H96" i="25"/>
  <c r="H113" i="25" s="1"/>
  <c r="G96" i="25"/>
  <c r="G113" i="25" s="1"/>
  <c r="F96" i="25"/>
  <c r="F113" i="25" s="1"/>
  <c r="D96" i="25"/>
  <c r="D113" i="25" s="1"/>
  <c r="C96" i="25"/>
  <c r="C113" i="25" s="1"/>
  <c r="B96" i="25"/>
  <c r="B113" i="25" s="1"/>
  <c r="W114" i="26"/>
  <c r="V114" i="26"/>
  <c r="R114" i="26"/>
  <c r="Q114" i="26"/>
  <c r="P114" i="26"/>
  <c r="O114" i="26"/>
  <c r="N114" i="26"/>
  <c r="M114" i="26"/>
  <c r="S114" i="26" s="1"/>
  <c r="L114" i="26"/>
  <c r="K114" i="26"/>
  <c r="J114" i="26"/>
  <c r="I114" i="26"/>
  <c r="H114" i="26"/>
  <c r="G114" i="26"/>
  <c r="F114" i="26"/>
  <c r="E114" i="26"/>
  <c r="U114" i="26" s="1"/>
  <c r="D114" i="26"/>
  <c r="C114" i="26"/>
  <c r="B114" i="26"/>
  <c r="Q113" i="26"/>
  <c r="P113" i="26"/>
  <c r="O113" i="26"/>
  <c r="N113" i="26"/>
  <c r="U112" i="26"/>
  <c r="T112" i="26"/>
  <c r="S112" i="26"/>
  <c r="R112" i="26"/>
  <c r="S111" i="26"/>
  <c r="R111" i="26"/>
  <c r="E111" i="26"/>
  <c r="T111" i="26" s="1"/>
  <c r="S110" i="26"/>
  <c r="R110" i="26"/>
  <c r="E110" i="26"/>
  <c r="S109" i="26"/>
  <c r="R109" i="26"/>
  <c r="E109" i="26"/>
  <c r="U109" i="26" s="1"/>
  <c r="S108" i="26"/>
  <c r="R108" i="26"/>
  <c r="E108" i="26"/>
  <c r="S107" i="26"/>
  <c r="R107" i="26"/>
  <c r="E107" i="26"/>
  <c r="U107" i="26" s="1"/>
  <c r="S106" i="26"/>
  <c r="R106" i="26"/>
  <c r="E106" i="26"/>
  <c r="U106" i="26" s="1"/>
  <c r="S105" i="26"/>
  <c r="R105" i="26"/>
  <c r="E105" i="26"/>
  <c r="U105" i="26" s="1"/>
  <c r="S104" i="26"/>
  <c r="R104" i="26"/>
  <c r="E104" i="26"/>
  <c r="T104" i="26" s="1"/>
  <c r="S103" i="26"/>
  <c r="R103" i="26"/>
  <c r="E103" i="26"/>
  <c r="U103" i="26" s="1"/>
  <c r="S102" i="26"/>
  <c r="R102" i="26"/>
  <c r="E102" i="26"/>
  <c r="S101" i="26"/>
  <c r="R101" i="26"/>
  <c r="E101" i="26"/>
  <c r="U101" i="26" s="1"/>
  <c r="S100" i="26"/>
  <c r="R100" i="26"/>
  <c r="E100" i="26"/>
  <c r="S99" i="26"/>
  <c r="R99" i="26"/>
  <c r="E99" i="26"/>
  <c r="U99" i="26" s="1"/>
  <c r="S98" i="26"/>
  <c r="R98" i="26"/>
  <c r="E98" i="26"/>
  <c r="U98" i="26" s="1"/>
  <c r="T97" i="26"/>
  <c r="S97" i="26"/>
  <c r="R97" i="26"/>
  <c r="E97" i="26"/>
  <c r="U97" i="26" s="1"/>
  <c r="W96" i="26"/>
  <c r="W113" i="26" s="1"/>
  <c r="V96" i="26"/>
  <c r="V113" i="26" s="1"/>
  <c r="M96" i="26"/>
  <c r="S96" i="26" s="1"/>
  <c r="L96" i="26"/>
  <c r="L113" i="26" s="1"/>
  <c r="R113" i="26" s="1"/>
  <c r="K96" i="26"/>
  <c r="K113" i="26" s="1"/>
  <c r="J96" i="26"/>
  <c r="J113" i="26" s="1"/>
  <c r="I96" i="26"/>
  <c r="I113" i="26" s="1"/>
  <c r="H96" i="26"/>
  <c r="H113" i="26" s="1"/>
  <c r="G96" i="26"/>
  <c r="G113" i="26" s="1"/>
  <c r="F96" i="26"/>
  <c r="F113" i="26" s="1"/>
  <c r="D96" i="26"/>
  <c r="D113" i="26" s="1"/>
  <c r="C96" i="26"/>
  <c r="C113" i="26" s="1"/>
  <c r="B96" i="26"/>
  <c r="B113" i="26" s="1"/>
  <c r="W114" i="27"/>
  <c r="V114" i="27"/>
  <c r="Q114" i="27"/>
  <c r="P114" i="27"/>
  <c r="O114" i="27"/>
  <c r="N114" i="27"/>
  <c r="M114" i="27"/>
  <c r="S114" i="27" s="1"/>
  <c r="L114" i="27"/>
  <c r="R114" i="27" s="1"/>
  <c r="K114" i="27"/>
  <c r="J114" i="27"/>
  <c r="I114" i="27"/>
  <c r="H114" i="27"/>
  <c r="G114" i="27"/>
  <c r="F114" i="27"/>
  <c r="E114" i="27"/>
  <c r="D114" i="27"/>
  <c r="C114" i="27"/>
  <c r="B114" i="27"/>
  <c r="Q113" i="27"/>
  <c r="P113" i="27"/>
  <c r="O113" i="27"/>
  <c r="N113" i="27"/>
  <c r="M113" i="27"/>
  <c r="S113" i="27" s="1"/>
  <c r="U112" i="27"/>
  <c r="T112" i="27"/>
  <c r="S112" i="27"/>
  <c r="R112" i="27"/>
  <c r="S111" i="27"/>
  <c r="R111" i="27"/>
  <c r="E111" i="27"/>
  <c r="T111" i="27" s="1"/>
  <c r="S110" i="27"/>
  <c r="R110" i="27"/>
  <c r="E110" i="27"/>
  <c r="U110" i="27" s="1"/>
  <c r="S109" i="27"/>
  <c r="R109" i="27"/>
  <c r="E109" i="27"/>
  <c r="U109" i="27" s="1"/>
  <c r="S108" i="27"/>
  <c r="R108" i="27"/>
  <c r="E108" i="27"/>
  <c r="S107" i="27"/>
  <c r="R107" i="27"/>
  <c r="E107" i="27"/>
  <c r="U107" i="27" s="1"/>
  <c r="S106" i="27"/>
  <c r="R106" i="27"/>
  <c r="E106" i="27"/>
  <c r="S105" i="27"/>
  <c r="R105" i="27"/>
  <c r="E105" i="27"/>
  <c r="T105" i="27" s="1"/>
  <c r="S104" i="27"/>
  <c r="R104" i="27"/>
  <c r="E104" i="27"/>
  <c r="S103" i="27"/>
  <c r="R103" i="27"/>
  <c r="E103" i="27"/>
  <c r="T103" i="27" s="1"/>
  <c r="S102" i="27"/>
  <c r="R102" i="27"/>
  <c r="E102" i="27"/>
  <c r="U102" i="27" s="1"/>
  <c r="S101" i="27"/>
  <c r="R101" i="27"/>
  <c r="E101" i="27"/>
  <c r="U101" i="27" s="1"/>
  <c r="S100" i="27"/>
  <c r="R100" i="27"/>
  <c r="E100" i="27"/>
  <c r="S99" i="27"/>
  <c r="R99" i="27"/>
  <c r="E99" i="27"/>
  <c r="U99" i="27" s="1"/>
  <c r="S98" i="27"/>
  <c r="R98" i="27"/>
  <c r="E98" i="27"/>
  <c r="S97" i="27"/>
  <c r="R97" i="27"/>
  <c r="E97" i="27"/>
  <c r="T97" i="27" s="1"/>
  <c r="W96" i="27"/>
  <c r="W113" i="27" s="1"/>
  <c r="V96" i="27"/>
  <c r="V113" i="27" s="1"/>
  <c r="M96" i="27"/>
  <c r="S96" i="27" s="1"/>
  <c r="L96" i="27"/>
  <c r="L113" i="27" s="1"/>
  <c r="R113" i="27" s="1"/>
  <c r="K96" i="27"/>
  <c r="K113" i="27" s="1"/>
  <c r="J96" i="27"/>
  <c r="J113" i="27" s="1"/>
  <c r="I96" i="27"/>
  <c r="I113" i="27" s="1"/>
  <c r="H96" i="27"/>
  <c r="H113" i="27" s="1"/>
  <c r="G96" i="27"/>
  <c r="G113" i="27" s="1"/>
  <c r="F96" i="27"/>
  <c r="F113" i="27" s="1"/>
  <c r="D96" i="27"/>
  <c r="D113" i="27" s="1"/>
  <c r="C96" i="27"/>
  <c r="C113" i="27" s="1"/>
  <c r="B96" i="27"/>
  <c r="B113" i="27" s="1"/>
  <c r="W114" i="28"/>
  <c r="V114" i="28"/>
  <c r="Q114" i="28"/>
  <c r="P114" i="28"/>
  <c r="O114" i="28"/>
  <c r="N114" i="28"/>
  <c r="M114" i="28"/>
  <c r="S114" i="28" s="1"/>
  <c r="L114" i="28"/>
  <c r="R114" i="28" s="1"/>
  <c r="K114" i="28"/>
  <c r="J114" i="28"/>
  <c r="I114" i="28"/>
  <c r="H114" i="28"/>
  <c r="G114" i="28"/>
  <c r="F114" i="28"/>
  <c r="E114" i="28"/>
  <c r="D114" i="28"/>
  <c r="C114" i="28"/>
  <c r="B114" i="28"/>
  <c r="Q113" i="28"/>
  <c r="P113" i="28"/>
  <c r="O113" i="28"/>
  <c r="N113" i="28"/>
  <c r="B113" i="28"/>
  <c r="U112" i="28"/>
  <c r="T112" i="28"/>
  <c r="S112" i="28"/>
  <c r="R112" i="28"/>
  <c r="S111" i="28"/>
  <c r="R111" i="28"/>
  <c r="E111" i="28"/>
  <c r="U111" i="28" s="1"/>
  <c r="U110" i="28"/>
  <c r="T110" i="28"/>
  <c r="S110" i="28"/>
  <c r="R110" i="28"/>
  <c r="E110" i="28"/>
  <c r="S109" i="28"/>
  <c r="R109" i="28"/>
  <c r="E109" i="28"/>
  <c r="U109" i="28" s="1"/>
  <c r="S108" i="28"/>
  <c r="R108" i="28"/>
  <c r="E108" i="28"/>
  <c r="U108" i="28" s="1"/>
  <c r="S107" i="28"/>
  <c r="R107" i="28"/>
  <c r="E107" i="28"/>
  <c r="U107" i="28" s="1"/>
  <c r="S106" i="28"/>
  <c r="R106" i="28"/>
  <c r="E106" i="28"/>
  <c r="T106" i="28" s="1"/>
  <c r="S105" i="28"/>
  <c r="R105" i="28"/>
  <c r="E105" i="28"/>
  <c r="U105" i="28" s="1"/>
  <c r="S104" i="28"/>
  <c r="R104" i="28"/>
  <c r="E104" i="28"/>
  <c r="T104" i="28" s="1"/>
  <c r="S103" i="28"/>
  <c r="R103" i="28"/>
  <c r="E103" i="28"/>
  <c r="U103" i="28" s="1"/>
  <c r="S102" i="28"/>
  <c r="R102" i="28"/>
  <c r="E102" i="28"/>
  <c r="U102" i="28" s="1"/>
  <c r="S101" i="28"/>
  <c r="R101" i="28"/>
  <c r="E101" i="28"/>
  <c r="U101" i="28" s="1"/>
  <c r="S100" i="28"/>
  <c r="R100" i="28"/>
  <c r="E100" i="28"/>
  <c r="U100" i="28" s="1"/>
  <c r="S99" i="28"/>
  <c r="R99" i="28"/>
  <c r="E99" i="28"/>
  <c r="U99" i="28" s="1"/>
  <c r="S98" i="28"/>
  <c r="R98" i="28"/>
  <c r="E98" i="28"/>
  <c r="T98" i="28" s="1"/>
  <c r="S97" i="28"/>
  <c r="R97" i="28"/>
  <c r="E97" i="28"/>
  <c r="U97" i="28" s="1"/>
  <c r="W96" i="28"/>
  <c r="W113" i="28" s="1"/>
  <c r="V96" i="28"/>
  <c r="V113" i="28" s="1"/>
  <c r="M96" i="28"/>
  <c r="M113" i="28" s="1"/>
  <c r="S113" i="28" s="1"/>
  <c r="L96" i="28"/>
  <c r="R96" i="28" s="1"/>
  <c r="K96" i="28"/>
  <c r="K113" i="28" s="1"/>
  <c r="J96" i="28"/>
  <c r="J113" i="28" s="1"/>
  <c r="I96" i="28"/>
  <c r="I113" i="28" s="1"/>
  <c r="H96" i="28"/>
  <c r="H113" i="28" s="1"/>
  <c r="G96" i="28"/>
  <c r="G113" i="28" s="1"/>
  <c r="F96" i="28"/>
  <c r="F113" i="28" s="1"/>
  <c r="D96" i="28"/>
  <c r="D113" i="28" s="1"/>
  <c r="C96" i="28"/>
  <c r="C113" i="28" s="1"/>
  <c r="B96" i="28"/>
  <c r="W114" i="29"/>
  <c r="V114" i="29"/>
  <c r="Q114" i="29"/>
  <c r="P114" i="29"/>
  <c r="O114" i="29"/>
  <c r="N114" i="29"/>
  <c r="M114" i="29"/>
  <c r="S114" i="29" s="1"/>
  <c r="L114" i="29"/>
  <c r="R114" i="29" s="1"/>
  <c r="K114" i="29"/>
  <c r="J114" i="29"/>
  <c r="I114" i="29"/>
  <c r="H114" i="29"/>
  <c r="G114" i="29"/>
  <c r="F114" i="29"/>
  <c r="E114" i="29"/>
  <c r="U114" i="29" s="1"/>
  <c r="D114" i="29"/>
  <c r="C114" i="29"/>
  <c r="B114" i="29"/>
  <c r="Q113" i="29"/>
  <c r="P113" i="29"/>
  <c r="O113" i="29"/>
  <c r="N113" i="29"/>
  <c r="U112" i="29"/>
  <c r="T112" i="29"/>
  <c r="S112" i="29"/>
  <c r="R112" i="29"/>
  <c r="U111" i="29"/>
  <c r="S111" i="29"/>
  <c r="R111" i="29"/>
  <c r="E111" i="29"/>
  <c r="T111" i="29" s="1"/>
  <c r="T110" i="29"/>
  <c r="S110" i="29"/>
  <c r="R110" i="29"/>
  <c r="E110" i="29"/>
  <c r="U110" i="29" s="1"/>
  <c r="S109" i="29"/>
  <c r="R109" i="29"/>
  <c r="E109" i="29"/>
  <c r="U109" i="29" s="1"/>
  <c r="S108" i="29"/>
  <c r="R108" i="29"/>
  <c r="E108" i="29"/>
  <c r="U108" i="29" s="1"/>
  <c r="S107" i="29"/>
  <c r="R107" i="29"/>
  <c r="E107" i="29"/>
  <c r="T107" i="29" s="1"/>
  <c r="S106" i="29"/>
  <c r="R106" i="29"/>
  <c r="E106" i="29"/>
  <c r="U106" i="29" s="1"/>
  <c r="U105" i="29"/>
  <c r="S105" i="29"/>
  <c r="R105" i="29"/>
  <c r="E105" i="29"/>
  <c r="T105" i="29" s="1"/>
  <c r="S104" i="29"/>
  <c r="R104" i="29"/>
  <c r="E104" i="29"/>
  <c r="T104" i="29" s="1"/>
  <c r="S103" i="29"/>
  <c r="R103" i="29"/>
  <c r="E103" i="29"/>
  <c r="T103" i="29" s="1"/>
  <c r="S102" i="29"/>
  <c r="R102" i="29"/>
  <c r="E102" i="29"/>
  <c r="S101" i="29"/>
  <c r="R101" i="29"/>
  <c r="E101" i="29"/>
  <c r="U101" i="29" s="1"/>
  <c r="S100" i="29"/>
  <c r="R100" i="29"/>
  <c r="E100" i="29"/>
  <c r="U100" i="29" s="1"/>
  <c r="S99" i="29"/>
  <c r="R99" i="29"/>
  <c r="E99" i="29"/>
  <c r="T99" i="29" s="1"/>
  <c r="S98" i="29"/>
  <c r="R98" i="29"/>
  <c r="E98" i="29"/>
  <c r="U98" i="29" s="1"/>
  <c r="S97" i="29"/>
  <c r="R97" i="29"/>
  <c r="E97" i="29"/>
  <c r="W96" i="29"/>
  <c r="W113" i="29" s="1"/>
  <c r="V96" i="29"/>
  <c r="V113" i="29" s="1"/>
  <c r="M96" i="29"/>
  <c r="S96" i="29" s="1"/>
  <c r="L96" i="29"/>
  <c r="R96" i="29" s="1"/>
  <c r="K96" i="29"/>
  <c r="K113" i="29" s="1"/>
  <c r="J96" i="29"/>
  <c r="J113" i="29" s="1"/>
  <c r="I96" i="29"/>
  <c r="I113" i="29" s="1"/>
  <c r="H96" i="29"/>
  <c r="H113" i="29" s="1"/>
  <c r="G96" i="29"/>
  <c r="G113" i="29" s="1"/>
  <c r="F96" i="29"/>
  <c r="F113" i="29" s="1"/>
  <c r="D96" i="29"/>
  <c r="D113" i="29" s="1"/>
  <c r="C96" i="29"/>
  <c r="C113" i="29" s="1"/>
  <c r="B96" i="29"/>
  <c r="B113" i="29" s="1"/>
  <c r="W114" i="30"/>
  <c r="V114" i="30"/>
  <c r="R114" i="30"/>
  <c r="Q114" i="30"/>
  <c r="P114" i="30"/>
  <c r="O114" i="30"/>
  <c r="N114" i="30"/>
  <c r="M114" i="30"/>
  <c r="S114" i="30" s="1"/>
  <c r="L114" i="30"/>
  <c r="K114" i="30"/>
  <c r="J114" i="30"/>
  <c r="I114" i="30"/>
  <c r="H114" i="30"/>
  <c r="G114" i="30"/>
  <c r="F114" i="30"/>
  <c r="E114" i="30"/>
  <c r="U114" i="30" s="1"/>
  <c r="D114" i="30"/>
  <c r="C114" i="30"/>
  <c r="B114" i="30"/>
  <c r="Q113" i="30"/>
  <c r="P113" i="30"/>
  <c r="O113" i="30"/>
  <c r="N113" i="30"/>
  <c r="U112" i="30"/>
  <c r="T112" i="30"/>
  <c r="S112" i="30"/>
  <c r="R112" i="30"/>
  <c r="S111" i="30"/>
  <c r="R111" i="30"/>
  <c r="E111" i="30"/>
  <c r="U111" i="30" s="1"/>
  <c r="S110" i="30"/>
  <c r="R110" i="30"/>
  <c r="E110" i="30"/>
  <c r="S109" i="30"/>
  <c r="R109" i="30"/>
  <c r="E109" i="30"/>
  <c r="U109" i="30" s="1"/>
  <c r="S108" i="30"/>
  <c r="R108" i="30"/>
  <c r="E108" i="30"/>
  <c r="T108" i="30" s="1"/>
  <c r="S107" i="30"/>
  <c r="R107" i="30"/>
  <c r="E107" i="30"/>
  <c r="S106" i="30"/>
  <c r="R106" i="30"/>
  <c r="E106" i="30"/>
  <c r="T106" i="30" s="1"/>
  <c r="S105" i="30"/>
  <c r="R105" i="30"/>
  <c r="E105" i="30"/>
  <c r="T105" i="30" s="1"/>
  <c r="U104" i="30"/>
  <c r="S104" i="30"/>
  <c r="R104" i="30"/>
  <c r="E104" i="30"/>
  <c r="T104" i="30" s="1"/>
  <c r="S103" i="30"/>
  <c r="R103" i="30"/>
  <c r="E103" i="30"/>
  <c r="S102" i="30"/>
  <c r="R102" i="30"/>
  <c r="E102" i="30"/>
  <c r="S101" i="30"/>
  <c r="R101" i="30"/>
  <c r="E101" i="30"/>
  <c r="U101" i="30" s="1"/>
  <c r="S100" i="30"/>
  <c r="R100" i="30"/>
  <c r="E100" i="30"/>
  <c r="T100" i="30" s="1"/>
  <c r="S99" i="30"/>
  <c r="R99" i="30"/>
  <c r="E99" i="30"/>
  <c r="U99" i="30" s="1"/>
  <c r="S98" i="30"/>
  <c r="R98" i="30"/>
  <c r="E98" i="30"/>
  <c r="T98" i="30" s="1"/>
  <c r="U97" i="30"/>
  <c r="S97" i="30"/>
  <c r="R97" i="30"/>
  <c r="E97" i="30"/>
  <c r="T97" i="30" s="1"/>
  <c r="W96" i="30"/>
  <c r="W113" i="30" s="1"/>
  <c r="V96" i="30"/>
  <c r="V113" i="30" s="1"/>
  <c r="M96" i="30"/>
  <c r="L96" i="30"/>
  <c r="R96" i="30" s="1"/>
  <c r="K96" i="30"/>
  <c r="K113" i="30" s="1"/>
  <c r="J96" i="30"/>
  <c r="J113" i="30" s="1"/>
  <c r="I96" i="30"/>
  <c r="I113" i="30" s="1"/>
  <c r="H96" i="30"/>
  <c r="H113" i="30" s="1"/>
  <c r="G96" i="30"/>
  <c r="G113" i="30" s="1"/>
  <c r="F96" i="30"/>
  <c r="F113" i="30" s="1"/>
  <c r="D96" i="30"/>
  <c r="D113" i="30" s="1"/>
  <c r="C96" i="30"/>
  <c r="C113" i="30" s="1"/>
  <c r="B96" i="30"/>
  <c r="B113" i="30" s="1"/>
  <c r="W114" i="31"/>
  <c r="V114" i="31"/>
  <c r="Q114" i="31"/>
  <c r="P114" i="31"/>
  <c r="O114" i="31"/>
  <c r="N114" i="31"/>
  <c r="M114" i="31"/>
  <c r="S114" i="31" s="1"/>
  <c r="L114" i="31"/>
  <c r="R114" i="31" s="1"/>
  <c r="K114" i="31"/>
  <c r="J114" i="31"/>
  <c r="I114" i="31"/>
  <c r="H114" i="31"/>
  <c r="G114" i="31"/>
  <c r="F114" i="31"/>
  <c r="E114" i="31"/>
  <c r="T114" i="31" s="1"/>
  <c r="D114" i="31"/>
  <c r="C114" i="31"/>
  <c r="B114" i="31"/>
  <c r="Q113" i="31"/>
  <c r="P113" i="31"/>
  <c r="O113" i="31"/>
  <c r="N113" i="31"/>
  <c r="U112" i="31"/>
  <c r="T112" i="31"/>
  <c r="S112" i="31"/>
  <c r="R112" i="31"/>
  <c r="S111" i="31"/>
  <c r="R111" i="31"/>
  <c r="E111" i="31"/>
  <c r="S110" i="31"/>
  <c r="R110" i="31"/>
  <c r="E110" i="31"/>
  <c r="U110" i="31" s="1"/>
  <c r="S109" i="31"/>
  <c r="R109" i="31"/>
  <c r="E109" i="31"/>
  <c r="T109" i="31" s="1"/>
  <c r="S108" i="31"/>
  <c r="R108" i="31"/>
  <c r="E108" i="31"/>
  <c r="U108" i="31" s="1"/>
  <c r="U107" i="31"/>
  <c r="S107" i="31"/>
  <c r="R107" i="31"/>
  <c r="E107" i="31"/>
  <c r="T107" i="31" s="1"/>
  <c r="S106" i="31"/>
  <c r="R106" i="31"/>
  <c r="E106" i="31"/>
  <c r="U106" i="31" s="1"/>
  <c r="T105" i="31"/>
  <c r="S105" i="31"/>
  <c r="R105" i="31"/>
  <c r="E105" i="31"/>
  <c r="U105" i="31" s="1"/>
  <c r="S104" i="31"/>
  <c r="R104" i="31"/>
  <c r="E104" i="31"/>
  <c r="U104" i="31" s="1"/>
  <c r="S103" i="31"/>
  <c r="R103" i="31"/>
  <c r="E103" i="31"/>
  <c r="S102" i="31"/>
  <c r="R102" i="31"/>
  <c r="E102" i="31"/>
  <c r="U102" i="31" s="1"/>
  <c r="S101" i="31"/>
  <c r="R101" i="31"/>
  <c r="E101" i="31"/>
  <c r="T101" i="31" s="1"/>
  <c r="S100" i="31"/>
  <c r="R100" i="31"/>
  <c r="E100" i="31"/>
  <c r="U100" i="31" s="1"/>
  <c r="S99" i="31"/>
  <c r="R99" i="31"/>
  <c r="E99" i="31"/>
  <c r="T99" i="31" s="1"/>
  <c r="S98" i="31"/>
  <c r="R98" i="31"/>
  <c r="E98" i="31"/>
  <c r="U98" i="31" s="1"/>
  <c r="S97" i="31"/>
  <c r="R97" i="31"/>
  <c r="E97" i="31"/>
  <c r="U97" i="31" s="1"/>
  <c r="W96" i="31"/>
  <c r="W113" i="31" s="1"/>
  <c r="V96" i="31"/>
  <c r="V113" i="31" s="1"/>
  <c r="M96" i="31"/>
  <c r="S96" i="31" s="1"/>
  <c r="L96" i="31"/>
  <c r="L113" i="31" s="1"/>
  <c r="R113" i="31" s="1"/>
  <c r="K96" i="31"/>
  <c r="K113" i="31" s="1"/>
  <c r="J96" i="31"/>
  <c r="J113" i="31" s="1"/>
  <c r="I96" i="31"/>
  <c r="I113" i="31" s="1"/>
  <c r="H96" i="31"/>
  <c r="H113" i="31" s="1"/>
  <c r="G96" i="31"/>
  <c r="G113" i="31" s="1"/>
  <c r="F96" i="31"/>
  <c r="F113" i="31" s="1"/>
  <c r="D96" i="31"/>
  <c r="D113" i="31" s="1"/>
  <c r="C96" i="31"/>
  <c r="C113" i="31" s="1"/>
  <c r="B96" i="31"/>
  <c r="B113" i="31" s="1"/>
  <c r="W114" i="32"/>
  <c r="V114" i="32"/>
  <c r="Q114" i="32"/>
  <c r="P114" i="32"/>
  <c r="O114" i="32"/>
  <c r="N114" i="32"/>
  <c r="M114" i="32"/>
  <c r="S114" i="32" s="1"/>
  <c r="L114" i="32"/>
  <c r="R114" i="32" s="1"/>
  <c r="K114" i="32"/>
  <c r="J114" i="32"/>
  <c r="I114" i="32"/>
  <c r="H114" i="32"/>
  <c r="G114" i="32"/>
  <c r="F114" i="32"/>
  <c r="E114" i="32"/>
  <c r="U114" i="32" s="1"/>
  <c r="D114" i="32"/>
  <c r="C114" i="32"/>
  <c r="B114" i="32"/>
  <c r="Q113" i="32"/>
  <c r="P113" i="32"/>
  <c r="O113" i="32"/>
  <c r="N113" i="32"/>
  <c r="U112" i="32"/>
  <c r="T112" i="32"/>
  <c r="S112" i="32"/>
  <c r="R112" i="32"/>
  <c r="S111" i="32"/>
  <c r="R111" i="32"/>
  <c r="E111" i="32"/>
  <c r="S110" i="32"/>
  <c r="R110" i="32"/>
  <c r="E110" i="32"/>
  <c r="T110" i="32" s="1"/>
  <c r="S109" i="32"/>
  <c r="R109" i="32"/>
  <c r="E109" i="32"/>
  <c r="U108" i="32"/>
  <c r="S108" i="32"/>
  <c r="R108" i="32"/>
  <c r="E108" i="32"/>
  <c r="T108" i="32" s="1"/>
  <c r="S107" i="32"/>
  <c r="R107" i="32"/>
  <c r="E107" i="32"/>
  <c r="U107" i="32" s="1"/>
  <c r="T106" i="32"/>
  <c r="S106" i="32"/>
  <c r="R106" i="32"/>
  <c r="E106" i="32"/>
  <c r="U106" i="32" s="1"/>
  <c r="S105" i="32"/>
  <c r="R105" i="32"/>
  <c r="E105" i="32"/>
  <c r="S104" i="32"/>
  <c r="R104" i="32"/>
  <c r="E104" i="32"/>
  <c r="S103" i="32"/>
  <c r="R103" i="32"/>
  <c r="E103" i="32"/>
  <c r="U103" i="32" s="1"/>
  <c r="S102" i="32"/>
  <c r="R102" i="32"/>
  <c r="E102" i="32"/>
  <c r="T102" i="32" s="1"/>
  <c r="U101" i="32"/>
  <c r="S101" i="32"/>
  <c r="R101" i="32"/>
  <c r="E101" i="32"/>
  <c r="T101" i="32" s="1"/>
  <c r="U100" i="32"/>
  <c r="S100" i="32"/>
  <c r="R100" i="32"/>
  <c r="E100" i="32"/>
  <c r="T100" i="32" s="1"/>
  <c r="S99" i="32"/>
  <c r="R99" i="32"/>
  <c r="E99" i="32"/>
  <c r="U99" i="32" s="1"/>
  <c r="S98" i="32"/>
  <c r="R98" i="32"/>
  <c r="E98" i="32"/>
  <c r="U98" i="32" s="1"/>
  <c r="S97" i="32"/>
  <c r="R97" i="32"/>
  <c r="E97" i="32"/>
  <c r="U97" i="32" s="1"/>
  <c r="W96" i="32"/>
  <c r="W113" i="32" s="1"/>
  <c r="V96" i="32"/>
  <c r="V113" i="32" s="1"/>
  <c r="M96" i="32"/>
  <c r="M113" i="32" s="1"/>
  <c r="S113" i="32" s="1"/>
  <c r="L96" i="32"/>
  <c r="R96" i="32" s="1"/>
  <c r="K96" i="32"/>
  <c r="K113" i="32" s="1"/>
  <c r="J96" i="32"/>
  <c r="J113" i="32" s="1"/>
  <c r="I96" i="32"/>
  <c r="I113" i="32" s="1"/>
  <c r="H96" i="32"/>
  <c r="H113" i="32" s="1"/>
  <c r="G96" i="32"/>
  <c r="G113" i="32" s="1"/>
  <c r="F96" i="32"/>
  <c r="F113" i="32" s="1"/>
  <c r="D96" i="32"/>
  <c r="D113" i="32" s="1"/>
  <c r="C96" i="32"/>
  <c r="C113" i="32" s="1"/>
  <c r="B96" i="32"/>
  <c r="B113" i="32" s="1"/>
  <c r="W114" i="33"/>
  <c r="V114" i="33"/>
  <c r="R114" i="33"/>
  <c r="Q114" i="33"/>
  <c r="P114" i="33"/>
  <c r="O114" i="33"/>
  <c r="N114" i="33"/>
  <c r="M114" i="33"/>
  <c r="S114" i="33" s="1"/>
  <c r="L114" i="33"/>
  <c r="K114" i="33"/>
  <c r="J114" i="33"/>
  <c r="I114" i="33"/>
  <c r="H114" i="33"/>
  <c r="G114" i="33"/>
  <c r="F114" i="33"/>
  <c r="E114" i="33"/>
  <c r="T114" i="33" s="1"/>
  <c r="D114" i="33"/>
  <c r="C114" i="33"/>
  <c r="B114" i="33"/>
  <c r="Q113" i="33"/>
  <c r="P113" i="33"/>
  <c r="O113" i="33"/>
  <c r="N113" i="33"/>
  <c r="U112" i="33"/>
  <c r="T112" i="33"/>
  <c r="S112" i="33"/>
  <c r="R112" i="33"/>
  <c r="S111" i="33"/>
  <c r="R111" i="33"/>
  <c r="E111" i="33"/>
  <c r="T111" i="33" s="1"/>
  <c r="S110" i="33"/>
  <c r="R110" i="33"/>
  <c r="E110" i="33"/>
  <c r="U110" i="33" s="1"/>
  <c r="S109" i="33"/>
  <c r="R109" i="33"/>
  <c r="E109" i="33"/>
  <c r="S108" i="33"/>
  <c r="R108" i="33"/>
  <c r="E108" i="33"/>
  <c r="U108" i="33" s="1"/>
  <c r="S107" i="33"/>
  <c r="R107" i="33"/>
  <c r="E107" i="33"/>
  <c r="S106" i="33"/>
  <c r="R106" i="33"/>
  <c r="E106" i="33"/>
  <c r="U106" i="33" s="1"/>
  <c r="S105" i="33"/>
  <c r="R105" i="33"/>
  <c r="E105" i="33"/>
  <c r="T104" i="33"/>
  <c r="S104" i="33"/>
  <c r="R104" i="33"/>
  <c r="E104" i="33"/>
  <c r="U104" i="33" s="1"/>
  <c r="S103" i="33"/>
  <c r="R103" i="33"/>
  <c r="E103" i="33"/>
  <c r="T103" i="33" s="1"/>
  <c r="T102" i="33"/>
  <c r="S102" i="33"/>
  <c r="R102" i="33"/>
  <c r="E102" i="33"/>
  <c r="U102" i="33" s="1"/>
  <c r="S101" i="33"/>
  <c r="R101" i="33"/>
  <c r="E101" i="33"/>
  <c r="S100" i="33"/>
  <c r="R100" i="33"/>
  <c r="E100" i="33"/>
  <c r="U100" i="33" s="1"/>
  <c r="S99" i="33"/>
  <c r="R99" i="33"/>
  <c r="E99" i="33"/>
  <c r="S98" i="33"/>
  <c r="R98" i="33"/>
  <c r="E98" i="33"/>
  <c r="U98" i="33" s="1"/>
  <c r="S97" i="33"/>
  <c r="R97" i="33"/>
  <c r="E97" i="33"/>
  <c r="W96" i="33"/>
  <c r="W113" i="33" s="1"/>
  <c r="V96" i="33"/>
  <c r="V113" i="33" s="1"/>
  <c r="M96" i="33"/>
  <c r="S96" i="33" s="1"/>
  <c r="L96" i="33"/>
  <c r="K96" i="33"/>
  <c r="K113" i="33" s="1"/>
  <c r="J96" i="33"/>
  <c r="J113" i="33" s="1"/>
  <c r="I96" i="33"/>
  <c r="I113" i="33" s="1"/>
  <c r="H96" i="33"/>
  <c r="H113" i="33" s="1"/>
  <c r="G96" i="33"/>
  <c r="G113" i="33" s="1"/>
  <c r="F96" i="33"/>
  <c r="F113" i="33" s="1"/>
  <c r="D96" i="33"/>
  <c r="D113" i="33" s="1"/>
  <c r="C96" i="33"/>
  <c r="C113" i="33" s="1"/>
  <c r="B96" i="33"/>
  <c r="B113" i="33" s="1"/>
  <c r="W114" i="34"/>
  <c r="V114" i="34"/>
  <c r="Q114" i="34"/>
  <c r="P114" i="34"/>
  <c r="O114" i="34"/>
  <c r="N114" i="34"/>
  <c r="M114" i="34"/>
  <c r="S114" i="34" s="1"/>
  <c r="L114" i="34"/>
  <c r="R114" i="34" s="1"/>
  <c r="K114" i="34"/>
  <c r="J114" i="34"/>
  <c r="I114" i="34"/>
  <c r="H114" i="34"/>
  <c r="G114" i="34"/>
  <c r="F114" i="34"/>
  <c r="E114" i="34"/>
  <c r="U114" i="34" s="1"/>
  <c r="D114" i="34"/>
  <c r="C114" i="34"/>
  <c r="B114" i="34"/>
  <c r="Q113" i="34"/>
  <c r="P113" i="34"/>
  <c r="O113" i="34"/>
  <c r="N113" i="34"/>
  <c r="U112" i="34"/>
  <c r="T112" i="34"/>
  <c r="S112" i="34"/>
  <c r="R112" i="34"/>
  <c r="S111" i="34"/>
  <c r="R111" i="34"/>
  <c r="E111" i="34"/>
  <c r="S110" i="34"/>
  <c r="R110" i="34"/>
  <c r="E110" i="34"/>
  <c r="S109" i="34"/>
  <c r="R109" i="34"/>
  <c r="E109" i="34"/>
  <c r="U109" i="34" s="1"/>
  <c r="S108" i="34"/>
  <c r="R108" i="34"/>
  <c r="E108" i="34"/>
  <c r="S107" i="34"/>
  <c r="R107" i="34"/>
  <c r="E107" i="34"/>
  <c r="U107" i="34" s="1"/>
  <c r="S106" i="34"/>
  <c r="R106" i="34"/>
  <c r="E106" i="34"/>
  <c r="S105" i="34"/>
  <c r="R105" i="34"/>
  <c r="E105" i="34"/>
  <c r="U105" i="34" s="1"/>
  <c r="S104" i="34"/>
  <c r="R104" i="34"/>
  <c r="E104" i="34"/>
  <c r="T104" i="34" s="1"/>
  <c r="S103" i="34"/>
  <c r="R103" i="34"/>
  <c r="E103" i="34"/>
  <c r="S102" i="34"/>
  <c r="R102" i="34"/>
  <c r="E102" i="34"/>
  <c r="T102" i="34" s="1"/>
  <c r="S101" i="34"/>
  <c r="R101" i="34"/>
  <c r="E101" i="34"/>
  <c r="U101" i="34" s="1"/>
  <c r="S100" i="34"/>
  <c r="R100" i="34"/>
  <c r="E100" i="34"/>
  <c r="T100" i="34" s="1"/>
  <c r="S99" i="34"/>
  <c r="R99" i="34"/>
  <c r="E99" i="34"/>
  <c r="U99" i="34" s="1"/>
  <c r="S98" i="34"/>
  <c r="R98" i="34"/>
  <c r="E98" i="34"/>
  <c r="T97" i="34"/>
  <c r="S97" i="34"/>
  <c r="R97" i="34"/>
  <c r="E97" i="34"/>
  <c r="U97" i="34" s="1"/>
  <c r="W96" i="34"/>
  <c r="W113" i="34" s="1"/>
  <c r="V96" i="34"/>
  <c r="V113" i="34" s="1"/>
  <c r="M96" i="34"/>
  <c r="M113" i="34" s="1"/>
  <c r="S113" i="34" s="1"/>
  <c r="L96" i="34"/>
  <c r="L113" i="34" s="1"/>
  <c r="R113" i="34" s="1"/>
  <c r="K96" i="34"/>
  <c r="K113" i="34" s="1"/>
  <c r="J96" i="34"/>
  <c r="J113" i="34" s="1"/>
  <c r="I96" i="34"/>
  <c r="I113" i="34" s="1"/>
  <c r="H96" i="34"/>
  <c r="H113" i="34" s="1"/>
  <c r="G96" i="34"/>
  <c r="G113" i="34" s="1"/>
  <c r="F96" i="34"/>
  <c r="F113" i="34" s="1"/>
  <c r="D96" i="34"/>
  <c r="D113" i="34" s="1"/>
  <c r="C96" i="34"/>
  <c r="C113" i="34" s="1"/>
  <c r="B96" i="34"/>
  <c r="B113" i="34" s="1"/>
  <c r="W114" i="35"/>
  <c r="V114" i="35"/>
  <c r="Q114" i="35"/>
  <c r="P114" i="35"/>
  <c r="O114" i="35"/>
  <c r="N114" i="35"/>
  <c r="M114" i="35"/>
  <c r="S114" i="35" s="1"/>
  <c r="L114" i="35"/>
  <c r="R114" i="35" s="1"/>
  <c r="K114" i="35"/>
  <c r="J114" i="35"/>
  <c r="I114" i="35"/>
  <c r="H114" i="35"/>
  <c r="G114" i="35"/>
  <c r="F114" i="35"/>
  <c r="E114" i="35"/>
  <c r="D114" i="35"/>
  <c r="C114" i="35"/>
  <c r="B114" i="35"/>
  <c r="Q113" i="35"/>
  <c r="P113" i="35"/>
  <c r="O113" i="35"/>
  <c r="N113" i="35"/>
  <c r="U112" i="35"/>
  <c r="T112" i="35"/>
  <c r="S112" i="35"/>
  <c r="R112" i="35"/>
  <c r="S111" i="35"/>
  <c r="R111" i="35"/>
  <c r="E111" i="35"/>
  <c r="T111" i="35" s="1"/>
  <c r="S110" i="35"/>
  <c r="R110" i="35"/>
  <c r="E110" i="35"/>
  <c r="U110" i="35" s="1"/>
  <c r="S109" i="35"/>
  <c r="R109" i="35"/>
  <c r="E109" i="35"/>
  <c r="S108" i="35"/>
  <c r="R108" i="35"/>
  <c r="E108" i="35"/>
  <c r="U108" i="35" s="1"/>
  <c r="S107" i="35"/>
  <c r="R107" i="35"/>
  <c r="E107" i="35"/>
  <c r="T107" i="35" s="1"/>
  <c r="S106" i="35"/>
  <c r="R106" i="35"/>
  <c r="E106" i="35"/>
  <c r="U106" i="35" s="1"/>
  <c r="S105" i="35"/>
  <c r="R105" i="35"/>
  <c r="E105" i="35"/>
  <c r="S104" i="35"/>
  <c r="R104" i="35"/>
  <c r="E104" i="35"/>
  <c r="U104" i="35" s="1"/>
  <c r="S103" i="35"/>
  <c r="R103" i="35"/>
  <c r="E103" i="35"/>
  <c r="T103" i="35" s="1"/>
  <c r="T102" i="35"/>
  <c r="S102" i="35"/>
  <c r="R102" i="35"/>
  <c r="E102" i="35"/>
  <c r="U102" i="35" s="1"/>
  <c r="S101" i="35"/>
  <c r="R101" i="35"/>
  <c r="E101" i="35"/>
  <c r="S100" i="35"/>
  <c r="R100" i="35"/>
  <c r="E100" i="35"/>
  <c r="U100" i="35" s="1"/>
  <c r="S99" i="35"/>
  <c r="R99" i="35"/>
  <c r="E99" i="35"/>
  <c r="T99" i="35" s="1"/>
  <c r="S98" i="35"/>
  <c r="R98" i="35"/>
  <c r="E98" i="35"/>
  <c r="U98" i="35" s="1"/>
  <c r="S97" i="35"/>
  <c r="R97" i="35"/>
  <c r="E97" i="35"/>
  <c r="W96" i="35"/>
  <c r="W113" i="35" s="1"/>
  <c r="V96" i="35"/>
  <c r="V113" i="35" s="1"/>
  <c r="M96" i="35"/>
  <c r="L96" i="35"/>
  <c r="L113" i="35" s="1"/>
  <c r="R113" i="35" s="1"/>
  <c r="K96" i="35"/>
  <c r="K113" i="35" s="1"/>
  <c r="J96" i="35"/>
  <c r="J113" i="35" s="1"/>
  <c r="I96" i="35"/>
  <c r="I113" i="35" s="1"/>
  <c r="H96" i="35"/>
  <c r="H113" i="35" s="1"/>
  <c r="G96" i="35"/>
  <c r="G113" i="35" s="1"/>
  <c r="F96" i="35"/>
  <c r="F113" i="35" s="1"/>
  <c r="D96" i="35"/>
  <c r="D113" i="35" s="1"/>
  <c r="C96" i="35"/>
  <c r="C113" i="35" s="1"/>
  <c r="B96" i="35"/>
  <c r="B113" i="35" s="1"/>
  <c r="W114" i="36"/>
  <c r="V114" i="36"/>
  <c r="Q114" i="36"/>
  <c r="P114" i="36"/>
  <c r="O114" i="36"/>
  <c r="N114" i="36"/>
  <c r="M114" i="36"/>
  <c r="S114" i="36" s="1"/>
  <c r="L114" i="36"/>
  <c r="R114" i="36" s="1"/>
  <c r="K114" i="36"/>
  <c r="J114" i="36"/>
  <c r="I114" i="36"/>
  <c r="H114" i="36"/>
  <c r="G114" i="36"/>
  <c r="F114" i="36"/>
  <c r="E114" i="36"/>
  <c r="U114" i="36" s="1"/>
  <c r="D114" i="36"/>
  <c r="C114" i="36"/>
  <c r="B114" i="36"/>
  <c r="Q113" i="36"/>
  <c r="P113" i="36"/>
  <c r="O113" i="36"/>
  <c r="N113" i="36"/>
  <c r="U112" i="36"/>
  <c r="T112" i="36"/>
  <c r="S112" i="36"/>
  <c r="R112" i="36"/>
  <c r="S111" i="36"/>
  <c r="R111" i="36"/>
  <c r="E111" i="36"/>
  <c r="U111" i="36" s="1"/>
  <c r="S110" i="36"/>
  <c r="R110" i="36"/>
  <c r="E110" i="36"/>
  <c r="U110" i="36" s="1"/>
  <c r="S109" i="36"/>
  <c r="R109" i="36"/>
  <c r="E109" i="36"/>
  <c r="T109" i="36" s="1"/>
  <c r="S108" i="36"/>
  <c r="R108" i="36"/>
  <c r="E108" i="36"/>
  <c r="T108" i="36" s="1"/>
  <c r="S107" i="36"/>
  <c r="R107" i="36"/>
  <c r="E107" i="36"/>
  <c r="T107" i="36" s="1"/>
  <c r="S106" i="36"/>
  <c r="R106" i="36"/>
  <c r="E106" i="36"/>
  <c r="T106" i="36" s="1"/>
  <c r="S105" i="36"/>
  <c r="R105" i="36"/>
  <c r="E105" i="36"/>
  <c r="U105" i="36" s="1"/>
  <c r="S104" i="36"/>
  <c r="R104" i="36"/>
  <c r="E104" i="36"/>
  <c r="U104" i="36" s="1"/>
  <c r="S103" i="36"/>
  <c r="R103" i="36"/>
  <c r="E103" i="36"/>
  <c r="U103" i="36" s="1"/>
  <c r="S102" i="36"/>
  <c r="R102" i="36"/>
  <c r="E102" i="36"/>
  <c r="U102" i="36" s="1"/>
  <c r="S101" i="36"/>
  <c r="R101" i="36"/>
  <c r="E101" i="36"/>
  <c r="S100" i="36"/>
  <c r="R100" i="36"/>
  <c r="E100" i="36"/>
  <c r="T100" i="36" s="1"/>
  <c r="S99" i="36"/>
  <c r="R99" i="36"/>
  <c r="E99" i="36"/>
  <c r="S98" i="36"/>
  <c r="R98" i="36"/>
  <c r="E98" i="36"/>
  <c r="S97" i="36"/>
  <c r="R97" i="36"/>
  <c r="E97" i="36"/>
  <c r="U97" i="36" s="1"/>
  <c r="W96" i="36"/>
  <c r="W113" i="36" s="1"/>
  <c r="V96" i="36"/>
  <c r="V113" i="36" s="1"/>
  <c r="M96" i="36"/>
  <c r="M113" i="36" s="1"/>
  <c r="S113" i="36" s="1"/>
  <c r="L96" i="36"/>
  <c r="L113" i="36" s="1"/>
  <c r="R113" i="36" s="1"/>
  <c r="K96" i="36"/>
  <c r="K113" i="36" s="1"/>
  <c r="J96" i="36"/>
  <c r="J113" i="36" s="1"/>
  <c r="I96" i="36"/>
  <c r="I113" i="36" s="1"/>
  <c r="H96" i="36"/>
  <c r="H113" i="36" s="1"/>
  <c r="G96" i="36"/>
  <c r="G113" i="36" s="1"/>
  <c r="F96" i="36"/>
  <c r="F113" i="36" s="1"/>
  <c r="D96" i="36"/>
  <c r="D113" i="36" s="1"/>
  <c r="C96" i="36"/>
  <c r="C113" i="36" s="1"/>
  <c r="B96" i="36"/>
  <c r="B113" i="36" s="1"/>
  <c r="W114" i="37"/>
  <c r="V114" i="37"/>
  <c r="S114" i="37"/>
  <c r="Q114" i="37"/>
  <c r="P114" i="37"/>
  <c r="O114" i="37"/>
  <c r="N114" i="37"/>
  <c r="M114" i="37"/>
  <c r="L114" i="37"/>
  <c r="R114" i="37" s="1"/>
  <c r="K114" i="37"/>
  <c r="J114" i="37"/>
  <c r="I114" i="37"/>
  <c r="H114" i="37"/>
  <c r="G114" i="37"/>
  <c r="F114" i="37"/>
  <c r="E114" i="37"/>
  <c r="T114" i="37" s="1"/>
  <c r="D114" i="37"/>
  <c r="C114" i="37"/>
  <c r="B114" i="37"/>
  <c r="Q113" i="37"/>
  <c r="P113" i="37"/>
  <c r="O113" i="37"/>
  <c r="N113" i="37"/>
  <c r="U112" i="37"/>
  <c r="T112" i="37"/>
  <c r="S112" i="37"/>
  <c r="R112" i="37"/>
  <c r="S111" i="37"/>
  <c r="R111" i="37"/>
  <c r="E111" i="37"/>
  <c r="U111" i="37" s="1"/>
  <c r="S110" i="37"/>
  <c r="R110" i="37"/>
  <c r="E110" i="37"/>
  <c r="U110" i="37" s="1"/>
  <c r="S109" i="37"/>
  <c r="R109" i="37"/>
  <c r="E109" i="37"/>
  <c r="T109" i="37" s="1"/>
  <c r="S108" i="37"/>
  <c r="R108" i="37"/>
  <c r="E108" i="37"/>
  <c r="U108" i="37" s="1"/>
  <c r="S107" i="37"/>
  <c r="R107" i="37"/>
  <c r="E107" i="37"/>
  <c r="T107" i="37" s="1"/>
  <c r="S106" i="37"/>
  <c r="R106" i="37"/>
  <c r="E106" i="37"/>
  <c r="U106" i="37" s="1"/>
  <c r="S105" i="37"/>
  <c r="R105" i="37"/>
  <c r="E105" i="37"/>
  <c r="T105" i="37" s="1"/>
  <c r="S104" i="37"/>
  <c r="R104" i="37"/>
  <c r="E104" i="37"/>
  <c r="U104" i="37" s="1"/>
  <c r="S103" i="37"/>
  <c r="R103" i="37"/>
  <c r="E103" i="37"/>
  <c r="U103" i="37" s="1"/>
  <c r="S102" i="37"/>
  <c r="R102" i="37"/>
  <c r="E102" i="37"/>
  <c r="U102" i="37" s="1"/>
  <c r="S101" i="37"/>
  <c r="R101" i="37"/>
  <c r="E101" i="37"/>
  <c r="T101" i="37" s="1"/>
  <c r="S100" i="37"/>
  <c r="R100" i="37"/>
  <c r="E100" i="37"/>
  <c r="U100" i="37" s="1"/>
  <c r="S99" i="37"/>
  <c r="R99" i="37"/>
  <c r="E99" i="37"/>
  <c r="T99" i="37" s="1"/>
  <c r="S98" i="37"/>
  <c r="R98" i="37"/>
  <c r="E98" i="37"/>
  <c r="U98" i="37" s="1"/>
  <c r="S97" i="37"/>
  <c r="R97" i="37"/>
  <c r="E97" i="37"/>
  <c r="T97" i="37" s="1"/>
  <c r="W96" i="37"/>
  <c r="W113" i="37" s="1"/>
  <c r="V96" i="37"/>
  <c r="V113" i="37" s="1"/>
  <c r="M96" i="37"/>
  <c r="M113" i="37" s="1"/>
  <c r="S113" i="37" s="1"/>
  <c r="L96" i="37"/>
  <c r="L113" i="37" s="1"/>
  <c r="R113" i="37" s="1"/>
  <c r="K96" i="37"/>
  <c r="K113" i="37" s="1"/>
  <c r="J96" i="37"/>
  <c r="J113" i="37" s="1"/>
  <c r="I96" i="37"/>
  <c r="I113" i="37" s="1"/>
  <c r="H96" i="37"/>
  <c r="H113" i="37" s="1"/>
  <c r="G96" i="37"/>
  <c r="G113" i="37" s="1"/>
  <c r="F96" i="37"/>
  <c r="F113" i="37" s="1"/>
  <c r="D96" i="37"/>
  <c r="D113" i="37" s="1"/>
  <c r="C96" i="37"/>
  <c r="C113" i="37" s="1"/>
  <c r="B96" i="37"/>
  <c r="B113" i="37" s="1"/>
  <c r="W114" i="38"/>
  <c r="V114" i="38"/>
  <c r="Q114" i="38"/>
  <c r="P114" i="38"/>
  <c r="O114" i="38"/>
  <c r="N114" i="38"/>
  <c r="M114" i="38"/>
  <c r="S114" i="38" s="1"/>
  <c r="L114" i="38"/>
  <c r="R114" i="38" s="1"/>
  <c r="K114" i="38"/>
  <c r="J114" i="38"/>
  <c r="I114" i="38"/>
  <c r="H114" i="38"/>
  <c r="G114" i="38"/>
  <c r="F114" i="38"/>
  <c r="E114" i="38"/>
  <c r="U114" i="38" s="1"/>
  <c r="D114" i="38"/>
  <c r="C114" i="38"/>
  <c r="B114" i="38"/>
  <c r="Q113" i="38"/>
  <c r="P113" i="38"/>
  <c r="O113" i="38"/>
  <c r="N113" i="38"/>
  <c r="U112" i="38"/>
  <c r="T112" i="38"/>
  <c r="S112" i="38"/>
  <c r="R112" i="38"/>
  <c r="S111" i="38"/>
  <c r="R111" i="38"/>
  <c r="E111" i="38"/>
  <c r="S110" i="38"/>
  <c r="R110" i="38"/>
  <c r="E110" i="38"/>
  <c r="T110" i="38" s="1"/>
  <c r="S109" i="38"/>
  <c r="R109" i="38"/>
  <c r="E109" i="38"/>
  <c r="S108" i="38"/>
  <c r="R108" i="38"/>
  <c r="E108" i="38"/>
  <c r="S107" i="38"/>
  <c r="R107" i="38"/>
  <c r="E107" i="38"/>
  <c r="U107" i="38" s="1"/>
  <c r="S106" i="38"/>
  <c r="R106" i="38"/>
  <c r="E106" i="38"/>
  <c r="S105" i="38"/>
  <c r="R105" i="38"/>
  <c r="E105" i="38"/>
  <c r="S104" i="38"/>
  <c r="R104" i="38"/>
  <c r="E104" i="38"/>
  <c r="U104" i="38" s="1"/>
  <c r="S103" i="38"/>
  <c r="R103" i="38"/>
  <c r="E103" i="38"/>
  <c r="U103" i="38" s="1"/>
  <c r="S102" i="38"/>
  <c r="R102" i="38"/>
  <c r="E102" i="38"/>
  <c r="T102" i="38" s="1"/>
  <c r="S101" i="38"/>
  <c r="R101" i="38"/>
  <c r="E101" i="38"/>
  <c r="S100" i="38"/>
  <c r="R100" i="38"/>
  <c r="E100" i="38"/>
  <c r="T100" i="38" s="1"/>
  <c r="S99" i="38"/>
  <c r="R99" i="38"/>
  <c r="E99" i="38"/>
  <c r="U99" i="38" s="1"/>
  <c r="S98" i="38"/>
  <c r="R98" i="38"/>
  <c r="E98" i="38"/>
  <c r="U98" i="38" s="1"/>
  <c r="S97" i="38"/>
  <c r="R97" i="38"/>
  <c r="E97" i="38"/>
  <c r="U97" i="38" s="1"/>
  <c r="W96" i="38"/>
  <c r="W113" i="38" s="1"/>
  <c r="V96" i="38"/>
  <c r="V113" i="38" s="1"/>
  <c r="M96" i="38"/>
  <c r="M113" i="38" s="1"/>
  <c r="S113" i="38" s="1"/>
  <c r="L96" i="38"/>
  <c r="R96" i="38" s="1"/>
  <c r="K96" i="38"/>
  <c r="K113" i="38" s="1"/>
  <c r="J96" i="38"/>
  <c r="J113" i="38" s="1"/>
  <c r="I96" i="38"/>
  <c r="I113" i="38" s="1"/>
  <c r="H96" i="38"/>
  <c r="H113" i="38" s="1"/>
  <c r="G96" i="38"/>
  <c r="G113" i="38" s="1"/>
  <c r="F96" i="38"/>
  <c r="F113" i="38" s="1"/>
  <c r="D96" i="38"/>
  <c r="D113" i="38" s="1"/>
  <c r="C96" i="38"/>
  <c r="C113" i="38" s="1"/>
  <c r="B96" i="38"/>
  <c r="B113" i="38" s="1"/>
  <c r="W114" i="39"/>
  <c r="V114" i="39"/>
  <c r="Q114" i="39"/>
  <c r="P114" i="39"/>
  <c r="O114" i="39"/>
  <c r="N114" i="39"/>
  <c r="M114" i="39"/>
  <c r="S114" i="39" s="1"/>
  <c r="L114" i="39"/>
  <c r="R114" i="39" s="1"/>
  <c r="K114" i="39"/>
  <c r="J114" i="39"/>
  <c r="I114" i="39"/>
  <c r="H114" i="39"/>
  <c r="G114" i="39"/>
  <c r="F114" i="39"/>
  <c r="E114" i="39"/>
  <c r="U114" i="39" s="1"/>
  <c r="D114" i="39"/>
  <c r="C114" i="39"/>
  <c r="B114" i="39"/>
  <c r="Q113" i="39"/>
  <c r="P113" i="39"/>
  <c r="O113" i="39"/>
  <c r="N113" i="39"/>
  <c r="U112" i="39"/>
  <c r="T112" i="39"/>
  <c r="S112" i="39"/>
  <c r="R112" i="39"/>
  <c r="S111" i="39"/>
  <c r="R111" i="39"/>
  <c r="E111" i="39"/>
  <c r="T111" i="39" s="1"/>
  <c r="S110" i="39"/>
  <c r="R110" i="39"/>
  <c r="E110" i="39"/>
  <c r="U110" i="39" s="1"/>
  <c r="S109" i="39"/>
  <c r="R109" i="39"/>
  <c r="E109" i="39"/>
  <c r="U108" i="39"/>
  <c r="S108" i="39"/>
  <c r="R108" i="39"/>
  <c r="E108" i="39"/>
  <c r="T108" i="39" s="1"/>
  <c r="S107" i="39"/>
  <c r="R107" i="39"/>
  <c r="E107" i="39"/>
  <c r="U107" i="39" s="1"/>
  <c r="S106" i="39"/>
  <c r="R106" i="39"/>
  <c r="E106" i="39"/>
  <c r="U106" i="39" s="1"/>
  <c r="S105" i="39"/>
  <c r="R105" i="39"/>
  <c r="E105" i="39"/>
  <c r="U105" i="39" s="1"/>
  <c r="S104" i="39"/>
  <c r="R104" i="39"/>
  <c r="E104" i="39"/>
  <c r="U104" i="39" s="1"/>
  <c r="S103" i="39"/>
  <c r="R103" i="39"/>
  <c r="E103" i="39"/>
  <c r="T103" i="39" s="1"/>
  <c r="T102" i="39"/>
  <c r="S102" i="39"/>
  <c r="R102" i="39"/>
  <c r="E102" i="39"/>
  <c r="U102" i="39" s="1"/>
  <c r="U101" i="39"/>
  <c r="S101" i="39"/>
  <c r="R101" i="39"/>
  <c r="E101" i="39"/>
  <c r="T101" i="39" s="1"/>
  <c r="U100" i="39"/>
  <c r="S100" i="39"/>
  <c r="R100" i="39"/>
  <c r="E100" i="39"/>
  <c r="T100" i="39" s="1"/>
  <c r="S99" i="39"/>
  <c r="R99" i="39"/>
  <c r="E99" i="39"/>
  <c r="S98" i="39"/>
  <c r="R98" i="39"/>
  <c r="E98" i="39"/>
  <c r="U98" i="39" s="1"/>
  <c r="S97" i="39"/>
  <c r="R97" i="39"/>
  <c r="E97" i="39"/>
  <c r="W96" i="39"/>
  <c r="W113" i="39" s="1"/>
  <c r="V96" i="39"/>
  <c r="V113" i="39" s="1"/>
  <c r="M96" i="39"/>
  <c r="M113" i="39" s="1"/>
  <c r="S113" i="39" s="1"/>
  <c r="L96" i="39"/>
  <c r="L113" i="39" s="1"/>
  <c r="R113" i="39" s="1"/>
  <c r="K96" i="39"/>
  <c r="K113" i="39" s="1"/>
  <c r="J96" i="39"/>
  <c r="J113" i="39" s="1"/>
  <c r="I96" i="39"/>
  <c r="I113" i="39" s="1"/>
  <c r="H96" i="39"/>
  <c r="H113" i="39" s="1"/>
  <c r="G96" i="39"/>
  <c r="G113" i="39" s="1"/>
  <c r="F96" i="39"/>
  <c r="F113" i="39" s="1"/>
  <c r="D96" i="39"/>
  <c r="D113" i="39" s="1"/>
  <c r="C96" i="39"/>
  <c r="C113" i="39" s="1"/>
  <c r="B96" i="39"/>
  <c r="B113" i="39" s="1"/>
  <c r="W114" i="40"/>
  <c r="V114" i="40"/>
  <c r="Q114" i="40"/>
  <c r="P114" i="40"/>
  <c r="O114" i="40"/>
  <c r="N114" i="40"/>
  <c r="M114" i="40"/>
  <c r="S114" i="40" s="1"/>
  <c r="L114" i="40"/>
  <c r="R114" i="40" s="1"/>
  <c r="K114" i="40"/>
  <c r="J114" i="40"/>
  <c r="I114" i="40"/>
  <c r="H114" i="40"/>
  <c r="G114" i="40"/>
  <c r="F114" i="40"/>
  <c r="E114" i="40"/>
  <c r="U114" i="40" s="1"/>
  <c r="D114" i="40"/>
  <c r="C114" i="40"/>
  <c r="B114" i="40"/>
  <c r="Q113" i="40"/>
  <c r="P113" i="40"/>
  <c r="O113" i="40"/>
  <c r="N113" i="40"/>
  <c r="U112" i="40"/>
  <c r="T112" i="40"/>
  <c r="S112" i="40"/>
  <c r="R112" i="40"/>
  <c r="S111" i="40"/>
  <c r="R111" i="40"/>
  <c r="E111" i="40"/>
  <c r="U111" i="40" s="1"/>
  <c r="S110" i="40"/>
  <c r="R110" i="40"/>
  <c r="E110" i="40"/>
  <c r="T110" i="40" s="1"/>
  <c r="S109" i="40"/>
  <c r="R109" i="40"/>
  <c r="E109" i="40"/>
  <c r="T109" i="40" s="1"/>
  <c r="S108" i="40"/>
  <c r="R108" i="40"/>
  <c r="E108" i="40"/>
  <c r="U108" i="40" s="1"/>
  <c r="S107" i="40"/>
  <c r="R107" i="40"/>
  <c r="E107" i="40"/>
  <c r="U107" i="40" s="1"/>
  <c r="S106" i="40"/>
  <c r="R106" i="40"/>
  <c r="E106" i="40"/>
  <c r="U106" i="40" s="1"/>
  <c r="S105" i="40"/>
  <c r="R105" i="40"/>
  <c r="E105" i="40"/>
  <c r="S104" i="40"/>
  <c r="R104" i="40"/>
  <c r="E104" i="40"/>
  <c r="T104" i="40" s="1"/>
  <c r="S103" i="40"/>
  <c r="R103" i="40"/>
  <c r="E103" i="40"/>
  <c r="S102" i="40"/>
  <c r="R102" i="40"/>
  <c r="E102" i="40"/>
  <c r="T102" i="40" s="1"/>
  <c r="S101" i="40"/>
  <c r="R101" i="40"/>
  <c r="E101" i="40"/>
  <c r="S100" i="40"/>
  <c r="R100" i="40"/>
  <c r="E100" i="40"/>
  <c r="T100" i="40" s="1"/>
  <c r="S99" i="40"/>
  <c r="R99" i="40"/>
  <c r="E99" i="40"/>
  <c r="U99" i="40" s="1"/>
  <c r="S98" i="40"/>
  <c r="R98" i="40"/>
  <c r="E98" i="40"/>
  <c r="U98" i="40" s="1"/>
  <c r="S97" i="40"/>
  <c r="R97" i="40"/>
  <c r="E97" i="40"/>
  <c r="U97" i="40" s="1"/>
  <c r="W96" i="40"/>
  <c r="W113" i="40" s="1"/>
  <c r="V96" i="40"/>
  <c r="V113" i="40" s="1"/>
  <c r="M96" i="40"/>
  <c r="S96" i="40" s="1"/>
  <c r="L96" i="40"/>
  <c r="R96" i="40" s="1"/>
  <c r="K96" i="40"/>
  <c r="K113" i="40" s="1"/>
  <c r="J96" i="40"/>
  <c r="J113" i="40" s="1"/>
  <c r="I96" i="40"/>
  <c r="I113" i="40" s="1"/>
  <c r="H96" i="40"/>
  <c r="H113" i="40" s="1"/>
  <c r="G96" i="40"/>
  <c r="G113" i="40" s="1"/>
  <c r="F96" i="40"/>
  <c r="F113" i="40" s="1"/>
  <c r="D96" i="40"/>
  <c r="D113" i="40" s="1"/>
  <c r="C96" i="40"/>
  <c r="C113" i="40" s="1"/>
  <c r="B96" i="40"/>
  <c r="B113" i="40" s="1"/>
  <c r="W114" i="41"/>
  <c r="V114" i="41"/>
  <c r="T114" i="41"/>
  <c r="Q114" i="41"/>
  <c r="P114" i="41"/>
  <c r="O114" i="41"/>
  <c r="N114" i="41"/>
  <c r="M114" i="41"/>
  <c r="S114" i="41" s="1"/>
  <c r="L114" i="41"/>
  <c r="R114" i="41" s="1"/>
  <c r="K114" i="41"/>
  <c r="J114" i="41"/>
  <c r="I114" i="41"/>
  <c r="H114" i="41"/>
  <c r="G114" i="41"/>
  <c r="F114" i="41"/>
  <c r="E114" i="41"/>
  <c r="U114" i="41" s="1"/>
  <c r="D114" i="41"/>
  <c r="C114" i="41"/>
  <c r="B114" i="41"/>
  <c r="Q113" i="41"/>
  <c r="P113" i="41"/>
  <c r="O113" i="41"/>
  <c r="N113" i="41"/>
  <c r="U112" i="41"/>
  <c r="T112" i="41"/>
  <c r="S112" i="41"/>
  <c r="R112" i="41"/>
  <c r="S111" i="41"/>
  <c r="R111" i="41"/>
  <c r="E111" i="41"/>
  <c r="T111" i="41" s="1"/>
  <c r="S110" i="41"/>
  <c r="R110" i="41"/>
  <c r="E110" i="41"/>
  <c r="T110" i="41" s="1"/>
  <c r="S109" i="41"/>
  <c r="R109" i="41"/>
  <c r="E109" i="41"/>
  <c r="U109" i="41" s="1"/>
  <c r="S108" i="41"/>
  <c r="R108" i="41"/>
  <c r="E108" i="41"/>
  <c r="U108" i="41" s="1"/>
  <c r="S107" i="41"/>
  <c r="R107" i="41"/>
  <c r="E107" i="41"/>
  <c r="U107" i="41" s="1"/>
  <c r="S106" i="41"/>
  <c r="R106" i="41"/>
  <c r="E106" i="41"/>
  <c r="U106" i="41" s="1"/>
  <c r="S105" i="41"/>
  <c r="R105" i="41"/>
  <c r="E105" i="41"/>
  <c r="T105" i="41" s="1"/>
  <c r="S104" i="41"/>
  <c r="R104" i="41"/>
  <c r="E104" i="41"/>
  <c r="T104" i="41" s="1"/>
  <c r="S103" i="41"/>
  <c r="R103" i="41"/>
  <c r="E103" i="41"/>
  <c r="T103" i="41" s="1"/>
  <c r="S102" i="41"/>
  <c r="R102" i="41"/>
  <c r="E102" i="41"/>
  <c r="T102" i="41" s="1"/>
  <c r="S101" i="41"/>
  <c r="R101" i="41"/>
  <c r="E101" i="41"/>
  <c r="U101" i="41" s="1"/>
  <c r="S100" i="41"/>
  <c r="R100" i="41"/>
  <c r="E100" i="41"/>
  <c r="U100" i="41" s="1"/>
  <c r="S99" i="41"/>
  <c r="R99" i="41"/>
  <c r="E99" i="41"/>
  <c r="U99" i="41" s="1"/>
  <c r="S98" i="41"/>
  <c r="R98" i="41"/>
  <c r="E98" i="41"/>
  <c r="U98" i="41" s="1"/>
  <c r="S97" i="41"/>
  <c r="R97" i="41"/>
  <c r="E97" i="41"/>
  <c r="T97" i="41" s="1"/>
  <c r="W96" i="41"/>
  <c r="W113" i="41" s="1"/>
  <c r="V96" i="41"/>
  <c r="V113" i="41" s="1"/>
  <c r="M96" i="41"/>
  <c r="S96" i="41" s="1"/>
  <c r="L96" i="41"/>
  <c r="L113" i="41" s="1"/>
  <c r="R113" i="41" s="1"/>
  <c r="K96" i="41"/>
  <c r="K113" i="41" s="1"/>
  <c r="J96" i="41"/>
  <c r="J113" i="41" s="1"/>
  <c r="I96" i="41"/>
  <c r="I113" i="41" s="1"/>
  <c r="H96" i="41"/>
  <c r="H113" i="41" s="1"/>
  <c r="G96" i="41"/>
  <c r="G113" i="41" s="1"/>
  <c r="F96" i="41"/>
  <c r="F113" i="41" s="1"/>
  <c r="D96" i="41"/>
  <c r="D113" i="41" s="1"/>
  <c r="C96" i="41"/>
  <c r="C113" i="41" s="1"/>
  <c r="B96" i="41"/>
  <c r="B113" i="41" s="1"/>
  <c r="W114" i="42"/>
  <c r="V114" i="42"/>
  <c r="Q114" i="42"/>
  <c r="P114" i="42"/>
  <c r="O114" i="42"/>
  <c r="N114" i="42"/>
  <c r="M114" i="42"/>
  <c r="S114" i="42" s="1"/>
  <c r="L114" i="42"/>
  <c r="R114" i="42" s="1"/>
  <c r="K114" i="42"/>
  <c r="J114" i="42"/>
  <c r="I114" i="42"/>
  <c r="H114" i="42"/>
  <c r="G114" i="42"/>
  <c r="F114" i="42"/>
  <c r="E114" i="42"/>
  <c r="D114" i="42"/>
  <c r="C114" i="42"/>
  <c r="B114" i="42"/>
  <c r="Q113" i="42"/>
  <c r="P113" i="42"/>
  <c r="O113" i="42"/>
  <c r="N113" i="42"/>
  <c r="U112" i="42"/>
  <c r="T112" i="42"/>
  <c r="S112" i="42"/>
  <c r="R112" i="42"/>
  <c r="S111" i="42"/>
  <c r="R111" i="42"/>
  <c r="E111" i="42"/>
  <c r="T111" i="42" s="1"/>
  <c r="T110" i="42"/>
  <c r="S110" i="42"/>
  <c r="R110" i="42"/>
  <c r="E110" i="42"/>
  <c r="U110" i="42" s="1"/>
  <c r="S109" i="42"/>
  <c r="R109" i="42"/>
  <c r="E109" i="42"/>
  <c r="U109" i="42" s="1"/>
  <c r="S108" i="42"/>
  <c r="R108" i="42"/>
  <c r="E108" i="42"/>
  <c r="S107" i="42"/>
  <c r="R107" i="42"/>
  <c r="E107" i="42"/>
  <c r="U107" i="42" s="1"/>
  <c r="S106" i="42"/>
  <c r="R106" i="42"/>
  <c r="E106" i="42"/>
  <c r="T106" i="42" s="1"/>
  <c r="S105" i="42"/>
  <c r="R105" i="42"/>
  <c r="E105" i="42"/>
  <c r="U105" i="42" s="1"/>
  <c r="S104" i="42"/>
  <c r="R104" i="42"/>
  <c r="E104" i="42"/>
  <c r="T104" i="42" s="1"/>
  <c r="S103" i="42"/>
  <c r="R103" i="42"/>
  <c r="E103" i="42"/>
  <c r="T103" i="42" s="1"/>
  <c r="T102" i="42"/>
  <c r="S102" i="42"/>
  <c r="R102" i="42"/>
  <c r="E102" i="42"/>
  <c r="U102" i="42" s="1"/>
  <c r="S101" i="42"/>
  <c r="R101" i="42"/>
  <c r="E101" i="42"/>
  <c r="U101" i="42" s="1"/>
  <c r="S100" i="42"/>
  <c r="R100" i="42"/>
  <c r="E100" i="42"/>
  <c r="S99" i="42"/>
  <c r="R99" i="42"/>
  <c r="E99" i="42"/>
  <c r="S98" i="42"/>
  <c r="R98" i="42"/>
  <c r="E98" i="42"/>
  <c r="T98" i="42" s="1"/>
  <c r="S97" i="42"/>
  <c r="R97" i="42"/>
  <c r="E97" i="42"/>
  <c r="W96" i="42"/>
  <c r="W113" i="42" s="1"/>
  <c r="V96" i="42"/>
  <c r="V113" i="42" s="1"/>
  <c r="M96" i="42"/>
  <c r="M113" i="42" s="1"/>
  <c r="S113" i="42" s="1"/>
  <c r="L96" i="42"/>
  <c r="L113" i="42" s="1"/>
  <c r="R113" i="42" s="1"/>
  <c r="K96" i="42"/>
  <c r="K113" i="42" s="1"/>
  <c r="J96" i="42"/>
  <c r="J113" i="42" s="1"/>
  <c r="I96" i="42"/>
  <c r="I113" i="42" s="1"/>
  <c r="H96" i="42"/>
  <c r="H113" i="42" s="1"/>
  <c r="G96" i="42"/>
  <c r="G113" i="42" s="1"/>
  <c r="F96" i="42"/>
  <c r="F113" i="42" s="1"/>
  <c r="D96" i="42"/>
  <c r="D113" i="42" s="1"/>
  <c r="C96" i="42"/>
  <c r="C113" i="42" s="1"/>
  <c r="B96" i="42"/>
  <c r="B113" i="42" s="1"/>
  <c r="W114" i="43"/>
  <c r="V114" i="43"/>
  <c r="Q114" i="43"/>
  <c r="P114" i="43"/>
  <c r="O114" i="43"/>
  <c r="N114" i="43"/>
  <c r="M114" i="43"/>
  <c r="S114" i="43" s="1"/>
  <c r="L114" i="43"/>
  <c r="R114" i="43" s="1"/>
  <c r="K114" i="43"/>
  <c r="J114" i="43"/>
  <c r="I114" i="43"/>
  <c r="H114" i="43"/>
  <c r="G114" i="43"/>
  <c r="F114" i="43"/>
  <c r="E114" i="43"/>
  <c r="U114" i="43" s="1"/>
  <c r="D114" i="43"/>
  <c r="C114" i="43"/>
  <c r="B114" i="43"/>
  <c r="Q113" i="43"/>
  <c r="P113" i="43"/>
  <c r="O113" i="43"/>
  <c r="N113" i="43"/>
  <c r="U112" i="43"/>
  <c r="T112" i="43"/>
  <c r="S112" i="43"/>
  <c r="R112" i="43"/>
  <c r="S111" i="43"/>
  <c r="R111" i="43"/>
  <c r="E111" i="43"/>
  <c r="S110" i="43"/>
  <c r="R110" i="43"/>
  <c r="E110" i="43"/>
  <c r="U110" i="43" s="1"/>
  <c r="S109" i="43"/>
  <c r="R109" i="43"/>
  <c r="E109" i="43"/>
  <c r="S108" i="43"/>
  <c r="R108" i="43"/>
  <c r="E108" i="43"/>
  <c r="U108" i="43" s="1"/>
  <c r="S107" i="43"/>
  <c r="R107" i="43"/>
  <c r="E107" i="43"/>
  <c r="T107" i="43" s="1"/>
  <c r="S106" i="43"/>
  <c r="R106" i="43"/>
  <c r="E106" i="43"/>
  <c r="S105" i="43"/>
  <c r="R105" i="43"/>
  <c r="E105" i="43"/>
  <c r="T105" i="43" s="1"/>
  <c r="S104" i="43"/>
  <c r="R104" i="43"/>
  <c r="E104" i="43"/>
  <c r="U104" i="43" s="1"/>
  <c r="S103" i="43"/>
  <c r="R103" i="43"/>
  <c r="E103" i="43"/>
  <c r="U103" i="43" s="1"/>
  <c r="S102" i="43"/>
  <c r="R102" i="43"/>
  <c r="E102" i="43"/>
  <c r="U102" i="43" s="1"/>
  <c r="S101" i="43"/>
  <c r="R101" i="43"/>
  <c r="E101" i="43"/>
  <c r="S100" i="43"/>
  <c r="R100" i="43"/>
  <c r="E100" i="43"/>
  <c r="T100" i="43" s="1"/>
  <c r="S99" i="43"/>
  <c r="R99" i="43"/>
  <c r="E99" i="43"/>
  <c r="T99" i="43" s="1"/>
  <c r="S98" i="43"/>
  <c r="R98" i="43"/>
  <c r="E98" i="43"/>
  <c r="T98" i="43" s="1"/>
  <c r="S97" i="43"/>
  <c r="R97" i="43"/>
  <c r="E97" i="43"/>
  <c r="T97" i="43" s="1"/>
  <c r="W96" i="43"/>
  <c r="W113" i="43" s="1"/>
  <c r="V96" i="43"/>
  <c r="V113" i="43" s="1"/>
  <c r="M96" i="43"/>
  <c r="L96" i="43"/>
  <c r="R96" i="43" s="1"/>
  <c r="K96" i="43"/>
  <c r="K113" i="43" s="1"/>
  <c r="J96" i="43"/>
  <c r="J113" i="43" s="1"/>
  <c r="I96" i="43"/>
  <c r="I113" i="43" s="1"/>
  <c r="H96" i="43"/>
  <c r="H113" i="43" s="1"/>
  <c r="G96" i="43"/>
  <c r="G113" i="43" s="1"/>
  <c r="F96" i="43"/>
  <c r="F113" i="43" s="1"/>
  <c r="D96" i="43"/>
  <c r="D113" i="43" s="1"/>
  <c r="C96" i="43"/>
  <c r="C113" i="43" s="1"/>
  <c r="B96" i="43"/>
  <c r="B113" i="43" s="1"/>
  <c r="W114" i="44"/>
  <c r="V114" i="44"/>
  <c r="Q114" i="44"/>
  <c r="P114" i="44"/>
  <c r="O114" i="44"/>
  <c r="N114" i="44"/>
  <c r="M114" i="44"/>
  <c r="S114" i="44" s="1"/>
  <c r="L114" i="44"/>
  <c r="R114" i="44" s="1"/>
  <c r="K114" i="44"/>
  <c r="J114" i="44"/>
  <c r="I114" i="44"/>
  <c r="H114" i="44"/>
  <c r="G114" i="44"/>
  <c r="F114" i="44"/>
  <c r="E114" i="44"/>
  <c r="D114" i="44"/>
  <c r="C114" i="44"/>
  <c r="B114" i="44"/>
  <c r="Q113" i="44"/>
  <c r="P113" i="44"/>
  <c r="O113" i="44"/>
  <c r="N113" i="44"/>
  <c r="L113" i="44"/>
  <c r="R113" i="44" s="1"/>
  <c r="U112" i="44"/>
  <c r="T112" i="44"/>
  <c r="S112" i="44"/>
  <c r="R112" i="44"/>
  <c r="S111" i="44"/>
  <c r="R111" i="44"/>
  <c r="E111" i="44"/>
  <c r="U111" i="44" s="1"/>
  <c r="S110" i="44"/>
  <c r="R110" i="44"/>
  <c r="E110" i="44"/>
  <c r="S109" i="44"/>
  <c r="R109" i="44"/>
  <c r="E109" i="44"/>
  <c r="U109" i="44" s="1"/>
  <c r="S108" i="44"/>
  <c r="R108" i="44"/>
  <c r="E108" i="44"/>
  <c r="T108" i="44" s="1"/>
  <c r="S107" i="44"/>
  <c r="R107" i="44"/>
  <c r="E107" i="44"/>
  <c r="U107" i="44" s="1"/>
  <c r="S106" i="44"/>
  <c r="R106" i="44"/>
  <c r="E106" i="44"/>
  <c r="T106" i="44" s="1"/>
  <c r="S105" i="44"/>
  <c r="R105" i="44"/>
  <c r="E105" i="44"/>
  <c r="U105" i="44" s="1"/>
  <c r="S104" i="44"/>
  <c r="R104" i="44"/>
  <c r="E104" i="44"/>
  <c r="U104" i="44" s="1"/>
  <c r="S103" i="44"/>
  <c r="R103" i="44"/>
  <c r="E103" i="44"/>
  <c r="U103" i="44" s="1"/>
  <c r="S102" i="44"/>
  <c r="R102" i="44"/>
  <c r="E102" i="44"/>
  <c r="S101" i="44"/>
  <c r="R101" i="44"/>
  <c r="E101" i="44"/>
  <c r="S100" i="44"/>
  <c r="R100" i="44"/>
  <c r="E100" i="44"/>
  <c r="T100" i="44" s="1"/>
  <c r="S99" i="44"/>
  <c r="R99" i="44"/>
  <c r="E99" i="44"/>
  <c r="S98" i="44"/>
  <c r="R98" i="44"/>
  <c r="E98" i="44"/>
  <c r="T98" i="44" s="1"/>
  <c r="S97" i="44"/>
  <c r="R97" i="44"/>
  <c r="E97" i="44"/>
  <c r="U97" i="44" s="1"/>
  <c r="W96" i="44"/>
  <c r="W113" i="44" s="1"/>
  <c r="V96" i="44"/>
  <c r="V113" i="44" s="1"/>
  <c r="M96" i="44"/>
  <c r="L96" i="44"/>
  <c r="R96" i="44" s="1"/>
  <c r="K96" i="44"/>
  <c r="K113" i="44" s="1"/>
  <c r="J96" i="44"/>
  <c r="J113" i="44" s="1"/>
  <c r="I96" i="44"/>
  <c r="I113" i="44" s="1"/>
  <c r="H96" i="44"/>
  <c r="H113" i="44" s="1"/>
  <c r="G96" i="44"/>
  <c r="G113" i="44" s="1"/>
  <c r="F96" i="44"/>
  <c r="F113" i="44" s="1"/>
  <c r="D96" i="44"/>
  <c r="D113" i="44" s="1"/>
  <c r="C96" i="44"/>
  <c r="C113" i="44" s="1"/>
  <c r="B96" i="44"/>
  <c r="B113" i="44" s="1"/>
  <c r="W114" i="45"/>
  <c r="V114" i="45"/>
  <c r="Q114" i="45"/>
  <c r="P114" i="45"/>
  <c r="O114" i="45"/>
  <c r="N114" i="45"/>
  <c r="M114" i="45"/>
  <c r="S114" i="45" s="1"/>
  <c r="L114" i="45"/>
  <c r="R114" i="45" s="1"/>
  <c r="K114" i="45"/>
  <c r="J114" i="45"/>
  <c r="I114" i="45"/>
  <c r="H114" i="45"/>
  <c r="G114" i="45"/>
  <c r="F114" i="45"/>
  <c r="E114" i="45"/>
  <c r="T114" i="45" s="1"/>
  <c r="D114" i="45"/>
  <c r="C114" i="45"/>
  <c r="B114" i="45"/>
  <c r="Q113" i="45"/>
  <c r="P113" i="45"/>
  <c r="O113" i="45"/>
  <c r="N113" i="45"/>
  <c r="U112" i="45"/>
  <c r="T112" i="45"/>
  <c r="S112" i="45"/>
  <c r="R112" i="45"/>
  <c r="S111" i="45"/>
  <c r="R111" i="45"/>
  <c r="E111" i="45"/>
  <c r="S110" i="45"/>
  <c r="R110" i="45"/>
  <c r="E110" i="45"/>
  <c r="U110" i="45" s="1"/>
  <c r="S109" i="45"/>
  <c r="R109" i="45"/>
  <c r="E109" i="45"/>
  <c r="T109" i="45" s="1"/>
  <c r="S108" i="45"/>
  <c r="R108" i="45"/>
  <c r="E108" i="45"/>
  <c r="U108" i="45" s="1"/>
  <c r="S107" i="45"/>
  <c r="R107" i="45"/>
  <c r="E107" i="45"/>
  <c r="T107" i="45" s="1"/>
  <c r="S106" i="45"/>
  <c r="R106" i="45"/>
  <c r="E106" i="45"/>
  <c r="U106" i="45" s="1"/>
  <c r="S105" i="45"/>
  <c r="R105" i="45"/>
  <c r="E105" i="45"/>
  <c r="T105" i="45" s="1"/>
  <c r="S104" i="45"/>
  <c r="R104" i="45"/>
  <c r="E104" i="45"/>
  <c r="U104" i="45" s="1"/>
  <c r="S103" i="45"/>
  <c r="R103" i="45"/>
  <c r="E103" i="45"/>
  <c r="S102" i="45"/>
  <c r="R102" i="45"/>
  <c r="E102" i="45"/>
  <c r="S101" i="45"/>
  <c r="R101" i="45"/>
  <c r="E101" i="45"/>
  <c r="T101" i="45" s="1"/>
  <c r="S100" i="45"/>
  <c r="R100" i="45"/>
  <c r="E100" i="45"/>
  <c r="U99" i="45"/>
  <c r="S99" i="45"/>
  <c r="R99" i="45"/>
  <c r="E99" i="45"/>
  <c r="T99" i="45" s="1"/>
  <c r="S98" i="45"/>
  <c r="R98" i="45"/>
  <c r="E98" i="45"/>
  <c r="S97" i="45"/>
  <c r="R97" i="45"/>
  <c r="E97" i="45"/>
  <c r="W96" i="45"/>
  <c r="W113" i="45" s="1"/>
  <c r="V96" i="45"/>
  <c r="V113" i="45" s="1"/>
  <c r="M96" i="45"/>
  <c r="M113" i="45" s="1"/>
  <c r="S113" i="45" s="1"/>
  <c r="L96" i="45"/>
  <c r="L113" i="45" s="1"/>
  <c r="R113" i="45" s="1"/>
  <c r="K96" i="45"/>
  <c r="K113" i="45" s="1"/>
  <c r="J96" i="45"/>
  <c r="J113" i="45" s="1"/>
  <c r="I96" i="45"/>
  <c r="I113" i="45" s="1"/>
  <c r="H96" i="45"/>
  <c r="H113" i="45" s="1"/>
  <c r="G96" i="45"/>
  <c r="G113" i="45" s="1"/>
  <c r="F96" i="45"/>
  <c r="F113" i="45" s="1"/>
  <c r="D96" i="45"/>
  <c r="D113" i="45" s="1"/>
  <c r="C96" i="45"/>
  <c r="C113" i="45" s="1"/>
  <c r="B96" i="45"/>
  <c r="B113" i="45" s="1"/>
  <c r="W114" i="46"/>
  <c r="V114" i="46"/>
  <c r="Q114" i="46"/>
  <c r="P114" i="46"/>
  <c r="O114" i="46"/>
  <c r="N114" i="46"/>
  <c r="M114" i="46"/>
  <c r="S114" i="46" s="1"/>
  <c r="L114" i="46"/>
  <c r="R114" i="46" s="1"/>
  <c r="K114" i="46"/>
  <c r="J114" i="46"/>
  <c r="I114" i="46"/>
  <c r="H114" i="46"/>
  <c r="G114" i="46"/>
  <c r="F114" i="46"/>
  <c r="E114" i="46"/>
  <c r="T114" i="46" s="1"/>
  <c r="D114" i="46"/>
  <c r="C114" i="46"/>
  <c r="B114" i="46"/>
  <c r="Q113" i="46"/>
  <c r="P113" i="46"/>
  <c r="O113" i="46"/>
  <c r="N113" i="46"/>
  <c r="U112" i="46"/>
  <c r="T112" i="46"/>
  <c r="S112" i="46"/>
  <c r="R112" i="46"/>
  <c r="S111" i="46"/>
  <c r="R111" i="46"/>
  <c r="E111" i="46"/>
  <c r="U111" i="46" s="1"/>
  <c r="S110" i="46"/>
  <c r="R110" i="46"/>
  <c r="E110" i="46"/>
  <c r="U109" i="46"/>
  <c r="S109" i="46"/>
  <c r="R109" i="46"/>
  <c r="E109" i="46"/>
  <c r="T109" i="46" s="1"/>
  <c r="S108" i="46"/>
  <c r="R108" i="46"/>
  <c r="E108" i="46"/>
  <c r="T108" i="46" s="1"/>
  <c r="S107" i="46"/>
  <c r="R107" i="46"/>
  <c r="E107" i="46"/>
  <c r="U107" i="46" s="1"/>
  <c r="T106" i="46"/>
  <c r="S106" i="46"/>
  <c r="R106" i="46"/>
  <c r="E106" i="46"/>
  <c r="U106" i="46" s="1"/>
  <c r="S105" i="46"/>
  <c r="R105" i="46"/>
  <c r="E105" i="46"/>
  <c r="S104" i="46"/>
  <c r="R104" i="46"/>
  <c r="E104" i="46"/>
  <c r="S103" i="46"/>
  <c r="R103" i="46"/>
  <c r="E103" i="46"/>
  <c r="U103" i="46" s="1"/>
  <c r="S102" i="46"/>
  <c r="R102" i="46"/>
  <c r="E102" i="46"/>
  <c r="S101" i="46"/>
  <c r="R101" i="46"/>
  <c r="E101" i="46"/>
  <c r="U101" i="46" s="1"/>
  <c r="S100" i="46"/>
  <c r="R100" i="46"/>
  <c r="E100" i="46"/>
  <c r="T100" i="46" s="1"/>
  <c r="S99" i="46"/>
  <c r="R99" i="46"/>
  <c r="E99" i="46"/>
  <c r="U99" i="46" s="1"/>
  <c r="S98" i="46"/>
  <c r="R98" i="46"/>
  <c r="E98" i="46"/>
  <c r="U98" i="46" s="1"/>
  <c r="S97" i="46"/>
  <c r="R97" i="46"/>
  <c r="E97" i="46"/>
  <c r="U97" i="46" s="1"/>
  <c r="W96" i="46"/>
  <c r="W113" i="46" s="1"/>
  <c r="V96" i="46"/>
  <c r="V113" i="46" s="1"/>
  <c r="M96" i="46"/>
  <c r="M113" i="46" s="1"/>
  <c r="S113" i="46" s="1"/>
  <c r="L96" i="46"/>
  <c r="K96" i="46"/>
  <c r="K113" i="46" s="1"/>
  <c r="J96" i="46"/>
  <c r="J113" i="46" s="1"/>
  <c r="I96" i="46"/>
  <c r="I113" i="46" s="1"/>
  <c r="H96" i="46"/>
  <c r="H113" i="46" s="1"/>
  <c r="G96" i="46"/>
  <c r="G113" i="46" s="1"/>
  <c r="F96" i="46"/>
  <c r="F113" i="46" s="1"/>
  <c r="D96" i="46"/>
  <c r="D113" i="46" s="1"/>
  <c r="C96" i="46"/>
  <c r="C113" i="46" s="1"/>
  <c r="B96" i="46"/>
  <c r="B113" i="46" s="1"/>
  <c r="W114" i="47"/>
  <c r="V114" i="47"/>
  <c r="Q114" i="47"/>
  <c r="P114" i="47"/>
  <c r="O114" i="47"/>
  <c r="N114" i="47"/>
  <c r="M114" i="47"/>
  <c r="S114" i="47" s="1"/>
  <c r="L114" i="47"/>
  <c r="R114" i="47" s="1"/>
  <c r="K114" i="47"/>
  <c r="J114" i="47"/>
  <c r="I114" i="47"/>
  <c r="H114" i="47"/>
  <c r="G114" i="47"/>
  <c r="F114" i="47"/>
  <c r="E114" i="47"/>
  <c r="T114" i="47" s="1"/>
  <c r="D114" i="47"/>
  <c r="C114" i="47"/>
  <c r="B114" i="47"/>
  <c r="Q113" i="47"/>
  <c r="P113" i="47"/>
  <c r="O113" i="47"/>
  <c r="N113" i="47"/>
  <c r="U112" i="47"/>
  <c r="T112" i="47"/>
  <c r="S112" i="47"/>
  <c r="R112" i="47"/>
  <c r="S111" i="47"/>
  <c r="R111" i="47"/>
  <c r="E111" i="47"/>
  <c r="S110" i="47"/>
  <c r="R110" i="47"/>
  <c r="E110" i="47"/>
  <c r="S109" i="47"/>
  <c r="R109" i="47"/>
  <c r="E109" i="47"/>
  <c r="U109" i="47" s="1"/>
  <c r="S108" i="47"/>
  <c r="R108" i="47"/>
  <c r="E108" i="47"/>
  <c r="U108" i="47" s="1"/>
  <c r="S107" i="47"/>
  <c r="R107" i="47"/>
  <c r="E107" i="47"/>
  <c r="U107" i="47" s="1"/>
  <c r="S106" i="47"/>
  <c r="R106" i="47"/>
  <c r="E106" i="47"/>
  <c r="U106" i="47" s="1"/>
  <c r="S105" i="47"/>
  <c r="R105" i="47"/>
  <c r="E105" i="47"/>
  <c r="T105" i="47" s="1"/>
  <c r="S104" i="47"/>
  <c r="R104" i="47"/>
  <c r="E104" i="47"/>
  <c r="U104" i="47" s="1"/>
  <c r="S103" i="47"/>
  <c r="R103" i="47"/>
  <c r="E103" i="47"/>
  <c r="U103" i="47" s="1"/>
  <c r="S102" i="47"/>
  <c r="R102" i="47"/>
  <c r="E102" i="47"/>
  <c r="S101" i="47"/>
  <c r="R101" i="47"/>
  <c r="E101" i="47"/>
  <c r="U101" i="47" s="1"/>
  <c r="S100" i="47"/>
  <c r="R100" i="47"/>
  <c r="E100" i="47"/>
  <c r="U100" i="47" s="1"/>
  <c r="S99" i="47"/>
  <c r="R99" i="47"/>
  <c r="E99" i="47"/>
  <c r="U99" i="47" s="1"/>
  <c r="S98" i="47"/>
  <c r="R98" i="47"/>
  <c r="E98" i="47"/>
  <c r="U98" i="47" s="1"/>
  <c r="S97" i="47"/>
  <c r="R97" i="47"/>
  <c r="E97" i="47"/>
  <c r="T97" i="47" s="1"/>
  <c r="W96" i="47"/>
  <c r="W113" i="47" s="1"/>
  <c r="V96" i="47"/>
  <c r="V113" i="47" s="1"/>
  <c r="M96" i="47"/>
  <c r="M113" i="47" s="1"/>
  <c r="S113" i="47" s="1"/>
  <c r="L96" i="47"/>
  <c r="L113" i="47" s="1"/>
  <c r="R113" i="47" s="1"/>
  <c r="K96" i="47"/>
  <c r="K113" i="47" s="1"/>
  <c r="J96" i="47"/>
  <c r="J113" i="47" s="1"/>
  <c r="I96" i="47"/>
  <c r="I113" i="47" s="1"/>
  <c r="H96" i="47"/>
  <c r="H113" i="47" s="1"/>
  <c r="G96" i="47"/>
  <c r="G113" i="47" s="1"/>
  <c r="F96" i="47"/>
  <c r="F113" i="47" s="1"/>
  <c r="D96" i="47"/>
  <c r="D113" i="47" s="1"/>
  <c r="C96" i="47"/>
  <c r="C113" i="47" s="1"/>
  <c r="B96" i="47"/>
  <c r="B113" i="47" s="1"/>
  <c r="W114" i="48"/>
  <c r="V114" i="48"/>
  <c r="Q114" i="48"/>
  <c r="P114" i="48"/>
  <c r="O114" i="48"/>
  <c r="N114" i="48"/>
  <c r="M114" i="48"/>
  <c r="S114" i="48" s="1"/>
  <c r="L114" i="48"/>
  <c r="R114" i="48" s="1"/>
  <c r="K114" i="48"/>
  <c r="J114" i="48"/>
  <c r="I114" i="48"/>
  <c r="H114" i="48"/>
  <c r="G114" i="48"/>
  <c r="F114" i="48"/>
  <c r="E114" i="48"/>
  <c r="D114" i="48"/>
  <c r="C114" i="48"/>
  <c r="B114" i="48"/>
  <c r="Q113" i="48"/>
  <c r="P113" i="48"/>
  <c r="O113" i="48"/>
  <c r="N113" i="48"/>
  <c r="U112" i="48"/>
  <c r="T112" i="48"/>
  <c r="S112" i="48"/>
  <c r="R112" i="48"/>
  <c r="S111" i="48"/>
  <c r="R111" i="48"/>
  <c r="E111" i="48"/>
  <c r="T111" i="48" s="1"/>
  <c r="S110" i="48"/>
  <c r="R110" i="48"/>
  <c r="E110" i="48"/>
  <c r="U110" i="48" s="1"/>
  <c r="S109" i="48"/>
  <c r="R109" i="48"/>
  <c r="E109" i="48"/>
  <c r="U109" i="48" s="1"/>
  <c r="S108" i="48"/>
  <c r="R108" i="48"/>
  <c r="E108" i="48"/>
  <c r="S107" i="48"/>
  <c r="R107" i="48"/>
  <c r="E107" i="48"/>
  <c r="U107" i="48" s="1"/>
  <c r="U106" i="48"/>
  <c r="S106" i="48"/>
  <c r="R106" i="48"/>
  <c r="E106" i="48"/>
  <c r="T106" i="48" s="1"/>
  <c r="S105" i="48"/>
  <c r="R105" i="48"/>
  <c r="E105" i="48"/>
  <c r="U105" i="48" s="1"/>
  <c r="S104" i="48"/>
  <c r="R104" i="48"/>
  <c r="E104" i="48"/>
  <c r="S103" i="48"/>
  <c r="R103" i="48"/>
  <c r="E103" i="48"/>
  <c r="T103" i="48" s="1"/>
  <c r="S102" i="48"/>
  <c r="R102" i="48"/>
  <c r="E102" i="48"/>
  <c r="U102" i="48" s="1"/>
  <c r="S101" i="48"/>
  <c r="R101" i="48"/>
  <c r="E101" i="48"/>
  <c r="U101" i="48" s="1"/>
  <c r="S100" i="48"/>
  <c r="R100" i="48"/>
  <c r="E100" i="48"/>
  <c r="U100" i="48" s="1"/>
  <c r="S99" i="48"/>
  <c r="R99" i="48"/>
  <c r="E99" i="48"/>
  <c r="U99" i="48" s="1"/>
  <c r="S98" i="48"/>
  <c r="R98" i="48"/>
  <c r="E98" i="48"/>
  <c r="T98" i="48" s="1"/>
  <c r="T97" i="48"/>
  <c r="S97" i="48"/>
  <c r="R97" i="48"/>
  <c r="E97" i="48"/>
  <c r="U97" i="48" s="1"/>
  <c r="W96" i="48"/>
  <c r="W113" i="48" s="1"/>
  <c r="V96" i="48"/>
  <c r="V113" i="48" s="1"/>
  <c r="M96" i="48"/>
  <c r="S96" i="48" s="1"/>
  <c r="L96" i="48"/>
  <c r="R96" i="48" s="1"/>
  <c r="K96" i="48"/>
  <c r="K113" i="48" s="1"/>
  <c r="J96" i="48"/>
  <c r="J113" i="48" s="1"/>
  <c r="I96" i="48"/>
  <c r="I113" i="48" s="1"/>
  <c r="H96" i="48"/>
  <c r="H113" i="48" s="1"/>
  <c r="G96" i="48"/>
  <c r="G113" i="48" s="1"/>
  <c r="F96" i="48"/>
  <c r="F113" i="48" s="1"/>
  <c r="D96" i="48"/>
  <c r="D113" i="48" s="1"/>
  <c r="C96" i="48"/>
  <c r="C113" i="48" s="1"/>
  <c r="B96" i="48"/>
  <c r="B113" i="48" s="1"/>
  <c r="W114" i="49"/>
  <c r="V114" i="49"/>
  <c r="Q114" i="49"/>
  <c r="P114" i="49"/>
  <c r="O114" i="49"/>
  <c r="N114" i="49"/>
  <c r="M114" i="49"/>
  <c r="S114" i="49" s="1"/>
  <c r="L114" i="49"/>
  <c r="R114" i="49" s="1"/>
  <c r="K114" i="49"/>
  <c r="J114" i="49"/>
  <c r="I114" i="49"/>
  <c r="H114" i="49"/>
  <c r="G114" i="49"/>
  <c r="F114" i="49"/>
  <c r="E114" i="49"/>
  <c r="U114" i="49" s="1"/>
  <c r="D114" i="49"/>
  <c r="C114" i="49"/>
  <c r="B114" i="49"/>
  <c r="Q113" i="49"/>
  <c r="P113" i="49"/>
  <c r="O113" i="49"/>
  <c r="N113" i="49"/>
  <c r="U112" i="49"/>
  <c r="T112" i="49"/>
  <c r="S112" i="49"/>
  <c r="R112" i="49"/>
  <c r="S111" i="49"/>
  <c r="R111" i="49"/>
  <c r="E111" i="49"/>
  <c r="U111" i="49" s="1"/>
  <c r="S110" i="49"/>
  <c r="R110" i="49"/>
  <c r="E110" i="49"/>
  <c r="U110" i="49" s="1"/>
  <c r="S109" i="49"/>
  <c r="R109" i="49"/>
  <c r="E109" i="49"/>
  <c r="U109" i="49" s="1"/>
  <c r="S108" i="49"/>
  <c r="R108" i="49"/>
  <c r="E108" i="49"/>
  <c r="U108" i="49" s="1"/>
  <c r="U107" i="49"/>
  <c r="S107" i="49"/>
  <c r="R107" i="49"/>
  <c r="E107" i="49"/>
  <c r="T107" i="49" s="1"/>
  <c r="S106" i="49"/>
  <c r="R106" i="49"/>
  <c r="E106" i="49"/>
  <c r="U106" i="49" s="1"/>
  <c r="T105" i="49"/>
  <c r="S105" i="49"/>
  <c r="R105" i="49"/>
  <c r="E105" i="49"/>
  <c r="U105" i="49" s="1"/>
  <c r="S104" i="49"/>
  <c r="R104" i="49"/>
  <c r="E104" i="49"/>
  <c r="U104" i="49" s="1"/>
  <c r="S103" i="49"/>
  <c r="R103" i="49"/>
  <c r="E103" i="49"/>
  <c r="U103" i="49" s="1"/>
  <c r="S102" i="49"/>
  <c r="R102" i="49"/>
  <c r="E102" i="49"/>
  <c r="U102" i="49" s="1"/>
  <c r="S101" i="49"/>
  <c r="R101" i="49"/>
  <c r="E101" i="49"/>
  <c r="U101" i="49" s="1"/>
  <c r="S100" i="49"/>
  <c r="R100" i="49"/>
  <c r="E100" i="49"/>
  <c r="U100" i="49" s="1"/>
  <c r="S99" i="49"/>
  <c r="R99" i="49"/>
  <c r="E99" i="49"/>
  <c r="T99" i="49" s="1"/>
  <c r="S98" i="49"/>
  <c r="R98" i="49"/>
  <c r="E98" i="49"/>
  <c r="S97" i="49"/>
  <c r="R97" i="49"/>
  <c r="E97" i="49"/>
  <c r="T97" i="49" s="1"/>
  <c r="W96" i="49"/>
  <c r="W113" i="49" s="1"/>
  <c r="V96" i="49"/>
  <c r="V113" i="49" s="1"/>
  <c r="R96" i="49"/>
  <c r="M96" i="49"/>
  <c r="S96" i="49" s="1"/>
  <c r="L96" i="49"/>
  <c r="L113" i="49" s="1"/>
  <c r="R113" i="49" s="1"/>
  <c r="K96" i="49"/>
  <c r="K113" i="49" s="1"/>
  <c r="J96" i="49"/>
  <c r="J113" i="49" s="1"/>
  <c r="I96" i="49"/>
  <c r="I113" i="49" s="1"/>
  <c r="H96" i="49"/>
  <c r="H113" i="49" s="1"/>
  <c r="G96" i="49"/>
  <c r="G113" i="49" s="1"/>
  <c r="F96" i="49"/>
  <c r="F113" i="49" s="1"/>
  <c r="D96" i="49"/>
  <c r="D113" i="49" s="1"/>
  <c r="C96" i="49"/>
  <c r="C113" i="49" s="1"/>
  <c r="B96" i="49"/>
  <c r="B113" i="49" s="1"/>
  <c r="W114" i="50"/>
  <c r="V114" i="50"/>
  <c r="Q114" i="50"/>
  <c r="P114" i="50"/>
  <c r="O114" i="50"/>
  <c r="N114" i="50"/>
  <c r="M114" i="50"/>
  <c r="S114" i="50" s="1"/>
  <c r="L114" i="50"/>
  <c r="R114" i="50" s="1"/>
  <c r="K114" i="50"/>
  <c r="J114" i="50"/>
  <c r="I114" i="50"/>
  <c r="H114" i="50"/>
  <c r="G114" i="50"/>
  <c r="F114" i="50"/>
  <c r="E114" i="50"/>
  <c r="U114" i="50" s="1"/>
  <c r="D114" i="50"/>
  <c r="C114" i="50"/>
  <c r="B114" i="50"/>
  <c r="Q113" i="50"/>
  <c r="P113" i="50"/>
  <c r="O113" i="50"/>
  <c r="N113" i="50"/>
  <c r="U112" i="50"/>
  <c r="T112" i="50"/>
  <c r="S112" i="50"/>
  <c r="R112" i="50"/>
  <c r="S111" i="50"/>
  <c r="R111" i="50"/>
  <c r="E111" i="50"/>
  <c r="U111" i="50" s="1"/>
  <c r="S110" i="50"/>
  <c r="R110" i="50"/>
  <c r="E110" i="50"/>
  <c r="U110" i="50" s="1"/>
  <c r="S109" i="50"/>
  <c r="R109" i="50"/>
  <c r="E109" i="50"/>
  <c r="U109" i="50" s="1"/>
  <c r="U108" i="50"/>
  <c r="S108" i="50"/>
  <c r="R108" i="50"/>
  <c r="E108" i="50"/>
  <c r="T108" i="50" s="1"/>
  <c r="S107" i="50"/>
  <c r="R107" i="50"/>
  <c r="E107" i="50"/>
  <c r="T107" i="50" s="1"/>
  <c r="U106" i="50"/>
  <c r="S106" i="50"/>
  <c r="R106" i="50"/>
  <c r="E106" i="50"/>
  <c r="T106" i="50" s="1"/>
  <c r="S105" i="50"/>
  <c r="R105" i="50"/>
  <c r="E105" i="50"/>
  <c r="U105" i="50" s="1"/>
  <c r="S104" i="50"/>
  <c r="R104" i="50"/>
  <c r="E104" i="50"/>
  <c r="U104" i="50" s="1"/>
  <c r="S103" i="50"/>
  <c r="R103" i="50"/>
  <c r="E103" i="50"/>
  <c r="U103" i="50" s="1"/>
  <c r="T102" i="50"/>
  <c r="S102" i="50"/>
  <c r="R102" i="50"/>
  <c r="E102" i="50"/>
  <c r="U102" i="50" s="1"/>
  <c r="S101" i="50"/>
  <c r="R101" i="50"/>
  <c r="E101" i="50"/>
  <c r="S100" i="50"/>
  <c r="R100" i="50"/>
  <c r="E100" i="50"/>
  <c r="T100" i="50" s="1"/>
  <c r="S99" i="50"/>
  <c r="R99" i="50"/>
  <c r="E99" i="50"/>
  <c r="T99" i="50" s="1"/>
  <c r="S98" i="50"/>
  <c r="R98" i="50"/>
  <c r="E98" i="50"/>
  <c r="U98" i="50" s="1"/>
  <c r="S97" i="50"/>
  <c r="R97" i="50"/>
  <c r="E97" i="50"/>
  <c r="W96" i="50"/>
  <c r="W113" i="50" s="1"/>
  <c r="V96" i="50"/>
  <c r="V113" i="50" s="1"/>
  <c r="M96" i="50"/>
  <c r="M113" i="50" s="1"/>
  <c r="S113" i="50" s="1"/>
  <c r="L96" i="50"/>
  <c r="R96" i="50" s="1"/>
  <c r="K96" i="50"/>
  <c r="K113" i="50" s="1"/>
  <c r="J96" i="50"/>
  <c r="J113" i="50" s="1"/>
  <c r="I96" i="50"/>
  <c r="I113" i="50" s="1"/>
  <c r="H96" i="50"/>
  <c r="H113" i="50" s="1"/>
  <c r="G96" i="50"/>
  <c r="G113" i="50" s="1"/>
  <c r="F96" i="50"/>
  <c r="F113" i="50" s="1"/>
  <c r="D96" i="50"/>
  <c r="D113" i="50" s="1"/>
  <c r="C96" i="50"/>
  <c r="C113" i="50" s="1"/>
  <c r="B96" i="50"/>
  <c r="B113" i="50" s="1"/>
  <c r="W114" i="51"/>
  <c r="V114" i="51"/>
  <c r="Q114" i="51"/>
  <c r="P114" i="51"/>
  <c r="O114" i="51"/>
  <c r="N114" i="51"/>
  <c r="M114" i="51"/>
  <c r="S114" i="51" s="1"/>
  <c r="L114" i="51"/>
  <c r="R114" i="51" s="1"/>
  <c r="K114" i="51"/>
  <c r="J114" i="51"/>
  <c r="I114" i="51"/>
  <c r="H114" i="51"/>
  <c r="G114" i="51"/>
  <c r="F114" i="51"/>
  <c r="E114" i="51"/>
  <c r="U114" i="51" s="1"/>
  <c r="D114" i="51"/>
  <c r="C114" i="51"/>
  <c r="B114" i="51"/>
  <c r="Q113" i="51"/>
  <c r="P113" i="51"/>
  <c r="O113" i="51"/>
  <c r="N113" i="51"/>
  <c r="U112" i="51"/>
  <c r="T112" i="51"/>
  <c r="S112" i="51"/>
  <c r="R112" i="51"/>
  <c r="S111" i="51"/>
  <c r="R111" i="51"/>
  <c r="E111" i="51"/>
  <c r="U111" i="51" s="1"/>
  <c r="S110" i="51"/>
  <c r="R110" i="51"/>
  <c r="E110" i="51"/>
  <c r="U110" i="51" s="1"/>
  <c r="S109" i="51"/>
  <c r="R109" i="51"/>
  <c r="E109" i="51"/>
  <c r="T109" i="51" s="1"/>
  <c r="S108" i="51"/>
  <c r="R108" i="51"/>
  <c r="E108" i="51"/>
  <c r="T108" i="51" s="1"/>
  <c r="T107" i="51"/>
  <c r="S107" i="51"/>
  <c r="R107" i="51"/>
  <c r="E107" i="51"/>
  <c r="U107" i="51" s="1"/>
  <c r="S106" i="51"/>
  <c r="R106" i="51"/>
  <c r="E106" i="51"/>
  <c r="U106" i="51" s="1"/>
  <c r="S105" i="51"/>
  <c r="R105" i="51"/>
  <c r="E105" i="51"/>
  <c r="U105" i="51" s="1"/>
  <c r="S104" i="51"/>
  <c r="R104" i="51"/>
  <c r="E104" i="51"/>
  <c r="U104" i="51" s="1"/>
  <c r="S103" i="51"/>
  <c r="R103" i="51"/>
  <c r="E103" i="51"/>
  <c r="U103" i="51" s="1"/>
  <c r="S102" i="51"/>
  <c r="R102" i="51"/>
  <c r="E102" i="51"/>
  <c r="U102" i="51" s="1"/>
  <c r="S101" i="51"/>
  <c r="R101" i="51"/>
  <c r="E101" i="51"/>
  <c r="S100" i="51"/>
  <c r="R100" i="51"/>
  <c r="E100" i="51"/>
  <c r="S99" i="51"/>
  <c r="R99" i="51"/>
  <c r="E99" i="51"/>
  <c r="U99" i="51" s="1"/>
  <c r="S98" i="51"/>
  <c r="R98" i="51"/>
  <c r="E98" i="51"/>
  <c r="S97" i="51"/>
  <c r="R97" i="51"/>
  <c r="E97" i="51"/>
  <c r="U97" i="51" s="1"/>
  <c r="W96" i="51"/>
  <c r="W113" i="51" s="1"/>
  <c r="V96" i="51"/>
  <c r="V113" i="51" s="1"/>
  <c r="M96" i="51"/>
  <c r="S96" i="51" s="1"/>
  <c r="L96" i="51"/>
  <c r="R96" i="51" s="1"/>
  <c r="K96" i="51"/>
  <c r="K113" i="51" s="1"/>
  <c r="J96" i="51"/>
  <c r="J113" i="51" s="1"/>
  <c r="I96" i="51"/>
  <c r="I113" i="51" s="1"/>
  <c r="H96" i="51"/>
  <c r="H113" i="51" s="1"/>
  <c r="G96" i="51"/>
  <c r="G113" i="51" s="1"/>
  <c r="F96" i="51"/>
  <c r="F113" i="51" s="1"/>
  <c r="D96" i="51"/>
  <c r="D113" i="51" s="1"/>
  <c r="C96" i="51"/>
  <c r="C113" i="51" s="1"/>
  <c r="B96" i="51"/>
  <c r="B113" i="51" s="1"/>
  <c r="W114" i="52"/>
  <c r="V114" i="52"/>
  <c r="Q114" i="52"/>
  <c r="P114" i="52"/>
  <c r="O114" i="52"/>
  <c r="N114" i="52"/>
  <c r="M114" i="52"/>
  <c r="S114" i="52" s="1"/>
  <c r="L114" i="52"/>
  <c r="R114" i="52" s="1"/>
  <c r="K114" i="52"/>
  <c r="J114" i="52"/>
  <c r="I114" i="52"/>
  <c r="H114" i="52"/>
  <c r="G114" i="52"/>
  <c r="F114" i="52"/>
  <c r="E114" i="52"/>
  <c r="U114" i="52" s="1"/>
  <c r="D114" i="52"/>
  <c r="C114" i="52"/>
  <c r="B114" i="52"/>
  <c r="Q113" i="52"/>
  <c r="P113" i="52"/>
  <c r="O113" i="52"/>
  <c r="N113" i="52"/>
  <c r="H113" i="52"/>
  <c r="C113" i="52"/>
  <c r="U112" i="52"/>
  <c r="T112" i="52"/>
  <c r="S112" i="52"/>
  <c r="R112" i="52"/>
  <c r="S111" i="52"/>
  <c r="R111" i="52"/>
  <c r="E111" i="52"/>
  <c r="U111" i="52" s="1"/>
  <c r="U110" i="52"/>
  <c r="S110" i="52"/>
  <c r="R110" i="52"/>
  <c r="E110" i="52"/>
  <c r="T110" i="52" s="1"/>
  <c r="S109" i="52"/>
  <c r="R109" i="52"/>
  <c r="E109" i="52"/>
  <c r="U108" i="52"/>
  <c r="S108" i="52"/>
  <c r="R108" i="52"/>
  <c r="E108" i="52"/>
  <c r="T108" i="52" s="1"/>
  <c r="S107" i="52"/>
  <c r="R107" i="52"/>
  <c r="E107" i="52"/>
  <c r="U107" i="52" s="1"/>
  <c r="S106" i="52"/>
  <c r="R106" i="52"/>
  <c r="E106" i="52"/>
  <c r="U106" i="52" s="1"/>
  <c r="S105" i="52"/>
  <c r="R105" i="52"/>
  <c r="E105" i="52"/>
  <c r="U105" i="52" s="1"/>
  <c r="S104" i="52"/>
  <c r="R104" i="52"/>
  <c r="E104" i="52"/>
  <c r="S103" i="52"/>
  <c r="R103" i="52"/>
  <c r="E103" i="52"/>
  <c r="U103" i="52" s="1"/>
  <c r="U102" i="52"/>
  <c r="S102" i="52"/>
  <c r="R102" i="52"/>
  <c r="E102" i="52"/>
  <c r="T102" i="52" s="1"/>
  <c r="S101" i="52"/>
  <c r="R101" i="52"/>
  <c r="E101" i="52"/>
  <c r="T101" i="52" s="1"/>
  <c r="U100" i="52"/>
  <c r="T100" i="52"/>
  <c r="S100" i="52"/>
  <c r="R100" i="52"/>
  <c r="E100" i="52"/>
  <c r="S99" i="52"/>
  <c r="R99" i="52"/>
  <c r="E99" i="52"/>
  <c r="U99" i="52" s="1"/>
  <c r="S98" i="52"/>
  <c r="R98" i="52"/>
  <c r="E98" i="52"/>
  <c r="U98" i="52" s="1"/>
  <c r="S97" i="52"/>
  <c r="R97" i="52"/>
  <c r="E97" i="52"/>
  <c r="U97" i="52" s="1"/>
  <c r="W96" i="52"/>
  <c r="W113" i="52" s="1"/>
  <c r="V96" i="52"/>
  <c r="V113" i="52" s="1"/>
  <c r="M96" i="52"/>
  <c r="M113" i="52" s="1"/>
  <c r="S113" i="52" s="1"/>
  <c r="L96" i="52"/>
  <c r="R96" i="52" s="1"/>
  <c r="K96" i="52"/>
  <c r="K113" i="52" s="1"/>
  <c r="J96" i="52"/>
  <c r="J113" i="52" s="1"/>
  <c r="I96" i="52"/>
  <c r="I113" i="52" s="1"/>
  <c r="H96" i="52"/>
  <c r="G96" i="52"/>
  <c r="G113" i="52" s="1"/>
  <c r="F96" i="52"/>
  <c r="F113" i="52" s="1"/>
  <c r="D96" i="52"/>
  <c r="D113" i="52" s="1"/>
  <c r="C96" i="52"/>
  <c r="B96" i="52"/>
  <c r="B113" i="52" s="1"/>
  <c r="W114" i="53"/>
  <c r="V114" i="53"/>
  <c r="R114" i="53"/>
  <c r="Q114" i="53"/>
  <c r="P114" i="53"/>
  <c r="O114" i="53"/>
  <c r="N114" i="53"/>
  <c r="M114" i="53"/>
  <c r="S114" i="53" s="1"/>
  <c r="L114" i="53"/>
  <c r="K114" i="53"/>
  <c r="J114" i="53"/>
  <c r="I114" i="53"/>
  <c r="H114" i="53"/>
  <c r="G114" i="53"/>
  <c r="F114" i="53"/>
  <c r="E114" i="53"/>
  <c r="U114" i="53" s="1"/>
  <c r="D114" i="53"/>
  <c r="C114" i="53"/>
  <c r="B114" i="53"/>
  <c r="Q113" i="53"/>
  <c r="P113" i="53"/>
  <c r="O113" i="53"/>
  <c r="N113" i="53"/>
  <c r="U112" i="53"/>
  <c r="T112" i="53"/>
  <c r="S112" i="53"/>
  <c r="R112" i="53"/>
  <c r="U111" i="53"/>
  <c r="S111" i="53"/>
  <c r="R111" i="53"/>
  <c r="E111" i="53"/>
  <c r="T111" i="53" s="1"/>
  <c r="S110" i="53"/>
  <c r="R110" i="53"/>
  <c r="E110" i="53"/>
  <c r="S109" i="53"/>
  <c r="R109" i="53"/>
  <c r="E109" i="53"/>
  <c r="U109" i="53" s="1"/>
  <c r="S108" i="53"/>
  <c r="R108" i="53"/>
  <c r="E108" i="53"/>
  <c r="U108" i="53" s="1"/>
  <c r="S107" i="53"/>
  <c r="R107" i="53"/>
  <c r="E107" i="53"/>
  <c r="U107" i="53" s="1"/>
  <c r="S106" i="53"/>
  <c r="R106" i="53"/>
  <c r="E106" i="53"/>
  <c r="U106" i="53" s="1"/>
  <c r="S105" i="53"/>
  <c r="R105" i="53"/>
  <c r="E105" i="53"/>
  <c r="S104" i="53"/>
  <c r="R104" i="53"/>
  <c r="E104" i="53"/>
  <c r="U104" i="53" s="1"/>
  <c r="S103" i="53"/>
  <c r="R103" i="53"/>
  <c r="E103" i="53"/>
  <c r="T103" i="53" s="1"/>
  <c r="S102" i="53"/>
  <c r="R102" i="53"/>
  <c r="E102" i="53"/>
  <c r="S101" i="53"/>
  <c r="R101" i="53"/>
  <c r="E101" i="53"/>
  <c r="S100" i="53"/>
  <c r="R100" i="53"/>
  <c r="E100" i="53"/>
  <c r="S99" i="53"/>
  <c r="R99" i="53"/>
  <c r="E99" i="53"/>
  <c r="U99" i="53" s="1"/>
  <c r="S98" i="53"/>
  <c r="R98" i="53"/>
  <c r="E98" i="53"/>
  <c r="U98" i="53" s="1"/>
  <c r="S97" i="53"/>
  <c r="R97" i="53"/>
  <c r="E97" i="53"/>
  <c r="T97" i="53" s="1"/>
  <c r="W96" i="53"/>
  <c r="W113" i="53" s="1"/>
  <c r="V96" i="53"/>
  <c r="V113" i="53" s="1"/>
  <c r="R96" i="53"/>
  <c r="M96" i="53"/>
  <c r="S96" i="53" s="1"/>
  <c r="L96" i="53"/>
  <c r="L113" i="53" s="1"/>
  <c r="R113" i="53" s="1"/>
  <c r="K96" i="53"/>
  <c r="K113" i="53" s="1"/>
  <c r="J96" i="53"/>
  <c r="J113" i="53" s="1"/>
  <c r="I96" i="53"/>
  <c r="I113" i="53" s="1"/>
  <c r="H96" i="53"/>
  <c r="H113" i="53" s="1"/>
  <c r="G96" i="53"/>
  <c r="G113" i="53" s="1"/>
  <c r="F96" i="53"/>
  <c r="F113" i="53" s="1"/>
  <c r="D96" i="53"/>
  <c r="D113" i="53" s="1"/>
  <c r="C96" i="53"/>
  <c r="C113" i="53" s="1"/>
  <c r="B96" i="53"/>
  <c r="B113" i="53" s="1"/>
  <c r="W114" i="54"/>
  <c r="V114" i="54"/>
  <c r="Q114" i="54"/>
  <c r="P114" i="54"/>
  <c r="O114" i="54"/>
  <c r="N114" i="54"/>
  <c r="M114" i="54"/>
  <c r="S114" i="54" s="1"/>
  <c r="L114" i="54"/>
  <c r="R114" i="54" s="1"/>
  <c r="K114" i="54"/>
  <c r="J114" i="54"/>
  <c r="I114" i="54"/>
  <c r="H114" i="54"/>
  <c r="G114" i="54"/>
  <c r="F114" i="54"/>
  <c r="E114" i="54"/>
  <c r="U114" i="54" s="1"/>
  <c r="D114" i="54"/>
  <c r="C114" i="54"/>
  <c r="B114" i="54"/>
  <c r="Q113" i="54"/>
  <c r="P113" i="54"/>
  <c r="O113" i="54"/>
  <c r="N113" i="54"/>
  <c r="U112" i="54"/>
  <c r="T112" i="54"/>
  <c r="S112" i="54"/>
  <c r="R112" i="54"/>
  <c r="S111" i="54"/>
  <c r="R111" i="54"/>
  <c r="E111" i="54"/>
  <c r="T111" i="54" s="1"/>
  <c r="T110" i="54"/>
  <c r="S110" i="54"/>
  <c r="R110" i="54"/>
  <c r="E110" i="54"/>
  <c r="U110" i="54" s="1"/>
  <c r="S109" i="54"/>
  <c r="R109" i="54"/>
  <c r="E109" i="54"/>
  <c r="U109" i="54" s="1"/>
  <c r="S108" i="54"/>
  <c r="R108" i="54"/>
  <c r="E108" i="54"/>
  <c r="U108" i="54" s="1"/>
  <c r="S107" i="54"/>
  <c r="R107" i="54"/>
  <c r="E107" i="54"/>
  <c r="U107" i="54" s="1"/>
  <c r="S106" i="54"/>
  <c r="R106" i="54"/>
  <c r="E106" i="54"/>
  <c r="U106" i="54" s="1"/>
  <c r="S105" i="54"/>
  <c r="R105" i="54"/>
  <c r="E105" i="54"/>
  <c r="U105" i="54" s="1"/>
  <c r="S104" i="54"/>
  <c r="R104" i="54"/>
  <c r="E104" i="54"/>
  <c r="T104" i="54" s="1"/>
  <c r="S103" i="54"/>
  <c r="R103" i="54"/>
  <c r="E103" i="54"/>
  <c r="S102" i="54"/>
  <c r="R102" i="54"/>
  <c r="E102" i="54"/>
  <c r="T102" i="54" s="1"/>
  <c r="U101" i="54"/>
  <c r="S101" i="54"/>
  <c r="R101" i="54"/>
  <c r="E101" i="54"/>
  <c r="T101" i="54" s="1"/>
  <c r="S100" i="54"/>
  <c r="R100" i="54"/>
  <c r="E100" i="54"/>
  <c r="U100" i="54" s="1"/>
  <c r="S99" i="54"/>
  <c r="R99" i="54"/>
  <c r="E99" i="54"/>
  <c r="U99" i="54" s="1"/>
  <c r="S98" i="54"/>
  <c r="R98" i="54"/>
  <c r="E98" i="54"/>
  <c r="S97" i="54"/>
  <c r="R97" i="54"/>
  <c r="E97" i="54"/>
  <c r="U97" i="54" s="1"/>
  <c r="W96" i="54"/>
  <c r="W113" i="54" s="1"/>
  <c r="V96" i="54"/>
  <c r="V113" i="54" s="1"/>
  <c r="M96" i="54"/>
  <c r="L96" i="54"/>
  <c r="R96" i="54" s="1"/>
  <c r="K96" i="54"/>
  <c r="K113" i="54" s="1"/>
  <c r="J96" i="54"/>
  <c r="J113" i="54" s="1"/>
  <c r="I96" i="54"/>
  <c r="I113" i="54" s="1"/>
  <c r="H96" i="54"/>
  <c r="H113" i="54" s="1"/>
  <c r="G96" i="54"/>
  <c r="G113" i="54" s="1"/>
  <c r="F96" i="54"/>
  <c r="F113" i="54" s="1"/>
  <c r="D96" i="54"/>
  <c r="D113" i="54" s="1"/>
  <c r="C96" i="54"/>
  <c r="C113" i="54" s="1"/>
  <c r="B96" i="54"/>
  <c r="B113" i="54" s="1"/>
  <c r="W114" i="55"/>
  <c r="V114" i="55"/>
  <c r="T114" i="55"/>
  <c r="R114" i="55"/>
  <c r="Q114" i="55"/>
  <c r="P114" i="55"/>
  <c r="O114" i="55"/>
  <c r="N114" i="55"/>
  <c r="M114" i="55"/>
  <c r="S114" i="55" s="1"/>
  <c r="L114" i="55"/>
  <c r="K114" i="55"/>
  <c r="J114" i="55"/>
  <c r="I114" i="55"/>
  <c r="H114" i="55"/>
  <c r="G114" i="55"/>
  <c r="F114" i="55"/>
  <c r="E114" i="55"/>
  <c r="U114" i="55" s="1"/>
  <c r="D114" i="55"/>
  <c r="C114" i="55"/>
  <c r="B114" i="55"/>
  <c r="Q113" i="55"/>
  <c r="P113" i="55"/>
  <c r="O113" i="55"/>
  <c r="N113" i="55"/>
  <c r="U112" i="55"/>
  <c r="T112" i="55"/>
  <c r="S112" i="55"/>
  <c r="R112" i="55"/>
  <c r="S111" i="55"/>
  <c r="R111" i="55"/>
  <c r="E111" i="55"/>
  <c r="S110" i="55"/>
  <c r="R110" i="55"/>
  <c r="E110" i="55"/>
  <c r="U110" i="55" s="1"/>
  <c r="S109" i="55"/>
  <c r="R109" i="55"/>
  <c r="E109" i="55"/>
  <c r="U109" i="55" s="1"/>
  <c r="S108" i="55"/>
  <c r="R108" i="55"/>
  <c r="E108" i="55"/>
  <c r="U108" i="55" s="1"/>
  <c r="S107" i="55"/>
  <c r="R107" i="55"/>
  <c r="E107" i="55"/>
  <c r="U107" i="55" s="1"/>
  <c r="S106" i="55"/>
  <c r="R106" i="55"/>
  <c r="E106" i="55"/>
  <c r="U106" i="55" s="1"/>
  <c r="S105" i="55"/>
  <c r="R105" i="55"/>
  <c r="E105" i="55"/>
  <c r="U104" i="55"/>
  <c r="S104" i="55"/>
  <c r="R104" i="55"/>
  <c r="E104" i="55"/>
  <c r="T104" i="55" s="1"/>
  <c r="S103" i="55"/>
  <c r="R103" i="55"/>
  <c r="E103" i="55"/>
  <c r="U103" i="55" s="1"/>
  <c r="T102" i="55"/>
  <c r="S102" i="55"/>
  <c r="R102" i="55"/>
  <c r="E102" i="55"/>
  <c r="U102" i="55" s="1"/>
  <c r="S101" i="55"/>
  <c r="R101" i="55"/>
  <c r="E101" i="55"/>
  <c r="U101" i="55" s="1"/>
  <c r="S100" i="55"/>
  <c r="R100" i="55"/>
  <c r="E100" i="55"/>
  <c r="U100" i="55" s="1"/>
  <c r="S99" i="55"/>
  <c r="R99" i="55"/>
  <c r="E99" i="55"/>
  <c r="S98" i="55"/>
  <c r="R98" i="55"/>
  <c r="E98" i="55"/>
  <c r="U98" i="55" s="1"/>
  <c r="U97" i="55"/>
  <c r="S97" i="55"/>
  <c r="R97" i="55"/>
  <c r="E97" i="55"/>
  <c r="T97" i="55" s="1"/>
  <c r="W96" i="55"/>
  <c r="W113" i="55" s="1"/>
  <c r="V96" i="55"/>
  <c r="V113" i="55" s="1"/>
  <c r="M96" i="55"/>
  <c r="S96" i="55" s="1"/>
  <c r="L96" i="55"/>
  <c r="L113" i="55" s="1"/>
  <c r="R113" i="55" s="1"/>
  <c r="K96" i="55"/>
  <c r="K113" i="55" s="1"/>
  <c r="J96" i="55"/>
  <c r="J113" i="55" s="1"/>
  <c r="I96" i="55"/>
  <c r="I113" i="55" s="1"/>
  <c r="H96" i="55"/>
  <c r="H113" i="55" s="1"/>
  <c r="G96" i="55"/>
  <c r="G113" i="55" s="1"/>
  <c r="F96" i="55"/>
  <c r="F113" i="55" s="1"/>
  <c r="D96" i="55"/>
  <c r="D113" i="55" s="1"/>
  <c r="C96" i="55"/>
  <c r="C113" i="55" s="1"/>
  <c r="B96" i="55"/>
  <c r="B113" i="55" s="1"/>
  <c r="W114" i="1"/>
  <c r="V114" i="1"/>
  <c r="Q114" i="1"/>
  <c r="P114" i="1"/>
  <c r="O114" i="1"/>
  <c r="N114" i="1"/>
  <c r="M114" i="1"/>
  <c r="S114" i="1" s="1"/>
  <c r="L114" i="1"/>
  <c r="R114" i="1" s="1"/>
  <c r="K114" i="1"/>
  <c r="J114" i="1"/>
  <c r="I114" i="1"/>
  <c r="H114" i="1"/>
  <c r="G114" i="1"/>
  <c r="F114" i="1"/>
  <c r="E114" i="1"/>
  <c r="U114" i="1" s="1"/>
  <c r="D114" i="1"/>
  <c r="C114" i="1"/>
  <c r="B114" i="1"/>
  <c r="Q113" i="1"/>
  <c r="P113" i="1"/>
  <c r="O113" i="1"/>
  <c r="N113" i="1"/>
  <c r="U112" i="1"/>
  <c r="T112" i="1"/>
  <c r="S112" i="1"/>
  <c r="R112" i="1"/>
  <c r="U111" i="1"/>
  <c r="S111" i="1"/>
  <c r="R111" i="1"/>
  <c r="E111" i="1"/>
  <c r="T111" i="1" s="1"/>
  <c r="S110" i="1"/>
  <c r="R110" i="1"/>
  <c r="E110" i="1"/>
  <c r="U110" i="1" s="1"/>
  <c r="S109" i="1"/>
  <c r="R109" i="1"/>
  <c r="E109" i="1"/>
  <c r="U109" i="1" s="1"/>
  <c r="S108" i="1"/>
  <c r="R108" i="1"/>
  <c r="E108" i="1"/>
  <c r="U108" i="1" s="1"/>
  <c r="S107" i="1"/>
  <c r="R107" i="1"/>
  <c r="E107" i="1"/>
  <c r="U107" i="1" s="1"/>
  <c r="U106" i="1"/>
  <c r="S106" i="1"/>
  <c r="R106" i="1"/>
  <c r="E106" i="1"/>
  <c r="T106" i="1" s="1"/>
  <c r="S105" i="1"/>
  <c r="R105" i="1"/>
  <c r="E105" i="1"/>
  <c r="T105" i="1" s="1"/>
  <c r="U104" i="1"/>
  <c r="S104" i="1"/>
  <c r="R104" i="1"/>
  <c r="E104" i="1"/>
  <c r="T104" i="1" s="1"/>
  <c r="S103" i="1"/>
  <c r="R103" i="1"/>
  <c r="E103" i="1"/>
  <c r="U103" i="1" s="1"/>
  <c r="S102" i="1"/>
  <c r="R102" i="1"/>
  <c r="E102" i="1"/>
  <c r="U102" i="1" s="1"/>
  <c r="S101" i="1"/>
  <c r="R101" i="1"/>
  <c r="E101" i="1"/>
  <c r="U101" i="1" s="1"/>
  <c r="S100" i="1"/>
  <c r="R100" i="1"/>
  <c r="E100" i="1"/>
  <c r="U100" i="1" s="1"/>
  <c r="S99" i="1"/>
  <c r="R99" i="1"/>
  <c r="E99" i="1"/>
  <c r="U99" i="1" s="1"/>
  <c r="S98" i="1"/>
  <c r="R98" i="1"/>
  <c r="E98" i="1"/>
  <c r="T98" i="1" s="1"/>
  <c r="S97" i="1"/>
  <c r="R97" i="1"/>
  <c r="E97" i="1"/>
  <c r="W96" i="1"/>
  <c r="W113" i="1" s="1"/>
  <c r="V96" i="1"/>
  <c r="V113" i="1" s="1"/>
  <c r="M96" i="1"/>
  <c r="S96" i="1" s="1"/>
  <c r="L96" i="1"/>
  <c r="K96" i="1"/>
  <c r="K113" i="1" s="1"/>
  <c r="J96" i="1"/>
  <c r="J113" i="1" s="1"/>
  <c r="I96" i="1"/>
  <c r="I113" i="1" s="1"/>
  <c r="H96" i="1"/>
  <c r="H113" i="1" s="1"/>
  <c r="G96" i="1"/>
  <c r="G113" i="1" s="1"/>
  <c r="F96" i="1"/>
  <c r="F113" i="1" s="1"/>
  <c r="D96" i="1"/>
  <c r="D113" i="1" s="1"/>
  <c r="C96" i="1"/>
  <c r="C113" i="1" s="1"/>
  <c r="B96" i="1"/>
  <c r="B113" i="1" s="1"/>
  <c r="E84" i="2"/>
  <c r="E83" i="2"/>
  <c r="E82" i="2"/>
  <c r="E81" i="2"/>
  <c r="W80" i="2"/>
  <c r="V80" i="2"/>
  <c r="M80" i="2"/>
  <c r="L80" i="2"/>
  <c r="K80" i="2"/>
  <c r="J80" i="2"/>
  <c r="I80" i="2"/>
  <c r="H80" i="2"/>
  <c r="G80" i="2"/>
  <c r="F80" i="2"/>
  <c r="D80" i="2"/>
  <c r="C80" i="2"/>
  <c r="B80" i="2"/>
  <c r="A77" i="2"/>
  <c r="E84" i="3"/>
  <c r="E83" i="3"/>
  <c r="E82" i="3"/>
  <c r="E81" i="3"/>
  <c r="W80" i="3"/>
  <c r="V80" i="3"/>
  <c r="M80" i="3"/>
  <c r="L80" i="3"/>
  <c r="K80" i="3"/>
  <c r="J80" i="3"/>
  <c r="I80" i="3"/>
  <c r="H80" i="3"/>
  <c r="G80" i="3"/>
  <c r="F80" i="3"/>
  <c r="D80" i="3"/>
  <c r="C80" i="3"/>
  <c r="B80" i="3"/>
  <c r="A77" i="3"/>
  <c r="E84" i="4"/>
  <c r="E83" i="4"/>
  <c r="E82" i="4"/>
  <c r="E81" i="4"/>
  <c r="W80" i="4"/>
  <c r="V80" i="4"/>
  <c r="M80" i="4"/>
  <c r="L80" i="4"/>
  <c r="K80" i="4"/>
  <c r="J80" i="4"/>
  <c r="I80" i="4"/>
  <c r="H80" i="4"/>
  <c r="G80" i="4"/>
  <c r="F80" i="4"/>
  <c r="D80" i="4"/>
  <c r="C80" i="4"/>
  <c r="B80" i="4"/>
  <c r="A77" i="4"/>
  <c r="E84" i="5"/>
  <c r="E83" i="5"/>
  <c r="E82" i="5"/>
  <c r="E81" i="5"/>
  <c r="W80" i="5"/>
  <c r="V80" i="5"/>
  <c r="M80" i="5"/>
  <c r="L80" i="5"/>
  <c r="K80" i="5"/>
  <c r="J80" i="5"/>
  <c r="I80" i="5"/>
  <c r="H80" i="5"/>
  <c r="G80" i="5"/>
  <c r="F80" i="5"/>
  <c r="D80" i="5"/>
  <c r="C80" i="5"/>
  <c r="B80" i="5"/>
  <c r="A77" i="5"/>
  <c r="E84" i="6"/>
  <c r="E83" i="6"/>
  <c r="E82" i="6"/>
  <c r="E81" i="6"/>
  <c r="W80" i="6"/>
  <c r="V80" i="6"/>
  <c r="M80" i="6"/>
  <c r="L80" i="6"/>
  <c r="K80" i="6"/>
  <c r="J80" i="6"/>
  <c r="I80" i="6"/>
  <c r="H80" i="6"/>
  <c r="G80" i="6"/>
  <c r="F80" i="6"/>
  <c r="D80" i="6"/>
  <c r="C80" i="6"/>
  <c r="B80" i="6"/>
  <c r="A77" i="6"/>
  <c r="E84" i="7"/>
  <c r="E83" i="7"/>
  <c r="E82" i="7"/>
  <c r="E81" i="7"/>
  <c r="W80" i="7"/>
  <c r="V80" i="7"/>
  <c r="M80" i="7"/>
  <c r="L80" i="7"/>
  <c r="K80" i="7"/>
  <c r="J80" i="7"/>
  <c r="I80" i="7"/>
  <c r="H80" i="7"/>
  <c r="G80" i="7"/>
  <c r="F80" i="7"/>
  <c r="D80" i="7"/>
  <c r="C80" i="7"/>
  <c r="B80" i="7"/>
  <c r="A77" i="7"/>
  <c r="E84" i="8"/>
  <c r="E83" i="8"/>
  <c r="E82" i="8"/>
  <c r="E81" i="8"/>
  <c r="W80" i="8"/>
  <c r="V80" i="8"/>
  <c r="M80" i="8"/>
  <c r="L80" i="8"/>
  <c r="K80" i="8"/>
  <c r="J80" i="8"/>
  <c r="I80" i="8"/>
  <c r="H80" i="8"/>
  <c r="G80" i="8"/>
  <c r="F80" i="8"/>
  <c r="D80" i="8"/>
  <c r="C80" i="8"/>
  <c r="B80" i="8"/>
  <c r="A77" i="8"/>
  <c r="E84" i="9"/>
  <c r="E83" i="9"/>
  <c r="E82" i="9"/>
  <c r="E81" i="9"/>
  <c r="W80" i="9"/>
  <c r="V80" i="9"/>
  <c r="M80" i="9"/>
  <c r="L80" i="9"/>
  <c r="K80" i="9"/>
  <c r="J80" i="9"/>
  <c r="I80" i="9"/>
  <c r="H80" i="9"/>
  <c r="G80" i="9"/>
  <c r="F80" i="9"/>
  <c r="D80" i="9"/>
  <c r="C80" i="9"/>
  <c r="B80" i="9"/>
  <c r="A77" i="9"/>
  <c r="E84" i="10"/>
  <c r="E83" i="10"/>
  <c r="E82" i="10"/>
  <c r="E81" i="10"/>
  <c r="W80" i="10"/>
  <c r="V80" i="10"/>
  <c r="M80" i="10"/>
  <c r="L80" i="10"/>
  <c r="K80" i="10"/>
  <c r="J80" i="10"/>
  <c r="I80" i="10"/>
  <c r="H80" i="10"/>
  <c r="G80" i="10"/>
  <c r="F80" i="10"/>
  <c r="D80" i="10"/>
  <c r="C80" i="10"/>
  <c r="B80" i="10"/>
  <c r="A77" i="10"/>
  <c r="E84" i="11"/>
  <c r="E83" i="11"/>
  <c r="E82" i="11"/>
  <c r="E81" i="11"/>
  <c r="W80" i="11"/>
  <c r="V80" i="11"/>
  <c r="M80" i="11"/>
  <c r="L80" i="11"/>
  <c r="K80" i="11"/>
  <c r="J80" i="11"/>
  <c r="I80" i="11"/>
  <c r="H80" i="11"/>
  <c r="G80" i="11"/>
  <c r="F80" i="11"/>
  <c r="D80" i="11"/>
  <c r="C80" i="11"/>
  <c r="B80" i="11"/>
  <c r="A77" i="11"/>
  <c r="E84" i="12"/>
  <c r="E83" i="12"/>
  <c r="E82" i="12"/>
  <c r="E81" i="12"/>
  <c r="W80" i="12"/>
  <c r="V80" i="12"/>
  <c r="M80" i="12"/>
  <c r="L80" i="12"/>
  <c r="K80" i="12"/>
  <c r="J80" i="12"/>
  <c r="I80" i="12"/>
  <c r="H80" i="12"/>
  <c r="G80" i="12"/>
  <c r="F80" i="12"/>
  <c r="D80" i="12"/>
  <c r="C80" i="12"/>
  <c r="B80" i="12"/>
  <c r="A77" i="12"/>
  <c r="E84" i="13"/>
  <c r="E83" i="13"/>
  <c r="E82" i="13"/>
  <c r="E81" i="13"/>
  <c r="W80" i="13"/>
  <c r="V80" i="13"/>
  <c r="M80" i="13"/>
  <c r="L80" i="13"/>
  <c r="K80" i="13"/>
  <c r="J80" i="13"/>
  <c r="I80" i="13"/>
  <c r="H80" i="13"/>
  <c r="G80" i="13"/>
  <c r="F80" i="13"/>
  <c r="D80" i="13"/>
  <c r="C80" i="13"/>
  <c r="B80" i="13"/>
  <c r="A77" i="13"/>
  <c r="E84" i="14"/>
  <c r="E83" i="14"/>
  <c r="E82" i="14"/>
  <c r="E81" i="14"/>
  <c r="W80" i="14"/>
  <c r="V80" i="14"/>
  <c r="M80" i="14"/>
  <c r="L80" i="14"/>
  <c r="K80" i="14"/>
  <c r="J80" i="14"/>
  <c r="I80" i="14"/>
  <c r="H80" i="14"/>
  <c r="G80" i="14"/>
  <c r="F80" i="14"/>
  <c r="D80" i="14"/>
  <c r="C80" i="14"/>
  <c r="B80" i="14"/>
  <c r="A77" i="14"/>
  <c r="E84" i="15"/>
  <c r="E83" i="15"/>
  <c r="E82" i="15"/>
  <c r="E81" i="15"/>
  <c r="W80" i="15"/>
  <c r="V80" i="15"/>
  <c r="M80" i="15"/>
  <c r="L80" i="15"/>
  <c r="K80" i="15"/>
  <c r="J80" i="15"/>
  <c r="I80" i="15"/>
  <c r="H80" i="15"/>
  <c r="G80" i="15"/>
  <c r="F80" i="15"/>
  <c r="D80" i="15"/>
  <c r="C80" i="15"/>
  <c r="B80" i="15"/>
  <c r="A77" i="15"/>
  <c r="E84" i="16"/>
  <c r="E83" i="16"/>
  <c r="E82" i="16"/>
  <c r="E81" i="16"/>
  <c r="W80" i="16"/>
  <c r="V80" i="16"/>
  <c r="M80" i="16"/>
  <c r="L80" i="16"/>
  <c r="K80" i="16"/>
  <c r="J80" i="16"/>
  <c r="I80" i="16"/>
  <c r="H80" i="16"/>
  <c r="G80" i="16"/>
  <c r="F80" i="16"/>
  <c r="D80" i="16"/>
  <c r="C80" i="16"/>
  <c r="B80" i="16"/>
  <c r="A77" i="16"/>
  <c r="E84" i="17"/>
  <c r="E83" i="17"/>
  <c r="E82" i="17"/>
  <c r="E81" i="17"/>
  <c r="W80" i="17"/>
  <c r="V80" i="17"/>
  <c r="M80" i="17"/>
  <c r="L80" i="17"/>
  <c r="K80" i="17"/>
  <c r="J80" i="17"/>
  <c r="I80" i="17"/>
  <c r="H80" i="17"/>
  <c r="G80" i="17"/>
  <c r="F80" i="17"/>
  <c r="D80" i="17"/>
  <c r="C80" i="17"/>
  <c r="B80" i="17"/>
  <c r="A77" i="17"/>
  <c r="E84" i="18"/>
  <c r="E83" i="18"/>
  <c r="E82" i="18"/>
  <c r="E81" i="18"/>
  <c r="W80" i="18"/>
  <c r="V80" i="18"/>
  <c r="M80" i="18"/>
  <c r="L80" i="18"/>
  <c r="K80" i="18"/>
  <c r="J80" i="18"/>
  <c r="I80" i="18"/>
  <c r="H80" i="18"/>
  <c r="G80" i="18"/>
  <c r="F80" i="18"/>
  <c r="D80" i="18"/>
  <c r="C80" i="18"/>
  <c r="B80" i="18"/>
  <c r="A77" i="18"/>
  <c r="E84" i="19"/>
  <c r="E83" i="19"/>
  <c r="E82" i="19"/>
  <c r="E81" i="19"/>
  <c r="W80" i="19"/>
  <c r="V80" i="19"/>
  <c r="M80" i="19"/>
  <c r="L80" i="19"/>
  <c r="K80" i="19"/>
  <c r="J80" i="19"/>
  <c r="I80" i="19"/>
  <c r="H80" i="19"/>
  <c r="G80" i="19"/>
  <c r="F80" i="19"/>
  <c r="D80" i="19"/>
  <c r="C80" i="19"/>
  <c r="B80" i="19"/>
  <c r="A77" i="19"/>
  <c r="E84" i="20"/>
  <c r="E83" i="20"/>
  <c r="E82" i="20"/>
  <c r="E81" i="20"/>
  <c r="W80" i="20"/>
  <c r="V80" i="20"/>
  <c r="M80" i="20"/>
  <c r="L80" i="20"/>
  <c r="K80" i="20"/>
  <c r="J80" i="20"/>
  <c r="I80" i="20"/>
  <c r="H80" i="20"/>
  <c r="G80" i="20"/>
  <c r="F80" i="20"/>
  <c r="D80" i="20"/>
  <c r="C80" i="20"/>
  <c r="B80" i="20"/>
  <c r="A77" i="20"/>
  <c r="E84" i="21"/>
  <c r="E83" i="21"/>
  <c r="E82" i="21"/>
  <c r="E81" i="21"/>
  <c r="W80" i="21"/>
  <c r="V80" i="21"/>
  <c r="M80" i="21"/>
  <c r="L80" i="21"/>
  <c r="K80" i="21"/>
  <c r="J80" i="21"/>
  <c r="I80" i="21"/>
  <c r="H80" i="21"/>
  <c r="G80" i="21"/>
  <c r="F80" i="21"/>
  <c r="D80" i="21"/>
  <c r="C80" i="21"/>
  <c r="B80" i="21"/>
  <c r="A77" i="21"/>
  <c r="E84" i="22"/>
  <c r="E83" i="22"/>
  <c r="E82" i="22"/>
  <c r="E81" i="22"/>
  <c r="W80" i="22"/>
  <c r="V80" i="22"/>
  <c r="M80" i="22"/>
  <c r="L80" i="22"/>
  <c r="K80" i="22"/>
  <c r="J80" i="22"/>
  <c r="I80" i="22"/>
  <c r="H80" i="22"/>
  <c r="G80" i="22"/>
  <c r="F80" i="22"/>
  <c r="D80" i="22"/>
  <c r="C80" i="22"/>
  <c r="B80" i="22"/>
  <c r="A77" i="22"/>
  <c r="E84" i="23"/>
  <c r="E83" i="23"/>
  <c r="E82" i="23"/>
  <c r="E81" i="23"/>
  <c r="W80" i="23"/>
  <c r="V80" i="23"/>
  <c r="M80" i="23"/>
  <c r="L80" i="23"/>
  <c r="K80" i="23"/>
  <c r="J80" i="23"/>
  <c r="I80" i="23"/>
  <c r="H80" i="23"/>
  <c r="G80" i="23"/>
  <c r="F80" i="23"/>
  <c r="D80" i="23"/>
  <c r="C80" i="23"/>
  <c r="B80" i="23"/>
  <c r="A77" i="23"/>
  <c r="E84" i="24"/>
  <c r="E83" i="24"/>
  <c r="E82" i="24"/>
  <c r="E81" i="24"/>
  <c r="W80" i="24"/>
  <c r="V80" i="24"/>
  <c r="M80" i="24"/>
  <c r="L80" i="24"/>
  <c r="K80" i="24"/>
  <c r="J80" i="24"/>
  <c r="I80" i="24"/>
  <c r="H80" i="24"/>
  <c r="G80" i="24"/>
  <c r="F80" i="24"/>
  <c r="D80" i="24"/>
  <c r="C80" i="24"/>
  <c r="B80" i="24"/>
  <c r="A77" i="24"/>
  <c r="E84" i="25"/>
  <c r="E83" i="25"/>
  <c r="E82" i="25"/>
  <c r="E81" i="25"/>
  <c r="W80" i="25"/>
  <c r="V80" i="25"/>
  <c r="M80" i="25"/>
  <c r="L80" i="25"/>
  <c r="K80" i="25"/>
  <c r="J80" i="25"/>
  <c r="I80" i="25"/>
  <c r="H80" i="25"/>
  <c r="G80" i="25"/>
  <c r="F80" i="25"/>
  <c r="D80" i="25"/>
  <c r="C80" i="25"/>
  <c r="B80" i="25"/>
  <c r="A77" i="25"/>
  <c r="E84" i="26"/>
  <c r="E83" i="26"/>
  <c r="E82" i="26"/>
  <c r="E81" i="26"/>
  <c r="W80" i="26"/>
  <c r="V80" i="26"/>
  <c r="M80" i="26"/>
  <c r="L80" i="26"/>
  <c r="K80" i="26"/>
  <c r="J80" i="26"/>
  <c r="I80" i="26"/>
  <c r="H80" i="26"/>
  <c r="G80" i="26"/>
  <c r="F80" i="26"/>
  <c r="D80" i="26"/>
  <c r="C80" i="26"/>
  <c r="B80" i="26"/>
  <c r="A77" i="26"/>
  <c r="E84" i="27"/>
  <c r="E83" i="27"/>
  <c r="E82" i="27"/>
  <c r="E81" i="27"/>
  <c r="W80" i="27"/>
  <c r="V80" i="27"/>
  <c r="M80" i="27"/>
  <c r="L80" i="27"/>
  <c r="K80" i="27"/>
  <c r="J80" i="27"/>
  <c r="I80" i="27"/>
  <c r="H80" i="27"/>
  <c r="G80" i="27"/>
  <c r="F80" i="27"/>
  <c r="D80" i="27"/>
  <c r="C80" i="27"/>
  <c r="B80" i="27"/>
  <c r="A77" i="27"/>
  <c r="E84" i="28"/>
  <c r="E83" i="28"/>
  <c r="E82" i="28"/>
  <c r="E81" i="28"/>
  <c r="W80" i="28"/>
  <c r="V80" i="28"/>
  <c r="M80" i="28"/>
  <c r="L80" i="28"/>
  <c r="K80" i="28"/>
  <c r="J80" i="28"/>
  <c r="I80" i="28"/>
  <c r="H80" i="28"/>
  <c r="G80" i="28"/>
  <c r="F80" i="28"/>
  <c r="D80" i="28"/>
  <c r="C80" i="28"/>
  <c r="B80" i="28"/>
  <c r="A77" i="28"/>
  <c r="E84" i="29"/>
  <c r="E83" i="29"/>
  <c r="E82" i="29"/>
  <c r="E81" i="29"/>
  <c r="W80" i="29"/>
  <c r="V80" i="29"/>
  <c r="M80" i="29"/>
  <c r="L80" i="29"/>
  <c r="K80" i="29"/>
  <c r="J80" i="29"/>
  <c r="I80" i="29"/>
  <c r="H80" i="29"/>
  <c r="G80" i="29"/>
  <c r="F80" i="29"/>
  <c r="D80" i="29"/>
  <c r="C80" i="29"/>
  <c r="B80" i="29"/>
  <c r="A77" i="29"/>
  <c r="E84" i="30"/>
  <c r="E83" i="30"/>
  <c r="E82" i="30"/>
  <c r="E81" i="30"/>
  <c r="W80" i="30"/>
  <c r="V80" i="30"/>
  <c r="M80" i="30"/>
  <c r="L80" i="30"/>
  <c r="K80" i="30"/>
  <c r="J80" i="30"/>
  <c r="I80" i="30"/>
  <c r="H80" i="30"/>
  <c r="G80" i="30"/>
  <c r="F80" i="30"/>
  <c r="D80" i="30"/>
  <c r="C80" i="30"/>
  <c r="B80" i="30"/>
  <c r="A77" i="30"/>
  <c r="E84" i="31"/>
  <c r="E83" i="31"/>
  <c r="E82" i="31"/>
  <c r="E81" i="31"/>
  <c r="W80" i="31"/>
  <c r="V80" i="31"/>
  <c r="M80" i="31"/>
  <c r="L80" i="31"/>
  <c r="K80" i="31"/>
  <c r="J80" i="31"/>
  <c r="I80" i="31"/>
  <c r="H80" i="31"/>
  <c r="G80" i="31"/>
  <c r="F80" i="31"/>
  <c r="D80" i="31"/>
  <c r="C80" i="31"/>
  <c r="B80" i="31"/>
  <c r="A77" i="31"/>
  <c r="E84" i="32"/>
  <c r="E83" i="32"/>
  <c r="E82" i="32"/>
  <c r="E81" i="32"/>
  <c r="W80" i="32"/>
  <c r="V80" i="32"/>
  <c r="M80" i="32"/>
  <c r="L80" i="32"/>
  <c r="K80" i="32"/>
  <c r="J80" i="32"/>
  <c r="I80" i="32"/>
  <c r="H80" i="32"/>
  <c r="G80" i="32"/>
  <c r="F80" i="32"/>
  <c r="D80" i="32"/>
  <c r="C80" i="32"/>
  <c r="B80" i="32"/>
  <c r="A77" i="32"/>
  <c r="E84" i="33"/>
  <c r="E83" i="33"/>
  <c r="E82" i="33"/>
  <c r="E81" i="33"/>
  <c r="W80" i="33"/>
  <c r="V80" i="33"/>
  <c r="M80" i="33"/>
  <c r="L80" i="33"/>
  <c r="K80" i="33"/>
  <c r="J80" i="33"/>
  <c r="I80" i="33"/>
  <c r="H80" i="33"/>
  <c r="G80" i="33"/>
  <c r="F80" i="33"/>
  <c r="D80" i="33"/>
  <c r="C80" i="33"/>
  <c r="B80" i="33"/>
  <c r="A77" i="33"/>
  <c r="E84" i="34"/>
  <c r="E83" i="34"/>
  <c r="E82" i="34"/>
  <c r="E81" i="34"/>
  <c r="W80" i="34"/>
  <c r="V80" i="34"/>
  <c r="M80" i="34"/>
  <c r="L80" i="34"/>
  <c r="K80" i="34"/>
  <c r="J80" i="34"/>
  <c r="I80" i="34"/>
  <c r="H80" i="34"/>
  <c r="G80" i="34"/>
  <c r="F80" i="34"/>
  <c r="D80" i="34"/>
  <c r="C80" i="34"/>
  <c r="B80" i="34"/>
  <c r="A77" i="34"/>
  <c r="E84" i="35"/>
  <c r="E83" i="35"/>
  <c r="E82" i="35"/>
  <c r="E81" i="35"/>
  <c r="E80" i="35" s="1"/>
  <c r="W80" i="35"/>
  <c r="V80" i="35"/>
  <c r="M80" i="35"/>
  <c r="L80" i="35"/>
  <c r="K80" i="35"/>
  <c r="J80" i="35"/>
  <c r="I80" i="35"/>
  <c r="H80" i="35"/>
  <c r="G80" i="35"/>
  <c r="F80" i="35"/>
  <c r="D80" i="35"/>
  <c r="C80" i="35"/>
  <c r="B80" i="35"/>
  <c r="A77" i="35"/>
  <c r="E84" i="36"/>
  <c r="E83" i="36"/>
  <c r="E82" i="36"/>
  <c r="E81" i="36"/>
  <c r="W80" i="36"/>
  <c r="V80" i="36"/>
  <c r="M80" i="36"/>
  <c r="L80" i="36"/>
  <c r="K80" i="36"/>
  <c r="J80" i="36"/>
  <c r="I80" i="36"/>
  <c r="H80" i="36"/>
  <c r="G80" i="36"/>
  <c r="F80" i="36"/>
  <c r="D80" i="36"/>
  <c r="C80" i="36"/>
  <c r="B80" i="36"/>
  <c r="A77" i="36"/>
  <c r="E84" i="37"/>
  <c r="E83" i="37"/>
  <c r="E82" i="37"/>
  <c r="E81" i="37"/>
  <c r="W80" i="37"/>
  <c r="V80" i="37"/>
  <c r="M80" i="37"/>
  <c r="L80" i="37"/>
  <c r="K80" i="37"/>
  <c r="J80" i="37"/>
  <c r="I80" i="37"/>
  <c r="H80" i="37"/>
  <c r="G80" i="37"/>
  <c r="F80" i="37"/>
  <c r="D80" i="37"/>
  <c r="C80" i="37"/>
  <c r="B80" i="37"/>
  <c r="A77" i="37"/>
  <c r="E84" i="38"/>
  <c r="E83" i="38"/>
  <c r="E82" i="38"/>
  <c r="E81" i="38"/>
  <c r="W80" i="38"/>
  <c r="V80" i="38"/>
  <c r="M80" i="38"/>
  <c r="L80" i="38"/>
  <c r="K80" i="38"/>
  <c r="J80" i="38"/>
  <c r="I80" i="38"/>
  <c r="H80" i="38"/>
  <c r="G80" i="38"/>
  <c r="F80" i="38"/>
  <c r="D80" i="38"/>
  <c r="C80" i="38"/>
  <c r="B80" i="38"/>
  <c r="A77" i="38"/>
  <c r="E84" i="39"/>
  <c r="E83" i="39"/>
  <c r="E82" i="39"/>
  <c r="E81" i="39"/>
  <c r="W80" i="39"/>
  <c r="V80" i="39"/>
  <c r="M80" i="39"/>
  <c r="L80" i="39"/>
  <c r="K80" i="39"/>
  <c r="J80" i="39"/>
  <c r="I80" i="39"/>
  <c r="H80" i="39"/>
  <c r="G80" i="39"/>
  <c r="F80" i="39"/>
  <c r="D80" i="39"/>
  <c r="C80" i="39"/>
  <c r="B80" i="39"/>
  <c r="A77" i="39"/>
  <c r="E84" i="40"/>
  <c r="E83" i="40"/>
  <c r="E82" i="40"/>
  <c r="E81" i="40"/>
  <c r="W80" i="40"/>
  <c r="V80" i="40"/>
  <c r="M80" i="40"/>
  <c r="L80" i="40"/>
  <c r="K80" i="40"/>
  <c r="J80" i="40"/>
  <c r="I80" i="40"/>
  <c r="H80" i="40"/>
  <c r="G80" i="40"/>
  <c r="F80" i="40"/>
  <c r="D80" i="40"/>
  <c r="C80" i="40"/>
  <c r="B80" i="40"/>
  <c r="A77" i="40"/>
  <c r="E84" i="41"/>
  <c r="E83" i="41"/>
  <c r="E82" i="41"/>
  <c r="E81" i="41"/>
  <c r="E80" i="41" s="1"/>
  <c r="W80" i="41"/>
  <c r="V80" i="41"/>
  <c r="M80" i="41"/>
  <c r="L80" i="41"/>
  <c r="K80" i="41"/>
  <c r="J80" i="41"/>
  <c r="I80" i="41"/>
  <c r="H80" i="41"/>
  <c r="G80" i="41"/>
  <c r="F80" i="41"/>
  <c r="D80" i="41"/>
  <c r="C80" i="41"/>
  <c r="B80" i="41"/>
  <c r="A77" i="41"/>
  <c r="E84" i="42"/>
  <c r="E83" i="42"/>
  <c r="E82" i="42"/>
  <c r="E81" i="42"/>
  <c r="W80" i="42"/>
  <c r="V80" i="42"/>
  <c r="M80" i="42"/>
  <c r="L80" i="42"/>
  <c r="K80" i="42"/>
  <c r="J80" i="42"/>
  <c r="I80" i="42"/>
  <c r="H80" i="42"/>
  <c r="G80" i="42"/>
  <c r="F80" i="42"/>
  <c r="D80" i="42"/>
  <c r="C80" i="42"/>
  <c r="B80" i="42"/>
  <c r="A77" i="42"/>
  <c r="E84" i="43"/>
  <c r="E83" i="43"/>
  <c r="E82" i="43"/>
  <c r="E81" i="43"/>
  <c r="W80" i="43"/>
  <c r="V80" i="43"/>
  <c r="M80" i="43"/>
  <c r="L80" i="43"/>
  <c r="K80" i="43"/>
  <c r="J80" i="43"/>
  <c r="I80" i="43"/>
  <c r="H80" i="43"/>
  <c r="G80" i="43"/>
  <c r="F80" i="43"/>
  <c r="D80" i="43"/>
  <c r="C80" i="43"/>
  <c r="B80" i="43"/>
  <c r="A77" i="43"/>
  <c r="E84" i="44"/>
  <c r="E83" i="44"/>
  <c r="E82" i="44"/>
  <c r="E81" i="44"/>
  <c r="W80" i="44"/>
  <c r="V80" i="44"/>
  <c r="M80" i="44"/>
  <c r="L80" i="44"/>
  <c r="K80" i="44"/>
  <c r="J80" i="44"/>
  <c r="I80" i="44"/>
  <c r="H80" i="44"/>
  <c r="G80" i="44"/>
  <c r="F80" i="44"/>
  <c r="D80" i="44"/>
  <c r="C80" i="44"/>
  <c r="B80" i="44"/>
  <c r="A77" i="44"/>
  <c r="E84" i="45"/>
  <c r="E83" i="45"/>
  <c r="E82" i="45"/>
  <c r="E81" i="45"/>
  <c r="W80" i="45"/>
  <c r="V80" i="45"/>
  <c r="M80" i="45"/>
  <c r="L80" i="45"/>
  <c r="K80" i="45"/>
  <c r="J80" i="45"/>
  <c r="I80" i="45"/>
  <c r="H80" i="45"/>
  <c r="G80" i="45"/>
  <c r="F80" i="45"/>
  <c r="D80" i="45"/>
  <c r="C80" i="45"/>
  <c r="B80" i="45"/>
  <c r="A77" i="45"/>
  <c r="E84" i="46"/>
  <c r="E83" i="46"/>
  <c r="E82" i="46"/>
  <c r="E81" i="46"/>
  <c r="W80" i="46"/>
  <c r="V80" i="46"/>
  <c r="M80" i="46"/>
  <c r="L80" i="46"/>
  <c r="K80" i="46"/>
  <c r="J80" i="46"/>
  <c r="I80" i="46"/>
  <c r="H80" i="46"/>
  <c r="G80" i="46"/>
  <c r="F80" i="46"/>
  <c r="D80" i="46"/>
  <c r="C80" i="46"/>
  <c r="B80" i="46"/>
  <c r="A77" i="46"/>
  <c r="E84" i="47"/>
  <c r="E83" i="47"/>
  <c r="E82" i="47"/>
  <c r="E81" i="47"/>
  <c r="W80" i="47"/>
  <c r="V80" i="47"/>
  <c r="M80" i="47"/>
  <c r="L80" i="47"/>
  <c r="K80" i="47"/>
  <c r="J80" i="47"/>
  <c r="I80" i="47"/>
  <c r="H80" i="47"/>
  <c r="G80" i="47"/>
  <c r="F80" i="47"/>
  <c r="D80" i="47"/>
  <c r="C80" i="47"/>
  <c r="B80" i="47"/>
  <c r="A77" i="47"/>
  <c r="E84" i="48"/>
  <c r="E83" i="48"/>
  <c r="E82" i="48"/>
  <c r="E81" i="48"/>
  <c r="W80" i="48"/>
  <c r="V80" i="48"/>
  <c r="M80" i="48"/>
  <c r="L80" i="48"/>
  <c r="K80" i="48"/>
  <c r="J80" i="48"/>
  <c r="I80" i="48"/>
  <c r="H80" i="48"/>
  <c r="G80" i="48"/>
  <c r="F80" i="48"/>
  <c r="D80" i="48"/>
  <c r="C80" i="48"/>
  <c r="B80" i="48"/>
  <c r="A77" i="48"/>
  <c r="E84" i="49"/>
  <c r="E83" i="49"/>
  <c r="E82" i="49"/>
  <c r="E81" i="49"/>
  <c r="E80" i="49" s="1"/>
  <c r="W80" i="49"/>
  <c r="V80" i="49"/>
  <c r="M80" i="49"/>
  <c r="L80" i="49"/>
  <c r="K80" i="49"/>
  <c r="J80" i="49"/>
  <c r="I80" i="49"/>
  <c r="H80" i="49"/>
  <c r="G80" i="49"/>
  <c r="F80" i="49"/>
  <c r="D80" i="49"/>
  <c r="C80" i="49"/>
  <c r="B80" i="49"/>
  <c r="A77" i="49"/>
  <c r="E84" i="50"/>
  <c r="E83" i="50"/>
  <c r="E82" i="50"/>
  <c r="E81" i="50"/>
  <c r="W80" i="50"/>
  <c r="V80" i="50"/>
  <c r="M80" i="50"/>
  <c r="L80" i="50"/>
  <c r="K80" i="50"/>
  <c r="J80" i="50"/>
  <c r="I80" i="50"/>
  <c r="H80" i="50"/>
  <c r="G80" i="50"/>
  <c r="F80" i="50"/>
  <c r="D80" i="50"/>
  <c r="C80" i="50"/>
  <c r="B80" i="50"/>
  <c r="A77" i="50"/>
  <c r="E84" i="51"/>
  <c r="E83" i="51"/>
  <c r="E82" i="51"/>
  <c r="E81" i="51"/>
  <c r="W80" i="51"/>
  <c r="V80" i="51"/>
  <c r="M80" i="51"/>
  <c r="L80" i="51"/>
  <c r="K80" i="51"/>
  <c r="J80" i="51"/>
  <c r="I80" i="51"/>
  <c r="H80" i="51"/>
  <c r="G80" i="51"/>
  <c r="F80" i="51"/>
  <c r="D80" i="51"/>
  <c r="C80" i="51"/>
  <c r="B80" i="51"/>
  <c r="A77" i="51"/>
  <c r="E84" i="52"/>
  <c r="E83" i="52"/>
  <c r="E82" i="52"/>
  <c r="E81" i="52"/>
  <c r="W80" i="52"/>
  <c r="V80" i="52"/>
  <c r="M80" i="52"/>
  <c r="L80" i="52"/>
  <c r="K80" i="52"/>
  <c r="J80" i="52"/>
  <c r="I80" i="52"/>
  <c r="H80" i="52"/>
  <c r="G80" i="52"/>
  <c r="F80" i="52"/>
  <c r="D80" i="52"/>
  <c r="C80" i="52"/>
  <c r="B80" i="52"/>
  <c r="A77" i="52"/>
  <c r="E84" i="53"/>
  <c r="E83" i="53"/>
  <c r="E82" i="53"/>
  <c r="E81" i="53"/>
  <c r="W80" i="53"/>
  <c r="V80" i="53"/>
  <c r="M80" i="53"/>
  <c r="L80" i="53"/>
  <c r="K80" i="53"/>
  <c r="J80" i="53"/>
  <c r="I80" i="53"/>
  <c r="H80" i="53"/>
  <c r="G80" i="53"/>
  <c r="F80" i="53"/>
  <c r="D80" i="53"/>
  <c r="C80" i="53"/>
  <c r="B80" i="53"/>
  <c r="A77" i="53"/>
  <c r="E84" i="54"/>
  <c r="E83" i="54"/>
  <c r="E82" i="54"/>
  <c r="E81" i="54"/>
  <c r="W80" i="54"/>
  <c r="V80" i="54"/>
  <c r="M80" i="54"/>
  <c r="L80" i="54"/>
  <c r="K80" i="54"/>
  <c r="J80" i="54"/>
  <c r="I80" i="54"/>
  <c r="H80" i="54"/>
  <c r="G80" i="54"/>
  <c r="F80" i="54"/>
  <c r="D80" i="54"/>
  <c r="C80" i="54"/>
  <c r="B80" i="54"/>
  <c r="A77" i="54"/>
  <c r="E84" i="55"/>
  <c r="E83" i="55"/>
  <c r="E82" i="55"/>
  <c r="E81" i="55"/>
  <c r="W80" i="55"/>
  <c r="V80" i="55"/>
  <c r="M80" i="55"/>
  <c r="L80" i="55"/>
  <c r="K80" i="55"/>
  <c r="J80" i="55"/>
  <c r="I80" i="55"/>
  <c r="H80" i="55"/>
  <c r="G80" i="55"/>
  <c r="F80" i="55"/>
  <c r="D80" i="55"/>
  <c r="C80" i="55"/>
  <c r="B80" i="55"/>
  <c r="A77" i="55"/>
  <c r="E84" i="1"/>
  <c r="E83" i="1"/>
  <c r="E82" i="1"/>
  <c r="E81" i="1"/>
  <c r="W80" i="1"/>
  <c r="V80" i="1"/>
  <c r="M80" i="1"/>
  <c r="L80" i="1"/>
  <c r="K80" i="1"/>
  <c r="J80" i="1"/>
  <c r="I80" i="1"/>
  <c r="H80" i="1"/>
  <c r="G80" i="1"/>
  <c r="F80" i="1"/>
  <c r="D80" i="1"/>
  <c r="C80" i="1"/>
  <c r="B80" i="1"/>
  <c r="A77" i="1"/>
  <c r="S94" i="55"/>
  <c r="R94" i="55"/>
  <c r="Q94" i="55"/>
  <c r="P94" i="55"/>
  <c r="E94" i="55"/>
  <c r="U94" i="55" s="1"/>
  <c r="S93" i="55"/>
  <c r="R93" i="55"/>
  <c r="Q93" i="55"/>
  <c r="P93" i="55"/>
  <c r="E93" i="55"/>
  <c r="S92" i="55"/>
  <c r="R92" i="55"/>
  <c r="Q92" i="55"/>
  <c r="P92" i="55"/>
  <c r="E92" i="55"/>
  <c r="T91" i="55"/>
  <c r="S91" i="55"/>
  <c r="R91" i="55"/>
  <c r="Q91" i="55"/>
  <c r="P91" i="55"/>
  <c r="E91" i="55"/>
  <c r="U91" i="55" s="1"/>
  <c r="S90" i="55"/>
  <c r="R90" i="55"/>
  <c r="Q90" i="55"/>
  <c r="P90" i="55"/>
  <c r="E90" i="55"/>
  <c r="U90" i="55" s="1"/>
  <c r="S89" i="55"/>
  <c r="R89" i="55"/>
  <c r="Q89" i="55"/>
  <c r="P89" i="55"/>
  <c r="E89" i="55"/>
  <c r="T88" i="55"/>
  <c r="S88" i="55"/>
  <c r="R88" i="55"/>
  <c r="Q88" i="55"/>
  <c r="P88" i="55"/>
  <c r="E88" i="55"/>
  <c r="U88" i="55" s="1"/>
  <c r="U87" i="55"/>
  <c r="S87" i="55"/>
  <c r="R87" i="55"/>
  <c r="Q87" i="55"/>
  <c r="P87" i="55"/>
  <c r="E87" i="55"/>
  <c r="T87" i="55" s="1"/>
  <c r="V73" i="55"/>
  <c r="O73" i="55"/>
  <c r="N73" i="55"/>
  <c r="M73" i="55"/>
  <c r="S73" i="55" s="1"/>
  <c r="L73" i="55"/>
  <c r="K73" i="55"/>
  <c r="J73" i="55"/>
  <c r="I73" i="55"/>
  <c r="H73" i="55"/>
  <c r="G73" i="55"/>
  <c r="F73" i="55"/>
  <c r="C73" i="55"/>
  <c r="E73" i="55" s="1"/>
  <c r="B73" i="55"/>
  <c r="V72" i="55"/>
  <c r="O72" i="55"/>
  <c r="N72" i="55"/>
  <c r="M72" i="55"/>
  <c r="L72" i="55"/>
  <c r="K72" i="55"/>
  <c r="S72" i="55" s="1"/>
  <c r="J72" i="55"/>
  <c r="R72" i="55" s="1"/>
  <c r="I72" i="55"/>
  <c r="H72" i="55"/>
  <c r="G72" i="55"/>
  <c r="F72" i="55"/>
  <c r="C72" i="55"/>
  <c r="B72" i="55"/>
  <c r="E72" i="55" s="1"/>
  <c r="V71" i="55"/>
  <c r="O71" i="55"/>
  <c r="N71" i="55"/>
  <c r="M71" i="55"/>
  <c r="L71" i="55"/>
  <c r="K71" i="55"/>
  <c r="J71" i="55"/>
  <c r="R71" i="55" s="1"/>
  <c r="I71" i="55"/>
  <c r="Q71" i="55" s="1"/>
  <c r="H71" i="55"/>
  <c r="P71" i="55" s="1"/>
  <c r="G71" i="55"/>
  <c r="F71" i="55"/>
  <c r="C71" i="55"/>
  <c r="E71" i="55" s="1"/>
  <c r="B71" i="55"/>
  <c r="U70" i="55"/>
  <c r="T70" i="55"/>
  <c r="S70" i="55"/>
  <c r="R70" i="55"/>
  <c r="Q70" i="55"/>
  <c r="P70" i="55"/>
  <c r="E70" i="55"/>
  <c r="S69" i="55"/>
  <c r="R69" i="55"/>
  <c r="Q69" i="55"/>
  <c r="P69" i="55"/>
  <c r="E69" i="55"/>
  <c r="V67" i="55"/>
  <c r="O67" i="55"/>
  <c r="N67" i="55"/>
  <c r="M67" i="55"/>
  <c r="L67" i="55"/>
  <c r="K67" i="55"/>
  <c r="J67" i="55"/>
  <c r="I67" i="55"/>
  <c r="H67" i="55"/>
  <c r="G67" i="55"/>
  <c r="F67" i="55"/>
  <c r="C67" i="55"/>
  <c r="B67" i="55"/>
  <c r="V66" i="55"/>
  <c r="O66" i="55"/>
  <c r="N66" i="55"/>
  <c r="M66" i="55"/>
  <c r="L66" i="55"/>
  <c r="K66" i="55"/>
  <c r="S66" i="55" s="1"/>
  <c r="J66" i="55"/>
  <c r="R66" i="55" s="1"/>
  <c r="I66" i="55"/>
  <c r="H66" i="55"/>
  <c r="P66" i="55" s="1"/>
  <c r="G66" i="55"/>
  <c r="F66" i="55"/>
  <c r="C66" i="55"/>
  <c r="B66" i="55"/>
  <c r="E66" i="55" s="1"/>
  <c r="T65" i="55"/>
  <c r="S65" i="55"/>
  <c r="R65" i="55"/>
  <c r="Q65" i="55"/>
  <c r="P65" i="55"/>
  <c r="E65" i="55"/>
  <c r="U65" i="55" s="1"/>
  <c r="S64" i="55"/>
  <c r="R64" i="55"/>
  <c r="Q64" i="55"/>
  <c r="P64" i="55"/>
  <c r="E64" i="55"/>
  <c r="U64" i="55" s="1"/>
  <c r="S63" i="55"/>
  <c r="R63" i="55"/>
  <c r="Q63" i="55"/>
  <c r="P63" i="55"/>
  <c r="E63" i="55"/>
  <c r="U63" i="55" s="1"/>
  <c r="U62" i="55"/>
  <c r="S62" i="55"/>
  <c r="R62" i="55"/>
  <c r="Q62" i="55"/>
  <c r="P62" i="55"/>
  <c r="E62" i="55"/>
  <c r="T62" i="55" s="1"/>
  <c r="S61" i="55"/>
  <c r="R61" i="55"/>
  <c r="Q61" i="55"/>
  <c r="P61" i="55"/>
  <c r="E61" i="55"/>
  <c r="V59" i="55"/>
  <c r="O59" i="55"/>
  <c r="N59" i="55"/>
  <c r="M59" i="55"/>
  <c r="L59" i="55"/>
  <c r="K59" i="55"/>
  <c r="S59" i="55" s="1"/>
  <c r="J59" i="55"/>
  <c r="R59" i="55" s="1"/>
  <c r="I59" i="55"/>
  <c r="H59" i="55"/>
  <c r="G59" i="55"/>
  <c r="F59" i="55"/>
  <c r="C59" i="55"/>
  <c r="B59" i="55"/>
  <c r="U58" i="55"/>
  <c r="S58" i="55"/>
  <c r="R58" i="55"/>
  <c r="Q58" i="55"/>
  <c r="P58" i="55"/>
  <c r="E58" i="55"/>
  <c r="T58" i="55" s="1"/>
  <c r="S57" i="55"/>
  <c r="R57" i="55"/>
  <c r="Q57" i="55"/>
  <c r="P57" i="55"/>
  <c r="E57" i="55"/>
  <c r="T56" i="55"/>
  <c r="S56" i="55"/>
  <c r="R56" i="55"/>
  <c r="Q56" i="55"/>
  <c r="P56" i="55"/>
  <c r="E56" i="55"/>
  <c r="U56" i="55" s="1"/>
  <c r="U55" i="55"/>
  <c r="S55" i="55"/>
  <c r="R55" i="55"/>
  <c r="Q55" i="55"/>
  <c r="P55" i="55"/>
  <c r="E55" i="55"/>
  <c r="T55" i="55" s="1"/>
  <c r="V53" i="55"/>
  <c r="O53" i="55"/>
  <c r="N53" i="55"/>
  <c r="M53" i="55"/>
  <c r="L53" i="55"/>
  <c r="K53" i="55"/>
  <c r="J53" i="55"/>
  <c r="R53" i="55" s="1"/>
  <c r="I53" i="55"/>
  <c r="H53" i="55"/>
  <c r="G53" i="55"/>
  <c r="F53" i="55"/>
  <c r="C53" i="55"/>
  <c r="B53" i="55"/>
  <c r="S52" i="55"/>
  <c r="R52" i="55"/>
  <c r="Q52" i="55"/>
  <c r="P52" i="55"/>
  <c r="E52" i="55"/>
  <c r="U51" i="55"/>
  <c r="S51" i="55"/>
  <c r="R51" i="55"/>
  <c r="Q51" i="55"/>
  <c r="P51" i="55"/>
  <c r="E51" i="55"/>
  <c r="T50" i="55"/>
  <c r="S50" i="55"/>
  <c r="R50" i="55"/>
  <c r="Q50" i="55"/>
  <c r="P50" i="55"/>
  <c r="E50" i="55"/>
  <c r="U50" i="55" s="1"/>
  <c r="U49" i="55"/>
  <c r="S49" i="55"/>
  <c r="R49" i="55"/>
  <c r="Q49" i="55"/>
  <c r="P49" i="55"/>
  <c r="E49" i="55"/>
  <c r="T49" i="55" s="1"/>
  <c r="S48" i="55"/>
  <c r="R48" i="55"/>
  <c r="Q48" i="55"/>
  <c r="P48" i="55"/>
  <c r="E48" i="55"/>
  <c r="U48" i="55" s="1"/>
  <c r="S47" i="55"/>
  <c r="R47" i="55"/>
  <c r="Q47" i="55"/>
  <c r="P47" i="55"/>
  <c r="E47" i="55"/>
  <c r="U47" i="55" s="1"/>
  <c r="S46" i="55"/>
  <c r="R46" i="55"/>
  <c r="Q46" i="55"/>
  <c r="P46" i="55"/>
  <c r="E46" i="55"/>
  <c r="T46" i="55" s="1"/>
  <c r="S45" i="55"/>
  <c r="R45" i="55"/>
  <c r="Q45" i="55"/>
  <c r="P45" i="55"/>
  <c r="E45" i="55"/>
  <c r="T44" i="55"/>
  <c r="S44" i="55"/>
  <c r="R44" i="55"/>
  <c r="Q44" i="55"/>
  <c r="P44" i="55"/>
  <c r="E44" i="55"/>
  <c r="U44" i="55" s="1"/>
  <c r="U43" i="55"/>
  <c r="S43" i="55"/>
  <c r="R43" i="55"/>
  <c r="Q43" i="55"/>
  <c r="P43" i="55"/>
  <c r="E43" i="55"/>
  <c r="S42" i="55"/>
  <c r="R42" i="55"/>
  <c r="Q42" i="55"/>
  <c r="P42" i="55"/>
  <c r="E42" i="55"/>
  <c r="U42" i="55" s="1"/>
  <c r="V40" i="55"/>
  <c r="O40" i="55"/>
  <c r="N40" i="55"/>
  <c r="M40" i="55"/>
  <c r="L40" i="55"/>
  <c r="K40" i="55"/>
  <c r="S40" i="55" s="1"/>
  <c r="J40" i="55"/>
  <c r="R40" i="55" s="1"/>
  <c r="I40" i="55"/>
  <c r="H40" i="55"/>
  <c r="G40" i="55"/>
  <c r="F40" i="55"/>
  <c r="C40" i="55"/>
  <c r="B40" i="55"/>
  <c r="E40" i="55" s="1"/>
  <c r="U39" i="55"/>
  <c r="S39" i="55"/>
  <c r="R39" i="55"/>
  <c r="Q39" i="55"/>
  <c r="P39" i="55"/>
  <c r="E39" i="55"/>
  <c r="T39" i="55" s="1"/>
  <c r="T38" i="55"/>
  <c r="S38" i="55"/>
  <c r="R38" i="55"/>
  <c r="Q38" i="55"/>
  <c r="P38" i="55"/>
  <c r="E38" i="55"/>
  <c r="U38" i="55" s="1"/>
  <c r="S37" i="55"/>
  <c r="R37" i="55"/>
  <c r="Q37" i="55"/>
  <c r="P37" i="55"/>
  <c r="E37" i="55"/>
  <c r="U37" i="55" s="1"/>
  <c r="S36" i="55"/>
  <c r="R36" i="55"/>
  <c r="Q36" i="55"/>
  <c r="P36" i="55"/>
  <c r="E36" i="55"/>
  <c r="U36" i="55" s="1"/>
  <c r="S35" i="55"/>
  <c r="R35" i="55"/>
  <c r="Q35" i="55"/>
  <c r="P35" i="55"/>
  <c r="E35" i="55"/>
  <c r="U35" i="55" s="1"/>
  <c r="V33" i="55"/>
  <c r="O33" i="55"/>
  <c r="N33" i="55"/>
  <c r="M33" i="55"/>
  <c r="L33" i="55"/>
  <c r="K33" i="55"/>
  <c r="J33" i="55"/>
  <c r="I33" i="55"/>
  <c r="H33" i="55"/>
  <c r="G33" i="55"/>
  <c r="F33" i="55"/>
  <c r="E33" i="55"/>
  <c r="C33" i="55"/>
  <c r="B33" i="55"/>
  <c r="S32" i="55"/>
  <c r="R32" i="55"/>
  <c r="Q32" i="55"/>
  <c r="P32" i="55"/>
  <c r="E32" i="55"/>
  <c r="U32" i="55" s="1"/>
  <c r="V30" i="55"/>
  <c r="O30" i="55"/>
  <c r="N30" i="55"/>
  <c r="M30" i="55"/>
  <c r="L30" i="55"/>
  <c r="K30" i="55"/>
  <c r="J30" i="55"/>
  <c r="R30" i="55" s="1"/>
  <c r="I30" i="55"/>
  <c r="Q30" i="55" s="1"/>
  <c r="H30" i="55"/>
  <c r="P30" i="55" s="1"/>
  <c r="G30" i="55"/>
  <c r="F30" i="55"/>
  <c r="E30" i="55"/>
  <c r="C30" i="55"/>
  <c r="B30" i="55"/>
  <c r="S29" i="55"/>
  <c r="R29" i="55"/>
  <c r="Q29" i="55"/>
  <c r="U29" i="55" s="1"/>
  <c r="P29" i="55"/>
  <c r="T29" i="55" s="1"/>
  <c r="E29" i="55"/>
  <c r="S28" i="55"/>
  <c r="R28" i="55"/>
  <c r="Q28" i="55"/>
  <c r="P28" i="55"/>
  <c r="E28" i="55"/>
  <c r="U28" i="55" s="1"/>
  <c r="S27" i="55"/>
  <c r="R27" i="55"/>
  <c r="Q27" i="55"/>
  <c r="P27" i="55"/>
  <c r="E27" i="55"/>
  <c r="U27" i="55" s="1"/>
  <c r="S26" i="55"/>
  <c r="R26" i="55"/>
  <c r="Q26" i="55"/>
  <c r="P26" i="55"/>
  <c r="E26" i="55"/>
  <c r="T26" i="55" s="1"/>
  <c r="V24" i="55"/>
  <c r="O24" i="55"/>
  <c r="N24" i="55"/>
  <c r="M24" i="55"/>
  <c r="L24" i="55"/>
  <c r="K24" i="55"/>
  <c r="S24" i="55" s="1"/>
  <c r="J24" i="55"/>
  <c r="R24" i="55" s="1"/>
  <c r="I24" i="55"/>
  <c r="H24" i="55"/>
  <c r="G24" i="55"/>
  <c r="F24" i="55"/>
  <c r="C24" i="55"/>
  <c r="B24" i="55"/>
  <c r="E24" i="55" s="1"/>
  <c r="S23" i="55"/>
  <c r="R23" i="55"/>
  <c r="Q23" i="55"/>
  <c r="P23" i="55"/>
  <c r="E23" i="55"/>
  <c r="U23" i="55" s="1"/>
  <c r="S22" i="55"/>
  <c r="R22" i="55"/>
  <c r="Q22" i="55"/>
  <c r="P22" i="55"/>
  <c r="E22" i="55"/>
  <c r="T22" i="55" s="1"/>
  <c r="S21" i="55"/>
  <c r="R21" i="55"/>
  <c r="Q21" i="55"/>
  <c r="P21" i="55"/>
  <c r="E21" i="55"/>
  <c r="T20" i="55"/>
  <c r="S20" i="55"/>
  <c r="R20" i="55"/>
  <c r="Q20" i="55"/>
  <c r="P20" i="55"/>
  <c r="E20" i="55"/>
  <c r="U20" i="55" s="1"/>
  <c r="S19" i="55"/>
  <c r="R19" i="55"/>
  <c r="Q19" i="55"/>
  <c r="U19" i="55" s="1"/>
  <c r="P19" i="55"/>
  <c r="E19" i="55"/>
  <c r="S18" i="55"/>
  <c r="R18" i="55"/>
  <c r="Q18" i="55"/>
  <c r="P18" i="55"/>
  <c r="E18" i="55"/>
  <c r="U18" i="55" s="1"/>
  <c r="S17" i="55"/>
  <c r="R17" i="55"/>
  <c r="Q17" i="55"/>
  <c r="P17" i="55"/>
  <c r="E17" i="55"/>
  <c r="U17" i="55" s="1"/>
  <c r="V15" i="55"/>
  <c r="O15" i="55"/>
  <c r="N15" i="55"/>
  <c r="M15" i="55"/>
  <c r="L15" i="55"/>
  <c r="K15" i="55"/>
  <c r="S15" i="55" s="1"/>
  <c r="J15" i="55"/>
  <c r="I15" i="55"/>
  <c r="H15" i="55"/>
  <c r="G15" i="55"/>
  <c r="F15" i="55"/>
  <c r="C15" i="55"/>
  <c r="B15" i="55"/>
  <c r="E15" i="55" s="1"/>
  <c r="U14" i="55"/>
  <c r="T14" i="55"/>
  <c r="S14" i="55"/>
  <c r="R14" i="55"/>
  <c r="Q14" i="55"/>
  <c r="P14" i="55"/>
  <c r="E14" i="55"/>
  <c r="U13" i="55"/>
  <c r="T13" i="55"/>
  <c r="S13" i="55"/>
  <c r="R13" i="55"/>
  <c r="Q13" i="55"/>
  <c r="P13" i="55"/>
  <c r="E13" i="55"/>
  <c r="S12" i="55"/>
  <c r="R12" i="55"/>
  <c r="Q12" i="55"/>
  <c r="P12" i="55"/>
  <c r="E12" i="55"/>
  <c r="U12" i="55" s="1"/>
  <c r="S11" i="55"/>
  <c r="R11" i="55"/>
  <c r="Q11" i="55"/>
  <c r="P11" i="55"/>
  <c r="E11" i="55"/>
  <c r="U11" i="55" s="1"/>
  <c r="S10" i="55"/>
  <c r="R10" i="55"/>
  <c r="Q10" i="55"/>
  <c r="U10" i="55" s="1"/>
  <c r="P10" i="55"/>
  <c r="E10" i="55"/>
  <c r="S9" i="55"/>
  <c r="R9" i="55"/>
  <c r="Q9" i="55"/>
  <c r="P9" i="55"/>
  <c r="E9" i="55"/>
  <c r="S94" i="54"/>
  <c r="R94" i="54"/>
  <c r="Q94" i="54"/>
  <c r="P94" i="54"/>
  <c r="E94" i="54"/>
  <c r="U93" i="54"/>
  <c r="S93" i="54"/>
  <c r="R93" i="54"/>
  <c r="Q93" i="54"/>
  <c r="P93" i="54"/>
  <c r="E93" i="54"/>
  <c r="T93" i="54" s="1"/>
  <c r="U92" i="54"/>
  <c r="T92" i="54"/>
  <c r="S92" i="54"/>
  <c r="R92" i="54"/>
  <c r="Q92" i="54"/>
  <c r="P92" i="54"/>
  <c r="E92" i="54"/>
  <c r="T91" i="54"/>
  <c r="S91" i="54"/>
  <c r="R91" i="54"/>
  <c r="Q91" i="54"/>
  <c r="P91" i="54"/>
  <c r="E91" i="54"/>
  <c r="U91" i="54" s="1"/>
  <c r="S90" i="54"/>
  <c r="R90" i="54"/>
  <c r="Q90" i="54"/>
  <c r="P90" i="54"/>
  <c r="E90" i="54"/>
  <c r="U90" i="54" s="1"/>
  <c r="S89" i="54"/>
  <c r="R89" i="54"/>
  <c r="Q89" i="54"/>
  <c r="P89" i="54"/>
  <c r="E89" i="54"/>
  <c r="U89" i="54" s="1"/>
  <c r="U88" i="54"/>
  <c r="S88" i="54"/>
  <c r="R88" i="54"/>
  <c r="Q88" i="54"/>
  <c r="P88" i="54"/>
  <c r="E88" i="54"/>
  <c r="T88" i="54" s="1"/>
  <c r="S87" i="54"/>
  <c r="R87" i="54"/>
  <c r="Q87" i="54"/>
  <c r="P87" i="54"/>
  <c r="E87" i="54"/>
  <c r="V73" i="54"/>
  <c r="O73" i="54"/>
  <c r="N73" i="54"/>
  <c r="M73" i="54"/>
  <c r="L73" i="54"/>
  <c r="K73" i="54"/>
  <c r="S73" i="54" s="1"/>
  <c r="J73" i="54"/>
  <c r="R73" i="54" s="1"/>
  <c r="I73" i="54"/>
  <c r="Q73" i="54" s="1"/>
  <c r="H73" i="54"/>
  <c r="G73" i="54"/>
  <c r="F73" i="54"/>
  <c r="C73" i="54"/>
  <c r="B73" i="54"/>
  <c r="V72" i="54"/>
  <c r="O72" i="54"/>
  <c r="N72" i="54"/>
  <c r="M72" i="54"/>
  <c r="L72" i="54"/>
  <c r="K72" i="54"/>
  <c r="S72" i="54" s="1"/>
  <c r="J72" i="54"/>
  <c r="I72" i="54"/>
  <c r="H72" i="54"/>
  <c r="G72" i="54"/>
  <c r="F72" i="54"/>
  <c r="E72" i="54"/>
  <c r="C72" i="54"/>
  <c r="B72" i="54"/>
  <c r="V71" i="54"/>
  <c r="O71" i="54"/>
  <c r="N71" i="54"/>
  <c r="M71" i="54"/>
  <c r="L71" i="54"/>
  <c r="K71" i="54"/>
  <c r="S71" i="54" s="1"/>
  <c r="J71" i="54"/>
  <c r="I71" i="54"/>
  <c r="H71" i="54"/>
  <c r="G71" i="54"/>
  <c r="F71" i="54"/>
  <c r="C71" i="54"/>
  <c r="B71" i="54"/>
  <c r="S70" i="54"/>
  <c r="R70" i="54"/>
  <c r="Q70" i="54"/>
  <c r="P70" i="54"/>
  <c r="E70" i="54"/>
  <c r="T69" i="54"/>
  <c r="S69" i="54"/>
  <c r="R69" i="54"/>
  <c r="Q69" i="54"/>
  <c r="U69" i="54" s="1"/>
  <c r="P69" i="54"/>
  <c r="E69" i="54"/>
  <c r="V67" i="54"/>
  <c r="O67" i="54"/>
  <c r="N67" i="54"/>
  <c r="M67" i="54"/>
  <c r="L67" i="54"/>
  <c r="K67" i="54"/>
  <c r="S67" i="54" s="1"/>
  <c r="J67" i="54"/>
  <c r="I67" i="54"/>
  <c r="H67" i="54"/>
  <c r="G67" i="54"/>
  <c r="F67" i="54"/>
  <c r="C67" i="54"/>
  <c r="B67" i="54"/>
  <c r="V66" i="54"/>
  <c r="O66" i="54"/>
  <c r="N66" i="54"/>
  <c r="M66" i="54"/>
  <c r="L66" i="54"/>
  <c r="K66" i="54"/>
  <c r="S66" i="54" s="1"/>
  <c r="J66" i="54"/>
  <c r="R66" i="54" s="1"/>
  <c r="I66" i="54"/>
  <c r="H66" i="54"/>
  <c r="G66" i="54"/>
  <c r="F66" i="54"/>
  <c r="C66" i="54"/>
  <c r="B66" i="54"/>
  <c r="E66" i="54" s="1"/>
  <c r="T65" i="54"/>
  <c r="S65" i="54"/>
  <c r="R65" i="54"/>
  <c r="Q65" i="54"/>
  <c r="P65" i="54"/>
  <c r="E65" i="54"/>
  <c r="U65" i="54" s="1"/>
  <c r="U64" i="54"/>
  <c r="S64" i="54"/>
  <c r="R64" i="54"/>
  <c r="Q64" i="54"/>
  <c r="P64" i="54"/>
  <c r="E64" i="54"/>
  <c r="T64" i="54" s="1"/>
  <c r="T63" i="54"/>
  <c r="S63" i="54"/>
  <c r="R63" i="54"/>
  <c r="Q63" i="54"/>
  <c r="P63" i="54"/>
  <c r="E63" i="54"/>
  <c r="U63" i="54" s="1"/>
  <c r="S62" i="54"/>
  <c r="R62" i="54"/>
  <c r="Q62" i="54"/>
  <c r="P62" i="54"/>
  <c r="E62" i="54"/>
  <c r="U62" i="54" s="1"/>
  <c r="S61" i="54"/>
  <c r="R61" i="54"/>
  <c r="Q61" i="54"/>
  <c r="P61" i="54"/>
  <c r="E61" i="54"/>
  <c r="U61" i="54" s="1"/>
  <c r="V59" i="54"/>
  <c r="O59" i="54"/>
  <c r="N59" i="54"/>
  <c r="M59" i="54"/>
  <c r="L59" i="54"/>
  <c r="K59" i="54"/>
  <c r="S59" i="54" s="1"/>
  <c r="J59" i="54"/>
  <c r="R59" i="54" s="1"/>
  <c r="I59" i="54"/>
  <c r="Q59" i="54" s="1"/>
  <c r="H59" i="54"/>
  <c r="P59" i="54" s="1"/>
  <c r="G59" i="54"/>
  <c r="F59" i="54"/>
  <c r="C59" i="54"/>
  <c r="B59" i="54"/>
  <c r="E59" i="54" s="1"/>
  <c r="T58" i="54"/>
  <c r="S58" i="54"/>
  <c r="R58" i="54"/>
  <c r="Q58" i="54"/>
  <c r="P58" i="54"/>
  <c r="E58" i="54"/>
  <c r="U58" i="54" s="1"/>
  <c r="S57" i="54"/>
  <c r="R57" i="54"/>
  <c r="Q57" i="54"/>
  <c r="P57" i="54"/>
  <c r="E57" i="54"/>
  <c r="U57" i="54" s="1"/>
  <c r="S56" i="54"/>
  <c r="R56" i="54"/>
  <c r="Q56" i="54"/>
  <c r="P56" i="54"/>
  <c r="E56" i="54"/>
  <c r="U56" i="54" s="1"/>
  <c r="U55" i="54"/>
  <c r="S55" i="54"/>
  <c r="R55" i="54"/>
  <c r="Q55" i="54"/>
  <c r="P55" i="54"/>
  <c r="E55" i="54"/>
  <c r="T55" i="54" s="1"/>
  <c r="V53" i="54"/>
  <c r="O53" i="54"/>
  <c r="N53" i="54"/>
  <c r="M53" i="54"/>
  <c r="L53" i="54"/>
  <c r="K53" i="54"/>
  <c r="S53" i="54" s="1"/>
  <c r="J53" i="54"/>
  <c r="R53" i="54" s="1"/>
  <c r="I53" i="54"/>
  <c r="H53" i="54"/>
  <c r="G53" i="54"/>
  <c r="F53" i="54"/>
  <c r="C53" i="54"/>
  <c r="B53" i="54"/>
  <c r="S52" i="54"/>
  <c r="R52" i="54"/>
  <c r="Q52" i="54"/>
  <c r="P52" i="54"/>
  <c r="E52" i="54"/>
  <c r="U52" i="54" s="1"/>
  <c r="U51" i="54"/>
  <c r="S51" i="54"/>
  <c r="R51" i="54"/>
  <c r="Q51" i="54"/>
  <c r="P51" i="54"/>
  <c r="E51" i="54"/>
  <c r="T51" i="54" s="1"/>
  <c r="S50" i="54"/>
  <c r="R50" i="54"/>
  <c r="Q50" i="54"/>
  <c r="P50" i="54"/>
  <c r="E50" i="54"/>
  <c r="T49" i="54"/>
  <c r="S49" i="54"/>
  <c r="R49" i="54"/>
  <c r="Q49" i="54"/>
  <c r="P49" i="54"/>
  <c r="E49" i="54"/>
  <c r="U49" i="54" s="1"/>
  <c r="U48" i="54"/>
  <c r="S48" i="54"/>
  <c r="R48" i="54"/>
  <c r="Q48" i="54"/>
  <c r="P48" i="54"/>
  <c r="E48" i="54"/>
  <c r="T48" i="54" s="1"/>
  <c r="T47" i="54"/>
  <c r="S47" i="54"/>
  <c r="R47" i="54"/>
  <c r="Q47" i="54"/>
  <c r="P47" i="54"/>
  <c r="E47" i="54"/>
  <c r="U47" i="54" s="1"/>
  <c r="S46" i="54"/>
  <c r="R46" i="54"/>
  <c r="Q46" i="54"/>
  <c r="P46" i="54"/>
  <c r="E46" i="54"/>
  <c r="U46" i="54" s="1"/>
  <c r="S45" i="54"/>
  <c r="R45" i="54"/>
  <c r="Q45" i="54"/>
  <c r="P45" i="54"/>
  <c r="E45" i="54"/>
  <c r="U45" i="54" s="1"/>
  <c r="S44" i="54"/>
  <c r="R44" i="54"/>
  <c r="Q44" i="54"/>
  <c r="P44" i="54"/>
  <c r="E44" i="54"/>
  <c r="U44" i="54" s="1"/>
  <c r="S43" i="54"/>
  <c r="R43" i="54"/>
  <c r="Q43" i="54"/>
  <c r="P43" i="54"/>
  <c r="E43" i="54"/>
  <c r="T43" i="54" s="1"/>
  <c r="S42" i="54"/>
  <c r="R42" i="54"/>
  <c r="Q42" i="54"/>
  <c r="P42" i="54"/>
  <c r="E42" i="54"/>
  <c r="V40" i="54"/>
  <c r="O40" i="54"/>
  <c r="N40" i="54"/>
  <c r="M40" i="54"/>
  <c r="L40" i="54"/>
  <c r="K40" i="54"/>
  <c r="S40" i="54" s="1"/>
  <c r="J40" i="54"/>
  <c r="R40" i="54" s="1"/>
  <c r="I40" i="54"/>
  <c r="H40" i="54"/>
  <c r="P40" i="54" s="1"/>
  <c r="G40" i="54"/>
  <c r="F40" i="54"/>
  <c r="C40" i="54"/>
  <c r="E40" i="54" s="1"/>
  <c r="B40" i="54"/>
  <c r="U39" i="54"/>
  <c r="S39" i="54"/>
  <c r="R39" i="54"/>
  <c r="Q39" i="54"/>
  <c r="P39" i="54"/>
  <c r="E39" i="54"/>
  <c r="T39" i="54" s="1"/>
  <c r="S38" i="54"/>
  <c r="R38" i="54"/>
  <c r="Q38" i="54"/>
  <c r="P38" i="54"/>
  <c r="E38" i="54"/>
  <c r="T37" i="54"/>
  <c r="S37" i="54"/>
  <c r="R37" i="54"/>
  <c r="Q37" i="54"/>
  <c r="P37" i="54"/>
  <c r="E37" i="54"/>
  <c r="U37" i="54" s="1"/>
  <c r="U36" i="54"/>
  <c r="S36" i="54"/>
  <c r="R36" i="54"/>
  <c r="Q36" i="54"/>
  <c r="P36" i="54"/>
  <c r="E36" i="54"/>
  <c r="T36" i="54" s="1"/>
  <c r="T35" i="54"/>
  <c r="S35" i="54"/>
  <c r="R35" i="54"/>
  <c r="Q35" i="54"/>
  <c r="P35" i="54"/>
  <c r="E35" i="54"/>
  <c r="U35" i="54" s="1"/>
  <c r="V33" i="54"/>
  <c r="O33" i="54"/>
  <c r="N33" i="54"/>
  <c r="M33" i="54"/>
  <c r="L33" i="54"/>
  <c r="K33" i="54"/>
  <c r="S33" i="54" s="1"/>
  <c r="J33" i="54"/>
  <c r="I33" i="54"/>
  <c r="H33" i="54"/>
  <c r="G33" i="54"/>
  <c r="F33" i="54"/>
  <c r="C33" i="54"/>
  <c r="B33" i="54"/>
  <c r="U32" i="54"/>
  <c r="S32" i="54"/>
  <c r="R32" i="54"/>
  <c r="Q32" i="54"/>
  <c r="P32" i="54"/>
  <c r="E32" i="54"/>
  <c r="T32" i="54" s="1"/>
  <c r="V30" i="54"/>
  <c r="O30" i="54"/>
  <c r="N30" i="54"/>
  <c r="M30" i="54"/>
  <c r="L30" i="54"/>
  <c r="K30" i="54"/>
  <c r="S30" i="54" s="1"/>
  <c r="J30" i="54"/>
  <c r="R30" i="54" s="1"/>
  <c r="I30" i="54"/>
  <c r="H30" i="54"/>
  <c r="P30" i="54" s="1"/>
  <c r="G30" i="54"/>
  <c r="F30" i="54"/>
  <c r="C30" i="54"/>
  <c r="B30" i="54"/>
  <c r="S29" i="54"/>
  <c r="R29" i="54"/>
  <c r="Q29" i="54"/>
  <c r="P29" i="54"/>
  <c r="E29" i="54"/>
  <c r="U29" i="54" s="1"/>
  <c r="S28" i="54"/>
  <c r="R28" i="54"/>
  <c r="Q28" i="54"/>
  <c r="P28" i="54"/>
  <c r="E28" i="54"/>
  <c r="U27" i="54"/>
  <c r="T27" i="54"/>
  <c r="S27" i="54"/>
  <c r="R27" i="54"/>
  <c r="Q27" i="54"/>
  <c r="P27" i="54"/>
  <c r="E27" i="54"/>
  <c r="U26" i="54"/>
  <c r="T26" i="54"/>
  <c r="S26" i="54"/>
  <c r="R26" i="54"/>
  <c r="Q26" i="54"/>
  <c r="P26" i="54"/>
  <c r="E26" i="54"/>
  <c r="V24" i="54"/>
  <c r="O24" i="54"/>
  <c r="N24" i="54"/>
  <c r="M24" i="54"/>
  <c r="L24" i="54"/>
  <c r="K24" i="54"/>
  <c r="S24" i="54" s="1"/>
  <c r="J24" i="54"/>
  <c r="R24" i="54" s="1"/>
  <c r="I24" i="54"/>
  <c r="H24" i="54"/>
  <c r="G24" i="54"/>
  <c r="F24" i="54"/>
  <c r="C24" i="54"/>
  <c r="B24" i="54"/>
  <c r="S23" i="54"/>
  <c r="R23" i="54"/>
  <c r="Q23" i="54"/>
  <c r="P23" i="54"/>
  <c r="E23" i="54"/>
  <c r="U23" i="54" s="1"/>
  <c r="S22" i="54"/>
  <c r="R22" i="54"/>
  <c r="Q22" i="54"/>
  <c r="P22" i="54"/>
  <c r="E22" i="54"/>
  <c r="S21" i="54"/>
  <c r="R21" i="54"/>
  <c r="Q21" i="54"/>
  <c r="P21" i="54"/>
  <c r="E21" i="54"/>
  <c r="U21" i="54" s="1"/>
  <c r="S20" i="54"/>
  <c r="R20" i="54"/>
  <c r="Q20" i="54"/>
  <c r="P20" i="54"/>
  <c r="E20" i="54"/>
  <c r="U20" i="54" s="1"/>
  <c r="S19" i="54"/>
  <c r="R19" i="54"/>
  <c r="Q19" i="54"/>
  <c r="P19" i="54"/>
  <c r="E19" i="54"/>
  <c r="S18" i="54"/>
  <c r="R18" i="54"/>
  <c r="Q18" i="54"/>
  <c r="P18" i="54"/>
  <c r="E18" i="54"/>
  <c r="T17" i="54"/>
  <c r="S17" i="54"/>
  <c r="R17" i="54"/>
  <c r="Q17" i="54"/>
  <c r="P17" i="54"/>
  <c r="E17" i="54"/>
  <c r="U17" i="54" s="1"/>
  <c r="V15" i="54"/>
  <c r="O15" i="54"/>
  <c r="N15" i="54"/>
  <c r="M15" i="54"/>
  <c r="L15" i="54"/>
  <c r="K15" i="54"/>
  <c r="S15" i="54" s="1"/>
  <c r="J15" i="54"/>
  <c r="I15" i="54"/>
  <c r="H15" i="54"/>
  <c r="G15" i="54"/>
  <c r="F15" i="54"/>
  <c r="C15" i="54"/>
  <c r="E15" i="54" s="1"/>
  <c r="B15" i="54"/>
  <c r="S14" i="54"/>
  <c r="R14" i="54"/>
  <c r="Q14" i="54"/>
  <c r="P14" i="54"/>
  <c r="E14" i="54"/>
  <c r="T13" i="54"/>
  <c r="S13" i="54"/>
  <c r="R13" i="54"/>
  <c r="Q13" i="54"/>
  <c r="P13" i="54"/>
  <c r="E13" i="54"/>
  <c r="U13" i="54" s="1"/>
  <c r="S12" i="54"/>
  <c r="R12" i="54"/>
  <c r="Q12" i="54"/>
  <c r="P12" i="54"/>
  <c r="E12" i="54"/>
  <c r="T12" i="54" s="1"/>
  <c r="S11" i="54"/>
  <c r="R11" i="54"/>
  <c r="Q11" i="54"/>
  <c r="P11" i="54"/>
  <c r="E11" i="54"/>
  <c r="T10" i="54"/>
  <c r="S10" i="54"/>
  <c r="R10" i="54"/>
  <c r="Q10" i="54"/>
  <c r="P10" i="54"/>
  <c r="E10" i="54"/>
  <c r="U9" i="54"/>
  <c r="S9" i="54"/>
  <c r="R9" i="54"/>
  <c r="Q9" i="54"/>
  <c r="P9" i="54"/>
  <c r="E9" i="54"/>
  <c r="T9" i="54" s="1"/>
  <c r="S94" i="53"/>
  <c r="R94" i="53"/>
  <c r="Q94" i="53"/>
  <c r="P94" i="53"/>
  <c r="E94" i="53"/>
  <c r="U94" i="53" s="1"/>
  <c r="S93" i="53"/>
  <c r="R93" i="53"/>
  <c r="Q93" i="53"/>
  <c r="P93" i="53"/>
  <c r="E93" i="53"/>
  <c r="S92" i="53"/>
  <c r="R92" i="53"/>
  <c r="Q92" i="53"/>
  <c r="P92" i="53"/>
  <c r="E92" i="53"/>
  <c r="S91" i="53"/>
  <c r="R91" i="53"/>
  <c r="Q91" i="53"/>
  <c r="P91" i="53"/>
  <c r="E91" i="53"/>
  <c r="U91" i="53" s="1"/>
  <c r="S90" i="53"/>
  <c r="R90" i="53"/>
  <c r="Q90" i="53"/>
  <c r="P90" i="53"/>
  <c r="E90" i="53"/>
  <c r="S89" i="53"/>
  <c r="R89" i="53"/>
  <c r="Q89" i="53"/>
  <c r="P89" i="53"/>
  <c r="E89" i="53"/>
  <c r="U88" i="53"/>
  <c r="T88" i="53"/>
  <c r="S88" i="53"/>
  <c r="R88" i="53"/>
  <c r="Q88" i="53"/>
  <c r="P88" i="53"/>
  <c r="E88" i="53"/>
  <c r="U87" i="53"/>
  <c r="S87" i="53"/>
  <c r="R87" i="53"/>
  <c r="Q87" i="53"/>
  <c r="P87" i="53"/>
  <c r="E87" i="53"/>
  <c r="T87" i="53" s="1"/>
  <c r="W73" i="53"/>
  <c r="V73" i="53"/>
  <c r="O73" i="53"/>
  <c r="N73" i="53"/>
  <c r="M73" i="53"/>
  <c r="L73" i="53"/>
  <c r="K73" i="53"/>
  <c r="J73" i="53"/>
  <c r="I73" i="53"/>
  <c r="H73" i="53"/>
  <c r="G73" i="53"/>
  <c r="F73" i="53"/>
  <c r="C73" i="53"/>
  <c r="B73" i="53"/>
  <c r="V72" i="53"/>
  <c r="O72" i="53"/>
  <c r="N72" i="53"/>
  <c r="M72" i="53"/>
  <c r="L72" i="53"/>
  <c r="K72" i="53"/>
  <c r="J72" i="53"/>
  <c r="I72" i="53"/>
  <c r="H72" i="53"/>
  <c r="G72" i="53"/>
  <c r="F72" i="53"/>
  <c r="C72" i="53"/>
  <c r="B72" i="53"/>
  <c r="V71" i="53"/>
  <c r="O71" i="53"/>
  <c r="N71" i="53"/>
  <c r="M71" i="53"/>
  <c r="L71" i="53"/>
  <c r="K71" i="53"/>
  <c r="J71" i="53"/>
  <c r="R71" i="53" s="1"/>
  <c r="I71" i="53"/>
  <c r="H71" i="53"/>
  <c r="G71" i="53"/>
  <c r="F71" i="53"/>
  <c r="C71" i="53"/>
  <c r="B71" i="53"/>
  <c r="E71" i="53" s="1"/>
  <c r="U70" i="53"/>
  <c r="S70" i="53"/>
  <c r="R70" i="53"/>
  <c r="Q70" i="53"/>
  <c r="P70" i="53"/>
  <c r="E70" i="53"/>
  <c r="T70" i="53" s="1"/>
  <c r="S69" i="53"/>
  <c r="R69" i="53"/>
  <c r="Q69" i="53"/>
  <c r="P69" i="53"/>
  <c r="E69" i="53"/>
  <c r="W67" i="53"/>
  <c r="V67" i="53"/>
  <c r="O67" i="53"/>
  <c r="N67" i="53"/>
  <c r="M67" i="53"/>
  <c r="L67" i="53"/>
  <c r="K67" i="53"/>
  <c r="J67" i="53"/>
  <c r="I67" i="53"/>
  <c r="H67" i="53"/>
  <c r="G67" i="53"/>
  <c r="F67" i="53"/>
  <c r="C67" i="53"/>
  <c r="B67" i="53"/>
  <c r="V66" i="53"/>
  <c r="O66" i="53"/>
  <c r="N66" i="53"/>
  <c r="M66" i="53"/>
  <c r="L66" i="53"/>
  <c r="K66" i="53"/>
  <c r="S66" i="53" s="1"/>
  <c r="J66" i="53"/>
  <c r="R66" i="53" s="1"/>
  <c r="I66" i="53"/>
  <c r="Q66" i="53" s="1"/>
  <c r="H66" i="53"/>
  <c r="P66" i="53" s="1"/>
  <c r="G66" i="53"/>
  <c r="F66" i="53"/>
  <c r="C66" i="53"/>
  <c r="B66" i="53"/>
  <c r="T65" i="53"/>
  <c r="S65" i="53"/>
  <c r="R65" i="53"/>
  <c r="Q65" i="53"/>
  <c r="P65" i="53"/>
  <c r="E65" i="53"/>
  <c r="U65" i="53" s="1"/>
  <c r="S64" i="53"/>
  <c r="R64" i="53"/>
  <c r="Q64" i="53"/>
  <c r="P64" i="53"/>
  <c r="E64" i="53"/>
  <c r="T64" i="53" s="1"/>
  <c r="S63" i="53"/>
  <c r="R63" i="53"/>
  <c r="Q63" i="53"/>
  <c r="P63" i="53"/>
  <c r="E63" i="53"/>
  <c r="U63" i="53" s="1"/>
  <c r="U62" i="53"/>
  <c r="S62" i="53"/>
  <c r="R62" i="53"/>
  <c r="Q62" i="53"/>
  <c r="P62" i="53"/>
  <c r="E62" i="53"/>
  <c r="T62" i="53" s="1"/>
  <c r="S61" i="53"/>
  <c r="R61" i="53"/>
  <c r="Q61" i="53"/>
  <c r="P61" i="53"/>
  <c r="E61" i="53"/>
  <c r="V59" i="53"/>
  <c r="O59" i="53"/>
  <c r="N59" i="53"/>
  <c r="M59" i="53"/>
  <c r="L59" i="53"/>
  <c r="K59" i="53"/>
  <c r="S59" i="53" s="1"/>
  <c r="J59" i="53"/>
  <c r="R59" i="53" s="1"/>
  <c r="I59" i="53"/>
  <c r="H59" i="53"/>
  <c r="G59" i="53"/>
  <c r="F59" i="53"/>
  <c r="C59" i="53"/>
  <c r="B59" i="53"/>
  <c r="E59" i="53" s="1"/>
  <c r="U58" i="53"/>
  <c r="S58" i="53"/>
  <c r="R58" i="53"/>
  <c r="Q58" i="53"/>
  <c r="P58" i="53"/>
  <c r="E58" i="53"/>
  <c r="T58" i="53" s="1"/>
  <c r="S57" i="53"/>
  <c r="R57" i="53"/>
  <c r="Q57" i="53"/>
  <c r="P57" i="53"/>
  <c r="E57" i="53"/>
  <c r="S56" i="53"/>
  <c r="R56" i="53"/>
  <c r="Q56" i="53"/>
  <c r="P56" i="53"/>
  <c r="E56" i="53"/>
  <c r="U55" i="53"/>
  <c r="S55" i="53"/>
  <c r="R55" i="53"/>
  <c r="Q55" i="53"/>
  <c r="P55" i="53"/>
  <c r="E55" i="53"/>
  <c r="T55" i="53" s="1"/>
  <c r="V53" i="53"/>
  <c r="O53" i="53"/>
  <c r="N53" i="53"/>
  <c r="M53" i="53"/>
  <c r="L53" i="53"/>
  <c r="K53" i="53"/>
  <c r="S53" i="53" s="1"/>
  <c r="J53" i="53"/>
  <c r="R53" i="53" s="1"/>
  <c r="I53" i="53"/>
  <c r="H53" i="53"/>
  <c r="G53" i="53"/>
  <c r="F53" i="53"/>
  <c r="C53" i="53"/>
  <c r="B53" i="53"/>
  <c r="S52" i="53"/>
  <c r="R52" i="53"/>
  <c r="Q52" i="53"/>
  <c r="P52" i="53"/>
  <c r="E52" i="53"/>
  <c r="U51" i="53"/>
  <c r="S51" i="53"/>
  <c r="R51" i="53"/>
  <c r="Q51" i="53"/>
  <c r="P51" i="53"/>
  <c r="E51" i="53"/>
  <c r="T51" i="53" s="1"/>
  <c r="U50" i="53"/>
  <c r="T50" i="53"/>
  <c r="S50" i="53"/>
  <c r="R50" i="53"/>
  <c r="Q50" i="53"/>
  <c r="P50" i="53"/>
  <c r="E50" i="53"/>
  <c r="U49" i="53"/>
  <c r="T49" i="53"/>
  <c r="S49" i="53"/>
  <c r="R49" i="53"/>
  <c r="Q49" i="53"/>
  <c r="P49" i="53"/>
  <c r="E49" i="53"/>
  <c r="S48" i="53"/>
  <c r="R48" i="53"/>
  <c r="Q48" i="53"/>
  <c r="P48" i="53"/>
  <c r="E48" i="53"/>
  <c r="T48" i="53" s="1"/>
  <c r="S47" i="53"/>
  <c r="R47" i="53"/>
  <c r="Q47" i="53"/>
  <c r="P47" i="53"/>
  <c r="E47" i="53"/>
  <c r="U47" i="53" s="1"/>
  <c r="U46" i="53"/>
  <c r="S46" i="53"/>
  <c r="R46" i="53"/>
  <c r="Q46" i="53"/>
  <c r="P46" i="53"/>
  <c r="E46" i="53"/>
  <c r="T46" i="53" s="1"/>
  <c r="S45" i="53"/>
  <c r="R45" i="53"/>
  <c r="Q45" i="53"/>
  <c r="P45" i="53"/>
  <c r="E45" i="53"/>
  <c r="S44" i="53"/>
  <c r="R44" i="53"/>
  <c r="Q44" i="53"/>
  <c r="P44" i="53"/>
  <c r="E44" i="53"/>
  <c r="U43" i="53"/>
  <c r="S43" i="53"/>
  <c r="R43" i="53"/>
  <c r="Q43" i="53"/>
  <c r="P43" i="53"/>
  <c r="E43" i="53"/>
  <c r="U42" i="53"/>
  <c r="T42" i="53"/>
  <c r="S42" i="53"/>
  <c r="R42" i="53"/>
  <c r="Q42" i="53"/>
  <c r="P42" i="53"/>
  <c r="E42" i="53"/>
  <c r="W40" i="53"/>
  <c r="V40" i="53"/>
  <c r="S40" i="53"/>
  <c r="O40" i="53"/>
  <c r="N40" i="53"/>
  <c r="M40" i="53"/>
  <c r="L40" i="53"/>
  <c r="K40" i="53"/>
  <c r="J40" i="53"/>
  <c r="R40" i="53" s="1"/>
  <c r="I40" i="53"/>
  <c r="Q40" i="53" s="1"/>
  <c r="H40" i="53"/>
  <c r="P40" i="53" s="1"/>
  <c r="G40" i="53"/>
  <c r="F40" i="53"/>
  <c r="C40" i="53"/>
  <c r="B40" i="53"/>
  <c r="E40" i="53" s="1"/>
  <c r="S39" i="53"/>
  <c r="R39" i="53"/>
  <c r="Q39" i="53"/>
  <c r="P39" i="53"/>
  <c r="E39" i="53"/>
  <c r="U39" i="53" s="1"/>
  <c r="S38" i="53"/>
  <c r="R38" i="53"/>
  <c r="Q38" i="53"/>
  <c r="P38" i="53"/>
  <c r="E38" i="53"/>
  <c r="S37" i="53"/>
  <c r="R37" i="53"/>
  <c r="Q37" i="53"/>
  <c r="P37" i="53"/>
  <c r="E37" i="53"/>
  <c r="T36" i="53"/>
  <c r="S36" i="53"/>
  <c r="R36" i="53"/>
  <c r="Q36" i="53"/>
  <c r="U36" i="53" s="1"/>
  <c r="P36" i="53"/>
  <c r="E36" i="53"/>
  <c r="S35" i="53"/>
  <c r="R35" i="53"/>
  <c r="Q35" i="53"/>
  <c r="U35" i="53" s="1"/>
  <c r="P35" i="53"/>
  <c r="E35" i="53"/>
  <c r="V33" i="53"/>
  <c r="O33" i="53"/>
  <c r="N33" i="53"/>
  <c r="M33" i="53"/>
  <c r="L33" i="53"/>
  <c r="K33" i="53"/>
  <c r="J33" i="53"/>
  <c r="I33" i="53"/>
  <c r="H33" i="53"/>
  <c r="G33" i="53"/>
  <c r="F33" i="53"/>
  <c r="C33" i="53"/>
  <c r="B33" i="53"/>
  <c r="E33" i="53" s="1"/>
  <c r="T32" i="53"/>
  <c r="S32" i="53"/>
  <c r="R32" i="53"/>
  <c r="Q32" i="53"/>
  <c r="P32" i="53"/>
  <c r="E32" i="53"/>
  <c r="V30" i="53"/>
  <c r="Q30" i="53"/>
  <c r="O30" i="53"/>
  <c r="N30" i="53"/>
  <c r="M30" i="53"/>
  <c r="L30" i="53"/>
  <c r="K30" i="53"/>
  <c r="S30" i="53" s="1"/>
  <c r="J30" i="53"/>
  <c r="R30" i="53" s="1"/>
  <c r="I30" i="53"/>
  <c r="H30" i="53"/>
  <c r="P30" i="53" s="1"/>
  <c r="G30" i="53"/>
  <c r="F30" i="53"/>
  <c r="C30" i="53"/>
  <c r="B30" i="53"/>
  <c r="T29" i="53"/>
  <c r="S29" i="53"/>
  <c r="R29" i="53"/>
  <c r="Q29" i="53"/>
  <c r="P29" i="53"/>
  <c r="E29" i="53"/>
  <c r="U29" i="53" s="1"/>
  <c r="S28" i="53"/>
  <c r="R28" i="53"/>
  <c r="Q28" i="53"/>
  <c r="P28" i="53"/>
  <c r="E28" i="53"/>
  <c r="U28" i="53" s="1"/>
  <c r="S27" i="53"/>
  <c r="R27" i="53"/>
  <c r="Q27" i="53"/>
  <c r="P27" i="53"/>
  <c r="E27" i="53"/>
  <c r="S26" i="53"/>
  <c r="R26" i="53"/>
  <c r="Q26" i="53"/>
  <c r="P26" i="53"/>
  <c r="E26" i="53"/>
  <c r="U26" i="53" s="1"/>
  <c r="V24" i="53"/>
  <c r="O24" i="53"/>
  <c r="N24" i="53"/>
  <c r="M24" i="53"/>
  <c r="L24" i="53"/>
  <c r="K24" i="53"/>
  <c r="S24" i="53" s="1"/>
  <c r="J24" i="53"/>
  <c r="R24" i="53" s="1"/>
  <c r="I24" i="53"/>
  <c r="H24" i="53"/>
  <c r="G24" i="53"/>
  <c r="F24" i="53"/>
  <c r="E24" i="53"/>
  <c r="C24" i="53"/>
  <c r="B24" i="53"/>
  <c r="S23" i="53"/>
  <c r="R23" i="53"/>
  <c r="Q23" i="53"/>
  <c r="P23" i="53"/>
  <c r="E23" i="53"/>
  <c r="T23" i="53" s="1"/>
  <c r="S22" i="53"/>
  <c r="R22" i="53"/>
  <c r="Q22" i="53"/>
  <c r="P22" i="53"/>
  <c r="E22" i="53"/>
  <c r="U22" i="53" s="1"/>
  <c r="U21" i="53"/>
  <c r="S21" i="53"/>
  <c r="R21" i="53"/>
  <c r="Q21" i="53"/>
  <c r="P21" i="53"/>
  <c r="E21" i="53"/>
  <c r="T21" i="53" s="1"/>
  <c r="S20" i="53"/>
  <c r="R20" i="53"/>
  <c r="Q20" i="53"/>
  <c r="P20" i="53"/>
  <c r="E20" i="53"/>
  <c r="S19" i="53"/>
  <c r="R19" i="53"/>
  <c r="Q19" i="53"/>
  <c r="P19" i="53"/>
  <c r="E19" i="53"/>
  <c r="U18" i="53"/>
  <c r="S18" i="53"/>
  <c r="R18" i="53"/>
  <c r="Q18" i="53"/>
  <c r="P18" i="53"/>
  <c r="E18" i="53"/>
  <c r="T18" i="53" s="1"/>
  <c r="U17" i="53"/>
  <c r="T17" i="53"/>
  <c r="S17" i="53"/>
  <c r="R17" i="53"/>
  <c r="Q17" i="53"/>
  <c r="P17" i="53"/>
  <c r="E17" i="53"/>
  <c r="V15" i="53"/>
  <c r="R15" i="53"/>
  <c r="O15" i="53"/>
  <c r="N15" i="53"/>
  <c r="M15" i="53"/>
  <c r="L15" i="53"/>
  <c r="K15" i="53"/>
  <c r="J15" i="53"/>
  <c r="I15" i="53"/>
  <c r="H15" i="53"/>
  <c r="G15" i="53"/>
  <c r="F15" i="53"/>
  <c r="C15" i="53"/>
  <c r="B15" i="53"/>
  <c r="S14" i="53"/>
  <c r="R14" i="53"/>
  <c r="Q14" i="53"/>
  <c r="P14" i="53"/>
  <c r="E14" i="53"/>
  <c r="S13" i="53"/>
  <c r="R13" i="53"/>
  <c r="Q13" i="53"/>
  <c r="P13" i="53"/>
  <c r="E13" i="53"/>
  <c r="U12" i="53"/>
  <c r="T12" i="53"/>
  <c r="S12" i="53"/>
  <c r="R12" i="53"/>
  <c r="Q12" i="53"/>
  <c r="P12" i="53"/>
  <c r="E12" i="53"/>
  <c r="U11" i="53"/>
  <c r="S11" i="53"/>
  <c r="R11" i="53"/>
  <c r="Q11" i="53"/>
  <c r="P11" i="53"/>
  <c r="E11" i="53"/>
  <c r="T11" i="53" s="1"/>
  <c r="S10" i="53"/>
  <c r="R10" i="53"/>
  <c r="Q10" i="53"/>
  <c r="P10" i="53"/>
  <c r="E10" i="53"/>
  <c r="S9" i="53"/>
  <c r="R9" i="53"/>
  <c r="Q9" i="53"/>
  <c r="P9" i="53"/>
  <c r="E9" i="53"/>
  <c r="S94" i="52"/>
  <c r="R94" i="52"/>
  <c r="Q94" i="52"/>
  <c r="P94" i="52"/>
  <c r="E94" i="52"/>
  <c r="S93" i="52"/>
  <c r="R93" i="52"/>
  <c r="Q93" i="52"/>
  <c r="P93" i="52"/>
  <c r="E93" i="52"/>
  <c r="U93" i="52" s="1"/>
  <c r="S92" i="52"/>
  <c r="R92" i="52"/>
  <c r="Q92" i="52"/>
  <c r="P92" i="52"/>
  <c r="E92" i="52"/>
  <c r="S91" i="52"/>
  <c r="R91" i="52"/>
  <c r="Q91" i="52"/>
  <c r="P91" i="52"/>
  <c r="E91" i="52"/>
  <c r="U90" i="52"/>
  <c r="T90" i="52"/>
  <c r="S90" i="52"/>
  <c r="R90" i="52"/>
  <c r="Q90" i="52"/>
  <c r="P90" i="52"/>
  <c r="E90" i="52"/>
  <c r="U89" i="52"/>
  <c r="S89" i="52"/>
  <c r="R89" i="52"/>
  <c r="Q89" i="52"/>
  <c r="P89" i="52"/>
  <c r="E89" i="52"/>
  <c r="T89" i="52" s="1"/>
  <c r="S88" i="52"/>
  <c r="R88" i="52"/>
  <c r="Q88" i="52"/>
  <c r="P88" i="52"/>
  <c r="E88" i="52"/>
  <c r="U88" i="52" s="1"/>
  <c r="S87" i="52"/>
  <c r="R87" i="52"/>
  <c r="Q87" i="52"/>
  <c r="P87" i="52"/>
  <c r="E87" i="52"/>
  <c r="V73" i="52"/>
  <c r="O73" i="52"/>
  <c r="N73" i="52"/>
  <c r="M73" i="52"/>
  <c r="L73" i="52"/>
  <c r="K73" i="52"/>
  <c r="S73" i="52" s="1"/>
  <c r="J73" i="52"/>
  <c r="I73" i="52"/>
  <c r="H73" i="52"/>
  <c r="G73" i="52"/>
  <c r="F73" i="52"/>
  <c r="C73" i="52"/>
  <c r="B73" i="52"/>
  <c r="E73" i="52" s="1"/>
  <c r="V72" i="52"/>
  <c r="O72" i="52"/>
  <c r="N72" i="52"/>
  <c r="M72" i="52"/>
  <c r="L72" i="52"/>
  <c r="K72" i="52"/>
  <c r="J72" i="52"/>
  <c r="I72" i="52"/>
  <c r="H72" i="52"/>
  <c r="G72" i="52"/>
  <c r="F72" i="52"/>
  <c r="C72" i="52"/>
  <c r="B72" i="52"/>
  <c r="V71" i="52"/>
  <c r="O71" i="52"/>
  <c r="N71" i="52"/>
  <c r="M71" i="52"/>
  <c r="L71" i="52"/>
  <c r="K71" i="52"/>
  <c r="S71" i="52" s="1"/>
  <c r="J71" i="52"/>
  <c r="R71" i="52" s="1"/>
  <c r="I71" i="52"/>
  <c r="H71" i="52"/>
  <c r="G71" i="52"/>
  <c r="F71" i="52"/>
  <c r="C71" i="52"/>
  <c r="B71" i="52"/>
  <c r="E71" i="52" s="1"/>
  <c r="U70" i="52"/>
  <c r="S70" i="52"/>
  <c r="R70" i="52"/>
  <c r="Q70" i="52"/>
  <c r="P70" i="52"/>
  <c r="E70" i="52"/>
  <c r="T70" i="52" s="1"/>
  <c r="S69" i="52"/>
  <c r="R69" i="52"/>
  <c r="Q69" i="52"/>
  <c r="P69" i="52"/>
  <c r="E69" i="52"/>
  <c r="U69" i="52" s="1"/>
  <c r="V67" i="52"/>
  <c r="O67" i="52"/>
  <c r="N67" i="52"/>
  <c r="M67" i="52"/>
  <c r="L67" i="52"/>
  <c r="K67" i="52"/>
  <c r="J67" i="52"/>
  <c r="R67" i="52" s="1"/>
  <c r="I67" i="52"/>
  <c r="H67" i="52"/>
  <c r="G67" i="52"/>
  <c r="F67" i="52"/>
  <c r="C67" i="52"/>
  <c r="B67" i="52"/>
  <c r="V66" i="52"/>
  <c r="O66" i="52"/>
  <c r="N66" i="52"/>
  <c r="M66" i="52"/>
  <c r="L66" i="52"/>
  <c r="K66" i="52"/>
  <c r="S66" i="52" s="1"/>
  <c r="J66" i="52"/>
  <c r="R66" i="52" s="1"/>
  <c r="I66" i="52"/>
  <c r="H66" i="52"/>
  <c r="G66" i="52"/>
  <c r="F66" i="52"/>
  <c r="C66" i="52"/>
  <c r="B66" i="52"/>
  <c r="S65" i="52"/>
  <c r="R65" i="52"/>
  <c r="Q65" i="52"/>
  <c r="P65" i="52"/>
  <c r="E65" i="52"/>
  <c r="S64" i="52"/>
  <c r="R64" i="52"/>
  <c r="Q64" i="52"/>
  <c r="P64" i="52"/>
  <c r="E64" i="52"/>
  <c r="U64" i="52" s="1"/>
  <c r="S63" i="52"/>
  <c r="R63" i="52"/>
  <c r="Q63" i="52"/>
  <c r="P63" i="52"/>
  <c r="E63" i="52"/>
  <c r="U62" i="52"/>
  <c r="T62" i="52"/>
  <c r="S62" i="52"/>
  <c r="R62" i="52"/>
  <c r="Q62" i="52"/>
  <c r="P62" i="52"/>
  <c r="E62" i="52"/>
  <c r="U61" i="52"/>
  <c r="T61" i="52"/>
  <c r="S61" i="52"/>
  <c r="R61" i="52"/>
  <c r="Q61" i="52"/>
  <c r="P61" i="52"/>
  <c r="E61" i="52"/>
  <c r="V59" i="52"/>
  <c r="O59" i="52"/>
  <c r="N59" i="52"/>
  <c r="M59" i="52"/>
  <c r="L59" i="52"/>
  <c r="K59" i="52"/>
  <c r="S59" i="52" s="1"/>
  <c r="J59" i="52"/>
  <c r="R59" i="52" s="1"/>
  <c r="I59" i="52"/>
  <c r="H59" i="52"/>
  <c r="G59" i="52"/>
  <c r="F59" i="52"/>
  <c r="C59" i="52"/>
  <c r="B59" i="52"/>
  <c r="S58" i="52"/>
  <c r="R58" i="52"/>
  <c r="Q58" i="52"/>
  <c r="P58" i="52"/>
  <c r="E58" i="52"/>
  <c r="U58" i="52" s="1"/>
  <c r="S57" i="52"/>
  <c r="R57" i="52"/>
  <c r="Q57" i="52"/>
  <c r="P57" i="52"/>
  <c r="E57" i="52"/>
  <c r="U56" i="52"/>
  <c r="S56" i="52"/>
  <c r="R56" i="52"/>
  <c r="Q56" i="52"/>
  <c r="P56" i="52"/>
  <c r="E56" i="52"/>
  <c r="T56" i="52" s="1"/>
  <c r="S55" i="52"/>
  <c r="R55" i="52"/>
  <c r="Q55" i="52"/>
  <c r="P55" i="52"/>
  <c r="E55" i="52"/>
  <c r="U55" i="52" s="1"/>
  <c r="V53" i="52"/>
  <c r="O53" i="52"/>
  <c r="N53" i="52"/>
  <c r="M53" i="52"/>
  <c r="L53" i="52"/>
  <c r="K53" i="52"/>
  <c r="S53" i="52" s="1"/>
  <c r="J53" i="52"/>
  <c r="R53" i="52" s="1"/>
  <c r="I53" i="52"/>
  <c r="H53" i="52"/>
  <c r="G53" i="52"/>
  <c r="F53" i="52"/>
  <c r="C53" i="52"/>
  <c r="E53" i="52" s="1"/>
  <c r="B53" i="52"/>
  <c r="S52" i="52"/>
  <c r="R52" i="52"/>
  <c r="Q52" i="52"/>
  <c r="P52" i="52"/>
  <c r="E52" i="52"/>
  <c r="S51" i="52"/>
  <c r="R51" i="52"/>
  <c r="Q51" i="52"/>
  <c r="P51" i="52"/>
  <c r="E51" i="52"/>
  <c r="U51" i="52" s="1"/>
  <c r="S50" i="52"/>
  <c r="R50" i="52"/>
  <c r="Q50" i="52"/>
  <c r="P50" i="52"/>
  <c r="E50" i="52"/>
  <c r="T50" i="52" s="1"/>
  <c r="S49" i="52"/>
  <c r="R49" i="52"/>
  <c r="Q49" i="52"/>
  <c r="P49" i="52"/>
  <c r="E49" i="52"/>
  <c r="T48" i="52"/>
  <c r="S48" i="52"/>
  <c r="R48" i="52"/>
  <c r="Q48" i="52"/>
  <c r="P48" i="52"/>
  <c r="E48" i="52"/>
  <c r="U48" i="52" s="1"/>
  <c r="U47" i="52"/>
  <c r="S47" i="52"/>
  <c r="R47" i="52"/>
  <c r="Q47" i="52"/>
  <c r="P47" i="52"/>
  <c r="E47" i="52"/>
  <c r="T47" i="52" s="1"/>
  <c r="U46" i="52"/>
  <c r="S46" i="52"/>
  <c r="R46" i="52"/>
  <c r="Q46" i="52"/>
  <c r="P46" i="52"/>
  <c r="E46" i="52"/>
  <c r="T46" i="52" s="1"/>
  <c r="S45" i="52"/>
  <c r="R45" i="52"/>
  <c r="Q45" i="52"/>
  <c r="P45" i="52"/>
  <c r="E45" i="52"/>
  <c r="U45" i="52" s="1"/>
  <c r="S44" i="52"/>
  <c r="R44" i="52"/>
  <c r="Q44" i="52"/>
  <c r="P44" i="52"/>
  <c r="E44" i="52"/>
  <c r="S43" i="52"/>
  <c r="R43" i="52"/>
  <c r="Q43" i="52"/>
  <c r="P43" i="52"/>
  <c r="E43" i="52"/>
  <c r="U43" i="52" s="1"/>
  <c r="S42" i="52"/>
  <c r="R42" i="52"/>
  <c r="Q42" i="52"/>
  <c r="P42" i="52"/>
  <c r="E42" i="52"/>
  <c r="T42" i="52" s="1"/>
  <c r="V40" i="52"/>
  <c r="O40" i="52"/>
  <c r="N40" i="52"/>
  <c r="M40" i="52"/>
  <c r="L40" i="52"/>
  <c r="K40" i="52"/>
  <c r="S40" i="52" s="1"/>
  <c r="J40" i="52"/>
  <c r="R40" i="52" s="1"/>
  <c r="I40" i="52"/>
  <c r="H40" i="52"/>
  <c r="G40" i="52"/>
  <c r="F40" i="52"/>
  <c r="C40" i="52"/>
  <c r="B40" i="52"/>
  <c r="E40" i="52" s="1"/>
  <c r="S39" i="52"/>
  <c r="R39" i="52"/>
  <c r="Q39" i="52"/>
  <c r="P39" i="52"/>
  <c r="E39" i="52"/>
  <c r="U39" i="52" s="1"/>
  <c r="S38" i="52"/>
  <c r="R38" i="52"/>
  <c r="Q38" i="52"/>
  <c r="P38" i="52"/>
  <c r="E38" i="52"/>
  <c r="T38" i="52" s="1"/>
  <c r="S37" i="52"/>
  <c r="R37" i="52"/>
  <c r="Q37" i="52"/>
  <c r="P37" i="52"/>
  <c r="E37" i="52"/>
  <c r="T36" i="52"/>
  <c r="S36" i="52"/>
  <c r="R36" i="52"/>
  <c r="Q36" i="52"/>
  <c r="P36" i="52"/>
  <c r="E36" i="52"/>
  <c r="S35" i="52"/>
  <c r="R35" i="52"/>
  <c r="Q35" i="52"/>
  <c r="P35" i="52"/>
  <c r="E35" i="52"/>
  <c r="V33" i="52"/>
  <c r="O33" i="52"/>
  <c r="N33" i="52"/>
  <c r="M33" i="52"/>
  <c r="L33" i="52"/>
  <c r="K33" i="52"/>
  <c r="S33" i="52" s="1"/>
  <c r="J33" i="52"/>
  <c r="I33" i="52"/>
  <c r="H33" i="52"/>
  <c r="G33" i="52"/>
  <c r="F33" i="52"/>
  <c r="C33" i="52"/>
  <c r="B33" i="52"/>
  <c r="S32" i="52"/>
  <c r="R32" i="52"/>
  <c r="Q32" i="52"/>
  <c r="P32" i="52"/>
  <c r="E32" i="52"/>
  <c r="V30" i="52"/>
  <c r="O30" i="52"/>
  <c r="N30" i="52"/>
  <c r="M30" i="52"/>
  <c r="L30" i="52"/>
  <c r="K30" i="52"/>
  <c r="S30" i="52" s="1"/>
  <c r="J30" i="52"/>
  <c r="R30" i="52" s="1"/>
  <c r="I30" i="52"/>
  <c r="H30" i="52"/>
  <c r="G30" i="52"/>
  <c r="F30" i="52"/>
  <c r="C30" i="52"/>
  <c r="B30" i="52"/>
  <c r="S29" i="52"/>
  <c r="R29" i="52"/>
  <c r="Q29" i="52"/>
  <c r="P29" i="52"/>
  <c r="E29" i="52"/>
  <c r="S28" i="52"/>
  <c r="R28" i="52"/>
  <c r="Q28" i="52"/>
  <c r="P28" i="52"/>
  <c r="E28" i="52"/>
  <c r="U27" i="52"/>
  <c r="S27" i="52"/>
  <c r="R27" i="52"/>
  <c r="Q27" i="52"/>
  <c r="P27" i="52"/>
  <c r="E27" i="52"/>
  <c r="T27" i="52" s="1"/>
  <c r="T26" i="52"/>
  <c r="S26" i="52"/>
  <c r="R26" i="52"/>
  <c r="Q26" i="52"/>
  <c r="P26" i="52"/>
  <c r="E26" i="52"/>
  <c r="U26" i="52" s="1"/>
  <c r="V24" i="52"/>
  <c r="O24" i="52"/>
  <c r="N24" i="52"/>
  <c r="M24" i="52"/>
  <c r="L24" i="52"/>
  <c r="K24" i="52"/>
  <c r="S24" i="52" s="1"/>
  <c r="J24" i="52"/>
  <c r="R24" i="52" s="1"/>
  <c r="I24" i="52"/>
  <c r="H24" i="52"/>
  <c r="G24" i="52"/>
  <c r="F24" i="52"/>
  <c r="C24" i="52"/>
  <c r="B24" i="52"/>
  <c r="E24" i="52" s="1"/>
  <c r="S23" i="52"/>
  <c r="R23" i="52"/>
  <c r="Q23" i="52"/>
  <c r="P23" i="52"/>
  <c r="E23" i="52"/>
  <c r="U22" i="52"/>
  <c r="T22" i="52"/>
  <c r="S22" i="52"/>
  <c r="R22" i="52"/>
  <c r="Q22" i="52"/>
  <c r="P22" i="52"/>
  <c r="E22" i="52"/>
  <c r="U21" i="52"/>
  <c r="T21" i="52"/>
  <c r="S21" i="52"/>
  <c r="R21" i="52"/>
  <c r="Q21" i="52"/>
  <c r="P21" i="52"/>
  <c r="E21" i="52"/>
  <c r="S20" i="52"/>
  <c r="R20" i="52"/>
  <c r="Q20" i="52"/>
  <c r="P20" i="52"/>
  <c r="E20" i="52"/>
  <c r="T20" i="52" s="1"/>
  <c r="S19" i="52"/>
  <c r="R19" i="52"/>
  <c r="Q19" i="52"/>
  <c r="P19" i="52"/>
  <c r="E19" i="52"/>
  <c r="U18" i="52"/>
  <c r="S18" i="52"/>
  <c r="R18" i="52"/>
  <c r="Q18" i="52"/>
  <c r="P18" i="52"/>
  <c r="E18" i="52"/>
  <c r="T18" i="52" s="1"/>
  <c r="S17" i="52"/>
  <c r="R17" i="52"/>
  <c r="Q17" i="52"/>
  <c r="P17" i="52"/>
  <c r="E17" i="52"/>
  <c r="V15" i="52"/>
  <c r="O15" i="52"/>
  <c r="N15" i="52"/>
  <c r="M15" i="52"/>
  <c r="L15" i="52"/>
  <c r="K15" i="52"/>
  <c r="J15" i="52"/>
  <c r="I15" i="52"/>
  <c r="H15" i="52"/>
  <c r="G15" i="52"/>
  <c r="F15" i="52"/>
  <c r="C15" i="52"/>
  <c r="B15" i="52"/>
  <c r="S14" i="52"/>
  <c r="R14" i="52"/>
  <c r="Q14" i="52"/>
  <c r="P14" i="52"/>
  <c r="E14" i="52"/>
  <c r="U13" i="52"/>
  <c r="S13" i="52"/>
  <c r="R13" i="52"/>
  <c r="Q13" i="52"/>
  <c r="P13" i="52"/>
  <c r="E13" i="52"/>
  <c r="T13" i="52" s="1"/>
  <c r="S12" i="52"/>
  <c r="R12" i="52"/>
  <c r="Q12" i="52"/>
  <c r="P12" i="52"/>
  <c r="E12" i="52"/>
  <c r="U12" i="52" s="1"/>
  <c r="S11" i="52"/>
  <c r="R11" i="52"/>
  <c r="Q11" i="52"/>
  <c r="P11" i="52"/>
  <c r="E11" i="52"/>
  <c r="S10" i="52"/>
  <c r="R10" i="52"/>
  <c r="Q10" i="52"/>
  <c r="P10" i="52"/>
  <c r="E10" i="52"/>
  <c r="U9" i="52"/>
  <c r="S9" i="52"/>
  <c r="R9" i="52"/>
  <c r="Q9" i="52"/>
  <c r="P9" i="52"/>
  <c r="E9" i="52"/>
  <c r="T9" i="52" s="1"/>
  <c r="U94" i="51"/>
  <c r="S94" i="51"/>
  <c r="R94" i="51"/>
  <c r="Q94" i="51"/>
  <c r="P94" i="51"/>
  <c r="E94" i="51"/>
  <c r="T94" i="51" s="1"/>
  <c r="S93" i="51"/>
  <c r="R93" i="51"/>
  <c r="Q93" i="51"/>
  <c r="P93" i="51"/>
  <c r="E93" i="51"/>
  <c r="S92" i="51"/>
  <c r="R92" i="51"/>
  <c r="Q92" i="51"/>
  <c r="P92" i="51"/>
  <c r="E92" i="51"/>
  <c r="U91" i="51"/>
  <c r="S91" i="51"/>
  <c r="R91" i="51"/>
  <c r="Q91" i="51"/>
  <c r="P91" i="51"/>
  <c r="E91" i="51"/>
  <c r="T91" i="51" s="1"/>
  <c r="T90" i="51"/>
  <c r="S90" i="51"/>
  <c r="R90" i="51"/>
  <c r="Q90" i="51"/>
  <c r="P90" i="51"/>
  <c r="E90" i="51"/>
  <c r="U90" i="51" s="1"/>
  <c r="U89" i="51"/>
  <c r="S89" i="51"/>
  <c r="R89" i="51"/>
  <c r="Q89" i="51"/>
  <c r="P89" i="51"/>
  <c r="E89" i="51"/>
  <c r="T89" i="51" s="1"/>
  <c r="S88" i="51"/>
  <c r="R88" i="51"/>
  <c r="Q88" i="51"/>
  <c r="P88" i="51"/>
  <c r="E88" i="51"/>
  <c r="S87" i="51"/>
  <c r="R87" i="51"/>
  <c r="Q87" i="51"/>
  <c r="P87" i="51"/>
  <c r="E87" i="51"/>
  <c r="V73" i="51"/>
  <c r="O73" i="51"/>
  <c r="N73" i="51"/>
  <c r="M73" i="51"/>
  <c r="L73" i="51"/>
  <c r="K73" i="51"/>
  <c r="J73" i="51"/>
  <c r="R73" i="51" s="1"/>
  <c r="I73" i="51"/>
  <c r="H73" i="51"/>
  <c r="G73" i="51"/>
  <c r="F73" i="51"/>
  <c r="C73" i="51"/>
  <c r="B73" i="51"/>
  <c r="V72" i="51"/>
  <c r="S72" i="51"/>
  <c r="O72" i="51"/>
  <c r="N72" i="51"/>
  <c r="M72" i="51"/>
  <c r="L72" i="51"/>
  <c r="K72" i="51"/>
  <c r="J72" i="51"/>
  <c r="R72" i="51" s="1"/>
  <c r="I72" i="51"/>
  <c r="H72" i="51"/>
  <c r="P72" i="51" s="1"/>
  <c r="G72" i="51"/>
  <c r="F72" i="51"/>
  <c r="C72" i="51"/>
  <c r="B72" i="51"/>
  <c r="E72" i="51" s="1"/>
  <c r="V71" i="51"/>
  <c r="O71" i="51"/>
  <c r="N71" i="51"/>
  <c r="M71" i="51"/>
  <c r="L71" i="51"/>
  <c r="K71" i="51"/>
  <c r="J71" i="51"/>
  <c r="I71" i="51"/>
  <c r="H71" i="51"/>
  <c r="G71" i="51"/>
  <c r="F71" i="51"/>
  <c r="E71" i="51"/>
  <c r="C71" i="51"/>
  <c r="B71" i="51"/>
  <c r="S70" i="51"/>
  <c r="R70" i="51"/>
  <c r="Q70" i="51"/>
  <c r="P70" i="51"/>
  <c r="E70" i="51"/>
  <c r="S69" i="51"/>
  <c r="R69" i="51"/>
  <c r="Q69" i="51"/>
  <c r="P69" i="51"/>
  <c r="E69" i="51"/>
  <c r="V67" i="51"/>
  <c r="O67" i="51"/>
  <c r="N67" i="51"/>
  <c r="M67" i="51"/>
  <c r="L67" i="51"/>
  <c r="K67" i="51"/>
  <c r="J67" i="51"/>
  <c r="I67" i="51"/>
  <c r="H67" i="51"/>
  <c r="G67" i="51"/>
  <c r="F67" i="51"/>
  <c r="C67" i="51"/>
  <c r="B67" i="51"/>
  <c r="V66" i="51"/>
  <c r="O66" i="51"/>
  <c r="N66" i="51"/>
  <c r="M66" i="51"/>
  <c r="L66" i="51"/>
  <c r="K66" i="51"/>
  <c r="S66" i="51" s="1"/>
  <c r="J66" i="51"/>
  <c r="R66" i="51" s="1"/>
  <c r="I66" i="51"/>
  <c r="H66" i="51"/>
  <c r="G66" i="51"/>
  <c r="F66" i="51"/>
  <c r="C66" i="51"/>
  <c r="B66" i="51"/>
  <c r="E66" i="51" s="1"/>
  <c r="U65" i="51"/>
  <c r="S65" i="51"/>
  <c r="R65" i="51"/>
  <c r="Q65" i="51"/>
  <c r="P65" i="51"/>
  <c r="E65" i="51"/>
  <c r="T65" i="51" s="1"/>
  <c r="S64" i="51"/>
  <c r="R64" i="51"/>
  <c r="Q64" i="51"/>
  <c r="P64" i="51"/>
  <c r="E64" i="51"/>
  <c r="S63" i="51"/>
  <c r="R63" i="51"/>
  <c r="Q63" i="51"/>
  <c r="P63" i="51"/>
  <c r="E63" i="51"/>
  <c r="U62" i="51"/>
  <c r="S62" i="51"/>
  <c r="R62" i="51"/>
  <c r="Q62" i="51"/>
  <c r="P62" i="51"/>
  <c r="E62" i="51"/>
  <c r="T62" i="51" s="1"/>
  <c r="T61" i="51"/>
  <c r="S61" i="51"/>
  <c r="R61" i="51"/>
  <c r="Q61" i="51"/>
  <c r="P61" i="51"/>
  <c r="E61" i="51"/>
  <c r="V59" i="51"/>
  <c r="O59" i="51"/>
  <c r="N59" i="51"/>
  <c r="M59" i="51"/>
  <c r="L59" i="51"/>
  <c r="K59" i="51"/>
  <c r="S59" i="51" s="1"/>
  <c r="J59" i="51"/>
  <c r="R59" i="51" s="1"/>
  <c r="I59" i="51"/>
  <c r="H59" i="51"/>
  <c r="G59" i="51"/>
  <c r="F59" i="51"/>
  <c r="E59" i="51"/>
  <c r="C59" i="51"/>
  <c r="B59" i="51"/>
  <c r="S58" i="51"/>
  <c r="R58" i="51"/>
  <c r="Q58" i="51"/>
  <c r="P58" i="51"/>
  <c r="E58" i="51"/>
  <c r="T58" i="51" s="1"/>
  <c r="T57" i="51"/>
  <c r="S57" i="51"/>
  <c r="R57" i="51"/>
  <c r="Q57" i="51"/>
  <c r="P57" i="51"/>
  <c r="E57" i="51"/>
  <c r="U57" i="51" s="1"/>
  <c r="U56" i="51"/>
  <c r="S56" i="51"/>
  <c r="R56" i="51"/>
  <c r="Q56" i="51"/>
  <c r="P56" i="51"/>
  <c r="E56" i="51"/>
  <c r="T56" i="51" s="1"/>
  <c r="U55" i="51"/>
  <c r="S55" i="51"/>
  <c r="R55" i="51"/>
  <c r="Q55" i="51"/>
  <c r="P55" i="51"/>
  <c r="E55" i="51"/>
  <c r="T55" i="51" s="1"/>
  <c r="V53" i="51"/>
  <c r="O53" i="51"/>
  <c r="N53" i="51"/>
  <c r="M53" i="51"/>
  <c r="L53" i="51"/>
  <c r="K53" i="51"/>
  <c r="S53" i="51" s="1"/>
  <c r="J53" i="51"/>
  <c r="R53" i="51" s="1"/>
  <c r="I53" i="51"/>
  <c r="H53" i="51"/>
  <c r="G53" i="51"/>
  <c r="F53" i="51"/>
  <c r="C53" i="51"/>
  <c r="B53" i="51"/>
  <c r="E53" i="51" s="1"/>
  <c r="U52" i="51"/>
  <c r="S52" i="51"/>
  <c r="R52" i="51"/>
  <c r="Q52" i="51"/>
  <c r="P52" i="51"/>
  <c r="E52" i="51"/>
  <c r="T52" i="51" s="1"/>
  <c r="U51" i="51"/>
  <c r="T51" i="51"/>
  <c r="S51" i="51"/>
  <c r="R51" i="51"/>
  <c r="Q51" i="51"/>
  <c r="P51" i="51"/>
  <c r="E51" i="51"/>
  <c r="T50" i="51"/>
  <c r="S50" i="51"/>
  <c r="R50" i="51"/>
  <c r="Q50" i="51"/>
  <c r="P50" i="51"/>
  <c r="E50" i="51"/>
  <c r="U50" i="51" s="1"/>
  <c r="U49" i="51"/>
  <c r="S49" i="51"/>
  <c r="R49" i="51"/>
  <c r="Q49" i="51"/>
  <c r="P49" i="51"/>
  <c r="E49" i="51"/>
  <c r="T49" i="51" s="1"/>
  <c r="S48" i="51"/>
  <c r="R48" i="51"/>
  <c r="Q48" i="51"/>
  <c r="P48" i="51"/>
  <c r="E48" i="51"/>
  <c r="U47" i="51"/>
  <c r="S47" i="51"/>
  <c r="R47" i="51"/>
  <c r="Q47" i="51"/>
  <c r="P47" i="51"/>
  <c r="E47" i="51"/>
  <c r="T47" i="51" s="1"/>
  <c r="S46" i="51"/>
  <c r="R46" i="51"/>
  <c r="Q46" i="51"/>
  <c r="P46" i="51"/>
  <c r="E46" i="51"/>
  <c r="T46" i="51" s="1"/>
  <c r="S45" i="51"/>
  <c r="R45" i="51"/>
  <c r="Q45" i="51"/>
  <c r="P45" i="51"/>
  <c r="E45" i="51"/>
  <c r="U45" i="51" s="1"/>
  <c r="U44" i="51"/>
  <c r="S44" i="51"/>
  <c r="R44" i="51"/>
  <c r="Q44" i="51"/>
  <c r="P44" i="51"/>
  <c r="E44" i="51"/>
  <c r="T44" i="51" s="1"/>
  <c r="U43" i="51"/>
  <c r="T43" i="51"/>
  <c r="S43" i="51"/>
  <c r="R43" i="51"/>
  <c r="Q43" i="51"/>
  <c r="P43" i="51"/>
  <c r="E43" i="51"/>
  <c r="T42" i="51"/>
  <c r="S42" i="51"/>
  <c r="R42" i="51"/>
  <c r="Q42" i="51"/>
  <c r="P42" i="51"/>
  <c r="E42" i="51"/>
  <c r="U42" i="51" s="1"/>
  <c r="V40" i="51"/>
  <c r="O40" i="51"/>
  <c r="N40" i="51"/>
  <c r="M40" i="51"/>
  <c r="L40" i="51"/>
  <c r="K40" i="51"/>
  <c r="J40" i="51"/>
  <c r="R40" i="51" s="1"/>
  <c r="I40" i="51"/>
  <c r="H40" i="51"/>
  <c r="G40" i="51"/>
  <c r="F40" i="51"/>
  <c r="C40" i="51"/>
  <c r="B40" i="51"/>
  <c r="S39" i="51"/>
  <c r="R39" i="51"/>
  <c r="Q39" i="51"/>
  <c r="P39" i="51"/>
  <c r="E39" i="51"/>
  <c r="S38" i="51"/>
  <c r="R38" i="51"/>
  <c r="Q38" i="51"/>
  <c r="P38" i="51"/>
  <c r="E38" i="51"/>
  <c r="T38" i="51" s="1"/>
  <c r="U37" i="51"/>
  <c r="T37" i="51"/>
  <c r="S37" i="51"/>
  <c r="R37" i="51"/>
  <c r="Q37" i="51"/>
  <c r="P37" i="51"/>
  <c r="E37" i="51"/>
  <c r="S36" i="51"/>
  <c r="R36" i="51"/>
  <c r="Q36" i="51"/>
  <c r="P36" i="51"/>
  <c r="E36" i="51"/>
  <c r="S35" i="51"/>
  <c r="R35" i="51"/>
  <c r="Q35" i="51"/>
  <c r="P35" i="51"/>
  <c r="E35" i="51"/>
  <c r="V33" i="51"/>
  <c r="O33" i="51"/>
  <c r="N33" i="51"/>
  <c r="M33" i="51"/>
  <c r="L33" i="51"/>
  <c r="K33" i="51"/>
  <c r="J33" i="51"/>
  <c r="I33" i="51"/>
  <c r="Q33" i="51" s="1"/>
  <c r="H33" i="51"/>
  <c r="G33" i="51"/>
  <c r="F33" i="51"/>
  <c r="C33" i="51"/>
  <c r="B33" i="51"/>
  <c r="E33" i="51" s="1"/>
  <c r="S32" i="51"/>
  <c r="R32" i="51"/>
  <c r="Q32" i="51"/>
  <c r="P32" i="51"/>
  <c r="E32" i="51"/>
  <c r="V30" i="51"/>
  <c r="O30" i="51"/>
  <c r="N30" i="51"/>
  <c r="M30" i="51"/>
  <c r="L30" i="51"/>
  <c r="K30" i="51"/>
  <c r="S30" i="51" s="1"/>
  <c r="J30" i="51"/>
  <c r="R30" i="51" s="1"/>
  <c r="I30" i="51"/>
  <c r="H30" i="51"/>
  <c r="G30" i="51"/>
  <c r="F30" i="51"/>
  <c r="C30" i="51"/>
  <c r="B30" i="51"/>
  <c r="E30" i="51" s="1"/>
  <c r="S29" i="51"/>
  <c r="R29" i="51"/>
  <c r="Q29" i="51"/>
  <c r="P29" i="51"/>
  <c r="E29" i="51"/>
  <c r="S28" i="51"/>
  <c r="R28" i="51"/>
  <c r="Q28" i="51"/>
  <c r="P28" i="51"/>
  <c r="E28" i="51"/>
  <c r="U27" i="51"/>
  <c r="S27" i="51"/>
  <c r="R27" i="51"/>
  <c r="Q27" i="51"/>
  <c r="P27" i="51"/>
  <c r="E27" i="51"/>
  <c r="T27" i="51" s="1"/>
  <c r="S26" i="51"/>
  <c r="R26" i="51"/>
  <c r="Q26" i="51"/>
  <c r="P26" i="51"/>
  <c r="E26" i="51"/>
  <c r="V24" i="51"/>
  <c r="S24" i="51"/>
  <c r="O24" i="51"/>
  <c r="N24" i="51"/>
  <c r="M24" i="51"/>
  <c r="L24" i="51"/>
  <c r="K24" i="51"/>
  <c r="J24" i="51"/>
  <c r="R24" i="51" s="1"/>
  <c r="I24" i="51"/>
  <c r="H24" i="51"/>
  <c r="G24" i="51"/>
  <c r="F24" i="51"/>
  <c r="C24" i="51"/>
  <c r="B24" i="51"/>
  <c r="E24" i="51" s="1"/>
  <c r="S23" i="51"/>
  <c r="R23" i="51"/>
  <c r="Q23" i="51"/>
  <c r="P23" i="51"/>
  <c r="E23" i="51"/>
  <c r="T23" i="51" s="1"/>
  <c r="S22" i="51"/>
  <c r="R22" i="51"/>
  <c r="Q22" i="51"/>
  <c r="P22" i="51"/>
  <c r="E22" i="51"/>
  <c r="S21" i="51"/>
  <c r="R21" i="51"/>
  <c r="Q21" i="51"/>
  <c r="P21" i="51"/>
  <c r="E21" i="51"/>
  <c r="S20" i="51"/>
  <c r="R20" i="51"/>
  <c r="Q20" i="51"/>
  <c r="P20" i="51"/>
  <c r="E20" i="51"/>
  <c r="T19" i="51"/>
  <c r="S19" i="51"/>
  <c r="R19" i="51"/>
  <c r="Q19" i="51"/>
  <c r="P19" i="51"/>
  <c r="E19" i="51"/>
  <c r="U19" i="51" s="1"/>
  <c r="U18" i="51"/>
  <c r="S18" i="51"/>
  <c r="R18" i="51"/>
  <c r="Q18" i="51"/>
  <c r="P18" i="51"/>
  <c r="E18" i="51"/>
  <c r="T18" i="51" s="1"/>
  <c r="S17" i="51"/>
  <c r="R17" i="51"/>
  <c r="Q17" i="51"/>
  <c r="P17" i="51"/>
  <c r="E17" i="51"/>
  <c r="U17" i="51" s="1"/>
  <c r="V15" i="51"/>
  <c r="O15" i="51"/>
  <c r="N15" i="51"/>
  <c r="M15" i="51"/>
  <c r="L15" i="51"/>
  <c r="K15" i="51"/>
  <c r="S15" i="51" s="1"/>
  <c r="J15" i="51"/>
  <c r="R15" i="51" s="1"/>
  <c r="I15" i="51"/>
  <c r="Q15" i="51" s="1"/>
  <c r="H15" i="51"/>
  <c r="G15" i="51"/>
  <c r="F15" i="51"/>
  <c r="C15" i="51"/>
  <c r="B15" i="51"/>
  <c r="E15" i="51" s="1"/>
  <c r="U14" i="51"/>
  <c r="T14" i="51"/>
  <c r="S14" i="51"/>
  <c r="R14" i="51"/>
  <c r="Q14" i="51"/>
  <c r="P14" i="51"/>
  <c r="E14" i="51"/>
  <c r="S13" i="51"/>
  <c r="R13" i="51"/>
  <c r="Q13" i="51"/>
  <c r="P13" i="51"/>
  <c r="E13" i="51"/>
  <c r="S12" i="51"/>
  <c r="R12" i="51"/>
  <c r="Q12" i="51"/>
  <c r="P12" i="51"/>
  <c r="E12" i="51"/>
  <c r="S11" i="51"/>
  <c r="R11" i="51"/>
  <c r="Q11" i="51"/>
  <c r="P11" i="51"/>
  <c r="E11" i="51"/>
  <c r="T11" i="51" s="1"/>
  <c r="U10" i="51"/>
  <c r="S10" i="51"/>
  <c r="R10" i="51"/>
  <c r="Q10" i="51"/>
  <c r="P10" i="51"/>
  <c r="E10" i="51"/>
  <c r="T9" i="51"/>
  <c r="S9" i="51"/>
  <c r="R9" i="51"/>
  <c r="Q9" i="51"/>
  <c r="P9" i="51"/>
  <c r="E9" i="51"/>
  <c r="S94" i="50"/>
  <c r="R94" i="50"/>
  <c r="Q94" i="50"/>
  <c r="P94" i="50"/>
  <c r="E94" i="50"/>
  <c r="S93" i="50"/>
  <c r="R93" i="50"/>
  <c r="Q93" i="50"/>
  <c r="P93" i="50"/>
  <c r="E93" i="50"/>
  <c r="U92" i="50"/>
  <c r="S92" i="50"/>
  <c r="R92" i="50"/>
  <c r="Q92" i="50"/>
  <c r="P92" i="50"/>
  <c r="E92" i="50"/>
  <c r="T92" i="50" s="1"/>
  <c r="U91" i="50"/>
  <c r="S91" i="50"/>
  <c r="R91" i="50"/>
  <c r="Q91" i="50"/>
  <c r="P91" i="50"/>
  <c r="E91" i="50"/>
  <c r="T91" i="50" s="1"/>
  <c r="S90" i="50"/>
  <c r="R90" i="50"/>
  <c r="Q90" i="50"/>
  <c r="P90" i="50"/>
  <c r="E90" i="50"/>
  <c r="U89" i="50"/>
  <c r="S89" i="50"/>
  <c r="R89" i="50"/>
  <c r="Q89" i="50"/>
  <c r="P89" i="50"/>
  <c r="E89" i="50"/>
  <c r="T89" i="50" s="1"/>
  <c r="S88" i="50"/>
  <c r="R88" i="50"/>
  <c r="Q88" i="50"/>
  <c r="P88" i="50"/>
  <c r="E88" i="50"/>
  <c r="T88" i="50" s="1"/>
  <c r="T87" i="50"/>
  <c r="S87" i="50"/>
  <c r="R87" i="50"/>
  <c r="Q87" i="50"/>
  <c r="P87" i="50"/>
  <c r="E87" i="50"/>
  <c r="U87" i="50" s="1"/>
  <c r="V73" i="50"/>
  <c r="O73" i="50"/>
  <c r="N73" i="50"/>
  <c r="M73" i="50"/>
  <c r="L73" i="50"/>
  <c r="K73" i="50"/>
  <c r="J73" i="50"/>
  <c r="R73" i="50" s="1"/>
  <c r="I73" i="50"/>
  <c r="H73" i="50"/>
  <c r="G73" i="50"/>
  <c r="F73" i="50"/>
  <c r="C73" i="50"/>
  <c r="B73" i="50"/>
  <c r="V72" i="50"/>
  <c r="O72" i="50"/>
  <c r="N72" i="50"/>
  <c r="M72" i="50"/>
  <c r="L72" i="50"/>
  <c r="K72" i="50"/>
  <c r="J72" i="50"/>
  <c r="I72" i="50"/>
  <c r="H72" i="50"/>
  <c r="G72" i="50"/>
  <c r="F72" i="50"/>
  <c r="C72" i="50"/>
  <c r="B72" i="50"/>
  <c r="E72" i="50" s="1"/>
  <c r="V71" i="50"/>
  <c r="O71" i="50"/>
  <c r="N71" i="50"/>
  <c r="M71" i="50"/>
  <c r="L71" i="50"/>
  <c r="K71" i="50"/>
  <c r="S71" i="50" s="1"/>
  <c r="J71" i="50"/>
  <c r="I71" i="50"/>
  <c r="Q71" i="50" s="1"/>
  <c r="H71" i="50"/>
  <c r="G71" i="50"/>
  <c r="F71" i="50"/>
  <c r="C71" i="50"/>
  <c r="B71" i="50"/>
  <c r="E71" i="50" s="1"/>
  <c r="U70" i="50"/>
  <c r="T70" i="50"/>
  <c r="S70" i="50"/>
  <c r="R70" i="50"/>
  <c r="Q70" i="50"/>
  <c r="P70" i="50"/>
  <c r="E70" i="50"/>
  <c r="U69" i="50"/>
  <c r="S69" i="50"/>
  <c r="R69" i="50"/>
  <c r="Q69" i="50"/>
  <c r="P69" i="50"/>
  <c r="E69" i="50"/>
  <c r="T69" i="50" s="1"/>
  <c r="V67" i="50"/>
  <c r="O67" i="50"/>
  <c r="N67" i="50"/>
  <c r="M67" i="50"/>
  <c r="L67" i="50"/>
  <c r="K67" i="50"/>
  <c r="J67" i="50"/>
  <c r="I67" i="50"/>
  <c r="H67" i="50"/>
  <c r="G67" i="50"/>
  <c r="F67" i="50"/>
  <c r="C67" i="50"/>
  <c r="B67" i="50"/>
  <c r="E67" i="50" s="1"/>
  <c r="V66" i="50"/>
  <c r="O66" i="50"/>
  <c r="N66" i="50"/>
  <c r="M66" i="50"/>
  <c r="L66" i="50"/>
  <c r="K66" i="50"/>
  <c r="S66" i="50" s="1"/>
  <c r="J66" i="50"/>
  <c r="R66" i="50" s="1"/>
  <c r="I66" i="50"/>
  <c r="H66" i="50"/>
  <c r="G66" i="50"/>
  <c r="F66" i="50"/>
  <c r="C66" i="50"/>
  <c r="B66" i="50"/>
  <c r="U65" i="50"/>
  <c r="S65" i="50"/>
  <c r="R65" i="50"/>
  <c r="Q65" i="50"/>
  <c r="P65" i="50"/>
  <c r="E65" i="50"/>
  <c r="T65" i="50" s="1"/>
  <c r="S64" i="50"/>
  <c r="R64" i="50"/>
  <c r="Q64" i="50"/>
  <c r="P64" i="50"/>
  <c r="E64" i="50"/>
  <c r="U63" i="50"/>
  <c r="T63" i="50"/>
  <c r="S63" i="50"/>
  <c r="R63" i="50"/>
  <c r="Q63" i="50"/>
  <c r="P63" i="50"/>
  <c r="E63" i="50"/>
  <c r="U62" i="50"/>
  <c r="S62" i="50"/>
  <c r="R62" i="50"/>
  <c r="Q62" i="50"/>
  <c r="P62" i="50"/>
  <c r="E62" i="50"/>
  <c r="T62" i="50" s="1"/>
  <c r="S61" i="50"/>
  <c r="R61" i="50"/>
  <c r="Q61" i="50"/>
  <c r="P61" i="50"/>
  <c r="E61" i="50"/>
  <c r="T61" i="50" s="1"/>
  <c r="V59" i="50"/>
  <c r="O59" i="50"/>
  <c r="N59" i="50"/>
  <c r="M59" i="50"/>
  <c r="L59" i="50"/>
  <c r="K59" i="50"/>
  <c r="S59" i="50" s="1"/>
  <c r="J59" i="50"/>
  <c r="R59" i="50" s="1"/>
  <c r="I59" i="50"/>
  <c r="H59" i="50"/>
  <c r="G59" i="50"/>
  <c r="F59" i="50"/>
  <c r="C59" i="50"/>
  <c r="B59" i="50"/>
  <c r="E59" i="50" s="1"/>
  <c r="U58" i="50"/>
  <c r="T58" i="50"/>
  <c r="S58" i="50"/>
  <c r="R58" i="50"/>
  <c r="Q58" i="50"/>
  <c r="P58" i="50"/>
  <c r="E58" i="50"/>
  <c r="S57" i="50"/>
  <c r="R57" i="50"/>
  <c r="Q57" i="50"/>
  <c r="P57" i="50"/>
  <c r="E57" i="50"/>
  <c r="U57" i="50" s="1"/>
  <c r="S56" i="50"/>
  <c r="R56" i="50"/>
  <c r="Q56" i="50"/>
  <c r="P56" i="50"/>
  <c r="E56" i="50"/>
  <c r="S55" i="50"/>
  <c r="R55" i="50"/>
  <c r="Q55" i="50"/>
  <c r="P55" i="50"/>
  <c r="E55" i="50"/>
  <c r="T55" i="50" s="1"/>
  <c r="V53" i="50"/>
  <c r="O53" i="50"/>
  <c r="N53" i="50"/>
  <c r="M53" i="50"/>
  <c r="L53" i="50"/>
  <c r="K53" i="50"/>
  <c r="J53" i="50"/>
  <c r="R53" i="50" s="1"/>
  <c r="I53" i="50"/>
  <c r="H53" i="50"/>
  <c r="G53" i="50"/>
  <c r="F53" i="50"/>
  <c r="C53" i="50"/>
  <c r="B53" i="50"/>
  <c r="U52" i="50"/>
  <c r="S52" i="50"/>
  <c r="R52" i="50"/>
  <c r="Q52" i="50"/>
  <c r="P52" i="50"/>
  <c r="E52" i="50"/>
  <c r="T52" i="50" s="1"/>
  <c r="S51" i="50"/>
  <c r="R51" i="50"/>
  <c r="Q51" i="50"/>
  <c r="P51" i="50"/>
  <c r="E51" i="50"/>
  <c r="T50" i="50"/>
  <c r="S50" i="50"/>
  <c r="R50" i="50"/>
  <c r="Q50" i="50"/>
  <c r="P50" i="50"/>
  <c r="E50" i="50"/>
  <c r="U50" i="50" s="1"/>
  <c r="U49" i="50"/>
  <c r="S49" i="50"/>
  <c r="R49" i="50"/>
  <c r="Q49" i="50"/>
  <c r="P49" i="50"/>
  <c r="E49" i="50"/>
  <c r="T49" i="50" s="1"/>
  <c r="S48" i="50"/>
  <c r="R48" i="50"/>
  <c r="Q48" i="50"/>
  <c r="P48" i="50"/>
  <c r="E48" i="50"/>
  <c r="U47" i="50"/>
  <c r="S47" i="50"/>
  <c r="R47" i="50"/>
  <c r="Q47" i="50"/>
  <c r="P47" i="50"/>
  <c r="E47" i="50"/>
  <c r="T47" i="50" s="1"/>
  <c r="S46" i="50"/>
  <c r="R46" i="50"/>
  <c r="Q46" i="50"/>
  <c r="P46" i="50"/>
  <c r="E46" i="50"/>
  <c r="U46" i="50" s="1"/>
  <c r="S45" i="50"/>
  <c r="R45" i="50"/>
  <c r="Q45" i="50"/>
  <c r="P45" i="50"/>
  <c r="E45" i="50"/>
  <c r="S44" i="50"/>
  <c r="R44" i="50"/>
  <c r="Q44" i="50"/>
  <c r="P44" i="50"/>
  <c r="E44" i="50"/>
  <c r="T44" i="50" s="1"/>
  <c r="S43" i="50"/>
  <c r="R43" i="50"/>
  <c r="Q43" i="50"/>
  <c r="P43" i="50"/>
  <c r="E43" i="50"/>
  <c r="S42" i="50"/>
  <c r="R42" i="50"/>
  <c r="Q42" i="50"/>
  <c r="P42" i="50"/>
  <c r="E42" i="50"/>
  <c r="U42" i="50" s="1"/>
  <c r="V40" i="50"/>
  <c r="O40" i="50"/>
  <c r="N40" i="50"/>
  <c r="M40" i="50"/>
  <c r="L40" i="50"/>
  <c r="K40" i="50"/>
  <c r="S40" i="50" s="1"/>
  <c r="J40" i="50"/>
  <c r="R40" i="50" s="1"/>
  <c r="I40" i="50"/>
  <c r="H40" i="50"/>
  <c r="G40" i="50"/>
  <c r="F40" i="50"/>
  <c r="E40" i="50"/>
  <c r="C40" i="50"/>
  <c r="B40" i="50"/>
  <c r="U39" i="50"/>
  <c r="S39" i="50"/>
  <c r="R39" i="50"/>
  <c r="Q39" i="50"/>
  <c r="P39" i="50"/>
  <c r="E39" i="50"/>
  <c r="T39" i="50" s="1"/>
  <c r="S38" i="50"/>
  <c r="R38" i="50"/>
  <c r="Q38" i="50"/>
  <c r="P38" i="50"/>
  <c r="E38" i="50"/>
  <c r="U38" i="50" s="1"/>
  <c r="U37" i="50"/>
  <c r="S37" i="50"/>
  <c r="R37" i="50"/>
  <c r="Q37" i="50"/>
  <c r="P37" i="50"/>
  <c r="E37" i="50"/>
  <c r="T37" i="50" s="1"/>
  <c r="U36" i="50"/>
  <c r="S36" i="50"/>
  <c r="R36" i="50"/>
  <c r="Q36" i="50"/>
  <c r="P36" i="50"/>
  <c r="E36" i="50"/>
  <c r="T36" i="50" s="1"/>
  <c r="U35" i="50"/>
  <c r="S35" i="50"/>
  <c r="R35" i="50"/>
  <c r="Q35" i="50"/>
  <c r="P35" i="50"/>
  <c r="E35" i="50"/>
  <c r="T35" i="50" s="1"/>
  <c r="V33" i="50"/>
  <c r="R33" i="50"/>
  <c r="O33" i="50"/>
  <c r="N33" i="50"/>
  <c r="M33" i="50"/>
  <c r="L33" i="50"/>
  <c r="K33" i="50"/>
  <c r="S33" i="50" s="1"/>
  <c r="J33" i="50"/>
  <c r="I33" i="50"/>
  <c r="H33" i="50"/>
  <c r="G33" i="50"/>
  <c r="F33" i="50"/>
  <c r="C33" i="50"/>
  <c r="B33" i="50"/>
  <c r="E33" i="50" s="1"/>
  <c r="U32" i="50"/>
  <c r="S32" i="50"/>
  <c r="R32" i="50"/>
  <c r="Q32" i="50"/>
  <c r="P32" i="50"/>
  <c r="E32" i="50"/>
  <c r="V30" i="50"/>
  <c r="O30" i="50"/>
  <c r="N30" i="50"/>
  <c r="M30" i="50"/>
  <c r="L30" i="50"/>
  <c r="K30" i="50"/>
  <c r="S30" i="50" s="1"/>
  <c r="J30" i="50"/>
  <c r="R30" i="50" s="1"/>
  <c r="I30" i="50"/>
  <c r="H30" i="50"/>
  <c r="P30" i="50" s="1"/>
  <c r="G30" i="50"/>
  <c r="F30" i="50"/>
  <c r="C30" i="50"/>
  <c r="B30" i="50"/>
  <c r="U29" i="50"/>
  <c r="S29" i="50"/>
  <c r="R29" i="50"/>
  <c r="Q29" i="50"/>
  <c r="P29" i="50"/>
  <c r="E29" i="50"/>
  <c r="S28" i="50"/>
  <c r="R28" i="50"/>
  <c r="Q28" i="50"/>
  <c r="P28" i="50"/>
  <c r="E28" i="50"/>
  <c r="U28" i="50" s="1"/>
  <c r="U27" i="50"/>
  <c r="S27" i="50"/>
  <c r="R27" i="50"/>
  <c r="Q27" i="50"/>
  <c r="P27" i="50"/>
  <c r="E27" i="50"/>
  <c r="T27" i="50" s="1"/>
  <c r="U26" i="50"/>
  <c r="S26" i="50"/>
  <c r="R26" i="50"/>
  <c r="Q26" i="50"/>
  <c r="P26" i="50"/>
  <c r="E26" i="50"/>
  <c r="T26" i="50" s="1"/>
  <c r="V24" i="50"/>
  <c r="O24" i="50"/>
  <c r="N24" i="50"/>
  <c r="M24" i="50"/>
  <c r="L24" i="50"/>
  <c r="K24" i="50"/>
  <c r="S24" i="50" s="1"/>
  <c r="J24" i="50"/>
  <c r="R24" i="50" s="1"/>
  <c r="I24" i="50"/>
  <c r="H24" i="50"/>
  <c r="G24" i="50"/>
  <c r="F24" i="50"/>
  <c r="C24" i="50"/>
  <c r="B24" i="50"/>
  <c r="U23" i="50"/>
  <c r="S23" i="50"/>
  <c r="R23" i="50"/>
  <c r="Q23" i="50"/>
  <c r="P23" i="50"/>
  <c r="E23" i="50"/>
  <c r="T23" i="50" s="1"/>
  <c r="S22" i="50"/>
  <c r="R22" i="50"/>
  <c r="Q22" i="50"/>
  <c r="P22" i="50"/>
  <c r="E22" i="50"/>
  <c r="S21" i="50"/>
  <c r="R21" i="50"/>
  <c r="Q21" i="50"/>
  <c r="P21" i="50"/>
  <c r="E21" i="50"/>
  <c r="U21" i="50" s="1"/>
  <c r="U20" i="50"/>
  <c r="S20" i="50"/>
  <c r="R20" i="50"/>
  <c r="Q20" i="50"/>
  <c r="P20" i="50"/>
  <c r="E20" i="50"/>
  <c r="T20" i="50" s="1"/>
  <c r="S19" i="50"/>
  <c r="R19" i="50"/>
  <c r="Q19" i="50"/>
  <c r="U19" i="50" s="1"/>
  <c r="P19" i="50"/>
  <c r="E19" i="50"/>
  <c r="S18" i="50"/>
  <c r="R18" i="50"/>
  <c r="Q18" i="50"/>
  <c r="P18" i="50"/>
  <c r="E18" i="50"/>
  <c r="U17" i="50"/>
  <c r="S17" i="50"/>
  <c r="R17" i="50"/>
  <c r="Q17" i="50"/>
  <c r="P17" i="50"/>
  <c r="E17" i="50"/>
  <c r="T17" i="50" s="1"/>
  <c r="V15" i="50"/>
  <c r="S15" i="50"/>
  <c r="O15" i="50"/>
  <c r="N15" i="50"/>
  <c r="M15" i="50"/>
  <c r="L15" i="50"/>
  <c r="K15" i="50"/>
  <c r="J15" i="50"/>
  <c r="R15" i="50" s="1"/>
  <c r="I15" i="50"/>
  <c r="H15" i="50"/>
  <c r="P15" i="50" s="1"/>
  <c r="G15" i="50"/>
  <c r="F15" i="50"/>
  <c r="C15" i="50"/>
  <c r="B15" i="50"/>
  <c r="T14" i="50"/>
  <c r="S14" i="50"/>
  <c r="R14" i="50"/>
  <c r="Q14" i="50"/>
  <c r="P14" i="50"/>
  <c r="E14" i="50"/>
  <c r="U14" i="50" s="1"/>
  <c r="U13" i="50"/>
  <c r="S13" i="50"/>
  <c r="R13" i="50"/>
  <c r="Q13" i="50"/>
  <c r="P13" i="50"/>
  <c r="E13" i="50"/>
  <c r="T13" i="50" s="1"/>
  <c r="S12" i="50"/>
  <c r="R12" i="50"/>
  <c r="Q12" i="50"/>
  <c r="P12" i="50"/>
  <c r="E12" i="50"/>
  <c r="U11" i="50"/>
  <c r="T11" i="50"/>
  <c r="S11" i="50"/>
  <c r="R11" i="50"/>
  <c r="Q11" i="50"/>
  <c r="P11" i="50"/>
  <c r="E11" i="50"/>
  <c r="S10" i="50"/>
  <c r="R10" i="50"/>
  <c r="Q10" i="50"/>
  <c r="U10" i="50" s="1"/>
  <c r="P10" i="50"/>
  <c r="T10" i="50" s="1"/>
  <c r="E10" i="50"/>
  <c r="T9" i="50"/>
  <c r="S9" i="50"/>
  <c r="R9" i="50"/>
  <c r="Q9" i="50"/>
  <c r="P9" i="50"/>
  <c r="E9" i="50"/>
  <c r="S94" i="49"/>
  <c r="R94" i="49"/>
  <c r="Q94" i="49"/>
  <c r="P94" i="49"/>
  <c r="E94" i="49"/>
  <c r="T94" i="49" s="1"/>
  <c r="U93" i="49"/>
  <c r="T93" i="49"/>
  <c r="S93" i="49"/>
  <c r="R93" i="49"/>
  <c r="Q93" i="49"/>
  <c r="P93" i="49"/>
  <c r="E93" i="49"/>
  <c r="S92" i="49"/>
  <c r="R92" i="49"/>
  <c r="Q92" i="49"/>
  <c r="P92" i="49"/>
  <c r="E92" i="49"/>
  <c r="S91" i="49"/>
  <c r="R91" i="49"/>
  <c r="Q91" i="49"/>
  <c r="P91" i="49"/>
  <c r="E91" i="49"/>
  <c r="T91" i="49" s="1"/>
  <c r="T90" i="49"/>
  <c r="S90" i="49"/>
  <c r="R90" i="49"/>
  <c r="Q90" i="49"/>
  <c r="P90" i="49"/>
  <c r="E90" i="49"/>
  <c r="U90" i="49" s="1"/>
  <c r="S89" i="49"/>
  <c r="R89" i="49"/>
  <c r="Q89" i="49"/>
  <c r="P89" i="49"/>
  <c r="E89" i="49"/>
  <c r="S88" i="49"/>
  <c r="R88" i="49"/>
  <c r="Q88" i="49"/>
  <c r="P88" i="49"/>
  <c r="E88" i="49"/>
  <c r="U88" i="49" s="1"/>
  <c r="S87" i="49"/>
  <c r="R87" i="49"/>
  <c r="Q87" i="49"/>
  <c r="P87" i="49"/>
  <c r="E87" i="49"/>
  <c r="V73" i="49"/>
  <c r="O73" i="49"/>
  <c r="N73" i="49"/>
  <c r="M73" i="49"/>
  <c r="L73" i="49"/>
  <c r="K73" i="49"/>
  <c r="J73" i="49"/>
  <c r="I73" i="49"/>
  <c r="H73" i="49"/>
  <c r="G73" i="49"/>
  <c r="F73" i="49"/>
  <c r="C73" i="49"/>
  <c r="B73" i="49"/>
  <c r="V72" i="49"/>
  <c r="O72" i="49"/>
  <c r="N72" i="49"/>
  <c r="M72" i="49"/>
  <c r="L72" i="49"/>
  <c r="K72" i="49"/>
  <c r="J72" i="49"/>
  <c r="R72" i="49" s="1"/>
  <c r="I72" i="49"/>
  <c r="H72" i="49"/>
  <c r="G72" i="49"/>
  <c r="F72" i="49"/>
  <c r="C72" i="49"/>
  <c r="B72" i="49"/>
  <c r="V71" i="49"/>
  <c r="O71" i="49"/>
  <c r="N71" i="49"/>
  <c r="M71" i="49"/>
  <c r="L71" i="49"/>
  <c r="K71" i="49"/>
  <c r="J71" i="49"/>
  <c r="I71" i="49"/>
  <c r="H71" i="49"/>
  <c r="G71" i="49"/>
  <c r="F71" i="49"/>
  <c r="C71" i="49"/>
  <c r="E71" i="49" s="1"/>
  <c r="B71" i="49"/>
  <c r="S70" i="49"/>
  <c r="R70" i="49"/>
  <c r="Q70" i="49"/>
  <c r="P70" i="49"/>
  <c r="E70" i="49"/>
  <c r="S69" i="49"/>
  <c r="R69" i="49"/>
  <c r="Q69" i="49"/>
  <c r="P69" i="49"/>
  <c r="E69" i="49"/>
  <c r="V67" i="49"/>
  <c r="O67" i="49"/>
  <c r="N67" i="49"/>
  <c r="M67" i="49"/>
  <c r="S67" i="49" s="1"/>
  <c r="L67" i="49"/>
  <c r="K67" i="49"/>
  <c r="J67" i="49"/>
  <c r="I67" i="49"/>
  <c r="H67" i="49"/>
  <c r="G67" i="49"/>
  <c r="F67" i="49"/>
  <c r="C67" i="49"/>
  <c r="B67" i="49"/>
  <c r="V66" i="49"/>
  <c r="O66" i="49"/>
  <c r="N66" i="49"/>
  <c r="M66" i="49"/>
  <c r="L66" i="49"/>
  <c r="K66" i="49"/>
  <c r="S66" i="49" s="1"/>
  <c r="J66" i="49"/>
  <c r="R66" i="49" s="1"/>
  <c r="I66" i="49"/>
  <c r="H66" i="49"/>
  <c r="G66" i="49"/>
  <c r="F66" i="49"/>
  <c r="C66" i="49"/>
  <c r="B66" i="49"/>
  <c r="U65" i="49"/>
  <c r="S65" i="49"/>
  <c r="R65" i="49"/>
  <c r="Q65" i="49"/>
  <c r="P65" i="49"/>
  <c r="E65" i="49"/>
  <c r="T65" i="49" s="1"/>
  <c r="S64" i="49"/>
  <c r="R64" i="49"/>
  <c r="Q64" i="49"/>
  <c r="P64" i="49"/>
  <c r="E64" i="49"/>
  <c r="S63" i="49"/>
  <c r="R63" i="49"/>
  <c r="Q63" i="49"/>
  <c r="P63" i="49"/>
  <c r="E63" i="49"/>
  <c r="U63" i="49" s="1"/>
  <c r="S62" i="49"/>
  <c r="R62" i="49"/>
  <c r="Q62" i="49"/>
  <c r="P62" i="49"/>
  <c r="E62" i="49"/>
  <c r="S61" i="49"/>
  <c r="R61" i="49"/>
  <c r="Q61" i="49"/>
  <c r="P61" i="49"/>
  <c r="E61" i="49"/>
  <c r="V59" i="49"/>
  <c r="O59" i="49"/>
  <c r="N59" i="49"/>
  <c r="M59" i="49"/>
  <c r="L59" i="49"/>
  <c r="K59" i="49"/>
  <c r="S59" i="49" s="1"/>
  <c r="J59" i="49"/>
  <c r="R59" i="49" s="1"/>
  <c r="I59" i="49"/>
  <c r="H59" i="49"/>
  <c r="G59" i="49"/>
  <c r="F59" i="49"/>
  <c r="C59" i="49"/>
  <c r="B59" i="49"/>
  <c r="U58" i="49"/>
  <c r="S58" i="49"/>
  <c r="R58" i="49"/>
  <c r="Q58" i="49"/>
  <c r="P58" i="49"/>
  <c r="E58" i="49"/>
  <c r="T58" i="49" s="1"/>
  <c r="S57" i="49"/>
  <c r="R57" i="49"/>
  <c r="Q57" i="49"/>
  <c r="P57" i="49"/>
  <c r="E57" i="49"/>
  <c r="T57" i="49" s="1"/>
  <c r="U56" i="49"/>
  <c r="T56" i="49"/>
  <c r="S56" i="49"/>
  <c r="R56" i="49"/>
  <c r="Q56" i="49"/>
  <c r="P56" i="49"/>
  <c r="E56" i="49"/>
  <c r="U55" i="49"/>
  <c r="S55" i="49"/>
  <c r="R55" i="49"/>
  <c r="Q55" i="49"/>
  <c r="P55" i="49"/>
  <c r="E55" i="49"/>
  <c r="T55" i="49" s="1"/>
  <c r="V53" i="49"/>
  <c r="O53" i="49"/>
  <c r="N53" i="49"/>
  <c r="M53" i="49"/>
  <c r="L53" i="49"/>
  <c r="K53" i="49"/>
  <c r="S53" i="49" s="1"/>
  <c r="J53" i="49"/>
  <c r="R53" i="49" s="1"/>
  <c r="I53" i="49"/>
  <c r="H53" i="49"/>
  <c r="G53" i="49"/>
  <c r="F53" i="49"/>
  <c r="C53" i="49"/>
  <c r="B53" i="49"/>
  <c r="S52" i="49"/>
  <c r="R52" i="49"/>
  <c r="Q52" i="49"/>
  <c r="P52" i="49"/>
  <c r="E52" i="49"/>
  <c r="S51" i="49"/>
  <c r="R51" i="49"/>
  <c r="Q51" i="49"/>
  <c r="P51" i="49"/>
  <c r="E51" i="49"/>
  <c r="T51" i="49" s="1"/>
  <c r="S50" i="49"/>
  <c r="R50" i="49"/>
  <c r="Q50" i="49"/>
  <c r="P50" i="49"/>
  <c r="E50" i="49"/>
  <c r="U50" i="49" s="1"/>
  <c r="S49" i="49"/>
  <c r="R49" i="49"/>
  <c r="Q49" i="49"/>
  <c r="P49" i="49"/>
  <c r="E49" i="49"/>
  <c r="T49" i="49" s="1"/>
  <c r="S48" i="49"/>
  <c r="R48" i="49"/>
  <c r="Q48" i="49"/>
  <c r="P48" i="49"/>
  <c r="E48" i="49"/>
  <c r="S47" i="49"/>
  <c r="R47" i="49"/>
  <c r="Q47" i="49"/>
  <c r="P47" i="49"/>
  <c r="E47" i="49"/>
  <c r="U47" i="49" s="1"/>
  <c r="U46" i="49"/>
  <c r="S46" i="49"/>
  <c r="R46" i="49"/>
  <c r="Q46" i="49"/>
  <c r="P46" i="49"/>
  <c r="E46" i="49"/>
  <c r="T46" i="49" s="1"/>
  <c r="S45" i="49"/>
  <c r="R45" i="49"/>
  <c r="Q45" i="49"/>
  <c r="P45" i="49"/>
  <c r="E45" i="49"/>
  <c r="U45" i="49" s="1"/>
  <c r="U44" i="49"/>
  <c r="S44" i="49"/>
  <c r="R44" i="49"/>
  <c r="Q44" i="49"/>
  <c r="P44" i="49"/>
  <c r="E44" i="49"/>
  <c r="T44" i="49" s="1"/>
  <c r="S43" i="49"/>
  <c r="R43" i="49"/>
  <c r="Q43" i="49"/>
  <c r="P43" i="49"/>
  <c r="E43" i="49"/>
  <c r="S42" i="49"/>
  <c r="R42" i="49"/>
  <c r="Q42" i="49"/>
  <c r="P42" i="49"/>
  <c r="E42" i="49"/>
  <c r="U42" i="49" s="1"/>
  <c r="V40" i="49"/>
  <c r="O40" i="49"/>
  <c r="N40" i="49"/>
  <c r="M40" i="49"/>
  <c r="L40" i="49"/>
  <c r="K40" i="49"/>
  <c r="S40" i="49" s="1"/>
  <c r="J40" i="49"/>
  <c r="R40" i="49" s="1"/>
  <c r="I40" i="49"/>
  <c r="Q40" i="49" s="1"/>
  <c r="H40" i="49"/>
  <c r="G40" i="49"/>
  <c r="F40" i="49"/>
  <c r="C40" i="49"/>
  <c r="B40" i="49"/>
  <c r="S39" i="49"/>
  <c r="R39" i="49"/>
  <c r="Q39" i="49"/>
  <c r="P39" i="49"/>
  <c r="E39" i="49"/>
  <c r="S38" i="49"/>
  <c r="R38" i="49"/>
  <c r="Q38" i="49"/>
  <c r="P38" i="49"/>
  <c r="E38" i="49"/>
  <c r="U38" i="49" s="1"/>
  <c r="S37" i="49"/>
  <c r="R37" i="49"/>
  <c r="Q37" i="49"/>
  <c r="P37" i="49"/>
  <c r="E37" i="49"/>
  <c r="S36" i="49"/>
  <c r="R36" i="49"/>
  <c r="Q36" i="49"/>
  <c r="U36" i="49" s="1"/>
  <c r="P36" i="49"/>
  <c r="T36" i="49" s="1"/>
  <c r="E36" i="49"/>
  <c r="T35" i="49"/>
  <c r="S35" i="49"/>
  <c r="R35" i="49"/>
  <c r="Q35" i="49"/>
  <c r="P35" i="49"/>
  <c r="E35" i="49"/>
  <c r="V33" i="49"/>
  <c r="O33" i="49"/>
  <c r="N33" i="49"/>
  <c r="M33" i="49"/>
  <c r="L33" i="49"/>
  <c r="K33" i="49"/>
  <c r="J33" i="49"/>
  <c r="I33" i="49"/>
  <c r="H33" i="49"/>
  <c r="G33" i="49"/>
  <c r="F33" i="49"/>
  <c r="C33" i="49"/>
  <c r="B33" i="49"/>
  <c r="S32" i="49"/>
  <c r="R32" i="49"/>
  <c r="Q32" i="49"/>
  <c r="P32" i="49"/>
  <c r="E32" i="49"/>
  <c r="V30" i="49"/>
  <c r="O30" i="49"/>
  <c r="N30" i="49"/>
  <c r="M30" i="49"/>
  <c r="L30" i="49"/>
  <c r="K30" i="49"/>
  <c r="S30" i="49" s="1"/>
  <c r="J30" i="49"/>
  <c r="R30" i="49" s="1"/>
  <c r="I30" i="49"/>
  <c r="H30" i="49"/>
  <c r="G30" i="49"/>
  <c r="F30" i="49"/>
  <c r="C30" i="49"/>
  <c r="B30" i="49"/>
  <c r="U29" i="49"/>
  <c r="S29" i="49"/>
  <c r="R29" i="49"/>
  <c r="Q29" i="49"/>
  <c r="P29" i="49"/>
  <c r="E29" i="49"/>
  <c r="T29" i="49" s="1"/>
  <c r="U28" i="49"/>
  <c r="S28" i="49"/>
  <c r="R28" i="49"/>
  <c r="Q28" i="49"/>
  <c r="P28" i="49"/>
  <c r="E28" i="49"/>
  <c r="T28" i="49" s="1"/>
  <c r="S27" i="49"/>
  <c r="R27" i="49"/>
  <c r="Q27" i="49"/>
  <c r="P27" i="49"/>
  <c r="E27" i="49"/>
  <c r="S26" i="49"/>
  <c r="R26" i="49"/>
  <c r="Q26" i="49"/>
  <c r="P26" i="49"/>
  <c r="E26" i="49"/>
  <c r="U26" i="49" s="1"/>
  <c r="V24" i="49"/>
  <c r="O24" i="49"/>
  <c r="N24" i="49"/>
  <c r="M24" i="49"/>
  <c r="L24" i="49"/>
  <c r="K24" i="49"/>
  <c r="S24" i="49" s="1"/>
  <c r="J24" i="49"/>
  <c r="R24" i="49" s="1"/>
  <c r="I24" i="49"/>
  <c r="H24" i="49"/>
  <c r="P24" i="49" s="1"/>
  <c r="G24" i="49"/>
  <c r="F24" i="49"/>
  <c r="E24" i="49"/>
  <c r="C24" i="49"/>
  <c r="B24" i="49"/>
  <c r="S23" i="49"/>
  <c r="R23" i="49"/>
  <c r="Q23" i="49"/>
  <c r="P23" i="49"/>
  <c r="E23" i="49"/>
  <c r="S22" i="49"/>
  <c r="R22" i="49"/>
  <c r="Q22" i="49"/>
  <c r="P22" i="49"/>
  <c r="E22" i="49"/>
  <c r="U22" i="49" s="1"/>
  <c r="U21" i="49"/>
  <c r="T21" i="49"/>
  <c r="S21" i="49"/>
  <c r="R21" i="49"/>
  <c r="Q21" i="49"/>
  <c r="P21" i="49"/>
  <c r="E21" i="49"/>
  <c r="S20" i="49"/>
  <c r="R20" i="49"/>
  <c r="Q20" i="49"/>
  <c r="U20" i="49" s="1"/>
  <c r="P20" i="49"/>
  <c r="T20" i="49" s="1"/>
  <c r="E20" i="49"/>
  <c r="S19" i="49"/>
  <c r="R19" i="49"/>
  <c r="Q19" i="49"/>
  <c r="P19" i="49"/>
  <c r="E19" i="49"/>
  <c r="S18" i="49"/>
  <c r="R18" i="49"/>
  <c r="Q18" i="49"/>
  <c r="P18" i="49"/>
  <c r="E18" i="49"/>
  <c r="U17" i="49"/>
  <c r="S17" i="49"/>
  <c r="R17" i="49"/>
  <c r="Q17" i="49"/>
  <c r="P17" i="49"/>
  <c r="E17" i="49"/>
  <c r="T17" i="49" s="1"/>
  <c r="V15" i="49"/>
  <c r="O15" i="49"/>
  <c r="N15" i="49"/>
  <c r="M15" i="49"/>
  <c r="S15" i="49" s="1"/>
  <c r="L15" i="49"/>
  <c r="K15" i="49"/>
  <c r="J15" i="49"/>
  <c r="I15" i="49"/>
  <c r="H15" i="49"/>
  <c r="G15" i="49"/>
  <c r="F15" i="49"/>
  <c r="E15" i="49"/>
  <c r="C15" i="49"/>
  <c r="B15" i="49"/>
  <c r="S14" i="49"/>
  <c r="R14" i="49"/>
  <c r="Q14" i="49"/>
  <c r="P14" i="49"/>
  <c r="E14" i="49"/>
  <c r="U14" i="49" s="1"/>
  <c r="S13" i="49"/>
  <c r="R13" i="49"/>
  <c r="Q13" i="49"/>
  <c r="P13" i="49"/>
  <c r="E13" i="49"/>
  <c r="U13" i="49" s="1"/>
  <c r="U12" i="49"/>
  <c r="T12" i="49"/>
  <c r="S12" i="49"/>
  <c r="R12" i="49"/>
  <c r="Q12" i="49"/>
  <c r="P12" i="49"/>
  <c r="E12" i="49"/>
  <c r="S11" i="49"/>
  <c r="R11" i="49"/>
  <c r="Q11" i="49"/>
  <c r="P11" i="49"/>
  <c r="E11" i="49"/>
  <c r="S10" i="49"/>
  <c r="R10" i="49"/>
  <c r="Q10" i="49"/>
  <c r="P10" i="49"/>
  <c r="E10" i="49"/>
  <c r="U9" i="49"/>
  <c r="S9" i="49"/>
  <c r="R9" i="49"/>
  <c r="Q9" i="49"/>
  <c r="P9" i="49"/>
  <c r="E9" i="49"/>
  <c r="U94" i="48"/>
  <c r="T94" i="48"/>
  <c r="S94" i="48"/>
  <c r="R94" i="48"/>
  <c r="Q94" i="48"/>
  <c r="P94" i="48"/>
  <c r="E94" i="48"/>
  <c r="S93" i="48"/>
  <c r="R93" i="48"/>
  <c r="Q93" i="48"/>
  <c r="P93" i="48"/>
  <c r="E93" i="48"/>
  <c r="T92" i="48"/>
  <c r="S92" i="48"/>
  <c r="R92" i="48"/>
  <c r="Q92" i="48"/>
  <c r="P92" i="48"/>
  <c r="E92" i="48"/>
  <c r="U92" i="48" s="1"/>
  <c r="S91" i="48"/>
  <c r="R91" i="48"/>
  <c r="Q91" i="48"/>
  <c r="P91" i="48"/>
  <c r="E91" i="48"/>
  <c r="U91" i="48" s="1"/>
  <c r="U90" i="48"/>
  <c r="T90" i="48"/>
  <c r="S90" i="48"/>
  <c r="R90" i="48"/>
  <c r="Q90" i="48"/>
  <c r="P90" i="48"/>
  <c r="E90" i="48"/>
  <c r="S89" i="48"/>
  <c r="R89" i="48"/>
  <c r="Q89" i="48"/>
  <c r="P89" i="48"/>
  <c r="E89" i="48"/>
  <c r="T88" i="48"/>
  <c r="S88" i="48"/>
  <c r="R88" i="48"/>
  <c r="Q88" i="48"/>
  <c r="P88" i="48"/>
  <c r="E88" i="48"/>
  <c r="U88" i="48" s="1"/>
  <c r="S87" i="48"/>
  <c r="R87" i="48"/>
  <c r="Q87" i="48"/>
  <c r="P87" i="48"/>
  <c r="E87" i="48"/>
  <c r="V73" i="48"/>
  <c r="O73" i="48"/>
  <c r="N73" i="48"/>
  <c r="M73" i="48"/>
  <c r="L73" i="48"/>
  <c r="K73" i="48"/>
  <c r="J73" i="48"/>
  <c r="I73" i="48"/>
  <c r="H73" i="48"/>
  <c r="G73" i="48"/>
  <c r="F73" i="48"/>
  <c r="C73" i="48"/>
  <c r="B73" i="48"/>
  <c r="V72" i="48"/>
  <c r="O72" i="48"/>
  <c r="N72" i="48"/>
  <c r="M72" i="48"/>
  <c r="L72" i="48"/>
  <c r="K72" i="48"/>
  <c r="J72" i="48"/>
  <c r="I72" i="48"/>
  <c r="Q72" i="48" s="1"/>
  <c r="H72" i="48"/>
  <c r="G72" i="48"/>
  <c r="F72" i="48"/>
  <c r="C72" i="48"/>
  <c r="E72" i="48" s="1"/>
  <c r="B72" i="48"/>
  <c r="V71" i="48"/>
  <c r="O71" i="48"/>
  <c r="N71" i="48"/>
  <c r="M71" i="48"/>
  <c r="L71" i="48"/>
  <c r="K71" i="48"/>
  <c r="S71" i="48" s="1"/>
  <c r="J71" i="48"/>
  <c r="R71" i="48" s="1"/>
  <c r="I71" i="48"/>
  <c r="H71" i="48"/>
  <c r="G71" i="48"/>
  <c r="F71" i="48"/>
  <c r="C71" i="48"/>
  <c r="B71" i="48"/>
  <c r="E71" i="48" s="1"/>
  <c r="T70" i="48"/>
  <c r="S70" i="48"/>
  <c r="R70" i="48"/>
  <c r="Q70" i="48"/>
  <c r="P70" i="48"/>
  <c r="E70" i="48"/>
  <c r="U70" i="48" s="1"/>
  <c r="S69" i="48"/>
  <c r="R69" i="48"/>
  <c r="Q69" i="48"/>
  <c r="P69" i="48"/>
  <c r="E69" i="48"/>
  <c r="V67" i="48"/>
  <c r="O67" i="48"/>
  <c r="N67" i="48"/>
  <c r="M67" i="48"/>
  <c r="L67" i="48"/>
  <c r="K67" i="48"/>
  <c r="S67" i="48" s="1"/>
  <c r="J67" i="48"/>
  <c r="I67" i="48"/>
  <c r="H67" i="48"/>
  <c r="G67" i="48"/>
  <c r="F67" i="48"/>
  <c r="C67" i="48"/>
  <c r="B67" i="48"/>
  <c r="E67" i="48" s="1"/>
  <c r="V66" i="48"/>
  <c r="O66" i="48"/>
  <c r="N66" i="48"/>
  <c r="M66" i="48"/>
  <c r="L66" i="48"/>
  <c r="K66" i="48"/>
  <c r="S66" i="48" s="1"/>
  <c r="J66" i="48"/>
  <c r="R66" i="48" s="1"/>
  <c r="I66" i="48"/>
  <c r="H66" i="48"/>
  <c r="P66" i="48" s="1"/>
  <c r="G66" i="48"/>
  <c r="F66" i="48"/>
  <c r="C66" i="48"/>
  <c r="B66" i="48"/>
  <c r="S65" i="48"/>
  <c r="R65" i="48"/>
  <c r="Q65" i="48"/>
  <c r="P65" i="48"/>
  <c r="E65" i="48"/>
  <c r="U64" i="48"/>
  <c r="T64" i="48"/>
  <c r="S64" i="48"/>
  <c r="R64" i="48"/>
  <c r="Q64" i="48"/>
  <c r="P64" i="48"/>
  <c r="E64" i="48"/>
  <c r="T63" i="48"/>
  <c r="S63" i="48"/>
  <c r="R63" i="48"/>
  <c r="Q63" i="48"/>
  <c r="P63" i="48"/>
  <c r="E63" i="48"/>
  <c r="U63" i="48" s="1"/>
  <c r="S62" i="48"/>
  <c r="R62" i="48"/>
  <c r="Q62" i="48"/>
  <c r="P62" i="48"/>
  <c r="E62" i="48"/>
  <c r="U62" i="48" s="1"/>
  <c r="U61" i="48"/>
  <c r="T61" i="48"/>
  <c r="S61" i="48"/>
  <c r="R61" i="48"/>
  <c r="Q61" i="48"/>
  <c r="P61" i="48"/>
  <c r="E61" i="48"/>
  <c r="V59" i="48"/>
  <c r="O59" i="48"/>
  <c r="N59" i="48"/>
  <c r="M59" i="48"/>
  <c r="L59" i="48"/>
  <c r="K59" i="48"/>
  <c r="S59" i="48" s="1"/>
  <c r="J59" i="48"/>
  <c r="R59" i="48" s="1"/>
  <c r="I59" i="48"/>
  <c r="H59" i="48"/>
  <c r="G59" i="48"/>
  <c r="F59" i="48"/>
  <c r="C59" i="48"/>
  <c r="B59" i="48"/>
  <c r="S58" i="48"/>
  <c r="R58" i="48"/>
  <c r="Q58" i="48"/>
  <c r="P58" i="48"/>
  <c r="E58" i="48"/>
  <c r="U58" i="48" s="1"/>
  <c r="U57" i="48"/>
  <c r="S57" i="48"/>
  <c r="R57" i="48"/>
  <c r="Q57" i="48"/>
  <c r="P57" i="48"/>
  <c r="E57" i="48"/>
  <c r="T57" i="48" s="1"/>
  <c r="S56" i="48"/>
  <c r="R56" i="48"/>
  <c r="Q56" i="48"/>
  <c r="P56" i="48"/>
  <c r="E56" i="48"/>
  <c r="S55" i="48"/>
  <c r="R55" i="48"/>
  <c r="Q55" i="48"/>
  <c r="P55" i="48"/>
  <c r="E55" i="48"/>
  <c r="U55" i="48" s="1"/>
  <c r="V53" i="48"/>
  <c r="O53" i="48"/>
  <c r="N53" i="48"/>
  <c r="M53" i="48"/>
  <c r="L53" i="48"/>
  <c r="K53" i="48"/>
  <c r="S53" i="48" s="1"/>
  <c r="J53" i="48"/>
  <c r="R53" i="48" s="1"/>
  <c r="I53" i="48"/>
  <c r="H53" i="48"/>
  <c r="G53" i="48"/>
  <c r="F53" i="48"/>
  <c r="C53" i="48"/>
  <c r="B53" i="48"/>
  <c r="S52" i="48"/>
  <c r="R52" i="48"/>
  <c r="Q52" i="48"/>
  <c r="P52" i="48"/>
  <c r="E52" i="48"/>
  <c r="S51" i="48"/>
  <c r="R51" i="48"/>
  <c r="Q51" i="48"/>
  <c r="P51" i="48"/>
  <c r="E51" i="48"/>
  <c r="U51" i="48" s="1"/>
  <c r="S50" i="48"/>
  <c r="R50" i="48"/>
  <c r="Q50" i="48"/>
  <c r="P50" i="48"/>
  <c r="E50" i="48"/>
  <c r="U49" i="48"/>
  <c r="T49" i="48"/>
  <c r="S49" i="48"/>
  <c r="R49" i="48"/>
  <c r="Q49" i="48"/>
  <c r="P49" i="48"/>
  <c r="E49" i="48"/>
  <c r="U48" i="48"/>
  <c r="T48" i="48"/>
  <c r="S48" i="48"/>
  <c r="R48" i="48"/>
  <c r="Q48" i="48"/>
  <c r="P48" i="48"/>
  <c r="E48" i="48"/>
  <c r="S47" i="48"/>
  <c r="R47" i="48"/>
  <c r="Q47" i="48"/>
  <c r="P47" i="48"/>
  <c r="E47" i="48"/>
  <c r="U47" i="48" s="1"/>
  <c r="S46" i="48"/>
  <c r="R46" i="48"/>
  <c r="Q46" i="48"/>
  <c r="P46" i="48"/>
  <c r="E46" i="48"/>
  <c r="U46" i="48" s="1"/>
  <c r="U45" i="48"/>
  <c r="S45" i="48"/>
  <c r="R45" i="48"/>
  <c r="Q45" i="48"/>
  <c r="P45" i="48"/>
  <c r="E45" i="48"/>
  <c r="T45" i="48" s="1"/>
  <c r="S44" i="48"/>
  <c r="R44" i="48"/>
  <c r="Q44" i="48"/>
  <c r="P44" i="48"/>
  <c r="E44" i="48"/>
  <c r="S43" i="48"/>
  <c r="R43" i="48"/>
  <c r="Q43" i="48"/>
  <c r="P43" i="48"/>
  <c r="E43" i="48"/>
  <c r="U42" i="48"/>
  <c r="S42" i="48"/>
  <c r="R42" i="48"/>
  <c r="Q42" i="48"/>
  <c r="P42" i="48"/>
  <c r="E42" i="48"/>
  <c r="T42" i="48" s="1"/>
  <c r="V40" i="48"/>
  <c r="O40" i="48"/>
  <c r="N40" i="48"/>
  <c r="M40" i="48"/>
  <c r="L40" i="48"/>
  <c r="K40" i="48"/>
  <c r="S40" i="48" s="1"/>
  <c r="J40" i="48"/>
  <c r="R40" i="48" s="1"/>
  <c r="I40" i="48"/>
  <c r="H40" i="48"/>
  <c r="G40" i="48"/>
  <c r="F40" i="48"/>
  <c r="C40" i="48"/>
  <c r="B40" i="48"/>
  <c r="S39" i="48"/>
  <c r="R39" i="48"/>
  <c r="Q39" i="48"/>
  <c r="P39" i="48"/>
  <c r="E39" i="48"/>
  <c r="U39" i="48" s="1"/>
  <c r="U38" i="48"/>
  <c r="S38" i="48"/>
  <c r="R38" i="48"/>
  <c r="Q38" i="48"/>
  <c r="P38" i="48"/>
  <c r="E38" i="48"/>
  <c r="T38" i="48" s="1"/>
  <c r="T37" i="48"/>
  <c r="S37" i="48"/>
  <c r="R37" i="48"/>
  <c r="Q37" i="48"/>
  <c r="P37" i="48"/>
  <c r="E37" i="48"/>
  <c r="U37" i="48" s="1"/>
  <c r="S36" i="48"/>
  <c r="R36" i="48"/>
  <c r="Q36" i="48"/>
  <c r="P36" i="48"/>
  <c r="E36" i="48"/>
  <c r="T36" i="48" s="1"/>
  <c r="S35" i="48"/>
  <c r="R35" i="48"/>
  <c r="Q35" i="48"/>
  <c r="P35" i="48"/>
  <c r="E35" i="48"/>
  <c r="U35" i="48" s="1"/>
  <c r="V33" i="48"/>
  <c r="O33" i="48"/>
  <c r="N33" i="48"/>
  <c r="M33" i="48"/>
  <c r="L33" i="48"/>
  <c r="K33" i="48"/>
  <c r="J33" i="48"/>
  <c r="I33" i="48"/>
  <c r="H33" i="48"/>
  <c r="G33" i="48"/>
  <c r="F33" i="48"/>
  <c r="E33" i="48"/>
  <c r="C33" i="48"/>
  <c r="B33" i="48"/>
  <c r="S32" i="48"/>
  <c r="R32" i="48"/>
  <c r="Q32" i="48"/>
  <c r="P32" i="48"/>
  <c r="E32" i="48"/>
  <c r="T32" i="48" s="1"/>
  <c r="V30" i="48"/>
  <c r="O30" i="48"/>
  <c r="N30" i="48"/>
  <c r="M30" i="48"/>
  <c r="L30" i="48"/>
  <c r="K30" i="48"/>
  <c r="S30" i="48" s="1"/>
  <c r="J30" i="48"/>
  <c r="R30" i="48" s="1"/>
  <c r="I30" i="48"/>
  <c r="Q30" i="48" s="1"/>
  <c r="H30" i="48"/>
  <c r="G30" i="48"/>
  <c r="F30" i="48"/>
  <c r="C30" i="48"/>
  <c r="B30" i="48"/>
  <c r="S29" i="48"/>
  <c r="R29" i="48"/>
  <c r="Q29" i="48"/>
  <c r="P29" i="48"/>
  <c r="E29" i="48"/>
  <c r="U29" i="48" s="1"/>
  <c r="U28" i="48"/>
  <c r="T28" i="48"/>
  <c r="S28" i="48"/>
  <c r="R28" i="48"/>
  <c r="Q28" i="48"/>
  <c r="P28" i="48"/>
  <c r="E28" i="48"/>
  <c r="T27" i="48"/>
  <c r="S27" i="48"/>
  <c r="R27" i="48"/>
  <c r="Q27" i="48"/>
  <c r="P27" i="48"/>
  <c r="E27" i="48"/>
  <c r="U27" i="48" s="1"/>
  <c r="S26" i="48"/>
  <c r="R26" i="48"/>
  <c r="Q26" i="48"/>
  <c r="P26" i="48"/>
  <c r="E26" i="48"/>
  <c r="U26" i="48" s="1"/>
  <c r="V24" i="48"/>
  <c r="O24" i="48"/>
  <c r="N24" i="48"/>
  <c r="M24" i="48"/>
  <c r="L24" i="48"/>
  <c r="K24" i="48"/>
  <c r="S24" i="48" s="1"/>
  <c r="J24" i="48"/>
  <c r="R24" i="48" s="1"/>
  <c r="I24" i="48"/>
  <c r="H24" i="48"/>
  <c r="P24" i="48" s="1"/>
  <c r="G24" i="48"/>
  <c r="F24" i="48"/>
  <c r="C24" i="48"/>
  <c r="B24" i="48"/>
  <c r="E24" i="48" s="1"/>
  <c r="T23" i="48"/>
  <c r="S23" i="48"/>
  <c r="R23" i="48"/>
  <c r="Q23" i="48"/>
  <c r="P23" i="48"/>
  <c r="E23" i="48"/>
  <c r="U23" i="48" s="1"/>
  <c r="S22" i="48"/>
  <c r="R22" i="48"/>
  <c r="Q22" i="48"/>
  <c r="P22" i="48"/>
  <c r="E22" i="48"/>
  <c r="U22" i="48" s="1"/>
  <c r="U21" i="48"/>
  <c r="S21" i="48"/>
  <c r="R21" i="48"/>
  <c r="Q21" i="48"/>
  <c r="P21" i="48"/>
  <c r="E21" i="48"/>
  <c r="T21" i="48" s="1"/>
  <c r="S20" i="48"/>
  <c r="R20" i="48"/>
  <c r="Q20" i="48"/>
  <c r="P20" i="48"/>
  <c r="E20" i="48"/>
  <c r="S19" i="48"/>
  <c r="R19" i="48"/>
  <c r="Q19" i="48"/>
  <c r="P19" i="48"/>
  <c r="E19" i="48"/>
  <c r="U19" i="48" s="1"/>
  <c r="U18" i="48"/>
  <c r="S18" i="48"/>
  <c r="R18" i="48"/>
  <c r="Q18" i="48"/>
  <c r="P18" i="48"/>
  <c r="E18" i="48"/>
  <c r="T18" i="48" s="1"/>
  <c r="U17" i="48"/>
  <c r="T17" i="48"/>
  <c r="S17" i="48"/>
  <c r="R17" i="48"/>
  <c r="Q17" i="48"/>
  <c r="P17" i="48"/>
  <c r="E17" i="48"/>
  <c r="V15" i="48"/>
  <c r="R15" i="48"/>
  <c r="O15" i="48"/>
  <c r="N15" i="48"/>
  <c r="M15" i="48"/>
  <c r="L15" i="48"/>
  <c r="K15" i="48"/>
  <c r="J15" i="48"/>
  <c r="I15" i="48"/>
  <c r="H15" i="48"/>
  <c r="G15" i="48"/>
  <c r="F15" i="48"/>
  <c r="C15" i="48"/>
  <c r="B15" i="48"/>
  <c r="S14" i="48"/>
  <c r="R14" i="48"/>
  <c r="Q14" i="48"/>
  <c r="P14" i="48"/>
  <c r="E14" i="48"/>
  <c r="S13" i="48"/>
  <c r="R13" i="48"/>
  <c r="Q13" i="48"/>
  <c r="P13" i="48"/>
  <c r="E13" i="48"/>
  <c r="T13" i="48" s="1"/>
  <c r="U12" i="48"/>
  <c r="T12" i="48"/>
  <c r="S12" i="48"/>
  <c r="R12" i="48"/>
  <c r="Q12" i="48"/>
  <c r="P12" i="48"/>
  <c r="E12" i="48"/>
  <c r="T11" i="48"/>
  <c r="S11" i="48"/>
  <c r="R11" i="48"/>
  <c r="Q11" i="48"/>
  <c r="P11" i="48"/>
  <c r="E11" i="48"/>
  <c r="U11" i="48" s="1"/>
  <c r="S10" i="48"/>
  <c r="R10" i="48"/>
  <c r="Q10" i="48"/>
  <c r="P10" i="48"/>
  <c r="E10" i="48"/>
  <c r="S9" i="48"/>
  <c r="R9" i="48"/>
  <c r="Q9" i="48"/>
  <c r="P9" i="48"/>
  <c r="E9" i="48"/>
  <c r="S94" i="47"/>
  <c r="R94" i="47"/>
  <c r="Q94" i="47"/>
  <c r="P94" i="47"/>
  <c r="E94" i="47"/>
  <c r="S93" i="47"/>
  <c r="R93" i="47"/>
  <c r="Q93" i="47"/>
  <c r="P93" i="47"/>
  <c r="E93" i="47"/>
  <c r="U93" i="47" s="1"/>
  <c r="S92" i="47"/>
  <c r="R92" i="47"/>
  <c r="Q92" i="47"/>
  <c r="P92" i="47"/>
  <c r="E92" i="47"/>
  <c r="U91" i="47"/>
  <c r="T91" i="47"/>
  <c r="S91" i="47"/>
  <c r="R91" i="47"/>
  <c r="Q91" i="47"/>
  <c r="P91" i="47"/>
  <c r="E91" i="47"/>
  <c r="U90" i="47"/>
  <c r="T90" i="47"/>
  <c r="S90" i="47"/>
  <c r="R90" i="47"/>
  <c r="Q90" i="47"/>
  <c r="P90" i="47"/>
  <c r="E90" i="47"/>
  <c r="T89" i="47"/>
  <c r="S89" i="47"/>
  <c r="R89" i="47"/>
  <c r="Q89" i="47"/>
  <c r="P89" i="47"/>
  <c r="E89" i="47"/>
  <c r="U89" i="47" s="1"/>
  <c r="S88" i="47"/>
  <c r="R88" i="47"/>
  <c r="Q88" i="47"/>
  <c r="P88" i="47"/>
  <c r="E88" i="47"/>
  <c r="U88" i="47" s="1"/>
  <c r="U87" i="47"/>
  <c r="S87" i="47"/>
  <c r="R87" i="47"/>
  <c r="Q87" i="47"/>
  <c r="P87" i="47"/>
  <c r="E87" i="47"/>
  <c r="T87" i="47" s="1"/>
  <c r="V73" i="47"/>
  <c r="O73" i="47"/>
  <c r="N73" i="47"/>
  <c r="M73" i="47"/>
  <c r="L73" i="47"/>
  <c r="K73" i="47"/>
  <c r="S73" i="47" s="1"/>
  <c r="J73" i="47"/>
  <c r="R73" i="47" s="1"/>
  <c r="I73" i="47"/>
  <c r="H73" i="47"/>
  <c r="G73" i="47"/>
  <c r="F73" i="47"/>
  <c r="C73" i="47"/>
  <c r="B73" i="47"/>
  <c r="V72" i="47"/>
  <c r="O72" i="47"/>
  <c r="N72" i="47"/>
  <c r="M72" i="47"/>
  <c r="L72" i="47"/>
  <c r="K72" i="47"/>
  <c r="S72" i="47" s="1"/>
  <c r="J72" i="47"/>
  <c r="I72" i="47"/>
  <c r="H72" i="47"/>
  <c r="P72" i="47" s="1"/>
  <c r="G72" i="47"/>
  <c r="F72" i="47"/>
  <c r="C72" i="47"/>
  <c r="B72" i="47"/>
  <c r="E72" i="47" s="1"/>
  <c r="V71" i="47"/>
  <c r="O71" i="47"/>
  <c r="N71" i="47"/>
  <c r="M71" i="47"/>
  <c r="L71" i="47"/>
  <c r="K71" i="47"/>
  <c r="J71" i="47"/>
  <c r="R71" i="47" s="1"/>
  <c r="I71" i="47"/>
  <c r="H71" i="47"/>
  <c r="G71" i="47"/>
  <c r="F71" i="47"/>
  <c r="C71" i="47"/>
  <c r="B71" i="47"/>
  <c r="U70" i="47"/>
  <c r="S70" i="47"/>
  <c r="R70" i="47"/>
  <c r="Q70" i="47"/>
  <c r="P70" i="47"/>
  <c r="E70" i="47"/>
  <c r="T70" i="47" s="1"/>
  <c r="U69" i="47"/>
  <c r="S69" i="47"/>
  <c r="R69" i="47"/>
  <c r="Q69" i="47"/>
  <c r="P69" i="47"/>
  <c r="E69" i="47"/>
  <c r="T69" i="47" s="1"/>
  <c r="V67" i="47"/>
  <c r="O67" i="47"/>
  <c r="N67" i="47"/>
  <c r="M67" i="47"/>
  <c r="L67" i="47"/>
  <c r="K67" i="47"/>
  <c r="J67" i="47"/>
  <c r="I67" i="47"/>
  <c r="H67" i="47"/>
  <c r="G67" i="47"/>
  <c r="F67" i="47"/>
  <c r="C67" i="47"/>
  <c r="B67" i="47"/>
  <c r="V66" i="47"/>
  <c r="O66" i="47"/>
  <c r="N66" i="47"/>
  <c r="M66" i="47"/>
  <c r="L66" i="47"/>
  <c r="K66" i="47"/>
  <c r="S66" i="47" s="1"/>
  <c r="J66" i="47"/>
  <c r="R66" i="47" s="1"/>
  <c r="I66" i="47"/>
  <c r="Q66" i="47" s="1"/>
  <c r="H66" i="47"/>
  <c r="G66" i="47"/>
  <c r="F66" i="47"/>
  <c r="C66" i="47"/>
  <c r="B66" i="47"/>
  <c r="S65" i="47"/>
  <c r="R65" i="47"/>
  <c r="Q65" i="47"/>
  <c r="P65" i="47"/>
  <c r="E65" i="47"/>
  <c r="S64" i="47"/>
  <c r="R64" i="47"/>
  <c r="Q64" i="47"/>
  <c r="P64" i="47"/>
  <c r="E64" i="47"/>
  <c r="U64" i="47" s="1"/>
  <c r="S63" i="47"/>
  <c r="R63" i="47"/>
  <c r="Q63" i="47"/>
  <c r="P63" i="47"/>
  <c r="E63" i="47"/>
  <c r="U62" i="47"/>
  <c r="T62" i="47"/>
  <c r="S62" i="47"/>
  <c r="R62" i="47"/>
  <c r="Q62" i="47"/>
  <c r="P62" i="47"/>
  <c r="E62" i="47"/>
  <c r="U61" i="47"/>
  <c r="T61" i="47"/>
  <c r="S61" i="47"/>
  <c r="R61" i="47"/>
  <c r="Q61" i="47"/>
  <c r="P61" i="47"/>
  <c r="E61" i="47"/>
  <c r="V59" i="47"/>
  <c r="O59" i="47"/>
  <c r="Q59" i="47" s="1"/>
  <c r="N59" i="47"/>
  <c r="M59" i="47"/>
  <c r="L59" i="47"/>
  <c r="K59" i="47"/>
  <c r="S59" i="47" s="1"/>
  <c r="J59" i="47"/>
  <c r="R59" i="47" s="1"/>
  <c r="I59" i="47"/>
  <c r="H59" i="47"/>
  <c r="G59" i="47"/>
  <c r="F59" i="47"/>
  <c r="C59" i="47"/>
  <c r="B59" i="47"/>
  <c r="E59" i="47" s="1"/>
  <c r="S58" i="47"/>
  <c r="R58" i="47"/>
  <c r="Q58" i="47"/>
  <c r="P58" i="47"/>
  <c r="E58" i="47"/>
  <c r="S57" i="47"/>
  <c r="R57" i="47"/>
  <c r="Q57" i="47"/>
  <c r="P57" i="47"/>
  <c r="E57" i="47"/>
  <c r="U57" i="47" s="1"/>
  <c r="T56" i="47"/>
  <c r="S56" i="47"/>
  <c r="R56" i="47"/>
  <c r="Q56" i="47"/>
  <c r="P56" i="47"/>
  <c r="E56" i="47"/>
  <c r="U56" i="47" s="1"/>
  <c r="S55" i="47"/>
  <c r="R55" i="47"/>
  <c r="Q55" i="47"/>
  <c r="P55" i="47"/>
  <c r="E55" i="47"/>
  <c r="U55" i="47" s="1"/>
  <c r="V53" i="47"/>
  <c r="O53" i="47"/>
  <c r="N53" i="47"/>
  <c r="M53" i="47"/>
  <c r="L53" i="47"/>
  <c r="K53" i="47"/>
  <c r="S53" i="47" s="1"/>
  <c r="J53" i="47"/>
  <c r="R53" i="47" s="1"/>
  <c r="I53" i="47"/>
  <c r="H53" i="47"/>
  <c r="G53" i="47"/>
  <c r="F53" i="47"/>
  <c r="E53" i="47"/>
  <c r="C53" i="47"/>
  <c r="B53" i="47"/>
  <c r="S52" i="47"/>
  <c r="R52" i="47"/>
  <c r="Q52" i="47"/>
  <c r="P52" i="47"/>
  <c r="E52" i="47"/>
  <c r="S51" i="47"/>
  <c r="R51" i="47"/>
  <c r="Q51" i="47"/>
  <c r="P51" i="47"/>
  <c r="E51" i="47"/>
  <c r="U51" i="47" s="1"/>
  <c r="S50" i="47"/>
  <c r="R50" i="47"/>
  <c r="Q50" i="47"/>
  <c r="P50" i="47"/>
  <c r="E50" i="47"/>
  <c r="S49" i="47"/>
  <c r="R49" i="47"/>
  <c r="Q49" i="47"/>
  <c r="P49" i="47"/>
  <c r="E49" i="47"/>
  <c r="S48" i="47"/>
  <c r="R48" i="47"/>
  <c r="Q48" i="47"/>
  <c r="P48" i="47"/>
  <c r="E48" i="47"/>
  <c r="U48" i="47" s="1"/>
  <c r="S47" i="47"/>
  <c r="R47" i="47"/>
  <c r="Q47" i="47"/>
  <c r="P47" i="47"/>
  <c r="E47" i="47"/>
  <c r="T47" i="47" s="1"/>
  <c r="U46" i="47"/>
  <c r="T46" i="47"/>
  <c r="S46" i="47"/>
  <c r="R46" i="47"/>
  <c r="Q46" i="47"/>
  <c r="P46" i="47"/>
  <c r="E46" i="47"/>
  <c r="T45" i="47"/>
  <c r="S45" i="47"/>
  <c r="R45" i="47"/>
  <c r="Q45" i="47"/>
  <c r="P45" i="47"/>
  <c r="E45" i="47"/>
  <c r="U45" i="47" s="1"/>
  <c r="T44" i="47"/>
  <c r="S44" i="47"/>
  <c r="R44" i="47"/>
  <c r="Q44" i="47"/>
  <c r="P44" i="47"/>
  <c r="E44" i="47"/>
  <c r="U44" i="47" s="1"/>
  <c r="S43" i="47"/>
  <c r="R43" i="47"/>
  <c r="Q43" i="47"/>
  <c r="P43" i="47"/>
  <c r="E43" i="47"/>
  <c r="U43" i="47" s="1"/>
  <c r="U42" i="47"/>
  <c r="S42" i="47"/>
  <c r="R42" i="47"/>
  <c r="Q42" i="47"/>
  <c r="P42" i="47"/>
  <c r="E42" i="47"/>
  <c r="T42" i="47" s="1"/>
  <c r="V40" i="47"/>
  <c r="O40" i="47"/>
  <c r="N40" i="47"/>
  <c r="M40" i="47"/>
  <c r="L40" i="47"/>
  <c r="K40" i="47"/>
  <c r="J40" i="47"/>
  <c r="R40" i="47" s="1"/>
  <c r="I40" i="47"/>
  <c r="H40" i="47"/>
  <c r="G40" i="47"/>
  <c r="F40" i="47"/>
  <c r="C40" i="47"/>
  <c r="B40" i="47"/>
  <c r="S39" i="47"/>
  <c r="R39" i="47"/>
  <c r="Q39" i="47"/>
  <c r="P39" i="47"/>
  <c r="E39" i="47"/>
  <c r="U39" i="47" s="1"/>
  <c r="S38" i="47"/>
  <c r="R38" i="47"/>
  <c r="Q38" i="47"/>
  <c r="P38" i="47"/>
  <c r="E38" i="47"/>
  <c r="S37" i="47"/>
  <c r="R37" i="47"/>
  <c r="Q37" i="47"/>
  <c r="P37" i="47"/>
  <c r="E37" i="47"/>
  <c r="S36" i="47"/>
  <c r="R36" i="47"/>
  <c r="Q36" i="47"/>
  <c r="P36" i="47"/>
  <c r="E36" i="47"/>
  <c r="U35" i="47"/>
  <c r="S35" i="47"/>
  <c r="R35" i="47"/>
  <c r="Q35" i="47"/>
  <c r="P35" i="47"/>
  <c r="E35" i="47"/>
  <c r="V33" i="47"/>
  <c r="O33" i="47"/>
  <c r="N33" i="47"/>
  <c r="M33" i="47"/>
  <c r="L33" i="47"/>
  <c r="K33" i="47"/>
  <c r="J33" i="47"/>
  <c r="I33" i="47"/>
  <c r="H33" i="47"/>
  <c r="G33" i="47"/>
  <c r="F33" i="47"/>
  <c r="C33" i="47"/>
  <c r="B33" i="47"/>
  <c r="E33" i="47" s="1"/>
  <c r="S32" i="47"/>
  <c r="R32" i="47"/>
  <c r="Q32" i="47"/>
  <c r="P32" i="47"/>
  <c r="E32" i="47"/>
  <c r="V30" i="47"/>
  <c r="O30" i="47"/>
  <c r="N30" i="47"/>
  <c r="M30" i="47"/>
  <c r="L30" i="47"/>
  <c r="K30" i="47"/>
  <c r="S30" i="47" s="1"/>
  <c r="J30" i="47"/>
  <c r="R30" i="47" s="1"/>
  <c r="I30" i="47"/>
  <c r="H30" i="47"/>
  <c r="G30" i="47"/>
  <c r="F30" i="47"/>
  <c r="C30" i="47"/>
  <c r="E30" i="47" s="1"/>
  <c r="B30" i="47"/>
  <c r="S29" i="47"/>
  <c r="R29" i="47"/>
  <c r="Q29" i="47"/>
  <c r="P29" i="47"/>
  <c r="E29" i="47"/>
  <c r="S28" i="47"/>
  <c r="R28" i="47"/>
  <c r="Q28" i="47"/>
  <c r="P28" i="47"/>
  <c r="E28" i="47"/>
  <c r="U28" i="47" s="1"/>
  <c r="U27" i="47"/>
  <c r="S27" i="47"/>
  <c r="R27" i="47"/>
  <c r="Q27" i="47"/>
  <c r="P27" i="47"/>
  <c r="E27" i="47"/>
  <c r="T27" i="47" s="1"/>
  <c r="U26" i="47"/>
  <c r="T26" i="47"/>
  <c r="S26" i="47"/>
  <c r="R26" i="47"/>
  <c r="Q26" i="47"/>
  <c r="P26" i="47"/>
  <c r="E26" i="47"/>
  <c r="V24" i="47"/>
  <c r="O24" i="47"/>
  <c r="N24" i="47"/>
  <c r="M24" i="47"/>
  <c r="L24" i="47"/>
  <c r="R24" i="47" s="1"/>
  <c r="K24" i="47"/>
  <c r="S24" i="47" s="1"/>
  <c r="J24" i="47"/>
  <c r="I24" i="47"/>
  <c r="H24" i="47"/>
  <c r="G24" i="47"/>
  <c r="F24" i="47"/>
  <c r="C24" i="47"/>
  <c r="B24" i="47"/>
  <c r="E24" i="47" s="1"/>
  <c r="U23" i="47"/>
  <c r="S23" i="47"/>
  <c r="R23" i="47"/>
  <c r="Q23" i="47"/>
  <c r="P23" i="47"/>
  <c r="E23" i="47"/>
  <c r="T23" i="47" s="1"/>
  <c r="U22" i="47"/>
  <c r="T22" i="47"/>
  <c r="S22" i="47"/>
  <c r="R22" i="47"/>
  <c r="Q22" i="47"/>
  <c r="P22" i="47"/>
  <c r="E22" i="47"/>
  <c r="T21" i="47"/>
  <c r="S21" i="47"/>
  <c r="R21" i="47"/>
  <c r="Q21" i="47"/>
  <c r="U21" i="47" s="1"/>
  <c r="P21" i="47"/>
  <c r="E21" i="47"/>
  <c r="S20" i="47"/>
  <c r="R20" i="47"/>
  <c r="Q20" i="47"/>
  <c r="P20" i="47"/>
  <c r="E20" i="47"/>
  <c r="S19" i="47"/>
  <c r="R19" i="47"/>
  <c r="Q19" i="47"/>
  <c r="P19" i="47"/>
  <c r="E19" i="47"/>
  <c r="U19" i="47" s="1"/>
  <c r="S18" i="47"/>
  <c r="R18" i="47"/>
  <c r="Q18" i="47"/>
  <c r="P18" i="47"/>
  <c r="E18" i="47"/>
  <c r="T18" i="47" s="1"/>
  <c r="S17" i="47"/>
  <c r="R17" i="47"/>
  <c r="Q17" i="47"/>
  <c r="P17" i="47"/>
  <c r="E17" i="47"/>
  <c r="V15" i="47"/>
  <c r="O15" i="47"/>
  <c r="N15" i="47"/>
  <c r="M15" i="47"/>
  <c r="L15" i="47"/>
  <c r="K15" i="47"/>
  <c r="S15" i="47" s="1"/>
  <c r="J15" i="47"/>
  <c r="R15" i="47" s="1"/>
  <c r="I15" i="47"/>
  <c r="Q15" i="47" s="1"/>
  <c r="H15" i="47"/>
  <c r="G15" i="47"/>
  <c r="F15" i="47"/>
  <c r="C15" i="47"/>
  <c r="B15" i="47"/>
  <c r="S14" i="47"/>
  <c r="R14" i="47"/>
  <c r="Q14" i="47"/>
  <c r="P14" i="47"/>
  <c r="E14" i="47"/>
  <c r="T14" i="47" s="1"/>
  <c r="S13" i="47"/>
  <c r="R13" i="47"/>
  <c r="Q13" i="47"/>
  <c r="P13" i="47"/>
  <c r="E13" i="47"/>
  <c r="S12" i="47"/>
  <c r="R12" i="47"/>
  <c r="Q12" i="47"/>
  <c r="P12" i="47"/>
  <c r="E12" i="47"/>
  <c r="U11" i="47"/>
  <c r="S11" i="47"/>
  <c r="R11" i="47"/>
  <c r="Q11" i="47"/>
  <c r="P11" i="47"/>
  <c r="E11" i="47"/>
  <c r="T11" i="47" s="1"/>
  <c r="T10" i="47"/>
  <c r="S10" i="47"/>
  <c r="R10" i="47"/>
  <c r="Q10" i="47"/>
  <c r="U10" i="47" s="1"/>
  <c r="P10" i="47"/>
  <c r="E10" i="47"/>
  <c r="U9" i="47"/>
  <c r="T9" i="47"/>
  <c r="S9" i="47"/>
  <c r="R9" i="47"/>
  <c r="Q9" i="47"/>
  <c r="P9" i="47"/>
  <c r="E9" i="47"/>
  <c r="S94" i="46"/>
  <c r="R94" i="46"/>
  <c r="Q94" i="46"/>
  <c r="P94" i="46"/>
  <c r="E94" i="46"/>
  <c r="S93" i="46"/>
  <c r="R93" i="46"/>
  <c r="Q93" i="46"/>
  <c r="P93" i="46"/>
  <c r="E93" i="46"/>
  <c r="U92" i="46"/>
  <c r="S92" i="46"/>
  <c r="R92" i="46"/>
  <c r="Q92" i="46"/>
  <c r="P92" i="46"/>
  <c r="E92" i="46"/>
  <c r="T92" i="46" s="1"/>
  <c r="U91" i="46"/>
  <c r="S91" i="46"/>
  <c r="R91" i="46"/>
  <c r="Q91" i="46"/>
  <c r="P91" i="46"/>
  <c r="E91" i="46"/>
  <c r="T91" i="46" s="1"/>
  <c r="S90" i="46"/>
  <c r="R90" i="46"/>
  <c r="Q90" i="46"/>
  <c r="P90" i="46"/>
  <c r="E90" i="46"/>
  <c r="S89" i="46"/>
  <c r="R89" i="46"/>
  <c r="Q89" i="46"/>
  <c r="P89" i="46"/>
  <c r="E89" i="46"/>
  <c r="U88" i="46"/>
  <c r="T88" i="46"/>
  <c r="S88" i="46"/>
  <c r="R88" i="46"/>
  <c r="Q88" i="46"/>
  <c r="P88" i="46"/>
  <c r="E88" i="46"/>
  <c r="U87" i="46"/>
  <c r="T87" i="46"/>
  <c r="S87" i="46"/>
  <c r="R87" i="46"/>
  <c r="Q87" i="46"/>
  <c r="P87" i="46"/>
  <c r="E87" i="46"/>
  <c r="W73" i="46"/>
  <c r="V73" i="46"/>
  <c r="O73" i="46"/>
  <c r="N73" i="46"/>
  <c r="M73" i="46"/>
  <c r="L73" i="46"/>
  <c r="K73" i="46"/>
  <c r="S73" i="46" s="1"/>
  <c r="J73" i="46"/>
  <c r="I73" i="46"/>
  <c r="H73" i="46"/>
  <c r="G73" i="46"/>
  <c r="F73" i="46"/>
  <c r="C73" i="46"/>
  <c r="B73" i="46"/>
  <c r="V72" i="46"/>
  <c r="O72" i="46"/>
  <c r="N72" i="46"/>
  <c r="M72" i="46"/>
  <c r="L72" i="46"/>
  <c r="K72" i="46"/>
  <c r="J72" i="46"/>
  <c r="R72" i="46" s="1"/>
  <c r="I72" i="46"/>
  <c r="H72" i="46"/>
  <c r="G72" i="46"/>
  <c r="F72" i="46"/>
  <c r="C72" i="46"/>
  <c r="B72" i="46"/>
  <c r="V71" i="46"/>
  <c r="O71" i="46"/>
  <c r="N71" i="46"/>
  <c r="M71" i="46"/>
  <c r="L71" i="46"/>
  <c r="K71" i="46"/>
  <c r="S71" i="46" s="1"/>
  <c r="J71" i="46"/>
  <c r="R71" i="46" s="1"/>
  <c r="I71" i="46"/>
  <c r="H71" i="46"/>
  <c r="G71" i="46"/>
  <c r="F71" i="46"/>
  <c r="C71" i="46"/>
  <c r="B71" i="46"/>
  <c r="S70" i="46"/>
  <c r="R70" i="46"/>
  <c r="Q70" i="46"/>
  <c r="P70" i="46"/>
  <c r="E70" i="46"/>
  <c r="S69" i="46"/>
  <c r="R69" i="46"/>
  <c r="Q69" i="46"/>
  <c r="P69" i="46"/>
  <c r="E69" i="46"/>
  <c r="W67" i="46"/>
  <c r="V67" i="46"/>
  <c r="O67" i="46"/>
  <c r="N67" i="46"/>
  <c r="M67" i="46"/>
  <c r="L67" i="46"/>
  <c r="K67" i="46"/>
  <c r="J67" i="46"/>
  <c r="I67" i="46"/>
  <c r="H67" i="46"/>
  <c r="G67" i="46"/>
  <c r="F67" i="46"/>
  <c r="C67" i="46"/>
  <c r="B67" i="46"/>
  <c r="V66" i="46"/>
  <c r="R66" i="46"/>
  <c r="O66" i="46"/>
  <c r="N66" i="46"/>
  <c r="M66" i="46"/>
  <c r="L66" i="46"/>
  <c r="K66" i="46"/>
  <c r="S66" i="46" s="1"/>
  <c r="J66" i="46"/>
  <c r="I66" i="46"/>
  <c r="H66" i="46"/>
  <c r="P66" i="46" s="1"/>
  <c r="G66" i="46"/>
  <c r="F66" i="46"/>
  <c r="C66" i="46"/>
  <c r="B66" i="46"/>
  <c r="T65" i="46"/>
  <c r="S65" i="46"/>
  <c r="R65" i="46"/>
  <c r="Q65" i="46"/>
  <c r="P65" i="46"/>
  <c r="E65" i="46"/>
  <c r="U65" i="46" s="1"/>
  <c r="S64" i="46"/>
  <c r="R64" i="46"/>
  <c r="Q64" i="46"/>
  <c r="P64" i="46"/>
  <c r="E64" i="46"/>
  <c r="S63" i="46"/>
  <c r="R63" i="46"/>
  <c r="Q63" i="46"/>
  <c r="P63" i="46"/>
  <c r="E63" i="46"/>
  <c r="U63" i="46" s="1"/>
  <c r="S62" i="46"/>
  <c r="R62" i="46"/>
  <c r="Q62" i="46"/>
  <c r="P62" i="46"/>
  <c r="E62" i="46"/>
  <c r="S61" i="46"/>
  <c r="R61" i="46"/>
  <c r="Q61" i="46"/>
  <c r="P61" i="46"/>
  <c r="E61" i="46"/>
  <c r="V59" i="46"/>
  <c r="O59" i="46"/>
  <c r="N59" i="46"/>
  <c r="M59" i="46"/>
  <c r="L59" i="46"/>
  <c r="K59" i="46"/>
  <c r="S59" i="46" s="1"/>
  <c r="J59" i="46"/>
  <c r="R59" i="46" s="1"/>
  <c r="I59" i="46"/>
  <c r="H59" i="46"/>
  <c r="G59" i="46"/>
  <c r="F59" i="46"/>
  <c r="C59" i="46"/>
  <c r="B59" i="46"/>
  <c r="S58" i="46"/>
  <c r="R58" i="46"/>
  <c r="Q58" i="46"/>
  <c r="P58" i="46"/>
  <c r="E58" i="46"/>
  <c r="S57" i="46"/>
  <c r="R57" i="46"/>
  <c r="Q57" i="46"/>
  <c r="P57" i="46"/>
  <c r="E57" i="46"/>
  <c r="S56" i="46"/>
  <c r="R56" i="46"/>
  <c r="Q56" i="46"/>
  <c r="P56" i="46"/>
  <c r="E56" i="46"/>
  <c r="T56" i="46" s="1"/>
  <c r="T55" i="46"/>
  <c r="S55" i="46"/>
  <c r="R55" i="46"/>
  <c r="Q55" i="46"/>
  <c r="P55" i="46"/>
  <c r="E55" i="46"/>
  <c r="U55" i="46" s="1"/>
  <c r="V53" i="46"/>
  <c r="O53" i="46"/>
  <c r="N53" i="46"/>
  <c r="M53" i="46"/>
  <c r="L53" i="46"/>
  <c r="K53" i="46"/>
  <c r="S53" i="46" s="1"/>
  <c r="J53" i="46"/>
  <c r="R53" i="46" s="1"/>
  <c r="I53" i="46"/>
  <c r="H53" i="46"/>
  <c r="G53" i="46"/>
  <c r="F53" i="46"/>
  <c r="C53" i="46"/>
  <c r="E53" i="46" s="1"/>
  <c r="B53" i="46"/>
  <c r="S52" i="46"/>
  <c r="R52" i="46"/>
  <c r="Q52" i="46"/>
  <c r="P52" i="46"/>
  <c r="E52" i="46"/>
  <c r="T52" i="46" s="1"/>
  <c r="S51" i="46"/>
  <c r="R51" i="46"/>
  <c r="Q51" i="46"/>
  <c r="P51" i="46"/>
  <c r="E51" i="46"/>
  <c r="U51" i="46" s="1"/>
  <c r="S50" i="46"/>
  <c r="R50" i="46"/>
  <c r="Q50" i="46"/>
  <c r="P50" i="46"/>
  <c r="E50" i="46"/>
  <c r="T50" i="46" s="1"/>
  <c r="S49" i="46"/>
  <c r="R49" i="46"/>
  <c r="Q49" i="46"/>
  <c r="P49" i="46"/>
  <c r="E49" i="46"/>
  <c r="U48" i="46"/>
  <c r="S48" i="46"/>
  <c r="R48" i="46"/>
  <c r="Q48" i="46"/>
  <c r="P48" i="46"/>
  <c r="E48" i="46"/>
  <c r="T48" i="46" s="1"/>
  <c r="S47" i="46"/>
  <c r="R47" i="46"/>
  <c r="Q47" i="46"/>
  <c r="P47" i="46"/>
  <c r="E47" i="46"/>
  <c r="U47" i="46" s="1"/>
  <c r="S46" i="46"/>
  <c r="R46" i="46"/>
  <c r="Q46" i="46"/>
  <c r="P46" i="46"/>
  <c r="E46" i="46"/>
  <c r="S45" i="46"/>
  <c r="R45" i="46"/>
  <c r="Q45" i="46"/>
  <c r="P45" i="46"/>
  <c r="E45" i="46"/>
  <c r="U44" i="46"/>
  <c r="S44" i="46"/>
  <c r="R44" i="46"/>
  <c r="Q44" i="46"/>
  <c r="P44" i="46"/>
  <c r="E44" i="46"/>
  <c r="T44" i="46" s="1"/>
  <c r="S43" i="46"/>
  <c r="R43" i="46"/>
  <c r="Q43" i="46"/>
  <c r="P43" i="46"/>
  <c r="E43" i="46"/>
  <c r="S42" i="46"/>
  <c r="R42" i="46"/>
  <c r="Q42" i="46"/>
  <c r="P42" i="46"/>
  <c r="E42" i="46"/>
  <c r="V40" i="46"/>
  <c r="O40" i="46"/>
  <c r="N40" i="46"/>
  <c r="M40" i="46"/>
  <c r="L40" i="46"/>
  <c r="K40" i="46"/>
  <c r="J40" i="46"/>
  <c r="R40" i="46" s="1"/>
  <c r="I40" i="46"/>
  <c r="H40" i="46"/>
  <c r="G40" i="46"/>
  <c r="F40" i="46"/>
  <c r="C40" i="46"/>
  <c r="B40" i="46"/>
  <c r="T39" i="46"/>
  <c r="S39" i="46"/>
  <c r="R39" i="46"/>
  <c r="Q39" i="46"/>
  <c r="P39" i="46"/>
  <c r="E39" i="46"/>
  <c r="U39" i="46" s="1"/>
  <c r="U38" i="46"/>
  <c r="S38" i="46"/>
  <c r="R38" i="46"/>
  <c r="Q38" i="46"/>
  <c r="P38" i="46"/>
  <c r="E38" i="46"/>
  <c r="T38" i="46" s="1"/>
  <c r="U37" i="46"/>
  <c r="T37" i="46"/>
  <c r="S37" i="46"/>
  <c r="R37" i="46"/>
  <c r="Q37" i="46"/>
  <c r="P37" i="46"/>
  <c r="E37" i="46"/>
  <c r="S36" i="46"/>
  <c r="R36" i="46"/>
  <c r="Q36" i="46"/>
  <c r="U36" i="46" s="1"/>
  <c r="P36" i="46"/>
  <c r="E36" i="46"/>
  <c r="S35" i="46"/>
  <c r="R35" i="46"/>
  <c r="Q35" i="46"/>
  <c r="P35" i="46"/>
  <c r="E35" i="46"/>
  <c r="V33" i="46"/>
  <c r="O33" i="46"/>
  <c r="N33" i="46"/>
  <c r="M33" i="46"/>
  <c r="L33" i="46"/>
  <c r="K33" i="46"/>
  <c r="S33" i="46" s="1"/>
  <c r="J33" i="46"/>
  <c r="R33" i="46" s="1"/>
  <c r="I33" i="46"/>
  <c r="H33" i="46"/>
  <c r="P33" i="46" s="1"/>
  <c r="G33" i="46"/>
  <c r="F33" i="46"/>
  <c r="E33" i="46"/>
  <c r="C33" i="46"/>
  <c r="B33" i="46"/>
  <c r="S32" i="46"/>
  <c r="R32" i="46"/>
  <c r="Q32" i="46"/>
  <c r="U32" i="46" s="1"/>
  <c r="P32" i="46"/>
  <c r="T32" i="46" s="1"/>
  <c r="E32" i="46"/>
  <c r="V30" i="46"/>
  <c r="O30" i="46"/>
  <c r="N30" i="46"/>
  <c r="M30" i="46"/>
  <c r="L30" i="46"/>
  <c r="K30" i="46"/>
  <c r="S30" i="46" s="1"/>
  <c r="J30" i="46"/>
  <c r="R30" i="46" s="1"/>
  <c r="I30" i="46"/>
  <c r="H30" i="46"/>
  <c r="G30" i="46"/>
  <c r="F30" i="46"/>
  <c r="C30" i="46"/>
  <c r="B30" i="46"/>
  <c r="E30" i="46" s="1"/>
  <c r="U29" i="46"/>
  <c r="T29" i="46"/>
  <c r="S29" i="46"/>
  <c r="R29" i="46"/>
  <c r="Q29" i="46"/>
  <c r="P29" i="46"/>
  <c r="E29" i="46"/>
  <c r="S28" i="46"/>
  <c r="R28" i="46"/>
  <c r="Q28" i="46"/>
  <c r="P28" i="46"/>
  <c r="E28" i="46"/>
  <c r="S27" i="46"/>
  <c r="R27" i="46"/>
  <c r="Q27" i="46"/>
  <c r="P27" i="46"/>
  <c r="E27" i="46"/>
  <c r="S26" i="46"/>
  <c r="R26" i="46"/>
  <c r="Q26" i="46"/>
  <c r="P26" i="46"/>
  <c r="E26" i="46"/>
  <c r="W24" i="46"/>
  <c r="V24" i="46"/>
  <c r="O24" i="46"/>
  <c r="N24" i="46"/>
  <c r="M24" i="46"/>
  <c r="L24" i="46"/>
  <c r="K24" i="46"/>
  <c r="S24" i="46" s="1"/>
  <c r="J24" i="46"/>
  <c r="R24" i="46" s="1"/>
  <c r="I24" i="46"/>
  <c r="Q24" i="46" s="1"/>
  <c r="H24" i="46"/>
  <c r="P24" i="46" s="1"/>
  <c r="G24" i="46"/>
  <c r="F24" i="46"/>
  <c r="C24" i="46"/>
  <c r="B24" i="46"/>
  <c r="E24" i="46" s="1"/>
  <c r="S23" i="46"/>
  <c r="R23" i="46"/>
  <c r="Q23" i="46"/>
  <c r="P23" i="46"/>
  <c r="E23" i="46"/>
  <c r="S22" i="46"/>
  <c r="R22" i="46"/>
  <c r="Q22" i="46"/>
  <c r="P22" i="46"/>
  <c r="E22" i="46"/>
  <c r="S21" i="46"/>
  <c r="R21" i="46"/>
  <c r="Q21" i="46"/>
  <c r="P21" i="46"/>
  <c r="E21" i="46"/>
  <c r="S20" i="46"/>
  <c r="R20" i="46"/>
  <c r="Q20" i="46"/>
  <c r="P20" i="46"/>
  <c r="E20" i="46"/>
  <c r="U19" i="46"/>
  <c r="S19" i="46"/>
  <c r="R19" i="46"/>
  <c r="Q19" i="46"/>
  <c r="P19" i="46"/>
  <c r="E19" i="46"/>
  <c r="T19" i="46" s="1"/>
  <c r="S18" i="46"/>
  <c r="R18" i="46"/>
  <c r="Q18" i="46"/>
  <c r="P18" i="46"/>
  <c r="E18" i="46"/>
  <c r="S17" i="46"/>
  <c r="R17" i="46"/>
  <c r="Q17" i="46"/>
  <c r="P17" i="46"/>
  <c r="E17" i="46"/>
  <c r="V15" i="46"/>
  <c r="O15" i="46"/>
  <c r="N15" i="46"/>
  <c r="M15" i="46"/>
  <c r="L15" i="46"/>
  <c r="K15" i="46"/>
  <c r="S15" i="46" s="1"/>
  <c r="J15" i="46"/>
  <c r="I15" i="46"/>
  <c r="Q15" i="46" s="1"/>
  <c r="H15" i="46"/>
  <c r="G15" i="46"/>
  <c r="F15" i="46"/>
  <c r="C15" i="46"/>
  <c r="B15" i="46"/>
  <c r="S14" i="46"/>
  <c r="R14" i="46"/>
  <c r="Q14" i="46"/>
  <c r="P14" i="46"/>
  <c r="E14" i="46"/>
  <c r="U14" i="46" s="1"/>
  <c r="S13" i="46"/>
  <c r="R13" i="46"/>
  <c r="Q13" i="46"/>
  <c r="P13" i="46"/>
  <c r="E13" i="46"/>
  <c r="T13" i="46" s="1"/>
  <c r="U12" i="46"/>
  <c r="T12" i="46"/>
  <c r="S12" i="46"/>
  <c r="R12" i="46"/>
  <c r="Q12" i="46"/>
  <c r="P12" i="46"/>
  <c r="E12" i="46"/>
  <c r="U11" i="46"/>
  <c r="S11" i="46"/>
  <c r="R11" i="46"/>
  <c r="Q11" i="46"/>
  <c r="P11" i="46"/>
  <c r="E11" i="46"/>
  <c r="T11" i="46" s="1"/>
  <c r="S10" i="46"/>
  <c r="R10" i="46"/>
  <c r="Q10" i="46"/>
  <c r="P10" i="46"/>
  <c r="E10" i="46"/>
  <c r="U10" i="46" s="1"/>
  <c r="S9" i="46"/>
  <c r="R9" i="46"/>
  <c r="Q9" i="46"/>
  <c r="P9" i="46"/>
  <c r="E9" i="46"/>
  <c r="S94" i="45"/>
  <c r="R94" i="45"/>
  <c r="Q94" i="45"/>
  <c r="P94" i="45"/>
  <c r="E94" i="45"/>
  <c r="T94" i="45" s="1"/>
  <c r="U93" i="45"/>
  <c r="T93" i="45"/>
  <c r="S93" i="45"/>
  <c r="R93" i="45"/>
  <c r="Q93" i="45"/>
  <c r="P93" i="45"/>
  <c r="E93" i="45"/>
  <c r="S92" i="45"/>
  <c r="R92" i="45"/>
  <c r="Q92" i="45"/>
  <c r="P92" i="45"/>
  <c r="E92" i="45"/>
  <c r="U92" i="45" s="1"/>
  <c r="S91" i="45"/>
  <c r="R91" i="45"/>
  <c r="Q91" i="45"/>
  <c r="P91" i="45"/>
  <c r="E91" i="45"/>
  <c r="U90" i="45"/>
  <c r="T90" i="45"/>
  <c r="S90" i="45"/>
  <c r="R90" i="45"/>
  <c r="Q90" i="45"/>
  <c r="P90" i="45"/>
  <c r="E90" i="45"/>
  <c r="U89" i="45"/>
  <c r="S89" i="45"/>
  <c r="R89" i="45"/>
  <c r="Q89" i="45"/>
  <c r="P89" i="45"/>
  <c r="E89" i="45"/>
  <c r="T89" i="45" s="1"/>
  <c r="T88" i="45"/>
  <c r="S88" i="45"/>
  <c r="R88" i="45"/>
  <c r="Q88" i="45"/>
  <c r="P88" i="45"/>
  <c r="E88" i="45"/>
  <c r="U88" i="45" s="1"/>
  <c r="S87" i="45"/>
  <c r="R87" i="45"/>
  <c r="Q87" i="45"/>
  <c r="P87" i="45"/>
  <c r="E87" i="45"/>
  <c r="W73" i="45"/>
  <c r="V73" i="45"/>
  <c r="O73" i="45"/>
  <c r="N73" i="45"/>
  <c r="M73" i="45"/>
  <c r="L73" i="45"/>
  <c r="K73" i="45"/>
  <c r="J73" i="45"/>
  <c r="I73" i="45"/>
  <c r="H73" i="45"/>
  <c r="G73" i="45"/>
  <c r="F73" i="45"/>
  <c r="C73" i="45"/>
  <c r="B73" i="45"/>
  <c r="E73" i="45" s="1"/>
  <c r="V72" i="45"/>
  <c r="O72" i="45"/>
  <c r="N72" i="45"/>
  <c r="M72" i="45"/>
  <c r="L72" i="45"/>
  <c r="K72" i="45"/>
  <c r="S72" i="45" s="1"/>
  <c r="J72" i="45"/>
  <c r="R72" i="45" s="1"/>
  <c r="I72" i="45"/>
  <c r="Q72" i="45" s="1"/>
  <c r="H72" i="45"/>
  <c r="G72" i="45"/>
  <c r="F72" i="45"/>
  <c r="C72" i="45"/>
  <c r="B72" i="45"/>
  <c r="V71" i="45"/>
  <c r="O71" i="45"/>
  <c r="Q71" i="45" s="1"/>
  <c r="N71" i="45"/>
  <c r="M71" i="45"/>
  <c r="L71" i="45"/>
  <c r="K71" i="45"/>
  <c r="J71" i="45"/>
  <c r="I71" i="45"/>
  <c r="H71" i="45"/>
  <c r="P71" i="45" s="1"/>
  <c r="G71" i="45"/>
  <c r="F71" i="45"/>
  <c r="C71" i="45"/>
  <c r="E71" i="45" s="1"/>
  <c r="B71" i="45"/>
  <c r="S70" i="45"/>
  <c r="R70" i="45"/>
  <c r="Q70" i="45"/>
  <c r="P70" i="45"/>
  <c r="E70" i="45"/>
  <c r="S69" i="45"/>
  <c r="R69" i="45"/>
  <c r="Q69" i="45"/>
  <c r="P69" i="45"/>
  <c r="E69" i="45"/>
  <c r="W67" i="45"/>
  <c r="V67" i="45"/>
  <c r="O67" i="45"/>
  <c r="N67" i="45"/>
  <c r="M67" i="45"/>
  <c r="L67" i="45"/>
  <c r="K67" i="45"/>
  <c r="J67" i="45"/>
  <c r="R67" i="45" s="1"/>
  <c r="I67" i="45"/>
  <c r="H67" i="45"/>
  <c r="G67" i="45"/>
  <c r="F67" i="45"/>
  <c r="C67" i="45"/>
  <c r="B67" i="45"/>
  <c r="E67" i="45" s="1"/>
  <c r="V66" i="45"/>
  <c r="O66" i="45"/>
  <c r="N66" i="45"/>
  <c r="M66" i="45"/>
  <c r="L66" i="45"/>
  <c r="K66" i="45"/>
  <c r="S66" i="45" s="1"/>
  <c r="J66" i="45"/>
  <c r="R66" i="45" s="1"/>
  <c r="I66" i="45"/>
  <c r="H66" i="45"/>
  <c r="G66" i="45"/>
  <c r="F66" i="45"/>
  <c r="E66" i="45"/>
  <c r="C66" i="45"/>
  <c r="B66" i="45"/>
  <c r="S65" i="45"/>
  <c r="R65" i="45"/>
  <c r="Q65" i="45"/>
  <c r="P65" i="45"/>
  <c r="E65" i="45"/>
  <c r="S64" i="45"/>
  <c r="R64" i="45"/>
  <c r="Q64" i="45"/>
  <c r="P64" i="45"/>
  <c r="E64" i="45"/>
  <c r="U63" i="45"/>
  <c r="S63" i="45"/>
  <c r="R63" i="45"/>
  <c r="Q63" i="45"/>
  <c r="P63" i="45"/>
  <c r="E63" i="45"/>
  <c r="T63" i="45" s="1"/>
  <c r="S62" i="45"/>
  <c r="R62" i="45"/>
  <c r="Q62" i="45"/>
  <c r="P62" i="45"/>
  <c r="E62" i="45"/>
  <c r="S61" i="45"/>
  <c r="R61" i="45"/>
  <c r="Q61" i="45"/>
  <c r="P61" i="45"/>
  <c r="E61" i="45"/>
  <c r="V59" i="45"/>
  <c r="O59" i="45"/>
  <c r="N59" i="45"/>
  <c r="M59" i="45"/>
  <c r="L59" i="45"/>
  <c r="K59" i="45"/>
  <c r="S59" i="45" s="1"/>
  <c r="J59" i="45"/>
  <c r="R59" i="45" s="1"/>
  <c r="I59" i="45"/>
  <c r="H59" i="45"/>
  <c r="G59" i="45"/>
  <c r="F59" i="45"/>
  <c r="C59" i="45"/>
  <c r="B59" i="45"/>
  <c r="S58" i="45"/>
  <c r="R58" i="45"/>
  <c r="Q58" i="45"/>
  <c r="P58" i="45"/>
  <c r="E58" i="45"/>
  <c r="U58" i="45" s="1"/>
  <c r="T57" i="45"/>
  <c r="S57" i="45"/>
  <c r="R57" i="45"/>
  <c r="Q57" i="45"/>
  <c r="P57" i="45"/>
  <c r="E57" i="45"/>
  <c r="U57" i="45" s="1"/>
  <c r="S56" i="45"/>
  <c r="R56" i="45"/>
  <c r="Q56" i="45"/>
  <c r="P56" i="45"/>
  <c r="E56" i="45"/>
  <c r="T56" i="45" s="1"/>
  <c r="S55" i="45"/>
  <c r="R55" i="45"/>
  <c r="Q55" i="45"/>
  <c r="P55" i="45"/>
  <c r="E55" i="45"/>
  <c r="V53" i="45"/>
  <c r="O53" i="45"/>
  <c r="N53" i="45"/>
  <c r="M53" i="45"/>
  <c r="L53" i="45"/>
  <c r="K53" i="45"/>
  <c r="J53" i="45"/>
  <c r="I53" i="45"/>
  <c r="H53" i="45"/>
  <c r="G53" i="45"/>
  <c r="F53" i="45"/>
  <c r="C53" i="45"/>
  <c r="B53" i="45"/>
  <c r="E53" i="45" s="1"/>
  <c r="S52" i="45"/>
  <c r="R52" i="45"/>
  <c r="Q52" i="45"/>
  <c r="P52" i="45"/>
  <c r="E52" i="45"/>
  <c r="S51" i="45"/>
  <c r="R51" i="45"/>
  <c r="Q51" i="45"/>
  <c r="U51" i="45" s="1"/>
  <c r="P51" i="45"/>
  <c r="E51" i="45"/>
  <c r="U50" i="45"/>
  <c r="S50" i="45"/>
  <c r="R50" i="45"/>
  <c r="Q50" i="45"/>
  <c r="P50" i="45"/>
  <c r="E50" i="45"/>
  <c r="T50" i="45" s="1"/>
  <c r="T49" i="45"/>
  <c r="S49" i="45"/>
  <c r="R49" i="45"/>
  <c r="Q49" i="45"/>
  <c r="P49" i="45"/>
  <c r="E49" i="45"/>
  <c r="U49" i="45" s="1"/>
  <c r="S48" i="45"/>
  <c r="R48" i="45"/>
  <c r="Q48" i="45"/>
  <c r="P48" i="45"/>
  <c r="E48" i="45"/>
  <c r="S47" i="45"/>
  <c r="R47" i="45"/>
  <c r="Q47" i="45"/>
  <c r="P47" i="45"/>
  <c r="E47" i="45"/>
  <c r="U46" i="45"/>
  <c r="S46" i="45"/>
  <c r="R46" i="45"/>
  <c r="Q46" i="45"/>
  <c r="P46" i="45"/>
  <c r="E46" i="45"/>
  <c r="T46" i="45" s="1"/>
  <c r="S45" i="45"/>
  <c r="R45" i="45"/>
  <c r="Q45" i="45"/>
  <c r="P45" i="45"/>
  <c r="E45" i="45"/>
  <c r="U44" i="45"/>
  <c r="S44" i="45"/>
  <c r="R44" i="45"/>
  <c r="Q44" i="45"/>
  <c r="P44" i="45"/>
  <c r="E44" i="45"/>
  <c r="T44" i="45" s="1"/>
  <c r="S43" i="45"/>
  <c r="R43" i="45"/>
  <c r="Q43" i="45"/>
  <c r="U43" i="45" s="1"/>
  <c r="P43" i="45"/>
  <c r="E43" i="45"/>
  <c r="S42" i="45"/>
  <c r="R42" i="45"/>
  <c r="Q42" i="45"/>
  <c r="P42" i="45"/>
  <c r="E42" i="45"/>
  <c r="V40" i="45"/>
  <c r="O40" i="45"/>
  <c r="N40" i="45"/>
  <c r="M40" i="45"/>
  <c r="L40" i="45"/>
  <c r="K40" i="45"/>
  <c r="S40" i="45" s="1"/>
  <c r="J40" i="45"/>
  <c r="R40" i="45" s="1"/>
  <c r="I40" i="45"/>
  <c r="H40" i="45"/>
  <c r="G40" i="45"/>
  <c r="F40" i="45"/>
  <c r="C40" i="45"/>
  <c r="B40" i="45"/>
  <c r="E40" i="45" s="1"/>
  <c r="U39" i="45"/>
  <c r="T39" i="45"/>
  <c r="S39" i="45"/>
  <c r="R39" i="45"/>
  <c r="Q39" i="45"/>
  <c r="P39" i="45"/>
  <c r="E39" i="45"/>
  <c r="U38" i="45"/>
  <c r="T38" i="45"/>
  <c r="S38" i="45"/>
  <c r="R38" i="45"/>
  <c r="Q38" i="45"/>
  <c r="P38" i="45"/>
  <c r="E38" i="45"/>
  <c r="T37" i="45"/>
  <c r="S37" i="45"/>
  <c r="R37" i="45"/>
  <c r="Q37" i="45"/>
  <c r="P37" i="45"/>
  <c r="E37" i="45"/>
  <c r="U37" i="45" s="1"/>
  <c r="S36" i="45"/>
  <c r="R36" i="45"/>
  <c r="Q36" i="45"/>
  <c r="P36" i="45"/>
  <c r="E36" i="45"/>
  <c r="U35" i="45"/>
  <c r="S35" i="45"/>
  <c r="R35" i="45"/>
  <c r="Q35" i="45"/>
  <c r="P35" i="45"/>
  <c r="E35" i="45"/>
  <c r="T35" i="45" s="1"/>
  <c r="V33" i="45"/>
  <c r="O33" i="45"/>
  <c r="N33" i="45"/>
  <c r="M33" i="45"/>
  <c r="L33" i="45"/>
  <c r="K33" i="45"/>
  <c r="J33" i="45"/>
  <c r="I33" i="45"/>
  <c r="H33" i="45"/>
  <c r="G33" i="45"/>
  <c r="F33" i="45"/>
  <c r="C33" i="45"/>
  <c r="B33" i="45"/>
  <c r="S32" i="45"/>
  <c r="R32" i="45"/>
  <c r="Q32" i="45"/>
  <c r="P32" i="45"/>
  <c r="E32" i="45"/>
  <c r="V30" i="45"/>
  <c r="O30" i="45"/>
  <c r="N30" i="45"/>
  <c r="M30" i="45"/>
  <c r="L30" i="45"/>
  <c r="K30" i="45"/>
  <c r="S30" i="45" s="1"/>
  <c r="J30" i="45"/>
  <c r="I30" i="45"/>
  <c r="Q30" i="45" s="1"/>
  <c r="H30" i="45"/>
  <c r="P30" i="45" s="1"/>
  <c r="G30" i="45"/>
  <c r="F30" i="45"/>
  <c r="C30" i="45"/>
  <c r="E30" i="45" s="1"/>
  <c r="B30" i="45"/>
  <c r="S29" i="45"/>
  <c r="R29" i="45"/>
  <c r="Q29" i="45"/>
  <c r="P29" i="45"/>
  <c r="T29" i="45" s="1"/>
  <c r="E29" i="45"/>
  <c r="S28" i="45"/>
  <c r="R28" i="45"/>
  <c r="Q28" i="45"/>
  <c r="P28" i="45"/>
  <c r="E28" i="45"/>
  <c r="U27" i="45"/>
  <c r="S27" i="45"/>
  <c r="R27" i="45"/>
  <c r="Q27" i="45"/>
  <c r="P27" i="45"/>
  <c r="E27" i="45"/>
  <c r="T27" i="45" s="1"/>
  <c r="U26" i="45"/>
  <c r="S26" i="45"/>
  <c r="R26" i="45"/>
  <c r="Q26" i="45"/>
  <c r="P26" i="45"/>
  <c r="E26" i="45"/>
  <c r="T26" i="45" s="1"/>
  <c r="W24" i="45"/>
  <c r="V24" i="45"/>
  <c r="S24" i="45"/>
  <c r="O24" i="45"/>
  <c r="N24" i="45"/>
  <c r="M24" i="45"/>
  <c r="L24" i="45"/>
  <c r="K24" i="45"/>
  <c r="J24" i="45"/>
  <c r="R24" i="45" s="1"/>
  <c r="I24" i="45"/>
  <c r="H24" i="45"/>
  <c r="G24" i="45"/>
  <c r="F24" i="45"/>
  <c r="C24" i="45"/>
  <c r="B24" i="45"/>
  <c r="S23" i="45"/>
  <c r="R23" i="45"/>
  <c r="Q23" i="45"/>
  <c r="P23" i="45"/>
  <c r="E23" i="45"/>
  <c r="U22" i="45"/>
  <c r="S22" i="45"/>
  <c r="R22" i="45"/>
  <c r="Q22" i="45"/>
  <c r="P22" i="45"/>
  <c r="E22" i="45"/>
  <c r="T22" i="45" s="1"/>
  <c r="U21" i="45"/>
  <c r="T21" i="45"/>
  <c r="S21" i="45"/>
  <c r="R21" i="45"/>
  <c r="Q21" i="45"/>
  <c r="P21" i="45"/>
  <c r="E21" i="45"/>
  <c r="S20" i="45"/>
  <c r="R20" i="45"/>
  <c r="Q20" i="45"/>
  <c r="P20" i="45"/>
  <c r="E20" i="45"/>
  <c r="U20" i="45" s="1"/>
  <c r="S19" i="45"/>
  <c r="R19" i="45"/>
  <c r="Q19" i="45"/>
  <c r="P19" i="45"/>
  <c r="E19" i="45"/>
  <c r="T19" i="45" s="1"/>
  <c r="U18" i="45"/>
  <c r="T18" i="45"/>
  <c r="S18" i="45"/>
  <c r="R18" i="45"/>
  <c r="Q18" i="45"/>
  <c r="P18" i="45"/>
  <c r="E18" i="45"/>
  <c r="U17" i="45"/>
  <c r="T17" i="45"/>
  <c r="S17" i="45"/>
  <c r="R17" i="45"/>
  <c r="Q17" i="45"/>
  <c r="P17" i="45"/>
  <c r="E17" i="45"/>
  <c r="V15" i="45"/>
  <c r="R15" i="45"/>
  <c r="O15" i="45"/>
  <c r="N15" i="45"/>
  <c r="M15" i="45"/>
  <c r="L15" i="45"/>
  <c r="K15" i="45"/>
  <c r="J15" i="45"/>
  <c r="I15" i="45"/>
  <c r="H15" i="45"/>
  <c r="G15" i="45"/>
  <c r="F15" i="45"/>
  <c r="C15" i="45"/>
  <c r="B15" i="45"/>
  <c r="S14" i="45"/>
  <c r="R14" i="45"/>
  <c r="Q14" i="45"/>
  <c r="P14" i="45"/>
  <c r="E14" i="45"/>
  <c r="U13" i="45"/>
  <c r="S13" i="45"/>
  <c r="R13" i="45"/>
  <c r="Q13" i="45"/>
  <c r="P13" i="45"/>
  <c r="E13" i="45"/>
  <c r="T13" i="45" s="1"/>
  <c r="S12" i="45"/>
  <c r="R12" i="45"/>
  <c r="Q12" i="45"/>
  <c r="P12" i="45"/>
  <c r="E12" i="45"/>
  <c r="U12" i="45" s="1"/>
  <c r="S11" i="45"/>
  <c r="R11" i="45"/>
  <c r="Q11" i="45"/>
  <c r="P11" i="45"/>
  <c r="E11" i="45"/>
  <c r="S10" i="45"/>
  <c r="R10" i="45"/>
  <c r="Q10" i="45"/>
  <c r="P10" i="45"/>
  <c r="E10" i="45"/>
  <c r="U9" i="45"/>
  <c r="T9" i="45"/>
  <c r="S9" i="45"/>
  <c r="R9" i="45"/>
  <c r="Q9" i="45"/>
  <c r="P9" i="45"/>
  <c r="E9" i="45"/>
  <c r="S94" i="44"/>
  <c r="R94" i="44"/>
  <c r="Q94" i="44"/>
  <c r="P94" i="44"/>
  <c r="E94" i="44"/>
  <c r="U94" i="44" s="1"/>
  <c r="S93" i="44"/>
  <c r="R93" i="44"/>
  <c r="Q93" i="44"/>
  <c r="P93" i="44"/>
  <c r="E93" i="44"/>
  <c r="U92" i="44"/>
  <c r="S92" i="44"/>
  <c r="R92" i="44"/>
  <c r="Q92" i="44"/>
  <c r="P92" i="44"/>
  <c r="E92" i="44"/>
  <c r="T92" i="44" s="1"/>
  <c r="U91" i="44"/>
  <c r="T91" i="44"/>
  <c r="S91" i="44"/>
  <c r="R91" i="44"/>
  <c r="Q91" i="44"/>
  <c r="P91" i="44"/>
  <c r="E91" i="44"/>
  <c r="S90" i="44"/>
  <c r="R90" i="44"/>
  <c r="Q90" i="44"/>
  <c r="P90" i="44"/>
  <c r="E90" i="44"/>
  <c r="S89" i="44"/>
  <c r="R89" i="44"/>
  <c r="Q89" i="44"/>
  <c r="P89" i="44"/>
  <c r="E89" i="44"/>
  <c r="S88" i="44"/>
  <c r="R88" i="44"/>
  <c r="Q88" i="44"/>
  <c r="P88" i="44"/>
  <c r="E88" i="44"/>
  <c r="S87" i="44"/>
  <c r="R87" i="44"/>
  <c r="Q87" i="44"/>
  <c r="P87" i="44"/>
  <c r="E87" i="44"/>
  <c r="U87" i="44" s="1"/>
  <c r="V73" i="44"/>
  <c r="O73" i="44"/>
  <c r="N73" i="44"/>
  <c r="M73" i="44"/>
  <c r="L73" i="44"/>
  <c r="K73" i="44"/>
  <c r="J73" i="44"/>
  <c r="I73" i="44"/>
  <c r="H73" i="44"/>
  <c r="G73" i="44"/>
  <c r="F73" i="44"/>
  <c r="C73" i="44"/>
  <c r="B73" i="44"/>
  <c r="V72" i="44"/>
  <c r="O72" i="44"/>
  <c r="N72" i="44"/>
  <c r="M72" i="44"/>
  <c r="L72" i="44"/>
  <c r="K72" i="44"/>
  <c r="J72" i="44"/>
  <c r="I72" i="44"/>
  <c r="Q72" i="44" s="1"/>
  <c r="H72" i="44"/>
  <c r="G72" i="44"/>
  <c r="F72" i="44"/>
  <c r="E72" i="44"/>
  <c r="C72" i="44"/>
  <c r="B72" i="44"/>
  <c r="V71" i="44"/>
  <c r="R71" i="44"/>
  <c r="O71" i="44"/>
  <c r="N71" i="44"/>
  <c r="M71" i="44"/>
  <c r="L71" i="44"/>
  <c r="K71" i="44"/>
  <c r="J71" i="44"/>
  <c r="I71" i="44"/>
  <c r="H71" i="44"/>
  <c r="G71" i="44"/>
  <c r="F71" i="44"/>
  <c r="C71" i="44"/>
  <c r="B71" i="44"/>
  <c r="E71" i="44" s="1"/>
  <c r="S70" i="44"/>
  <c r="R70" i="44"/>
  <c r="Q70" i="44"/>
  <c r="P70" i="44"/>
  <c r="E70" i="44"/>
  <c r="U69" i="44"/>
  <c r="T69" i="44"/>
  <c r="S69" i="44"/>
  <c r="R69" i="44"/>
  <c r="Q69" i="44"/>
  <c r="P69" i="44"/>
  <c r="E69" i="44"/>
  <c r="V67" i="44"/>
  <c r="S67" i="44"/>
  <c r="O67" i="44"/>
  <c r="N67" i="44"/>
  <c r="M67" i="44"/>
  <c r="L67" i="44"/>
  <c r="K67" i="44"/>
  <c r="J67" i="44"/>
  <c r="R67" i="44" s="1"/>
  <c r="I67" i="44"/>
  <c r="Q67" i="44" s="1"/>
  <c r="H67" i="44"/>
  <c r="G67" i="44"/>
  <c r="F67" i="44"/>
  <c r="C67" i="44"/>
  <c r="B67" i="44"/>
  <c r="V66" i="44"/>
  <c r="S66" i="44"/>
  <c r="O66" i="44"/>
  <c r="N66" i="44"/>
  <c r="M66" i="44"/>
  <c r="L66" i="44"/>
  <c r="K66" i="44"/>
  <c r="J66" i="44"/>
  <c r="R66" i="44" s="1"/>
  <c r="I66" i="44"/>
  <c r="H66" i="44"/>
  <c r="P66" i="44" s="1"/>
  <c r="G66" i="44"/>
  <c r="F66" i="44"/>
  <c r="C66" i="44"/>
  <c r="B66" i="44"/>
  <c r="E66" i="44" s="1"/>
  <c r="T65" i="44"/>
  <c r="S65" i="44"/>
  <c r="R65" i="44"/>
  <c r="Q65" i="44"/>
  <c r="P65" i="44"/>
  <c r="E65" i="44"/>
  <c r="U65" i="44" s="1"/>
  <c r="S64" i="44"/>
  <c r="R64" i="44"/>
  <c r="Q64" i="44"/>
  <c r="P64" i="44"/>
  <c r="E64" i="44"/>
  <c r="U63" i="44"/>
  <c r="T63" i="44"/>
  <c r="S63" i="44"/>
  <c r="R63" i="44"/>
  <c r="Q63" i="44"/>
  <c r="P63" i="44"/>
  <c r="E63" i="44"/>
  <c r="U62" i="44"/>
  <c r="T62" i="44"/>
  <c r="S62" i="44"/>
  <c r="R62" i="44"/>
  <c r="Q62" i="44"/>
  <c r="P62" i="44"/>
  <c r="E62" i="44"/>
  <c r="S61" i="44"/>
  <c r="R61" i="44"/>
  <c r="Q61" i="44"/>
  <c r="P61" i="44"/>
  <c r="E61" i="44"/>
  <c r="V59" i="44"/>
  <c r="O59" i="44"/>
  <c r="N59" i="44"/>
  <c r="M59" i="44"/>
  <c r="L59" i="44"/>
  <c r="K59" i="44"/>
  <c r="S59" i="44" s="1"/>
  <c r="J59" i="44"/>
  <c r="R59" i="44" s="1"/>
  <c r="I59" i="44"/>
  <c r="H59" i="44"/>
  <c r="G59" i="44"/>
  <c r="F59" i="44"/>
  <c r="C59" i="44"/>
  <c r="B59" i="44"/>
  <c r="E59" i="44" s="1"/>
  <c r="S58" i="44"/>
  <c r="R58" i="44"/>
  <c r="Q58" i="44"/>
  <c r="P58" i="44"/>
  <c r="E58" i="44"/>
  <c r="T58" i="44" s="1"/>
  <c r="S57" i="44"/>
  <c r="R57" i="44"/>
  <c r="Q57" i="44"/>
  <c r="P57" i="44"/>
  <c r="E57" i="44"/>
  <c r="S56" i="44"/>
  <c r="R56" i="44"/>
  <c r="Q56" i="44"/>
  <c r="P56" i="44"/>
  <c r="E56" i="44"/>
  <c r="U55" i="44"/>
  <c r="S55" i="44"/>
  <c r="R55" i="44"/>
  <c r="Q55" i="44"/>
  <c r="P55" i="44"/>
  <c r="E55" i="44"/>
  <c r="T55" i="44" s="1"/>
  <c r="V53" i="44"/>
  <c r="O53" i="44"/>
  <c r="N53" i="44"/>
  <c r="M53" i="44"/>
  <c r="L53" i="44"/>
  <c r="K53" i="44"/>
  <c r="S53" i="44" s="1"/>
  <c r="J53" i="44"/>
  <c r="R53" i="44" s="1"/>
  <c r="I53" i="44"/>
  <c r="H53" i="44"/>
  <c r="G53" i="44"/>
  <c r="F53" i="44"/>
  <c r="C53" i="44"/>
  <c r="B53" i="44"/>
  <c r="S52" i="44"/>
  <c r="R52" i="44"/>
  <c r="Q52" i="44"/>
  <c r="P52" i="44"/>
  <c r="E52" i="44"/>
  <c r="U51" i="44"/>
  <c r="S51" i="44"/>
  <c r="R51" i="44"/>
  <c r="Q51" i="44"/>
  <c r="P51" i="44"/>
  <c r="E51" i="44"/>
  <c r="T51" i="44" s="1"/>
  <c r="S50" i="44"/>
  <c r="R50" i="44"/>
  <c r="Q50" i="44"/>
  <c r="P50" i="44"/>
  <c r="E50" i="44"/>
  <c r="S49" i="44"/>
  <c r="R49" i="44"/>
  <c r="Q49" i="44"/>
  <c r="P49" i="44"/>
  <c r="E49" i="44"/>
  <c r="U49" i="44" s="1"/>
  <c r="U48" i="44"/>
  <c r="S48" i="44"/>
  <c r="R48" i="44"/>
  <c r="Q48" i="44"/>
  <c r="P48" i="44"/>
  <c r="E48" i="44"/>
  <c r="T48" i="44" s="1"/>
  <c r="S47" i="44"/>
  <c r="R47" i="44"/>
  <c r="Q47" i="44"/>
  <c r="P47" i="44"/>
  <c r="E47" i="44"/>
  <c r="T47" i="44" s="1"/>
  <c r="S46" i="44"/>
  <c r="R46" i="44"/>
  <c r="Q46" i="44"/>
  <c r="P46" i="44"/>
  <c r="E46" i="44"/>
  <c r="S45" i="44"/>
  <c r="R45" i="44"/>
  <c r="Q45" i="44"/>
  <c r="P45" i="44"/>
  <c r="E45" i="44"/>
  <c r="S44" i="44"/>
  <c r="R44" i="44"/>
  <c r="Q44" i="44"/>
  <c r="P44" i="44"/>
  <c r="E44" i="44"/>
  <c r="U44" i="44" s="1"/>
  <c r="S43" i="44"/>
  <c r="R43" i="44"/>
  <c r="Q43" i="44"/>
  <c r="P43" i="44"/>
  <c r="E43" i="44"/>
  <c r="S42" i="44"/>
  <c r="R42" i="44"/>
  <c r="Q42" i="44"/>
  <c r="P42" i="44"/>
  <c r="E42" i="44"/>
  <c r="V40" i="44"/>
  <c r="O40" i="44"/>
  <c r="N40" i="44"/>
  <c r="M40" i="44"/>
  <c r="L40" i="44"/>
  <c r="K40" i="44"/>
  <c r="J40" i="44"/>
  <c r="R40" i="44" s="1"/>
  <c r="I40" i="44"/>
  <c r="H40" i="44"/>
  <c r="G40" i="44"/>
  <c r="F40" i="44"/>
  <c r="C40" i="44"/>
  <c r="B40" i="44"/>
  <c r="U39" i="44"/>
  <c r="S39" i="44"/>
  <c r="R39" i="44"/>
  <c r="Q39" i="44"/>
  <c r="P39" i="44"/>
  <c r="E39" i="44"/>
  <c r="T39" i="44" s="1"/>
  <c r="T38" i="44"/>
  <c r="S38" i="44"/>
  <c r="R38" i="44"/>
  <c r="Q38" i="44"/>
  <c r="P38" i="44"/>
  <c r="E38" i="44"/>
  <c r="U38" i="44" s="1"/>
  <c r="S37" i="44"/>
  <c r="R37" i="44"/>
  <c r="Q37" i="44"/>
  <c r="P37" i="44"/>
  <c r="E37" i="44"/>
  <c r="S36" i="44"/>
  <c r="R36" i="44"/>
  <c r="Q36" i="44"/>
  <c r="P36" i="44"/>
  <c r="E36" i="44"/>
  <c r="S35" i="44"/>
  <c r="R35" i="44"/>
  <c r="Q35" i="44"/>
  <c r="P35" i="44"/>
  <c r="T35" i="44" s="1"/>
  <c r="E35" i="44"/>
  <c r="V33" i="44"/>
  <c r="O33" i="44"/>
  <c r="N33" i="44"/>
  <c r="M33" i="44"/>
  <c r="L33" i="44"/>
  <c r="R33" i="44" s="1"/>
  <c r="K33" i="44"/>
  <c r="S33" i="44" s="1"/>
  <c r="J33" i="44"/>
  <c r="I33" i="44"/>
  <c r="H33" i="44"/>
  <c r="G33" i="44"/>
  <c r="F33" i="44"/>
  <c r="C33" i="44"/>
  <c r="B33" i="44"/>
  <c r="E33" i="44" s="1"/>
  <c r="U32" i="44"/>
  <c r="S32" i="44"/>
  <c r="R32" i="44"/>
  <c r="Q32" i="44"/>
  <c r="P32" i="44"/>
  <c r="E32" i="44"/>
  <c r="V30" i="44"/>
  <c r="O30" i="44"/>
  <c r="N30" i="44"/>
  <c r="M30" i="44"/>
  <c r="L30" i="44"/>
  <c r="K30" i="44"/>
  <c r="S30" i="44" s="1"/>
  <c r="J30" i="44"/>
  <c r="R30" i="44" s="1"/>
  <c r="I30" i="44"/>
  <c r="H30" i="44"/>
  <c r="G30" i="44"/>
  <c r="F30" i="44"/>
  <c r="C30" i="44"/>
  <c r="B30" i="44"/>
  <c r="S29" i="44"/>
  <c r="R29" i="44"/>
  <c r="Q29" i="44"/>
  <c r="P29" i="44"/>
  <c r="E29" i="44"/>
  <c r="U29" i="44" s="1"/>
  <c r="U28" i="44"/>
  <c r="S28" i="44"/>
  <c r="R28" i="44"/>
  <c r="Q28" i="44"/>
  <c r="P28" i="44"/>
  <c r="E28" i="44"/>
  <c r="T28" i="44" s="1"/>
  <c r="S27" i="44"/>
  <c r="R27" i="44"/>
  <c r="Q27" i="44"/>
  <c r="P27" i="44"/>
  <c r="E27" i="44"/>
  <c r="U26" i="44"/>
  <c r="T26" i="44"/>
  <c r="S26" i="44"/>
  <c r="R26" i="44"/>
  <c r="Q26" i="44"/>
  <c r="P26" i="44"/>
  <c r="E26" i="44"/>
  <c r="V24" i="44"/>
  <c r="R24" i="44"/>
  <c r="O24" i="44"/>
  <c r="N24" i="44"/>
  <c r="M24" i="44"/>
  <c r="L24" i="44"/>
  <c r="K24" i="44"/>
  <c r="S24" i="44" s="1"/>
  <c r="J24" i="44"/>
  <c r="I24" i="44"/>
  <c r="H24" i="44"/>
  <c r="G24" i="44"/>
  <c r="F24" i="44"/>
  <c r="C24" i="44"/>
  <c r="B24" i="44"/>
  <c r="E24" i="44" s="1"/>
  <c r="U23" i="44"/>
  <c r="S23" i="44"/>
  <c r="R23" i="44"/>
  <c r="Q23" i="44"/>
  <c r="P23" i="44"/>
  <c r="E23" i="44"/>
  <c r="T23" i="44" s="1"/>
  <c r="S22" i="44"/>
  <c r="R22" i="44"/>
  <c r="Q22" i="44"/>
  <c r="P22" i="44"/>
  <c r="E22" i="44"/>
  <c r="U22" i="44" s="1"/>
  <c r="T21" i="44"/>
  <c r="S21" i="44"/>
  <c r="R21" i="44"/>
  <c r="Q21" i="44"/>
  <c r="P21" i="44"/>
  <c r="E21" i="44"/>
  <c r="U21" i="44" s="1"/>
  <c r="T20" i="44"/>
  <c r="S20" i="44"/>
  <c r="R20" i="44"/>
  <c r="Q20" i="44"/>
  <c r="P20" i="44"/>
  <c r="E20" i="44"/>
  <c r="U20" i="44" s="1"/>
  <c r="S19" i="44"/>
  <c r="R19" i="44"/>
  <c r="Q19" i="44"/>
  <c r="P19" i="44"/>
  <c r="E19" i="44"/>
  <c r="S18" i="44"/>
  <c r="R18" i="44"/>
  <c r="Q18" i="44"/>
  <c r="P18" i="44"/>
  <c r="E18" i="44"/>
  <c r="U18" i="44" s="1"/>
  <c r="T17" i="44"/>
  <c r="S17" i="44"/>
  <c r="R17" i="44"/>
  <c r="Q17" i="44"/>
  <c r="P17" i="44"/>
  <c r="E17" i="44"/>
  <c r="U17" i="44" s="1"/>
  <c r="V15" i="44"/>
  <c r="Q15" i="44"/>
  <c r="O15" i="44"/>
  <c r="N15" i="44"/>
  <c r="M15" i="44"/>
  <c r="L15" i="44"/>
  <c r="R15" i="44" s="1"/>
  <c r="K15" i="44"/>
  <c r="J15" i="44"/>
  <c r="I15" i="44"/>
  <c r="H15" i="44"/>
  <c r="P15" i="44" s="1"/>
  <c r="G15" i="44"/>
  <c r="F15" i="44"/>
  <c r="C15" i="44"/>
  <c r="E15" i="44" s="1"/>
  <c r="B15" i="44"/>
  <c r="S14" i="44"/>
  <c r="R14" i="44"/>
  <c r="Q14" i="44"/>
  <c r="P14" i="44"/>
  <c r="E14" i="44"/>
  <c r="S13" i="44"/>
  <c r="R13" i="44"/>
  <c r="Q13" i="44"/>
  <c r="P13" i="44"/>
  <c r="E13" i="44"/>
  <c r="S12" i="44"/>
  <c r="R12" i="44"/>
  <c r="Q12" i="44"/>
  <c r="P12" i="44"/>
  <c r="E12" i="44"/>
  <c r="S11" i="44"/>
  <c r="R11" i="44"/>
  <c r="Q11" i="44"/>
  <c r="P11" i="44"/>
  <c r="E11" i="44"/>
  <c r="U11" i="44" s="1"/>
  <c r="S10" i="44"/>
  <c r="R10" i="44"/>
  <c r="Q10" i="44"/>
  <c r="P10" i="44"/>
  <c r="E10" i="44"/>
  <c r="U10" i="44" s="1"/>
  <c r="T9" i="44"/>
  <c r="S9" i="44"/>
  <c r="R9" i="44"/>
  <c r="Q9" i="44"/>
  <c r="P9" i="44"/>
  <c r="E9" i="44"/>
  <c r="U9" i="44" s="1"/>
  <c r="S94" i="43"/>
  <c r="R94" i="43"/>
  <c r="Q94" i="43"/>
  <c r="P94" i="43"/>
  <c r="E94" i="43"/>
  <c r="U94" i="43" s="1"/>
  <c r="U93" i="43"/>
  <c r="S93" i="43"/>
  <c r="R93" i="43"/>
  <c r="Q93" i="43"/>
  <c r="P93" i="43"/>
  <c r="E93" i="43"/>
  <c r="T93" i="43" s="1"/>
  <c r="S92" i="43"/>
  <c r="R92" i="43"/>
  <c r="Q92" i="43"/>
  <c r="P92" i="43"/>
  <c r="E92" i="43"/>
  <c r="S91" i="43"/>
  <c r="R91" i="43"/>
  <c r="Q91" i="43"/>
  <c r="P91" i="43"/>
  <c r="E91" i="43"/>
  <c r="U91" i="43" s="1"/>
  <c r="U90" i="43"/>
  <c r="S90" i="43"/>
  <c r="R90" i="43"/>
  <c r="Q90" i="43"/>
  <c r="P90" i="43"/>
  <c r="E90" i="43"/>
  <c r="T90" i="43" s="1"/>
  <c r="U89" i="43"/>
  <c r="S89" i="43"/>
  <c r="R89" i="43"/>
  <c r="Q89" i="43"/>
  <c r="P89" i="43"/>
  <c r="E89" i="43"/>
  <c r="T89" i="43" s="1"/>
  <c r="U88" i="43"/>
  <c r="T88" i="43"/>
  <c r="S88" i="43"/>
  <c r="R88" i="43"/>
  <c r="Q88" i="43"/>
  <c r="P88" i="43"/>
  <c r="E88" i="43"/>
  <c r="U87" i="43"/>
  <c r="T87" i="43"/>
  <c r="S87" i="43"/>
  <c r="R87" i="43"/>
  <c r="Q87" i="43"/>
  <c r="P87" i="43"/>
  <c r="E87" i="43"/>
  <c r="V73" i="43"/>
  <c r="O73" i="43"/>
  <c r="N73" i="43"/>
  <c r="M73" i="43"/>
  <c r="L73" i="43"/>
  <c r="K73" i="43"/>
  <c r="J73" i="43"/>
  <c r="R73" i="43" s="1"/>
  <c r="I73" i="43"/>
  <c r="H73" i="43"/>
  <c r="G73" i="43"/>
  <c r="F73" i="43"/>
  <c r="C73" i="43"/>
  <c r="B73" i="43"/>
  <c r="V72" i="43"/>
  <c r="S72" i="43"/>
  <c r="O72" i="43"/>
  <c r="N72" i="43"/>
  <c r="M72" i="43"/>
  <c r="L72" i="43"/>
  <c r="K72" i="43"/>
  <c r="J72" i="43"/>
  <c r="I72" i="43"/>
  <c r="H72" i="43"/>
  <c r="G72" i="43"/>
  <c r="F72" i="43"/>
  <c r="C72" i="43"/>
  <c r="E72" i="43" s="1"/>
  <c r="B72" i="43"/>
  <c r="V71" i="43"/>
  <c r="O71" i="43"/>
  <c r="N71" i="43"/>
  <c r="M71" i="43"/>
  <c r="L71" i="43"/>
  <c r="K71" i="43"/>
  <c r="J71" i="43"/>
  <c r="R71" i="43" s="1"/>
  <c r="I71" i="43"/>
  <c r="H71" i="43"/>
  <c r="G71" i="43"/>
  <c r="F71" i="43"/>
  <c r="E71" i="43"/>
  <c r="C71" i="43"/>
  <c r="B71" i="43"/>
  <c r="U70" i="43"/>
  <c r="S70" i="43"/>
  <c r="R70" i="43"/>
  <c r="Q70" i="43"/>
  <c r="P70" i="43"/>
  <c r="E70" i="43"/>
  <c r="T70" i="43" s="1"/>
  <c r="S69" i="43"/>
  <c r="R69" i="43"/>
  <c r="Q69" i="43"/>
  <c r="P69" i="43"/>
  <c r="E69" i="43"/>
  <c r="V67" i="43"/>
  <c r="O67" i="43"/>
  <c r="N67" i="43"/>
  <c r="M67" i="43"/>
  <c r="L67" i="43"/>
  <c r="K67" i="43"/>
  <c r="J67" i="43"/>
  <c r="I67" i="43"/>
  <c r="H67" i="43"/>
  <c r="G67" i="43"/>
  <c r="F67" i="43"/>
  <c r="C67" i="43"/>
  <c r="B67" i="43"/>
  <c r="V66" i="43"/>
  <c r="O66" i="43"/>
  <c r="N66" i="43"/>
  <c r="M66" i="43"/>
  <c r="L66" i="43"/>
  <c r="K66" i="43"/>
  <c r="S66" i="43" s="1"/>
  <c r="J66" i="43"/>
  <c r="R66" i="43" s="1"/>
  <c r="I66" i="43"/>
  <c r="H66" i="43"/>
  <c r="P66" i="43" s="1"/>
  <c r="G66" i="43"/>
  <c r="F66" i="43"/>
  <c r="C66" i="43"/>
  <c r="B66" i="43"/>
  <c r="S65" i="43"/>
  <c r="R65" i="43"/>
  <c r="Q65" i="43"/>
  <c r="P65" i="43"/>
  <c r="E65" i="43"/>
  <c r="U65" i="43" s="1"/>
  <c r="U64" i="43"/>
  <c r="S64" i="43"/>
  <c r="R64" i="43"/>
  <c r="Q64" i="43"/>
  <c r="P64" i="43"/>
  <c r="E64" i="43"/>
  <c r="T64" i="43" s="1"/>
  <c r="U63" i="43"/>
  <c r="T63" i="43"/>
  <c r="S63" i="43"/>
  <c r="R63" i="43"/>
  <c r="Q63" i="43"/>
  <c r="P63" i="43"/>
  <c r="E63" i="43"/>
  <c r="S62" i="43"/>
  <c r="R62" i="43"/>
  <c r="Q62" i="43"/>
  <c r="P62" i="43"/>
  <c r="E62" i="43"/>
  <c r="S61" i="43"/>
  <c r="R61" i="43"/>
  <c r="Q61" i="43"/>
  <c r="P61" i="43"/>
  <c r="E61" i="43"/>
  <c r="V59" i="43"/>
  <c r="S59" i="43"/>
  <c r="O59" i="43"/>
  <c r="N59" i="43"/>
  <c r="M59" i="43"/>
  <c r="L59" i="43"/>
  <c r="K59" i="43"/>
  <c r="J59" i="43"/>
  <c r="R59" i="43" s="1"/>
  <c r="I59" i="43"/>
  <c r="H59" i="43"/>
  <c r="G59" i="43"/>
  <c r="F59" i="43"/>
  <c r="C59" i="43"/>
  <c r="B59" i="43"/>
  <c r="S58" i="43"/>
  <c r="R58" i="43"/>
  <c r="Q58" i="43"/>
  <c r="P58" i="43"/>
  <c r="E58" i="43"/>
  <c r="U58" i="43" s="1"/>
  <c r="U57" i="43"/>
  <c r="S57" i="43"/>
  <c r="R57" i="43"/>
  <c r="Q57" i="43"/>
  <c r="P57" i="43"/>
  <c r="E57" i="43"/>
  <c r="T57" i="43" s="1"/>
  <c r="U56" i="43"/>
  <c r="T56" i="43"/>
  <c r="S56" i="43"/>
  <c r="R56" i="43"/>
  <c r="Q56" i="43"/>
  <c r="P56" i="43"/>
  <c r="E56" i="43"/>
  <c r="T55" i="43"/>
  <c r="S55" i="43"/>
  <c r="R55" i="43"/>
  <c r="Q55" i="43"/>
  <c r="P55" i="43"/>
  <c r="E55" i="43"/>
  <c r="U55" i="43" s="1"/>
  <c r="V53" i="43"/>
  <c r="O53" i="43"/>
  <c r="N53" i="43"/>
  <c r="M53" i="43"/>
  <c r="L53" i="43"/>
  <c r="K53" i="43"/>
  <c r="S53" i="43" s="1"/>
  <c r="J53" i="43"/>
  <c r="R53" i="43" s="1"/>
  <c r="I53" i="43"/>
  <c r="H53" i="43"/>
  <c r="G53" i="43"/>
  <c r="F53" i="43"/>
  <c r="C53" i="43"/>
  <c r="B53" i="43"/>
  <c r="S52" i="43"/>
  <c r="R52" i="43"/>
  <c r="Q52" i="43"/>
  <c r="P52" i="43"/>
  <c r="E52" i="43"/>
  <c r="U51" i="43"/>
  <c r="S51" i="43"/>
  <c r="R51" i="43"/>
  <c r="Q51" i="43"/>
  <c r="P51" i="43"/>
  <c r="E51" i="43"/>
  <c r="T51" i="43" s="1"/>
  <c r="S50" i="43"/>
  <c r="R50" i="43"/>
  <c r="Q50" i="43"/>
  <c r="P50" i="43"/>
  <c r="E50" i="43"/>
  <c r="S49" i="43"/>
  <c r="R49" i="43"/>
  <c r="Q49" i="43"/>
  <c r="P49" i="43"/>
  <c r="E49" i="43"/>
  <c r="U49" i="43" s="1"/>
  <c r="S48" i="43"/>
  <c r="R48" i="43"/>
  <c r="Q48" i="43"/>
  <c r="P48" i="43"/>
  <c r="E48" i="43"/>
  <c r="T48" i="43" s="1"/>
  <c r="S47" i="43"/>
  <c r="R47" i="43"/>
  <c r="Q47" i="43"/>
  <c r="P47" i="43"/>
  <c r="E47" i="43"/>
  <c r="T46" i="43"/>
  <c r="S46" i="43"/>
  <c r="R46" i="43"/>
  <c r="Q46" i="43"/>
  <c r="P46" i="43"/>
  <c r="E46" i="43"/>
  <c r="U46" i="43" s="1"/>
  <c r="S45" i="43"/>
  <c r="R45" i="43"/>
  <c r="Q45" i="43"/>
  <c r="P45" i="43"/>
  <c r="E45" i="43"/>
  <c r="T45" i="43" s="1"/>
  <c r="U44" i="43"/>
  <c r="S44" i="43"/>
  <c r="R44" i="43"/>
  <c r="Q44" i="43"/>
  <c r="P44" i="43"/>
  <c r="E44" i="43"/>
  <c r="T44" i="43" s="1"/>
  <c r="T43" i="43"/>
  <c r="S43" i="43"/>
  <c r="R43" i="43"/>
  <c r="Q43" i="43"/>
  <c r="P43" i="43"/>
  <c r="E43" i="43"/>
  <c r="U43" i="43" s="1"/>
  <c r="U42" i="43"/>
  <c r="T42" i="43"/>
  <c r="S42" i="43"/>
  <c r="R42" i="43"/>
  <c r="Q42" i="43"/>
  <c r="P42" i="43"/>
  <c r="E42" i="43"/>
  <c r="V40" i="43"/>
  <c r="Q40" i="43"/>
  <c r="O40" i="43"/>
  <c r="N40" i="43"/>
  <c r="M40" i="43"/>
  <c r="L40" i="43"/>
  <c r="K40" i="43"/>
  <c r="J40" i="43"/>
  <c r="I40" i="43"/>
  <c r="H40" i="43"/>
  <c r="P40" i="43" s="1"/>
  <c r="G40" i="43"/>
  <c r="F40" i="43"/>
  <c r="C40" i="43"/>
  <c r="B40" i="43"/>
  <c r="E40" i="43" s="1"/>
  <c r="S39" i="43"/>
  <c r="R39" i="43"/>
  <c r="Q39" i="43"/>
  <c r="P39" i="43"/>
  <c r="E39" i="43"/>
  <c r="U39" i="43" s="1"/>
  <c r="U38" i="43"/>
  <c r="T38" i="43"/>
  <c r="S38" i="43"/>
  <c r="R38" i="43"/>
  <c r="Q38" i="43"/>
  <c r="P38" i="43"/>
  <c r="E38" i="43"/>
  <c r="U37" i="43"/>
  <c r="S37" i="43"/>
  <c r="R37" i="43"/>
  <c r="Q37" i="43"/>
  <c r="P37" i="43"/>
  <c r="E37" i="43"/>
  <c r="T37" i="43" s="1"/>
  <c r="T36" i="43"/>
  <c r="S36" i="43"/>
  <c r="R36" i="43"/>
  <c r="Q36" i="43"/>
  <c r="P36" i="43"/>
  <c r="E36" i="43"/>
  <c r="S35" i="43"/>
  <c r="R35" i="43"/>
  <c r="Q35" i="43"/>
  <c r="U35" i="43" s="1"/>
  <c r="P35" i="43"/>
  <c r="E35" i="43"/>
  <c r="V33" i="43"/>
  <c r="O33" i="43"/>
  <c r="N33" i="43"/>
  <c r="M33" i="43"/>
  <c r="L33" i="43"/>
  <c r="K33" i="43"/>
  <c r="S33" i="43" s="1"/>
  <c r="J33" i="43"/>
  <c r="I33" i="43"/>
  <c r="H33" i="43"/>
  <c r="P33" i="43" s="1"/>
  <c r="G33" i="43"/>
  <c r="F33" i="43"/>
  <c r="C33" i="43"/>
  <c r="B33" i="43"/>
  <c r="E33" i="43" s="1"/>
  <c r="T32" i="43"/>
  <c r="S32" i="43"/>
  <c r="R32" i="43"/>
  <c r="Q32" i="43"/>
  <c r="P32" i="43"/>
  <c r="E32" i="43"/>
  <c r="V30" i="43"/>
  <c r="O30" i="43"/>
  <c r="N30" i="43"/>
  <c r="M30" i="43"/>
  <c r="L30" i="43"/>
  <c r="K30" i="43"/>
  <c r="S30" i="43" s="1"/>
  <c r="J30" i="43"/>
  <c r="R30" i="43" s="1"/>
  <c r="I30" i="43"/>
  <c r="H30" i="43"/>
  <c r="G30" i="43"/>
  <c r="F30" i="43"/>
  <c r="C30" i="43"/>
  <c r="B30" i="43"/>
  <c r="E30" i="43" s="1"/>
  <c r="U29" i="43"/>
  <c r="S29" i="43"/>
  <c r="R29" i="43"/>
  <c r="Q29" i="43"/>
  <c r="P29" i="43"/>
  <c r="E29" i="43"/>
  <c r="T29" i="43" s="1"/>
  <c r="T28" i="43"/>
  <c r="S28" i="43"/>
  <c r="R28" i="43"/>
  <c r="Q28" i="43"/>
  <c r="P28" i="43"/>
  <c r="E28" i="43"/>
  <c r="U28" i="43" s="1"/>
  <c r="U27" i="43"/>
  <c r="T27" i="43"/>
  <c r="S27" i="43"/>
  <c r="R27" i="43"/>
  <c r="Q27" i="43"/>
  <c r="P27" i="43"/>
  <c r="E27" i="43"/>
  <c r="S26" i="43"/>
  <c r="R26" i="43"/>
  <c r="Q26" i="43"/>
  <c r="P26" i="43"/>
  <c r="E26" i="43"/>
  <c r="V24" i="43"/>
  <c r="O24" i="43"/>
  <c r="N24" i="43"/>
  <c r="M24" i="43"/>
  <c r="L24" i="43"/>
  <c r="K24" i="43"/>
  <c r="S24" i="43" s="1"/>
  <c r="J24" i="43"/>
  <c r="R24" i="43" s="1"/>
  <c r="I24" i="43"/>
  <c r="Q24" i="43" s="1"/>
  <c r="H24" i="43"/>
  <c r="G24" i="43"/>
  <c r="F24" i="43"/>
  <c r="C24" i="43"/>
  <c r="E24" i="43" s="1"/>
  <c r="B24" i="43"/>
  <c r="T23" i="43"/>
  <c r="S23" i="43"/>
  <c r="R23" i="43"/>
  <c r="Q23" i="43"/>
  <c r="P23" i="43"/>
  <c r="E23" i="43"/>
  <c r="U23" i="43" s="1"/>
  <c r="S22" i="43"/>
  <c r="R22" i="43"/>
  <c r="Q22" i="43"/>
  <c r="P22" i="43"/>
  <c r="E22" i="43"/>
  <c r="S21" i="43"/>
  <c r="R21" i="43"/>
  <c r="Q21" i="43"/>
  <c r="P21" i="43"/>
  <c r="E21" i="43"/>
  <c r="U21" i="43" s="1"/>
  <c r="U20" i="43"/>
  <c r="S20" i="43"/>
  <c r="R20" i="43"/>
  <c r="Q20" i="43"/>
  <c r="P20" i="43"/>
  <c r="E20" i="43"/>
  <c r="T20" i="43" s="1"/>
  <c r="T19" i="43"/>
  <c r="S19" i="43"/>
  <c r="R19" i="43"/>
  <c r="Q19" i="43"/>
  <c r="P19" i="43"/>
  <c r="E19" i="43"/>
  <c r="U19" i="43" s="1"/>
  <c r="T18" i="43"/>
  <c r="S18" i="43"/>
  <c r="R18" i="43"/>
  <c r="Q18" i="43"/>
  <c r="P18" i="43"/>
  <c r="E18" i="43"/>
  <c r="U18" i="43" s="1"/>
  <c r="S17" i="43"/>
  <c r="R17" i="43"/>
  <c r="Q17" i="43"/>
  <c r="P17" i="43"/>
  <c r="E17" i="43"/>
  <c r="V15" i="43"/>
  <c r="O15" i="43"/>
  <c r="N15" i="43"/>
  <c r="M15" i="43"/>
  <c r="L15" i="43"/>
  <c r="K15" i="43"/>
  <c r="J15" i="43"/>
  <c r="I15" i="43"/>
  <c r="Q15" i="43" s="1"/>
  <c r="H15" i="43"/>
  <c r="P15" i="43" s="1"/>
  <c r="G15" i="43"/>
  <c r="F15" i="43"/>
  <c r="C15" i="43"/>
  <c r="B15" i="43"/>
  <c r="E15" i="43" s="1"/>
  <c r="T14" i="43"/>
  <c r="S14" i="43"/>
  <c r="R14" i="43"/>
  <c r="Q14" i="43"/>
  <c r="P14" i="43"/>
  <c r="E14" i="43"/>
  <c r="U14" i="43" s="1"/>
  <c r="U13" i="43"/>
  <c r="S13" i="43"/>
  <c r="R13" i="43"/>
  <c r="Q13" i="43"/>
  <c r="P13" i="43"/>
  <c r="E13" i="43"/>
  <c r="T13" i="43" s="1"/>
  <c r="S12" i="43"/>
  <c r="R12" i="43"/>
  <c r="Q12" i="43"/>
  <c r="P12" i="43"/>
  <c r="E12" i="43"/>
  <c r="U11" i="43"/>
  <c r="S11" i="43"/>
  <c r="R11" i="43"/>
  <c r="Q11" i="43"/>
  <c r="P11" i="43"/>
  <c r="E11" i="43"/>
  <c r="T11" i="43" s="1"/>
  <c r="S10" i="43"/>
  <c r="R10" i="43"/>
  <c r="Q10" i="43"/>
  <c r="P10" i="43"/>
  <c r="E10" i="43"/>
  <c r="S9" i="43"/>
  <c r="R9" i="43"/>
  <c r="Q9" i="43"/>
  <c r="P9" i="43"/>
  <c r="E9" i="43"/>
  <c r="U94" i="42"/>
  <c r="S94" i="42"/>
  <c r="R94" i="42"/>
  <c r="Q94" i="42"/>
  <c r="P94" i="42"/>
  <c r="E94" i="42"/>
  <c r="T94" i="42" s="1"/>
  <c r="T93" i="42"/>
  <c r="S93" i="42"/>
  <c r="R93" i="42"/>
  <c r="Q93" i="42"/>
  <c r="P93" i="42"/>
  <c r="E93" i="42"/>
  <c r="U93" i="42" s="1"/>
  <c r="U92" i="42"/>
  <c r="T92" i="42"/>
  <c r="S92" i="42"/>
  <c r="R92" i="42"/>
  <c r="Q92" i="42"/>
  <c r="P92" i="42"/>
  <c r="E92" i="42"/>
  <c r="S91" i="42"/>
  <c r="R91" i="42"/>
  <c r="Q91" i="42"/>
  <c r="P91" i="42"/>
  <c r="E91" i="42"/>
  <c r="S90" i="42"/>
  <c r="R90" i="42"/>
  <c r="Q90" i="42"/>
  <c r="P90" i="42"/>
  <c r="E90" i="42"/>
  <c r="U90" i="42" s="1"/>
  <c r="S89" i="42"/>
  <c r="R89" i="42"/>
  <c r="Q89" i="42"/>
  <c r="P89" i="42"/>
  <c r="E89" i="42"/>
  <c r="S88" i="42"/>
  <c r="R88" i="42"/>
  <c r="Q88" i="42"/>
  <c r="P88" i="42"/>
  <c r="E88" i="42"/>
  <c r="S87" i="42"/>
  <c r="R87" i="42"/>
  <c r="Q87" i="42"/>
  <c r="P87" i="42"/>
  <c r="E87" i="42"/>
  <c r="U87" i="42" s="1"/>
  <c r="V73" i="42"/>
  <c r="O73" i="42"/>
  <c r="N73" i="42"/>
  <c r="M73" i="42"/>
  <c r="L73" i="42"/>
  <c r="K73" i="42"/>
  <c r="S73" i="42" s="1"/>
  <c r="J73" i="42"/>
  <c r="I73" i="42"/>
  <c r="H73" i="42"/>
  <c r="G73" i="42"/>
  <c r="F73" i="42"/>
  <c r="C73" i="42"/>
  <c r="B73" i="42"/>
  <c r="V72" i="42"/>
  <c r="O72" i="42"/>
  <c r="N72" i="42"/>
  <c r="M72" i="42"/>
  <c r="L72" i="42"/>
  <c r="K72" i="42"/>
  <c r="J72" i="42"/>
  <c r="I72" i="42"/>
  <c r="H72" i="42"/>
  <c r="G72" i="42"/>
  <c r="F72" i="42"/>
  <c r="C72" i="42"/>
  <c r="B72" i="42"/>
  <c r="E72" i="42" s="1"/>
  <c r="V71" i="42"/>
  <c r="O71" i="42"/>
  <c r="N71" i="42"/>
  <c r="M71" i="42"/>
  <c r="L71" i="42"/>
  <c r="K71" i="42"/>
  <c r="J71" i="42"/>
  <c r="R71" i="42" s="1"/>
  <c r="I71" i="42"/>
  <c r="H71" i="42"/>
  <c r="G71" i="42"/>
  <c r="F71" i="42"/>
  <c r="C71" i="42"/>
  <c r="B71" i="42"/>
  <c r="T70" i="42"/>
  <c r="S70" i="42"/>
  <c r="R70" i="42"/>
  <c r="Q70" i="42"/>
  <c r="P70" i="42"/>
  <c r="E70" i="42"/>
  <c r="U70" i="42" s="1"/>
  <c r="S69" i="42"/>
  <c r="R69" i="42"/>
  <c r="Q69" i="42"/>
  <c r="U69" i="42" s="1"/>
  <c r="P69" i="42"/>
  <c r="E69" i="42"/>
  <c r="V67" i="42"/>
  <c r="O67" i="42"/>
  <c r="N67" i="42"/>
  <c r="M67" i="42"/>
  <c r="L67" i="42"/>
  <c r="K67" i="42"/>
  <c r="J67" i="42"/>
  <c r="I67" i="42"/>
  <c r="H67" i="42"/>
  <c r="G67" i="42"/>
  <c r="F67" i="42"/>
  <c r="C67" i="42"/>
  <c r="B67" i="42"/>
  <c r="V66" i="42"/>
  <c r="O66" i="42"/>
  <c r="N66" i="42"/>
  <c r="M66" i="42"/>
  <c r="L66" i="42"/>
  <c r="K66" i="42"/>
  <c r="S66" i="42" s="1"/>
  <c r="J66" i="42"/>
  <c r="R66" i="42" s="1"/>
  <c r="I66" i="42"/>
  <c r="Q66" i="42" s="1"/>
  <c r="H66" i="42"/>
  <c r="G66" i="42"/>
  <c r="F66" i="42"/>
  <c r="C66" i="42"/>
  <c r="B66" i="42"/>
  <c r="E66" i="42" s="1"/>
  <c r="U65" i="42"/>
  <c r="S65" i="42"/>
  <c r="R65" i="42"/>
  <c r="Q65" i="42"/>
  <c r="P65" i="42"/>
  <c r="E65" i="42"/>
  <c r="T65" i="42" s="1"/>
  <c r="T64" i="42"/>
  <c r="S64" i="42"/>
  <c r="R64" i="42"/>
  <c r="Q64" i="42"/>
  <c r="P64" i="42"/>
  <c r="E64" i="42"/>
  <c r="U64" i="42" s="1"/>
  <c r="S63" i="42"/>
  <c r="R63" i="42"/>
  <c r="Q63" i="42"/>
  <c r="P63" i="42"/>
  <c r="E63" i="42"/>
  <c r="S62" i="42"/>
  <c r="R62" i="42"/>
  <c r="Q62" i="42"/>
  <c r="P62" i="42"/>
  <c r="E62" i="42"/>
  <c r="T62" i="42" s="1"/>
  <c r="S61" i="42"/>
  <c r="R61" i="42"/>
  <c r="Q61" i="42"/>
  <c r="P61" i="42"/>
  <c r="E61" i="42"/>
  <c r="V59" i="42"/>
  <c r="O59" i="42"/>
  <c r="N59" i="42"/>
  <c r="M59" i="42"/>
  <c r="L59" i="42"/>
  <c r="K59" i="42"/>
  <c r="S59" i="42" s="1"/>
  <c r="J59" i="42"/>
  <c r="R59" i="42" s="1"/>
  <c r="I59" i="42"/>
  <c r="H59" i="42"/>
  <c r="G59" i="42"/>
  <c r="F59" i="42"/>
  <c r="C59" i="42"/>
  <c r="B59" i="42"/>
  <c r="S58" i="42"/>
  <c r="R58" i="42"/>
  <c r="Q58" i="42"/>
  <c r="P58" i="42"/>
  <c r="E58" i="42"/>
  <c r="S57" i="42"/>
  <c r="R57" i="42"/>
  <c r="Q57" i="42"/>
  <c r="P57" i="42"/>
  <c r="E57" i="42"/>
  <c r="U57" i="42" s="1"/>
  <c r="U56" i="42"/>
  <c r="S56" i="42"/>
  <c r="R56" i="42"/>
  <c r="Q56" i="42"/>
  <c r="P56" i="42"/>
  <c r="E56" i="42"/>
  <c r="T56" i="42" s="1"/>
  <c r="S55" i="42"/>
  <c r="R55" i="42"/>
  <c r="Q55" i="42"/>
  <c r="P55" i="42"/>
  <c r="E55" i="42"/>
  <c r="V53" i="42"/>
  <c r="O53" i="42"/>
  <c r="N53" i="42"/>
  <c r="M53" i="42"/>
  <c r="L53" i="42"/>
  <c r="K53" i="42"/>
  <c r="S53" i="42" s="1"/>
  <c r="J53" i="42"/>
  <c r="R53" i="42" s="1"/>
  <c r="I53" i="42"/>
  <c r="H53" i="42"/>
  <c r="G53" i="42"/>
  <c r="F53" i="42"/>
  <c r="C53" i="42"/>
  <c r="B53" i="42"/>
  <c r="E53" i="42" s="1"/>
  <c r="U52" i="42"/>
  <c r="S52" i="42"/>
  <c r="R52" i="42"/>
  <c r="Q52" i="42"/>
  <c r="P52" i="42"/>
  <c r="E52" i="42"/>
  <c r="T52" i="42" s="1"/>
  <c r="S51" i="42"/>
  <c r="R51" i="42"/>
  <c r="Q51" i="42"/>
  <c r="P51" i="42"/>
  <c r="E51" i="42"/>
  <c r="S50" i="42"/>
  <c r="R50" i="42"/>
  <c r="Q50" i="42"/>
  <c r="P50" i="42"/>
  <c r="E50" i="42"/>
  <c r="U50" i="42" s="1"/>
  <c r="U49" i="42"/>
  <c r="S49" i="42"/>
  <c r="R49" i="42"/>
  <c r="Q49" i="42"/>
  <c r="P49" i="42"/>
  <c r="E49" i="42"/>
  <c r="T49" i="42" s="1"/>
  <c r="T48" i="42"/>
  <c r="S48" i="42"/>
  <c r="R48" i="42"/>
  <c r="Q48" i="42"/>
  <c r="P48" i="42"/>
  <c r="E48" i="42"/>
  <c r="U48" i="42" s="1"/>
  <c r="S47" i="42"/>
  <c r="R47" i="42"/>
  <c r="Q47" i="42"/>
  <c r="P47" i="42"/>
  <c r="E47" i="42"/>
  <c r="S46" i="42"/>
  <c r="R46" i="42"/>
  <c r="Q46" i="42"/>
  <c r="P46" i="42"/>
  <c r="E46" i="42"/>
  <c r="T46" i="42" s="1"/>
  <c r="T45" i="42"/>
  <c r="S45" i="42"/>
  <c r="R45" i="42"/>
  <c r="Q45" i="42"/>
  <c r="P45" i="42"/>
  <c r="E45" i="42"/>
  <c r="U45" i="42" s="1"/>
  <c r="U44" i="42"/>
  <c r="S44" i="42"/>
  <c r="R44" i="42"/>
  <c r="Q44" i="42"/>
  <c r="P44" i="42"/>
  <c r="E44" i="42"/>
  <c r="T44" i="42" s="1"/>
  <c r="S43" i="42"/>
  <c r="R43" i="42"/>
  <c r="Q43" i="42"/>
  <c r="P43" i="42"/>
  <c r="E43" i="42"/>
  <c r="S42" i="42"/>
  <c r="R42" i="42"/>
  <c r="Q42" i="42"/>
  <c r="P42" i="42"/>
  <c r="E42" i="42"/>
  <c r="U42" i="42" s="1"/>
  <c r="V40" i="42"/>
  <c r="O40" i="42"/>
  <c r="N40" i="42"/>
  <c r="M40" i="42"/>
  <c r="L40" i="42"/>
  <c r="K40" i="42"/>
  <c r="J40" i="42"/>
  <c r="I40" i="42"/>
  <c r="H40" i="42"/>
  <c r="G40" i="42"/>
  <c r="F40" i="42"/>
  <c r="C40" i="42"/>
  <c r="E40" i="42" s="1"/>
  <c r="B40" i="42"/>
  <c r="S39" i="42"/>
  <c r="R39" i="42"/>
  <c r="Q39" i="42"/>
  <c r="P39" i="42"/>
  <c r="E39" i="42"/>
  <c r="S38" i="42"/>
  <c r="R38" i="42"/>
  <c r="Q38" i="42"/>
  <c r="P38" i="42"/>
  <c r="E38" i="42"/>
  <c r="U38" i="42" s="1"/>
  <c r="U37" i="42"/>
  <c r="S37" i="42"/>
  <c r="R37" i="42"/>
  <c r="Q37" i="42"/>
  <c r="P37" i="42"/>
  <c r="E37" i="42"/>
  <c r="T37" i="42" s="1"/>
  <c r="S36" i="42"/>
  <c r="R36" i="42"/>
  <c r="Q36" i="42"/>
  <c r="P36" i="42"/>
  <c r="E36" i="42"/>
  <c r="S35" i="42"/>
  <c r="R35" i="42"/>
  <c r="Q35" i="42"/>
  <c r="U35" i="42" s="1"/>
  <c r="P35" i="42"/>
  <c r="E35" i="42"/>
  <c r="T35" i="42" s="1"/>
  <c r="V33" i="42"/>
  <c r="O33" i="42"/>
  <c r="N33" i="42"/>
  <c r="M33" i="42"/>
  <c r="L33" i="42"/>
  <c r="K33" i="42"/>
  <c r="S33" i="42" s="1"/>
  <c r="J33" i="42"/>
  <c r="R33" i="42" s="1"/>
  <c r="I33" i="42"/>
  <c r="H33" i="42"/>
  <c r="P33" i="42" s="1"/>
  <c r="G33" i="42"/>
  <c r="F33" i="42"/>
  <c r="C33" i="42"/>
  <c r="B33" i="42"/>
  <c r="E33" i="42" s="1"/>
  <c r="U32" i="42"/>
  <c r="T32" i="42"/>
  <c r="S32" i="42"/>
  <c r="R32" i="42"/>
  <c r="Q32" i="42"/>
  <c r="P32" i="42"/>
  <c r="E32" i="42"/>
  <c r="V30" i="42"/>
  <c r="O30" i="42"/>
  <c r="N30" i="42"/>
  <c r="M30" i="42"/>
  <c r="L30" i="42"/>
  <c r="K30" i="42"/>
  <c r="S30" i="42" s="1"/>
  <c r="J30" i="42"/>
  <c r="R30" i="42" s="1"/>
  <c r="I30" i="42"/>
  <c r="H30" i="42"/>
  <c r="G30" i="42"/>
  <c r="F30" i="42"/>
  <c r="C30" i="42"/>
  <c r="B30" i="42"/>
  <c r="E30" i="42" s="1"/>
  <c r="U29" i="42"/>
  <c r="S29" i="42"/>
  <c r="R29" i="42"/>
  <c r="Q29" i="42"/>
  <c r="P29" i="42"/>
  <c r="E29" i="42"/>
  <c r="T29" i="42" s="1"/>
  <c r="S28" i="42"/>
  <c r="R28" i="42"/>
  <c r="Q28" i="42"/>
  <c r="P28" i="42"/>
  <c r="E28" i="42"/>
  <c r="U27" i="42"/>
  <c r="T27" i="42"/>
  <c r="S27" i="42"/>
  <c r="R27" i="42"/>
  <c r="Q27" i="42"/>
  <c r="P27" i="42"/>
  <c r="E27" i="42"/>
  <c r="U26" i="42"/>
  <c r="S26" i="42"/>
  <c r="R26" i="42"/>
  <c r="Q26" i="42"/>
  <c r="P26" i="42"/>
  <c r="E26" i="42"/>
  <c r="T26" i="42" s="1"/>
  <c r="V24" i="42"/>
  <c r="O24" i="42"/>
  <c r="N24" i="42"/>
  <c r="M24" i="42"/>
  <c r="L24" i="42"/>
  <c r="K24" i="42"/>
  <c r="S24" i="42" s="1"/>
  <c r="J24" i="42"/>
  <c r="R24" i="42" s="1"/>
  <c r="I24" i="42"/>
  <c r="H24" i="42"/>
  <c r="G24" i="42"/>
  <c r="F24" i="42"/>
  <c r="C24" i="42"/>
  <c r="B24" i="42"/>
  <c r="E24" i="42" s="1"/>
  <c r="U23" i="42"/>
  <c r="T23" i="42"/>
  <c r="S23" i="42"/>
  <c r="R23" i="42"/>
  <c r="Q23" i="42"/>
  <c r="P23" i="42"/>
  <c r="E23" i="42"/>
  <c r="U22" i="42"/>
  <c r="S22" i="42"/>
  <c r="R22" i="42"/>
  <c r="Q22" i="42"/>
  <c r="P22" i="42"/>
  <c r="E22" i="42"/>
  <c r="T22" i="42" s="1"/>
  <c r="T21" i="42"/>
  <c r="S21" i="42"/>
  <c r="R21" i="42"/>
  <c r="Q21" i="42"/>
  <c r="P21" i="42"/>
  <c r="E21" i="42"/>
  <c r="U21" i="42" s="1"/>
  <c r="S20" i="42"/>
  <c r="R20" i="42"/>
  <c r="Q20" i="42"/>
  <c r="U20" i="42" s="1"/>
  <c r="P20" i="42"/>
  <c r="E20" i="42"/>
  <c r="T20" i="42" s="1"/>
  <c r="S19" i="42"/>
  <c r="R19" i="42"/>
  <c r="Q19" i="42"/>
  <c r="P19" i="42"/>
  <c r="E19" i="42"/>
  <c r="S18" i="42"/>
  <c r="R18" i="42"/>
  <c r="Q18" i="42"/>
  <c r="P18" i="42"/>
  <c r="E18" i="42"/>
  <c r="U18" i="42" s="1"/>
  <c r="S17" i="42"/>
  <c r="R17" i="42"/>
  <c r="Q17" i="42"/>
  <c r="P17" i="42"/>
  <c r="E17" i="42"/>
  <c r="T17" i="42" s="1"/>
  <c r="V15" i="42"/>
  <c r="S15" i="42"/>
  <c r="O15" i="42"/>
  <c r="N15" i="42"/>
  <c r="M15" i="42"/>
  <c r="L15" i="42"/>
  <c r="K15" i="42"/>
  <c r="J15" i="42"/>
  <c r="I15" i="42"/>
  <c r="Q15" i="42" s="1"/>
  <c r="H15" i="42"/>
  <c r="G15" i="42"/>
  <c r="F15" i="42"/>
  <c r="C15" i="42"/>
  <c r="B15" i="42"/>
  <c r="E15" i="42" s="1"/>
  <c r="S14" i="42"/>
  <c r="R14" i="42"/>
  <c r="Q14" i="42"/>
  <c r="P14" i="42"/>
  <c r="E14" i="42"/>
  <c r="U14" i="42" s="1"/>
  <c r="S13" i="42"/>
  <c r="R13" i="42"/>
  <c r="Q13" i="42"/>
  <c r="P13" i="42"/>
  <c r="E13" i="42"/>
  <c r="U12" i="42"/>
  <c r="S12" i="42"/>
  <c r="R12" i="42"/>
  <c r="Q12" i="42"/>
  <c r="P12" i="42"/>
  <c r="E12" i="42"/>
  <c r="T12" i="42" s="1"/>
  <c r="U11" i="42"/>
  <c r="T11" i="42"/>
  <c r="S11" i="42"/>
  <c r="R11" i="42"/>
  <c r="Q11" i="42"/>
  <c r="P11" i="42"/>
  <c r="E11" i="42"/>
  <c r="U10" i="42"/>
  <c r="S10" i="42"/>
  <c r="R10" i="42"/>
  <c r="Q10" i="42"/>
  <c r="P10" i="42"/>
  <c r="E10" i="42"/>
  <c r="T10" i="42" s="1"/>
  <c r="T9" i="42"/>
  <c r="S9" i="42"/>
  <c r="R9" i="42"/>
  <c r="Q9" i="42"/>
  <c r="P9" i="42"/>
  <c r="E9" i="42"/>
  <c r="U9" i="42" s="1"/>
  <c r="S94" i="41"/>
  <c r="R94" i="41"/>
  <c r="Q94" i="41"/>
  <c r="P94" i="41"/>
  <c r="E94" i="41"/>
  <c r="S93" i="41"/>
  <c r="R93" i="41"/>
  <c r="Q93" i="41"/>
  <c r="P93" i="41"/>
  <c r="E93" i="41"/>
  <c r="S92" i="41"/>
  <c r="R92" i="41"/>
  <c r="Q92" i="41"/>
  <c r="P92" i="41"/>
  <c r="E92" i="41"/>
  <c r="U92" i="41" s="1"/>
  <c r="S91" i="41"/>
  <c r="R91" i="41"/>
  <c r="Q91" i="41"/>
  <c r="P91" i="41"/>
  <c r="E91" i="41"/>
  <c r="U90" i="41"/>
  <c r="S90" i="41"/>
  <c r="R90" i="41"/>
  <c r="Q90" i="41"/>
  <c r="P90" i="41"/>
  <c r="E90" i="41"/>
  <c r="T90" i="41" s="1"/>
  <c r="U89" i="41"/>
  <c r="T89" i="41"/>
  <c r="S89" i="41"/>
  <c r="R89" i="41"/>
  <c r="Q89" i="41"/>
  <c r="P89" i="41"/>
  <c r="E89" i="41"/>
  <c r="U88" i="41"/>
  <c r="T88" i="41"/>
  <c r="S88" i="41"/>
  <c r="R88" i="41"/>
  <c r="Q88" i="41"/>
  <c r="P88" i="41"/>
  <c r="E88" i="41"/>
  <c r="T87" i="41"/>
  <c r="S87" i="41"/>
  <c r="R87" i="41"/>
  <c r="Q87" i="41"/>
  <c r="P87" i="41"/>
  <c r="E87" i="41"/>
  <c r="U87" i="41" s="1"/>
  <c r="W73" i="41"/>
  <c r="V73" i="41"/>
  <c r="O73" i="41"/>
  <c r="N73" i="41"/>
  <c r="M73" i="41"/>
  <c r="L73" i="41"/>
  <c r="K73" i="41"/>
  <c r="J73" i="41"/>
  <c r="I73" i="41"/>
  <c r="H73" i="41"/>
  <c r="G73" i="41"/>
  <c r="F73" i="41"/>
  <c r="C73" i="41"/>
  <c r="B73" i="41"/>
  <c r="V72" i="41"/>
  <c r="O72" i="41"/>
  <c r="N72" i="41"/>
  <c r="M72" i="41"/>
  <c r="L72" i="41"/>
  <c r="K72" i="41"/>
  <c r="S72" i="41" s="1"/>
  <c r="J72" i="41"/>
  <c r="R72" i="41" s="1"/>
  <c r="I72" i="41"/>
  <c r="H72" i="41"/>
  <c r="G72" i="41"/>
  <c r="F72" i="41"/>
  <c r="C72" i="41"/>
  <c r="B72" i="41"/>
  <c r="V71" i="41"/>
  <c r="O71" i="41"/>
  <c r="N71" i="41"/>
  <c r="M71" i="41"/>
  <c r="L71" i="41"/>
  <c r="K71" i="41"/>
  <c r="S71" i="41" s="1"/>
  <c r="J71" i="41"/>
  <c r="R71" i="41" s="1"/>
  <c r="I71" i="41"/>
  <c r="H71" i="41"/>
  <c r="G71" i="41"/>
  <c r="F71" i="41"/>
  <c r="C71" i="41"/>
  <c r="E71" i="41" s="1"/>
  <c r="B71" i="41"/>
  <c r="S70" i="41"/>
  <c r="R70" i="41"/>
  <c r="Q70" i="41"/>
  <c r="P70" i="41"/>
  <c r="E70" i="41"/>
  <c r="S69" i="41"/>
  <c r="R69" i="41"/>
  <c r="Q69" i="41"/>
  <c r="P69" i="41"/>
  <c r="E69" i="41"/>
  <c r="W67" i="41"/>
  <c r="V67" i="41"/>
  <c r="O67" i="41"/>
  <c r="N67" i="41"/>
  <c r="M67" i="41"/>
  <c r="L67" i="41"/>
  <c r="K67" i="41"/>
  <c r="J67" i="41"/>
  <c r="I67" i="41"/>
  <c r="H67" i="41"/>
  <c r="G67" i="41"/>
  <c r="F67" i="41"/>
  <c r="C67" i="41"/>
  <c r="B67" i="41"/>
  <c r="V66" i="41"/>
  <c r="O66" i="41"/>
  <c r="N66" i="41"/>
  <c r="M66" i="41"/>
  <c r="L66" i="41"/>
  <c r="K66" i="41"/>
  <c r="S66" i="41" s="1"/>
  <c r="J66" i="41"/>
  <c r="R66" i="41" s="1"/>
  <c r="I66" i="41"/>
  <c r="H66" i="41"/>
  <c r="G66" i="41"/>
  <c r="F66" i="41"/>
  <c r="C66" i="41"/>
  <c r="B66" i="41"/>
  <c r="E66" i="41" s="1"/>
  <c r="S65" i="41"/>
  <c r="R65" i="41"/>
  <c r="Q65" i="41"/>
  <c r="P65" i="41"/>
  <c r="E65" i="41"/>
  <c r="T64" i="41"/>
  <c r="S64" i="41"/>
  <c r="R64" i="41"/>
  <c r="Q64" i="41"/>
  <c r="P64" i="41"/>
  <c r="E64" i="41"/>
  <c r="U64" i="41" s="1"/>
  <c r="U63" i="41"/>
  <c r="S63" i="41"/>
  <c r="R63" i="41"/>
  <c r="Q63" i="41"/>
  <c r="P63" i="41"/>
  <c r="E63" i="41"/>
  <c r="T63" i="41" s="1"/>
  <c r="S62" i="41"/>
  <c r="R62" i="41"/>
  <c r="Q62" i="41"/>
  <c r="P62" i="41"/>
  <c r="E62" i="41"/>
  <c r="S61" i="41"/>
  <c r="R61" i="41"/>
  <c r="Q61" i="41"/>
  <c r="P61" i="41"/>
  <c r="E61" i="41"/>
  <c r="V59" i="41"/>
  <c r="O59" i="41"/>
  <c r="N59" i="41"/>
  <c r="M59" i="41"/>
  <c r="L59" i="41"/>
  <c r="K59" i="41"/>
  <c r="S59" i="41" s="1"/>
  <c r="J59" i="41"/>
  <c r="R59" i="41" s="1"/>
  <c r="I59" i="41"/>
  <c r="H59" i="41"/>
  <c r="G59" i="41"/>
  <c r="F59" i="41"/>
  <c r="C59" i="41"/>
  <c r="B59" i="41"/>
  <c r="S58" i="41"/>
  <c r="R58" i="41"/>
  <c r="Q58" i="41"/>
  <c r="P58" i="41"/>
  <c r="E58" i="41"/>
  <c r="S57" i="41"/>
  <c r="R57" i="41"/>
  <c r="Q57" i="41"/>
  <c r="P57" i="41"/>
  <c r="E57" i="41"/>
  <c r="U56" i="41"/>
  <c r="S56" i="41"/>
  <c r="R56" i="41"/>
  <c r="Q56" i="41"/>
  <c r="P56" i="41"/>
  <c r="E56" i="41"/>
  <c r="T56" i="41" s="1"/>
  <c r="S55" i="41"/>
  <c r="R55" i="41"/>
  <c r="Q55" i="41"/>
  <c r="P55" i="41"/>
  <c r="E55" i="41"/>
  <c r="V53" i="41"/>
  <c r="O53" i="41"/>
  <c r="N53" i="41"/>
  <c r="M53" i="41"/>
  <c r="L53" i="41"/>
  <c r="K53" i="41"/>
  <c r="J53" i="41"/>
  <c r="I53" i="41"/>
  <c r="H53" i="41"/>
  <c r="G53" i="41"/>
  <c r="F53" i="41"/>
  <c r="C53" i="41"/>
  <c r="B53" i="41"/>
  <c r="U52" i="41"/>
  <c r="S52" i="41"/>
  <c r="R52" i="41"/>
  <c r="Q52" i="41"/>
  <c r="P52" i="41"/>
  <c r="E52" i="41"/>
  <c r="T52" i="41" s="1"/>
  <c r="S51" i="41"/>
  <c r="R51" i="41"/>
  <c r="Q51" i="41"/>
  <c r="P51" i="41"/>
  <c r="E51" i="41"/>
  <c r="S50" i="41"/>
  <c r="R50" i="41"/>
  <c r="Q50" i="41"/>
  <c r="P50" i="41"/>
  <c r="E50" i="41"/>
  <c r="U49" i="41"/>
  <c r="S49" i="41"/>
  <c r="R49" i="41"/>
  <c r="Q49" i="41"/>
  <c r="P49" i="41"/>
  <c r="E49" i="41"/>
  <c r="T49" i="41" s="1"/>
  <c r="T48" i="41"/>
  <c r="S48" i="41"/>
  <c r="R48" i="41"/>
  <c r="Q48" i="41"/>
  <c r="P48" i="41"/>
  <c r="E48" i="41"/>
  <c r="U48" i="41" s="1"/>
  <c r="S47" i="41"/>
  <c r="R47" i="41"/>
  <c r="Q47" i="41"/>
  <c r="P47" i="41"/>
  <c r="E47" i="41"/>
  <c r="T47" i="41" s="1"/>
  <c r="S46" i="41"/>
  <c r="R46" i="41"/>
  <c r="Q46" i="41"/>
  <c r="P46" i="41"/>
  <c r="E46" i="41"/>
  <c r="S45" i="41"/>
  <c r="R45" i="41"/>
  <c r="Q45" i="41"/>
  <c r="P45" i="41"/>
  <c r="E45" i="41"/>
  <c r="U44" i="41"/>
  <c r="S44" i="41"/>
  <c r="R44" i="41"/>
  <c r="Q44" i="41"/>
  <c r="P44" i="41"/>
  <c r="E44" i="41"/>
  <c r="T44" i="41" s="1"/>
  <c r="S43" i="41"/>
  <c r="R43" i="41"/>
  <c r="Q43" i="41"/>
  <c r="P43" i="41"/>
  <c r="E43" i="41"/>
  <c r="S42" i="41"/>
  <c r="R42" i="41"/>
  <c r="Q42" i="41"/>
  <c r="P42" i="41"/>
  <c r="E42" i="41"/>
  <c r="V40" i="41"/>
  <c r="O40" i="41"/>
  <c r="N40" i="41"/>
  <c r="M40" i="41"/>
  <c r="L40" i="41"/>
  <c r="K40" i="41"/>
  <c r="J40" i="41"/>
  <c r="R40" i="41" s="1"/>
  <c r="I40" i="41"/>
  <c r="H40" i="41"/>
  <c r="G40" i="41"/>
  <c r="F40" i="41"/>
  <c r="C40" i="41"/>
  <c r="B40" i="41"/>
  <c r="S39" i="41"/>
  <c r="R39" i="41"/>
  <c r="Q39" i="41"/>
  <c r="P39" i="41"/>
  <c r="E39" i="41"/>
  <c r="S38" i="41"/>
  <c r="R38" i="41"/>
  <c r="Q38" i="41"/>
  <c r="U38" i="41" s="1"/>
  <c r="P38" i="41"/>
  <c r="E38" i="41"/>
  <c r="S37" i="41"/>
  <c r="R37" i="41"/>
  <c r="Q37" i="41"/>
  <c r="P37" i="41"/>
  <c r="E37" i="41"/>
  <c r="T36" i="41"/>
  <c r="S36" i="41"/>
  <c r="R36" i="41"/>
  <c r="Q36" i="41"/>
  <c r="P36" i="41"/>
  <c r="E36" i="41"/>
  <c r="U36" i="41" s="1"/>
  <c r="S35" i="41"/>
  <c r="R35" i="41"/>
  <c r="Q35" i="41"/>
  <c r="U35" i="41" s="1"/>
  <c r="P35" i="41"/>
  <c r="E35" i="41"/>
  <c r="V33" i="41"/>
  <c r="O33" i="41"/>
  <c r="N33" i="41"/>
  <c r="M33" i="41"/>
  <c r="Q33" i="41" s="1"/>
  <c r="L33" i="41"/>
  <c r="K33" i="41"/>
  <c r="J33" i="41"/>
  <c r="I33" i="41"/>
  <c r="H33" i="41"/>
  <c r="G33" i="41"/>
  <c r="F33" i="41"/>
  <c r="C33" i="41"/>
  <c r="B33" i="41"/>
  <c r="S32" i="41"/>
  <c r="R32" i="41"/>
  <c r="Q32" i="41"/>
  <c r="P32" i="41"/>
  <c r="E32" i="41"/>
  <c r="T32" i="41" s="1"/>
  <c r="V30" i="41"/>
  <c r="O30" i="41"/>
  <c r="N30" i="41"/>
  <c r="M30" i="41"/>
  <c r="L30" i="41"/>
  <c r="K30" i="41"/>
  <c r="S30" i="41" s="1"/>
  <c r="J30" i="41"/>
  <c r="R30" i="41" s="1"/>
  <c r="I30" i="41"/>
  <c r="H30" i="41"/>
  <c r="P30" i="41" s="1"/>
  <c r="G30" i="41"/>
  <c r="F30" i="41"/>
  <c r="C30" i="41"/>
  <c r="B30" i="41"/>
  <c r="E30" i="41" s="1"/>
  <c r="U29" i="41"/>
  <c r="T29" i="41"/>
  <c r="S29" i="41"/>
  <c r="R29" i="41"/>
  <c r="Q29" i="41"/>
  <c r="P29" i="41"/>
  <c r="E29" i="41"/>
  <c r="S28" i="41"/>
  <c r="R28" i="41"/>
  <c r="Q28" i="41"/>
  <c r="P28" i="41"/>
  <c r="E28" i="41"/>
  <c r="U28" i="41" s="1"/>
  <c r="S27" i="41"/>
  <c r="R27" i="41"/>
  <c r="Q27" i="41"/>
  <c r="P27" i="41"/>
  <c r="E27" i="41"/>
  <c r="S26" i="41"/>
  <c r="R26" i="41"/>
  <c r="Q26" i="41"/>
  <c r="P26" i="41"/>
  <c r="E26" i="41"/>
  <c r="W24" i="41"/>
  <c r="V24" i="41"/>
  <c r="O24" i="41"/>
  <c r="N24" i="41"/>
  <c r="M24" i="41"/>
  <c r="L24" i="41"/>
  <c r="K24" i="41"/>
  <c r="J24" i="41"/>
  <c r="R24" i="41" s="1"/>
  <c r="I24" i="41"/>
  <c r="H24" i="41"/>
  <c r="P24" i="41" s="1"/>
  <c r="G24" i="41"/>
  <c r="F24" i="41"/>
  <c r="C24" i="41"/>
  <c r="B24" i="41"/>
  <c r="S23" i="41"/>
  <c r="R23" i="41"/>
  <c r="Q23" i="41"/>
  <c r="P23" i="41"/>
  <c r="E23" i="41"/>
  <c r="U23" i="41" s="1"/>
  <c r="S22" i="41"/>
  <c r="R22" i="41"/>
  <c r="Q22" i="41"/>
  <c r="P22" i="41"/>
  <c r="E22" i="41"/>
  <c r="S21" i="41"/>
  <c r="R21" i="41"/>
  <c r="Q21" i="41"/>
  <c r="P21" i="41"/>
  <c r="E21" i="41"/>
  <c r="T21" i="41" s="1"/>
  <c r="T20" i="41"/>
  <c r="S20" i="41"/>
  <c r="R20" i="41"/>
  <c r="Q20" i="41"/>
  <c r="P20" i="41"/>
  <c r="E20" i="41"/>
  <c r="U20" i="41" s="1"/>
  <c r="S19" i="41"/>
  <c r="R19" i="41"/>
  <c r="Q19" i="41"/>
  <c r="P19" i="41"/>
  <c r="E19" i="41"/>
  <c r="U18" i="41"/>
  <c r="S18" i="41"/>
  <c r="R18" i="41"/>
  <c r="Q18" i="41"/>
  <c r="P18" i="41"/>
  <c r="E18" i="41"/>
  <c r="T18" i="41" s="1"/>
  <c r="T17" i="41"/>
  <c r="S17" i="41"/>
  <c r="R17" i="41"/>
  <c r="Q17" i="41"/>
  <c r="P17" i="41"/>
  <c r="E17" i="41"/>
  <c r="V15" i="41"/>
  <c r="O15" i="41"/>
  <c r="N15" i="41"/>
  <c r="M15" i="41"/>
  <c r="L15" i="41"/>
  <c r="K15" i="41"/>
  <c r="J15" i="41"/>
  <c r="R15" i="41" s="1"/>
  <c r="I15" i="41"/>
  <c r="H15" i="41"/>
  <c r="G15" i="41"/>
  <c r="F15" i="41"/>
  <c r="C15" i="41"/>
  <c r="B15" i="41"/>
  <c r="S14" i="41"/>
  <c r="R14" i="41"/>
  <c r="Q14" i="41"/>
  <c r="P14" i="41"/>
  <c r="E14" i="41"/>
  <c r="U13" i="41"/>
  <c r="S13" i="41"/>
  <c r="R13" i="41"/>
  <c r="Q13" i="41"/>
  <c r="P13" i="41"/>
  <c r="E13" i="41"/>
  <c r="T13" i="41" s="1"/>
  <c r="U12" i="41"/>
  <c r="T12" i="41"/>
  <c r="S12" i="41"/>
  <c r="R12" i="41"/>
  <c r="Q12" i="41"/>
  <c r="P12" i="41"/>
  <c r="E12" i="41"/>
  <c r="S11" i="41"/>
  <c r="R11" i="41"/>
  <c r="Q11" i="41"/>
  <c r="P11" i="41"/>
  <c r="E11" i="41"/>
  <c r="U11" i="41" s="1"/>
  <c r="S10" i="41"/>
  <c r="R10" i="41"/>
  <c r="Q10" i="41"/>
  <c r="P10" i="41"/>
  <c r="E10" i="41"/>
  <c r="U9" i="41"/>
  <c r="S9" i="41"/>
  <c r="R9" i="41"/>
  <c r="Q9" i="41"/>
  <c r="P9" i="41"/>
  <c r="E9" i="41"/>
  <c r="S94" i="40"/>
  <c r="R94" i="40"/>
  <c r="Q94" i="40"/>
  <c r="P94" i="40"/>
  <c r="E94" i="40"/>
  <c r="U94" i="40" s="1"/>
  <c r="S93" i="40"/>
  <c r="R93" i="40"/>
  <c r="Q93" i="40"/>
  <c r="P93" i="40"/>
  <c r="E93" i="40"/>
  <c r="S92" i="40"/>
  <c r="R92" i="40"/>
  <c r="Q92" i="40"/>
  <c r="P92" i="40"/>
  <c r="E92" i="40"/>
  <c r="U91" i="40"/>
  <c r="T91" i="40"/>
  <c r="S91" i="40"/>
  <c r="R91" i="40"/>
  <c r="Q91" i="40"/>
  <c r="P91" i="40"/>
  <c r="E91" i="40"/>
  <c r="U90" i="40"/>
  <c r="T90" i="40"/>
  <c r="S90" i="40"/>
  <c r="R90" i="40"/>
  <c r="Q90" i="40"/>
  <c r="P90" i="40"/>
  <c r="E90" i="40"/>
  <c r="T89" i="40"/>
  <c r="S89" i="40"/>
  <c r="R89" i="40"/>
  <c r="Q89" i="40"/>
  <c r="P89" i="40"/>
  <c r="E89" i="40"/>
  <c r="U89" i="40" s="1"/>
  <c r="S88" i="40"/>
  <c r="R88" i="40"/>
  <c r="Q88" i="40"/>
  <c r="P88" i="40"/>
  <c r="E88" i="40"/>
  <c r="S87" i="40"/>
  <c r="R87" i="40"/>
  <c r="Q87" i="40"/>
  <c r="P87" i="40"/>
  <c r="E87" i="40"/>
  <c r="V73" i="40"/>
  <c r="O73" i="40"/>
  <c r="N73" i="40"/>
  <c r="M73" i="40"/>
  <c r="L73" i="40"/>
  <c r="K73" i="40"/>
  <c r="S73" i="40" s="1"/>
  <c r="J73" i="40"/>
  <c r="R73" i="40" s="1"/>
  <c r="I73" i="40"/>
  <c r="H73" i="40"/>
  <c r="G73" i="40"/>
  <c r="F73" i="40"/>
  <c r="C73" i="40"/>
  <c r="B73" i="40"/>
  <c r="E73" i="40" s="1"/>
  <c r="V72" i="40"/>
  <c r="O72" i="40"/>
  <c r="N72" i="40"/>
  <c r="M72" i="40"/>
  <c r="L72" i="40"/>
  <c r="K72" i="40"/>
  <c r="J72" i="40"/>
  <c r="I72" i="40"/>
  <c r="H72" i="40"/>
  <c r="P72" i="40" s="1"/>
  <c r="G72" i="40"/>
  <c r="F72" i="40"/>
  <c r="C72" i="40"/>
  <c r="E72" i="40" s="1"/>
  <c r="B72" i="40"/>
  <c r="V71" i="40"/>
  <c r="O71" i="40"/>
  <c r="N71" i="40"/>
  <c r="M71" i="40"/>
  <c r="L71" i="40"/>
  <c r="K71" i="40"/>
  <c r="J71" i="40"/>
  <c r="I71" i="40"/>
  <c r="H71" i="40"/>
  <c r="G71" i="40"/>
  <c r="F71" i="40"/>
  <c r="C71" i="40"/>
  <c r="B71" i="40"/>
  <c r="S70" i="40"/>
  <c r="R70" i="40"/>
  <c r="Q70" i="40"/>
  <c r="P70" i="40"/>
  <c r="E70" i="40"/>
  <c r="T69" i="40"/>
  <c r="S69" i="40"/>
  <c r="R69" i="40"/>
  <c r="Q69" i="40"/>
  <c r="U69" i="40" s="1"/>
  <c r="P69" i="40"/>
  <c r="E69" i="40"/>
  <c r="V67" i="40"/>
  <c r="O67" i="40"/>
  <c r="N67" i="40"/>
  <c r="M67" i="40"/>
  <c r="L67" i="40"/>
  <c r="K67" i="40"/>
  <c r="J67" i="40"/>
  <c r="I67" i="40"/>
  <c r="H67" i="40"/>
  <c r="G67" i="40"/>
  <c r="F67" i="40"/>
  <c r="C67" i="40"/>
  <c r="B67" i="40"/>
  <c r="E67" i="40" s="1"/>
  <c r="V66" i="40"/>
  <c r="O66" i="40"/>
  <c r="N66" i="40"/>
  <c r="M66" i="40"/>
  <c r="L66" i="40"/>
  <c r="K66" i="40"/>
  <c r="S66" i="40" s="1"/>
  <c r="J66" i="40"/>
  <c r="R66" i="40" s="1"/>
  <c r="I66" i="40"/>
  <c r="H66" i="40"/>
  <c r="G66" i="40"/>
  <c r="F66" i="40"/>
  <c r="C66" i="40"/>
  <c r="B66" i="40"/>
  <c r="E66" i="40" s="1"/>
  <c r="S65" i="40"/>
  <c r="R65" i="40"/>
  <c r="Q65" i="40"/>
  <c r="P65" i="40"/>
  <c r="E65" i="40"/>
  <c r="S64" i="40"/>
  <c r="R64" i="40"/>
  <c r="Q64" i="40"/>
  <c r="P64" i="40"/>
  <c r="E64" i="40"/>
  <c r="T64" i="40" s="1"/>
  <c r="S63" i="40"/>
  <c r="R63" i="40"/>
  <c r="Q63" i="40"/>
  <c r="P63" i="40"/>
  <c r="E63" i="40"/>
  <c r="U62" i="40"/>
  <c r="S62" i="40"/>
  <c r="R62" i="40"/>
  <c r="Q62" i="40"/>
  <c r="P62" i="40"/>
  <c r="E62" i="40"/>
  <c r="T62" i="40" s="1"/>
  <c r="U61" i="40"/>
  <c r="T61" i="40"/>
  <c r="S61" i="40"/>
  <c r="R61" i="40"/>
  <c r="Q61" i="40"/>
  <c r="P61" i="40"/>
  <c r="E61" i="40"/>
  <c r="V59" i="40"/>
  <c r="O59" i="40"/>
  <c r="N59" i="40"/>
  <c r="M59" i="40"/>
  <c r="L59" i="40"/>
  <c r="K59" i="40"/>
  <c r="S59" i="40" s="1"/>
  <c r="J59" i="40"/>
  <c r="R59" i="40" s="1"/>
  <c r="I59" i="40"/>
  <c r="H59" i="40"/>
  <c r="G59" i="40"/>
  <c r="F59" i="40"/>
  <c r="C59" i="40"/>
  <c r="B59" i="40"/>
  <c r="S58" i="40"/>
  <c r="R58" i="40"/>
  <c r="Q58" i="40"/>
  <c r="P58" i="40"/>
  <c r="E58" i="40"/>
  <c r="S57" i="40"/>
  <c r="R57" i="40"/>
  <c r="Q57" i="40"/>
  <c r="P57" i="40"/>
  <c r="E57" i="40"/>
  <c r="S56" i="40"/>
  <c r="R56" i="40"/>
  <c r="Q56" i="40"/>
  <c r="P56" i="40"/>
  <c r="E56" i="40"/>
  <c r="U55" i="40"/>
  <c r="S55" i="40"/>
  <c r="R55" i="40"/>
  <c r="Q55" i="40"/>
  <c r="P55" i="40"/>
  <c r="E55" i="40"/>
  <c r="T55" i="40" s="1"/>
  <c r="V53" i="40"/>
  <c r="O53" i="40"/>
  <c r="N53" i="40"/>
  <c r="M53" i="40"/>
  <c r="L53" i="40"/>
  <c r="K53" i="40"/>
  <c r="S53" i="40" s="1"/>
  <c r="J53" i="40"/>
  <c r="R53" i="40" s="1"/>
  <c r="I53" i="40"/>
  <c r="H53" i="40"/>
  <c r="G53" i="40"/>
  <c r="F53" i="40"/>
  <c r="C53" i="40"/>
  <c r="B53" i="40"/>
  <c r="T52" i="40"/>
  <c r="S52" i="40"/>
  <c r="R52" i="40"/>
  <c r="Q52" i="40"/>
  <c r="P52" i="40"/>
  <c r="E52" i="40"/>
  <c r="U52" i="40" s="1"/>
  <c r="U51" i="40"/>
  <c r="S51" i="40"/>
  <c r="R51" i="40"/>
  <c r="Q51" i="40"/>
  <c r="P51" i="40"/>
  <c r="E51" i="40"/>
  <c r="T51" i="40" s="1"/>
  <c r="S50" i="40"/>
  <c r="R50" i="40"/>
  <c r="Q50" i="40"/>
  <c r="P50" i="40"/>
  <c r="E50" i="40"/>
  <c r="S49" i="40"/>
  <c r="R49" i="40"/>
  <c r="Q49" i="40"/>
  <c r="P49" i="40"/>
  <c r="E49" i="40"/>
  <c r="U49" i="40" s="1"/>
  <c r="U48" i="40"/>
  <c r="S48" i="40"/>
  <c r="R48" i="40"/>
  <c r="Q48" i="40"/>
  <c r="P48" i="40"/>
  <c r="E48" i="40"/>
  <c r="T48" i="40" s="1"/>
  <c r="S47" i="40"/>
  <c r="R47" i="40"/>
  <c r="Q47" i="40"/>
  <c r="P47" i="40"/>
  <c r="E47" i="40"/>
  <c r="U47" i="40" s="1"/>
  <c r="U46" i="40"/>
  <c r="S46" i="40"/>
  <c r="R46" i="40"/>
  <c r="Q46" i="40"/>
  <c r="P46" i="40"/>
  <c r="E46" i="40"/>
  <c r="T46" i="40" s="1"/>
  <c r="U45" i="40"/>
  <c r="S45" i="40"/>
  <c r="R45" i="40"/>
  <c r="Q45" i="40"/>
  <c r="P45" i="40"/>
  <c r="E45" i="40"/>
  <c r="T45" i="40" s="1"/>
  <c r="T44" i="40"/>
  <c r="S44" i="40"/>
  <c r="R44" i="40"/>
  <c r="Q44" i="40"/>
  <c r="P44" i="40"/>
  <c r="E44" i="40"/>
  <c r="U44" i="40" s="1"/>
  <c r="S43" i="40"/>
  <c r="R43" i="40"/>
  <c r="Q43" i="40"/>
  <c r="P43" i="40"/>
  <c r="E43" i="40"/>
  <c r="S42" i="40"/>
  <c r="R42" i="40"/>
  <c r="Q42" i="40"/>
  <c r="P42" i="40"/>
  <c r="E42" i="40"/>
  <c r="V40" i="40"/>
  <c r="O40" i="40"/>
  <c r="N40" i="40"/>
  <c r="M40" i="40"/>
  <c r="L40" i="40"/>
  <c r="K40" i="40"/>
  <c r="S40" i="40" s="1"/>
  <c r="J40" i="40"/>
  <c r="R40" i="40" s="1"/>
  <c r="I40" i="40"/>
  <c r="H40" i="40"/>
  <c r="G40" i="40"/>
  <c r="F40" i="40"/>
  <c r="C40" i="40"/>
  <c r="B40" i="40"/>
  <c r="E40" i="40" s="1"/>
  <c r="U39" i="40"/>
  <c r="S39" i="40"/>
  <c r="R39" i="40"/>
  <c r="Q39" i="40"/>
  <c r="P39" i="40"/>
  <c r="E39" i="40"/>
  <c r="T39" i="40" s="1"/>
  <c r="S38" i="40"/>
  <c r="R38" i="40"/>
  <c r="Q38" i="40"/>
  <c r="P38" i="40"/>
  <c r="E38" i="40"/>
  <c r="U38" i="40" s="1"/>
  <c r="S37" i="40"/>
  <c r="R37" i="40"/>
  <c r="Q37" i="40"/>
  <c r="P37" i="40"/>
  <c r="E37" i="40"/>
  <c r="S36" i="40"/>
  <c r="R36" i="40"/>
  <c r="Q36" i="40"/>
  <c r="P36" i="40"/>
  <c r="E36" i="40"/>
  <c r="S35" i="40"/>
  <c r="R35" i="40"/>
  <c r="Q35" i="40"/>
  <c r="P35" i="40"/>
  <c r="E35" i="40"/>
  <c r="V33" i="40"/>
  <c r="O33" i="40"/>
  <c r="N33" i="40"/>
  <c r="M33" i="40"/>
  <c r="L33" i="40"/>
  <c r="K33" i="40"/>
  <c r="S33" i="40" s="1"/>
  <c r="J33" i="40"/>
  <c r="R33" i="40" s="1"/>
  <c r="I33" i="40"/>
  <c r="Q33" i="40" s="1"/>
  <c r="H33" i="40"/>
  <c r="G33" i="40"/>
  <c r="F33" i="40"/>
  <c r="C33" i="40"/>
  <c r="B33" i="40"/>
  <c r="U32" i="40"/>
  <c r="S32" i="40"/>
  <c r="R32" i="40"/>
  <c r="Q32" i="40"/>
  <c r="P32" i="40"/>
  <c r="E32" i="40"/>
  <c r="V30" i="40"/>
  <c r="O30" i="40"/>
  <c r="N30" i="40"/>
  <c r="M30" i="40"/>
  <c r="L30" i="40"/>
  <c r="K30" i="40"/>
  <c r="S30" i="40" s="1"/>
  <c r="J30" i="40"/>
  <c r="R30" i="40" s="1"/>
  <c r="I30" i="40"/>
  <c r="H30" i="40"/>
  <c r="G30" i="40"/>
  <c r="F30" i="40"/>
  <c r="C30" i="40"/>
  <c r="B30" i="40"/>
  <c r="S29" i="40"/>
  <c r="R29" i="40"/>
  <c r="Q29" i="40"/>
  <c r="P29" i="40"/>
  <c r="E29" i="40"/>
  <c r="S28" i="40"/>
  <c r="R28" i="40"/>
  <c r="Q28" i="40"/>
  <c r="P28" i="40"/>
  <c r="E28" i="40"/>
  <c r="T28" i="40" s="1"/>
  <c r="S27" i="40"/>
  <c r="R27" i="40"/>
  <c r="Q27" i="40"/>
  <c r="P27" i="40"/>
  <c r="E27" i="40"/>
  <c r="S26" i="40"/>
  <c r="R26" i="40"/>
  <c r="Q26" i="40"/>
  <c r="P26" i="40"/>
  <c r="E26" i="40"/>
  <c r="V24" i="40"/>
  <c r="O24" i="40"/>
  <c r="N24" i="40"/>
  <c r="M24" i="40"/>
  <c r="L24" i="40"/>
  <c r="K24" i="40"/>
  <c r="S24" i="40" s="1"/>
  <c r="J24" i="40"/>
  <c r="R24" i="40" s="1"/>
  <c r="I24" i="40"/>
  <c r="H24" i="40"/>
  <c r="G24" i="40"/>
  <c r="F24" i="40"/>
  <c r="C24" i="40"/>
  <c r="B24" i="40"/>
  <c r="U23" i="40"/>
  <c r="S23" i="40"/>
  <c r="R23" i="40"/>
  <c r="Q23" i="40"/>
  <c r="P23" i="40"/>
  <c r="E23" i="40"/>
  <c r="T23" i="40" s="1"/>
  <c r="U22" i="40"/>
  <c r="T22" i="40"/>
  <c r="S22" i="40"/>
  <c r="R22" i="40"/>
  <c r="Q22" i="40"/>
  <c r="P22" i="40"/>
  <c r="E22" i="40"/>
  <c r="T21" i="40"/>
  <c r="S21" i="40"/>
  <c r="R21" i="40"/>
  <c r="Q21" i="40"/>
  <c r="P21" i="40"/>
  <c r="E21" i="40"/>
  <c r="U21" i="40" s="1"/>
  <c r="S20" i="40"/>
  <c r="R20" i="40"/>
  <c r="Q20" i="40"/>
  <c r="P20" i="40"/>
  <c r="E20" i="40"/>
  <c r="U20" i="40" s="1"/>
  <c r="S19" i="40"/>
  <c r="R19" i="40"/>
  <c r="Q19" i="40"/>
  <c r="P19" i="40"/>
  <c r="E19" i="40"/>
  <c r="T18" i="40"/>
  <c r="S18" i="40"/>
  <c r="R18" i="40"/>
  <c r="Q18" i="40"/>
  <c r="P18" i="40"/>
  <c r="E18" i="40"/>
  <c r="U18" i="40" s="1"/>
  <c r="S17" i="40"/>
  <c r="R17" i="40"/>
  <c r="Q17" i="40"/>
  <c r="P17" i="40"/>
  <c r="E17" i="40"/>
  <c r="V15" i="40"/>
  <c r="O15" i="40"/>
  <c r="N15" i="40"/>
  <c r="M15" i="40"/>
  <c r="L15" i="40"/>
  <c r="K15" i="40"/>
  <c r="S15" i="40" s="1"/>
  <c r="J15" i="40"/>
  <c r="I15" i="40"/>
  <c r="H15" i="40"/>
  <c r="G15" i="40"/>
  <c r="F15" i="40"/>
  <c r="C15" i="40"/>
  <c r="B15" i="40"/>
  <c r="E15" i="40" s="1"/>
  <c r="S14" i="40"/>
  <c r="R14" i="40"/>
  <c r="Q14" i="40"/>
  <c r="P14" i="40"/>
  <c r="E14" i="40"/>
  <c r="S13" i="40"/>
  <c r="R13" i="40"/>
  <c r="Q13" i="40"/>
  <c r="P13" i="40"/>
  <c r="E13" i="40"/>
  <c r="U13" i="40" s="1"/>
  <c r="S12" i="40"/>
  <c r="R12" i="40"/>
  <c r="Q12" i="40"/>
  <c r="P12" i="40"/>
  <c r="E12" i="40"/>
  <c r="S11" i="40"/>
  <c r="R11" i="40"/>
  <c r="Q11" i="40"/>
  <c r="P11" i="40"/>
  <c r="E11" i="40"/>
  <c r="U10" i="40"/>
  <c r="S10" i="40"/>
  <c r="R10" i="40"/>
  <c r="Q10" i="40"/>
  <c r="P10" i="40"/>
  <c r="E10" i="40"/>
  <c r="T9" i="40"/>
  <c r="S9" i="40"/>
  <c r="R9" i="40"/>
  <c r="Q9" i="40"/>
  <c r="P9" i="40"/>
  <c r="E9" i="40"/>
  <c r="U9" i="40" s="1"/>
  <c r="S94" i="39"/>
  <c r="R94" i="39"/>
  <c r="Q94" i="39"/>
  <c r="P94" i="39"/>
  <c r="E94" i="39"/>
  <c r="U93" i="39"/>
  <c r="S93" i="39"/>
  <c r="R93" i="39"/>
  <c r="Q93" i="39"/>
  <c r="P93" i="39"/>
  <c r="E93" i="39"/>
  <c r="T93" i="39" s="1"/>
  <c r="S92" i="39"/>
  <c r="R92" i="39"/>
  <c r="Q92" i="39"/>
  <c r="P92" i="39"/>
  <c r="E92" i="39"/>
  <c r="S91" i="39"/>
  <c r="R91" i="39"/>
  <c r="Q91" i="39"/>
  <c r="P91" i="39"/>
  <c r="E91" i="39"/>
  <c r="U91" i="39" s="1"/>
  <c r="U90" i="39"/>
  <c r="S90" i="39"/>
  <c r="R90" i="39"/>
  <c r="Q90" i="39"/>
  <c r="P90" i="39"/>
  <c r="E90" i="39"/>
  <c r="T90" i="39" s="1"/>
  <c r="U89" i="39"/>
  <c r="T89" i="39"/>
  <c r="S89" i="39"/>
  <c r="R89" i="39"/>
  <c r="Q89" i="39"/>
  <c r="P89" i="39"/>
  <c r="E89" i="39"/>
  <c r="U88" i="39"/>
  <c r="T88" i="39"/>
  <c r="S88" i="39"/>
  <c r="R88" i="39"/>
  <c r="Q88" i="39"/>
  <c r="P88" i="39"/>
  <c r="E88" i="39"/>
  <c r="U87" i="39"/>
  <c r="S87" i="39"/>
  <c r="R87" i="39"/>
  <c r="Q87" i="39"/>
  <c r="P87" i="39"/>
  <c r="E87" i="39"/>
  <c r="T87" i="39" s="1"/>
  <c r="V73" i="39"/>
  <c r="O73" i="39"/>
  <c r="N73" i="39"/>
  <c r="M73" i="39"/>
  <c r="L73" i="39"/>
  <c r="K73" i="39"/>
  <c r="S73" i="39" s="1"/>
  <c r="J73" i="39"/>
  <c r="I73" i="39"/>
  <c r="H73" i="39"/>
  <c r="G73" i="39"/>
  <c r="F73" i="39"/>
  <c r="C73" i="39"/>
  <c r="B73" i="39"/>
  <c r="V72" i="39"/>
  <c r="S72" i="39"/>
  <c r="O72" i="39"/>
  <c r="N72" i="39"/>
  <c r="M72" i="39"/>
  <c r="L72" i="39"/>
  <c r="K72" i="39"/>
  <c r="J72" i="39"/>
  <c r="R72" i="39" s="1"/>
  <c r="I72" i="39"/>
  <c r="H72" i="39"/>
  <c r="G72" i="39"/>
  <c r="F72" i="39"/>
  <c r="C72" i="39"/>
  <c r="B72" i="39"/>
  <c r="E72" i="39" s="1"/>
  <c r="V71" i="39"/>
  <c r="O71" i="39"/>
  <c r="N71" i="39"/>
  <c r="M71" i="39"/>
  <c r="L71" i="39"/>
  <c r="K71" i="39"/>
  <c r="S71" i="39" s="1"/>
  <c r="J71" i="39"/>
  <c r="R71" i="39" s="1"/>
  <c r="I71" i="39"/>
  <c r="H71" i="39"/>
  <c r="G71" i="39"/>
  <c r="F71" i="39"/>
  <c r="C71" i="39"/>
  <c r="B71" i="39"/>
  <c r="E71" i="39" s="1"/>
  <c r="U70" i="39"/>
  <c r="T70" i="39"/>
  <c r="S70" i="39"/>
  <c r="R70" i="39"/>
  <c r="Q70" i="39"/>
  <c r="P70" i="39"/>
  <c r="E70" i="39"/>
  <c r="S69" i="39"/>
  <c r="R69" i="39"/>
  <c r="Q69" i="39"/>
  <c r="P69" i="39"/>
  <c r="E69" i="39"/>
  <c r="T69" i="39" s="1"/>
  <c r="V67" i="39"/>
  <c r="O67" i="39"/>
  <c r="N67" i="39"/>
  <c r="M67" i="39"/>
  <c r="L67" i="39"/>
  <c r="K67" i="39"/>
  <c r="S67" i="39" s="1"/>
  <c r="J67" i="39"/>
  <c r="I67" i="39"/>
  <c r="H67" i="39"/>
  <c r="G67" i="39"/>
  <c r="F67" i="39"/>
  <c r="C67" i="39"/>
  <c r="B67" i="39"/>
  <c r="V66" i="39"/>
  <c r="O66" i="39"/>
  <c r="N66" i="39"/>
  <c r="M66" i="39"/>
  <c r="L66" i="39"/>
  <c r="K66" i="39"/>
  <c r="S66" i="39" s="1"/>
  <c r="J66" i="39"/>
  <c r="R66" i="39" s="1"/>
  <c r="I66" i="39"/>
  <c r="H66" i="39"/>
  <c r="G66" i="39"/>
  <c r="F66" i="39"/>
  <c r="C66" i="39"/>
  <c r="B66" i="39"/>
  <c r="S65" i="39"/>
  <c r="R65" i="39"/>
  <c r="Q65" i="39"/>
  <c r="P65" i="39"/>
  <c r="E65" i="39"/>
  <c r="U64" i="39"/>
  <c r="S64" i="39"/>
  <c r="R64" i="39"/>
  <c r="Q64" i="39"/>
  <c r="P64" i="39"/>
  <c r="E64" i="39"/>
  <c r="T64" i="39" s="1"/>
  <c r="U63" i="39"/>
  <c r="T63" i="39"/>
  <c r="S63" i="39"/>
  <c r="R63" i="39"/>
  <c r="Q63" i="39"/>
  <c r="P63" i="39"/>
  <c r="E63" i="39"/>
  <c r="S62" i="39"/>
  <c r="R62" i="39"/>
  <c r="Q62" i="39"/>
  <c r="P62" i="39"/>
  <c r="E62" i="39"/>
  <c r="U62" i="39" s="1"/>
  <c r="S61" i="39"/>
  <c r="R61" i="39"/>
  <c r="Q61" i="39"/>
  <c r="P61" i="39"/>
  <c r="E61" i="39"/>
  <c r="V59" i="39"/>
  <c r="O59" i="39"/>
  <c r="N59" i="39"/>
  <c r="M59" i="39"/>
  <c r="L59" i="39"/>
  <c r="K59" i="39"/>
  <c r="S59" i="39" s="1"/>
  <c r="J59" i="39"/>
  <c r="R59" i="39" s="1"/>
  <c r="I59" i="39"/>
  <c r="H59" i="39"/>
  <c r="G59" i="39"/>
  <c r="F59" i="39"/>
  <c r="C59" i="39"/>
  <c r="B59" i="39"/>
  <c r="S58" i="39"/>
  <c r="R58" i="39"/>
  <c r="Q58" i="39"/>
  <c r="P58" i="39"/>
  <c r="E58" i="39"/>
  <c r="S57" i="39"/>
  <c r="R57" i="39"/>
  <c r="Q57" i="39"/>
  <c r="P57" i="39"/>
  <c r="E57" i="39"/>
  <c r="T57" i="39" s="1"/>
  <c r="U56" i="39"/>
  <c r="T56" i="39"/>
  <c r="S56" i="39"/>
  <c r="R56" i="39"/>
  <c r="Q56" i="39"/>
  <c r="P56" i="39"/>
  <c r="E56" i="39"/>
  <c r="U55" i="39"/>
  <c r="T55" i="39"/>
  <c r="S55" i="39"/>
  <c r="R55" i="39"/>
  <c r="Q55" i="39"/>
  <c r="P55" i="39"/>
  <c r="E55" i="39"/>
  <c r="V53" i="39"/>
  <c r="O53" i="39"/>
  <c r="N53" i="39"/>
  <c r="M53" i="39"/>
  <c r="L53" i="39"/>
  <c r="K53" i="39"/>
  <c r="S53" i="39" s="1"/>
  <c r="J53" i="39"/>
  <c r="R53" i="39" s="1"/>
  <c r="I53" i="39"/>
  <c r="H53" i="39"/>
  <c r="G53" i="39"/>
  <c r="F53" i="39"/>
  <c r="C53" i="39"/>
  <c r="B53" i="39"/>
  <c r="S52" i="39"/>
  <c r="R52" i="39"/>
  <c r="Q52" i="39"/>
  <c r="P52" i="39"/>
  <c r="E52" i="39"/>
  <c r="U51" i="39"/>
  <c r="T51" i="39"/>
  <c r="S51" i="39"/>
  <c r="R51" i="39"/>
  <c r="Q51" i="39"/>
  <c r="P51" i="39"/>
  <c r="E51" i="39"/>
  <c r="S50" i="39"/>
  <c r="R50" i="39"/>
  <c r="Q50" i="39"/>
  <c r="P50" i="39"/>
  <c r="E50" i="39"/>
  <c r="S49" i="39"/>
  <c r="R49" i="39"/>
  <c r="Q49" i="39"/>
  <c r="P49" i="39"/>
  <c r="E49" i="39"/>
  <c r="U49" i="39" s="1"/>
  <c r="U48" i="39"/>
  <c r="S48" i="39"/>
  <c r="R48" i="39"/>
  <c r="Q48" i="39"/>
  <c r="P48" i="39"/>
  <c r="E48" i="39"/>
  <c r="T48" i="39" s="1"/>
  <c r="S47" i="39"/>
  <c r="R47" i="39"/>
  <c r="Q47" i="39"/>
  <c r="P47" i="39"/>
  <c r="E47" i="39"/>
  <c r="U47" i="39" s="1"/>
  <c r="S46" i="39"/>
  <c r="R46" i="39"/>
  <c r="Q46" i="39"/>
  <c r="P46" i="39"/>
  <c r="E46" i="39"/>
  <c r="U46" i="39" s="1"/>
  <c r="U45" i="39"/>
  <c r="S45" i="39"/>
  <c r="R45" i="39"/>
  <c r="Q45" i="39"/>
  <c r="P45" i="39"/>
  <c r="E45" i="39"/>
  <c r="T45" i="39" s="1"/>
  <c r="U44" i="39"/>
  <c r="S44" i="39"/>
  <c r="R44" i="39"/>
  <c r="Q44" i="39"/>
  <c r="P44" i="39"/>
  <c r="E44" i="39"/>
  <c r="T44" i="39" s="1"/>
  <c r="U43" i="39"/>
  <c r="T43" i="39"/>
  <c r="S43" i="39"/>
  <c r="R43" i="39"/>
  <c r="Q43" i="39"/>
  <c r="P43" i="39"/>
  <c r="E43" i="39"/>
  <c r="S42" i="39"/>
  <c r="R42" i="39"/>
  <c r="Q42" i="39"/>
  <c r="P42" i="39"/>
  <c r="E42" i="39"/>
  <c r="V40" i="39"/>
  <c r="O40" i="39"/>
  <c r="N40" i="39"/>
  <c r="M40" i="39"/>
  <c r="L40" i="39"/>
  <c r="K40" i="39"/>
  <c r="S40" i="39" s="1"/>
  <c r="J40" i="39"/>
  <c r="R40" i="39" s="1"/>
  <c r="I40" i="39"/>
  <c r="Q40" i="39" s="1"/>
  <c r="H40" i="39"/>
  <c r="G40" i="39"/>
  <c r="F40" i="39"/>
  <c r="C40" i="39"/>
  <c r="B40" i="39"/>
  <c r="U39" i="39"/>
  <c r="T39" i="39"/>
  <c r="S39" i="39"/>
  <c r="R39" i="39"/>
  <c r="Q39" i="39"/>
  <c r="P39" i="39"/>
  <c r="E39" i="39"/>
  <c r="U38" i="39"/>
  <c r="T38" i="39"/>
  <c r="S38" i="39"/>
  <c r="R38" i="39"/>
  <c r="Q38" i="39"/>
  <c r="P38" i="39"/>
  <c r="E38" i="39"/>
  <c r="S37" i="39"/>
  <c r="R37" i="39"/>
  <c r="Q37" i="39"/>
  <c r="P37" i="39"/>
  <c r="E37" i="39"/>
  <c r="U37" i="39" s="1"/>
  <c r="S36" i="39"/>
  <c r="R36" i="39"/>
  <c r="Q36" i="39"/>
  <c r="P36" i="39"/>
  <c r="E36" i="39"/>
  <c r="T35" i="39"/>
  <c r="S35" i="39"/>
  <c r="R35" i="39"/>
  <c r="Q35" i="39"/>
  <c r="P35" i="39"/>
  <c r="E35" i="39"/>
  <c r="V33" i="39"/>
  <c r="R33" i="39"/>
  <c r="O33" i="39"/>
  <c r="N33" i="39"/>
  <c r="M33" i="39"/>
  <c r="L33" i="39"/>
  <c r="K33" i="39"/>
  <c r="S33" i="39" s="1"/>
  <c r="J33" i="39"/>
  <c r="I33" i="39"/>
  <c r="H33" i="39"/>
  <c r="G33" i="39"/>
  <c r="F33" i="39"/>
  <c r="C33" i="39"/>
  <c r="B33" i="39"/>
  <c r="E33" i="39" s="1"/>
  <c r="S32" i="39"/>
  <c r="R32" i="39"/>
  <c r="Q32" i="39"/>
  <c r="P32" i="39"/>
  <c r="E32" i="39"/>
  <c r="V30" i="39"/>
  <c r="O30" i="39"/>
  <c r="N30" i="39"/>
  <c r="M30" i="39"/>
  <c r="L30" i="39"/>
  <c r="K30" i="39"/>
  <c r="S30" i="39" s="1"/>
  <c r="J30" i="39"/>
  <c r="I30" i="39"/>
  <c r="H30" i="39"/>
  <c r="G30" i="39"/>
  <c r="F30" i="39"/>
  <c r="C30" i="39"/>
  <c r="B30" i="39"/>
  <c r="T29" i="39"/>
  <c r="S29" i="39"/>
  <c r="R29" i="39"/>
  <c r="Q29" i="39"/>
  <c r="P29" i="39"/>
  <c r="E29" i="39"/>
  <c r="U28" i="39"/>
  <c r="S28" i="39"/>
  <c r="R28" i="39"/>
  <c r="Q28" i="39"/>
  <c r="P28" i="39"/>
  <c r="E28" i="39"/>
  <c r="T28" i="39" s="1"/>
  <c r="S27" i="39"/>
  <c r="R27" i="39"/>
  <c r="Q27" i="39"/>
  <c r="P27" i="39"/>
  <c r="E27" i="39"/>
  <c r="S26" i="39"/>
  <c r="R26" i="39"/>
  <c r="Q26" i="39"/>
  <c r="P26" i="39"/>
  <c r="E26" i="39"/>
  <c r="V24" i="39"/>
  <c r="Q24" i="39"/>
  <c r="O24" i="39"/>
  <c r="N24" i="39"/>
  <c r="M24" i="39"/>
  <c r="L24" i="39"/>
  <c r="K24" i="39"/>
  <c r="S24" i="39" s="1"/>
  <c r="J24" i="39"/>
  <c r="R24" i="39" s="1"/>
  <c r="I24" i="39"/>
  <c r="H24" i="39"/>
  <c r="G24" i="39"/>
  <c r="F24" i="39"/>
  <c r="C24" i="39"/>
  <c r="B24" i="39"/>
  <c r="E24" i="39" s="1"/>
  <c r="U23" i="39"/>
  <c r="S23" i="39"/>
  <c r="R23" i="39"/>
  <c r="Q23" i="39"/>
  <c r="P23" i="39"/>
  <c r="E23" i="39"/>
  <c r="T23" i="39" s="1"/>
  <c r="T22" i="39"/>
  <c r="S22" i="39"/>
  <c r="R22" i="39"/>
  <c r="Q22" i="39"/>
  <c r="P22" i="39"/>
  <c r="E22" i="39"/>
  <c r="U22" i="39" s="1"/>
  <c r="S21" i="39"/>
  <c r="R21" i="39"/>
  <c r="Q21" i="39"/>
  <c r="P21" i="39"/>
  <c r="E21" i="39"/>
  <c r="T21" i="39" s="1"/>
  <c r="U20" i="39"/>
  <c r="S20" i="39"/>
  <c r="R20" i="39"/>
  <c r="Q20" i="39"/>
  <c r="P20" i="39"/>
  <c r="E20" i="39"/>
  <c r="T20" i="39" s="1"/>
  <c r="S19" i="39"/>
  <c r="R19" i="39"/>
  <c r="Q19" i="39"/>
  <c r="U19" i="39" s="1"/>
  <c r="P19" i="39"/>
  <c r="E19" i="39"/>
  <c r="S18" i="39"/>
  <c r="R18" i="39"/>
  <c r="Q18" i="39"/>
  <c r="P18" i="39"/>
  <c r="E18" i="39"/>
  <c r="S17" i="39"/>
  <c r="R17" i="39"/>
  <c r="Q17" i="39"/>
  <c r="P17" i="39"/>
  <c r="E17" i="39"/>
  <c r="V15" i="39"/>
  <c r="Q15" i="39"/>
  <c r="O15" i="39"/>
  <c r="N15" i="39"/>
  <c r="M15" i="39"/>
  <c r="L15" i="39"/>
  <c r="K15" i="39"/>
  <c r="S15" i="39" s="1"/>
  <c r="J15" i="39"/>
  <c r="R15" i="39" s="1"/>
  <c r="I15" i="39"/>
  <c r="H15" i="39"/>
  <c r="P15" i="39" s="1"/>
  <c r="G15" i="39"/>
  <c r="F15" i="39"/>
  <c r="C15" i="39"/>
  <c r="B15" i="39"/>
  <c r="T14" i="39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S11" i="39"/>
  <c r="R11" i="39"/>
  <c r="Q11" i="39"/>
  <c r="P11" i="39"/>
  <c r="E11" i="39"/>
  <c r="S10" i="39"/>
  <c r="R10" i="39"/>
  <c r="Q10" i="39"/>
  <c r="P10" i="39"/>
  <c r="E10" i="39"/>
  <c r="S9" i="39"/>
  <c r="R9" i="39"/>
  <c r="Q9" i="39"/>
  <c r="P9" i="39"/>
  <c r="E9" i="39"/>
  <c r="U9" i="39" s="1"/>
  <c r="U94" i="38"/>
  <c r="T94" i="38"/>
  <c r="S94" i="38"/>
  <c r="R94" i="38"/>
  <c r="Q94" i="38"/>
  <c r="P94" i="38"/>
  <c r="E94" i="38"/>
  <c r="U93" i="38"/>
  <c r="T93" i="38"/>
  <c r="S93" i="38"/>
  <c r="R93" i="38"/>
  <c r="Q93" i="38"/>
  <c r="P93" i="38"/>
  <c r="E93" i="38"/>
  <c r="U92" i="38"/>
  <c r="S92" i="38"/>
  <c r="R92" i="38"/>
  <c r="Q92" i="38"/>
  <c r="P92" i="38"/>
  <c r="E92" i="38"/>
  <c r="T92" i="38" s="1"/>
  <c r="S91" i="38"/>
  <c r="R91" i="38"/>
  <c r="Q91" i="38"/>
  <c r="P91" i="38"/>
  <c r="E91" i="38"/>
  <c r="S90" i="38"/>
  <c r="R90" i="38"/>
  <c r="Q90" i="38"/>
  <c r="P90" i="38"/>
  <c r="E90" i="38"/>
  <c r="U89" i="38"/>
  <c r="T89" i="38"/>
  <c r="S89" i="38"/>
  <c r="R89" i="38"/>
  <c r="Q89" i="38"/>
  <c r="P89" i="38"/>
  <c r="E89" i="38"/>
  <c r="S88" i="38"/>
  <c r="R88" i="38"/>
  <c r="Q88" i="38"/>
  <c r="P88" i="38"/>
  <c r="E88" i="38"/>
  <c r="U88" i="38" s="1"/>
  <c r="S87" i="38"/>
  <c r="R87" i="38"/>
  <c r="Q87" i="38"/>
  <c r="P87" i="38"/>
  <c r="E87" i="38"/>
  <c r="V73" i="38"/>
  <c r="O73" i="38"/>
  <c r="N73" i="38"/>
  <c r="M73" i="38"/>
  <c r="L73" i="38"/>
  <c r="K73" i="38"/>
  <c r="S73" i="38" s="1"/>
  <c r="J73" i="38"/>
  <c r="I73" i="38"/>
  <c r="H73" i="38"/>
  <c r="G73" i="38"/>
  <c r="F73" i="38"/>
  <c r="C73" i="38"/>
  <c r="B73" i="38"/>
  <c r="V72" i="38"/>
  <c r="O72" i="38"/>
  <c r="N72" i="38"/>
  <c r="M72" i="38"/>
  <c r="L72" i="38"/>
  <c r="K72" i="38"/>
  <c r="S72" i="38" s="1"/>
  <c r="J72" i="38"/>
  <c r="R72" i="38" s="1"/>
  <c r="I72" i="38"/>
  <c r="H72" i="38"/>
  <c r="G72" i="38"/>
  <c r="F72" i="38"/>
  <c r="C72" i="38"/>
  <c r="B72" i="38"/>
  <c r="E72" i="38" s="1"/>
  <c r="V71" i="38"/>
  <c r="O71" i="38"/>
  <c r="N71" i="38"/>
  <c r="M71" i="38"/>
  <c r="L71" i="38"/>
  <c r="K71" i="38"/>
  <c r="J71" i="38"/>
  <c r="I71" i="38"/>
  <c r="H71" i="38"/>
  <c r="G71" i="38"/>
  <c r="F71" i="38"/>
  <c r="C71" i="38"/>
  <c r="E71" i="38" s="1"/>
  <c r="B71" i="38"/>
  <c r="S70" i="38"/>
  <c r="R70" i="38"/>
  <c r="Q70" i="38"/>
  <c r="P70" i="38"/>
  <c r="E70" i="38"/>
  <c r="U70" i="38" s="1"/>
  <c r="S69" i="38"/>
  <c r="R69" i="38"/>
  <c r="Q69" i="38"/>
  <c r="P69" i="38"/>
  <c r="E69" i="38"/>
  <c r="V67" i="38"/>
  <c r="O67" i="38"/>
  <c r="N67" i="38"/>
  <c r="M67" i="38"/>
  <c r="L67" i="38"/>
  <c r="K67" i="38"/>
  <c r="J67" i="38"/>
  <c r="I67" i="38"/>
  <c r="H67" i="38"/>
  <c r="G67" i="38"/>
  <c r="F67" i="38"/>
  <c r="C67" i="38"/>
  <c r="B67" i="38"/>
  <c r="V66" i="38"/>
  <c r="O66" i="38"/>
  <c r="N66" i="38"/>
  <c r="M66" i="38"/>
  <c r="L66" i="38"/>
  <c r="K66" i="38"/>
  <c r="S66" i="38" s="1"/>
  <c r="J66" i="38"/>
  <c r="R66" i="38" s="1"/>
  <c r="I66" i="38"/>
  <c r="H66" i="38"/>
  <c r="P66" i="38" s="1"/>
  <c r="G66" i="38"/>
  <c r="F66" i="38"/>
  <c r="C66" i="38"/>
  <c r="B66" i="38"/>
  <c r="S65" i="38"/>
  <c r="R65" i="38"/>
  <c r="Q65" i="38"/>
  <c r="P65" i="38"/>
  <c r="E65" i="38"/>
  <c r="S64" i="38"/>
  <c r="R64" i="38"/>
  <c r="Q64" i="38"/>
  <c r="P64" i="38"/>
  <c r="E64" i="38"/>
  <c r="S63" i="38"/>
  <c r="R63" i="38"/>
  <c r="Q63" i="38"/>
  <c r="P63" i="38"/>
  <c r="E63" i="38"/>
  <c r="T62" i="38"/>
  <c r="S62" i="38"/>
  <c r="R62" i="38"/>
  <c r="Q62" i="38"/>
  <c r="P62" i="38"/>
  <c r="E62" i="38"/>
  <c r="U62" i="38" s="1"/>
  <c r="U61" i="38"/>
  <c r="S61" i="38"/>
  <c r="R61" i="38"/>
  <c r="Q61" i="38"/>
  <c r="P61" i="38"/>
  <c r="E61" i="38"/>
  <c r="T61" i="38" s="1"/>
  <c r="V59" i="38"/>
  <c r="O59" i="38"/>
  <c r="N59" i="38"/>
  <c r="M59" i="38"/>
  <c r="L59" i="38"/>
  <c r="K59" i="38"/>
  <c r="S59" i="38" s="1"/>
  <c r="J59" i="38"/>
  <c r="R59" i="38" s="1"/>
  <c r="I59" i="38"/>
  <c r="H59" i="38"/>
  <c r="G59" i="38"/>
  <c r="F59" i="38"/>
  <c r="C59" i="38"/>
  <c r="B59" i="38"/>
  <c r="S58" i="38"/>
  <c r="R58" i="38"/>
  <c r="Q58" i="38"/>
  <c r="P58" i="38"/>
  <c r="E58" i="38"/>
  <c r="S57" i="38"/>
  <c r="R57" i="38"/>
  <c r="Q57" i="38"/>
  <c r="P57" i="38"/>
  <c r="E57" i="38"/>
  <c r="T57" i="38" s="1"/>
  <c r="S56" i="38"/>
  <c r="R56" i="38"/>
  <c r="Q56" i="38"/>
  <c r="P56" i="38"/>
  <c r="E56" i="38"/>
  <c r="T55" i="38"/>
  <c r="S55" i="38"/>
  <c r="R55" i="38"/>
  <c r="Q55" i="38"/>
  <c r="P55" i="38"/>
  <c r="E55" i="38"/>
  <c r="U55" i="38" s="1"/>
  <c r="V53" i="38"/>
  <c r="O53" i="38"/>
  <c r="N53" i="38"/>
  <c r="M53" i="38"/>
  <c r="L53" i="38"/>
  <c r="K53" i="38"/>
  <c r="S53" i="38" s="1"/>
  <c r="J53" i="38"/>
  <c r="R53" i="38" s="1"/>
  <c r="I53" i="38"/>
  <c r="H53" i="38"/>
  <c r="G53" i="38"/>
  <c r="F53" i="38"/>
  <c r="C53" i="38"/>
  <c r="B53" i="38"/>
  <c r="S52" i="38"/>
  <c r="R52" i="38"/>
  <c r="Q52" i="38"/>
  <c r="P52" i="38"/>
  <c r="E52" i="38"/>
  <c r="U52" i="38" s="1"/>
  <c r="S51" i="38"/>
  <c r="R51" i="38"/>
  <c r="Q51" i="38"/>
  <c r="P51" i="38"/>
  <c r="E51" i="38"/>
  <c r="S50" i="38"/>
  <c r="R50" i="38"/>
  <c r="Q50" i="38"/>
  <c r="P50" i="38"/>
  <c r="E50" i="38"/>
  <c r="T50" i="38" s="1"/>
  <c r="S49" i="38"/>
  <c r="R49" i="38"/>
  <c r="Q49" i="38"/>
  <c r="P49" i="38"/>
  <c r="E49" i="38"/>
  <c r="U48" i="38"/>
  <c r="S48" i="38"/>
  <c r="R48" i="38"/>
  <c r="Q48" i="38"/>
  <c r="P48" i="38"/>
  <c r="E48" i="38"/>
  <c r="T48" i="38" s="1"/>
  <c r="T47" i="38"/>
  <c r="S47" i="38"/>
  <c r="R47" i="38"/>
  <c r="Q47" i="38"/>
  <c r="P47" i="38"/>
  <c r="E47" i="38"/>
  <c r="U47" i="38" s="1"/>
  <c r="S46" i="38"/>
  <c r="R46" i="38"/>
  <c r="Q46" i="38"/>
  <c r="P46" i="38"/>
  <c r="E46" i="38"/>
  <c r="U46" i="38" s="1"/>
  <c r="S45" i="38"/>
  <c r="R45" i="38"/>
  <c r="Q45" i="38"/>
  <c r="P45" i="38"/>
  <c r="E45" i="38"/>
  <c r="U44" i="38"/>
  <c r="S44" i="38"/>
  <c r="R44" i="38"/>
  <c r="Q44" i="38"/>
  <c r="P44" i="38"/>
  <c r="E44" i="38"/>
  <c r="T44" i="38" s="1"/>
  <c r="T43" i="38"/>
  <c r="S43" i="38"/>
  <c r="R43" i="38"/>
  <c r="Q43" i="38"/>
  <c r="P43" i="38"/>
  <c r="E43" i="38"/>
  <c r="S42" i="38"/>
  <c r="R42" i="38"/>
  <c r="Q42" i="38"/>
  <c r="P42" i="38"/>
  <c r="E42" i="38"/>
  <c r="T42" i="38" s="1"/>
  <c r="V40" i="38"/>
  <c r="O40" i="38"/>
  <c r="N40" i="38"/>
  <c r="M40" i="38"/>
  <c r="L40" i="38"/>
  <c r="K40" i="38"/>
  <c r="S40" i="38" s="1"/>
  <c r="J40" i="38"/>
  <c r="I40" i="38"/>
  <c r="Q40" i="38" s="1"/>
  <c r="H40" i="38"/>
  <c r="G40" i="38"/>
  <c r="F40" i="38"/>
  <c r="C40" i="38"/>
  <c r="B40" i="38"/>
  <c r="S39" i="38"/>
  <c r="R39" i="38"/>
  <c r="Q39" i="38"/>
  <c r="P39" i="38"/>
  <c r="E39" i="38"/>
  <c r="U39" i="38" s="1"/>
  <c r="S38" i="38"/>
  <c r="R38" i="38"/>
  <c r="Q38" i="38"/>
  <c r="P38" i="38"/>
  <c r="E38" i="38"/>
  <c r="S37" i="38"/>
  <c r="R37" i="38"/>
  <c r="Q37" i="38"/>
  <c r="P37" i="38"/>
  <c r="E37" i="38"/>
  <c r="U36" i="38"/>
  <c r="T36" i="38"/>
  <c r="S36" i="38"/>
  <c r="R36" i="38"/>
  <c r="Q36" i="38"/>
  <c r="P36" i="38"/>
  <c r="E36" i="38"/>
  <c r="U35" i="38"/>
  <c r="T35" i="38"/>
  <c r="S35" i="38"/>
  <c r="R35" i="38"/>
  <c r="Q35" i="38"/>
  <c r="P35" i="38"/>
  <c r="E35" i="38"/>
  <c r="V33" i="38"/>
  <c r="O33" i="38"/>
  <c r="N33" i="38"/>
  <c r="M33" i="38"/>
  <c r="L33" i="38"/>
  <c r="K33" i="38"/>
  <c r="J33" i="38"/>
  <c r="R33" i="38" s="1"/>
  <c r="I33" i="38"/>
  <c r="H33" i="38"/>
  <c r="G33" i="38"/>
  <c r="F33" i="38"/>
  <c r="C33" i="38"/>
  <c r="B33" i="38"/>
  <c r="S32" i="38"/>
  <c r="R32" i="38"/>
  <c r="Q32" i="38"/>
  <c r="P32" i="38"/>
  <c r="E32" i="38"/>
  <c r="V30" i="38"/>
  <c r="R30" i="38"/>
  <c r="O30" i="38"/>
  <c r="N30" i="38"/>
  <c r="M30" i="38"/>
  <c r="L30" i="38"/>
  <c r="K30" i="38"/>
  <c r="S30" i="38" s="1"/>
  <c r="J30" i="38"/>
  <c r="I30" i="38"/>
  <c r="H30" i="38"/>
  <c r="G30" i="38"/>
  <c r="F30" i="38"/>
  <c r="C30" i="38"/>
  <c r="B30" i="38"/>
  <c r="E30" i="38" s="1"/>
  <c r="U29" i="38"/>
  <c r="S29" i="38"/>
  <c r="R29" i="38"/>
  <c r="Q29" i="38"/>
  <c r="P29" i="38"/>
  <c r="E29" i="38"/>
  <c r="T29" i="38" s="1"/>
  <c r="U28" i="38"/>
  <c r="T28" i="38"/>
  <c r="S28" i="38"/>
  <c r="R28" i="38"/>
  <c r="Q28" i="38"/>
  <c r="P28" i="38"/>
  <c r="E28" i="38"/>
  <c r="S27" i="38"/>
  <c r="R27" i="38"/>
  <c r="Q27" i="38"/>
  <c r="P27" i="38"/>
  <c r="E27" i="38"/>
  <c r="U27" i="38" s="1"/>
  <c r="S26" i="38"/>
  <c r="R26" i="38"/>
  <c r="Q26" i="38"/>
  <c r="P26" i="38"/>
  <c r="E26" i="38"/>
  <c r="V24" i="38"/>
  <c r="O24" i="38"/>
  <c r="N24" i="38"/>
  <c r="M24" i="38"/>
  <c r="L24" i="38"/>
  <c r="K24" i="38"/>
  <c r="S24" i="38" s="1"/>
  <c r="J24" i="38"/>
  <c r="R24" i="38" s="1"/>
  <c r="I24" i="38"/>
  <c r="Q24" i="38" s="1"/>
  <c r="H24" i="38"/>
  <c r="G24" i="38"/>
  <c r="F24" i="38"/>
  <c r="C24" i="38"/>
  <c r="B24" i="38"/>
  <c r="S23" i="38"/>
  <c r="R23" i="38"/>
  <c r="Q23" i="38"/>
  <c r="P23" i="38"/>
  <c r="E23" i="38"/>
  <c r="S22" i="38"/>
  <c r="R22" i="38"/>
  <c r="Q22" i="38"/>
  <c r="P22" i="38"/>
  <c r="E22" i="38"/>
  <c r="U22" i="38" s="1"/>
  <c r="U21" i="38"/>
  <c r="S21" i="38"/>
  <c r="R21" i="38"/>
  <c r="Q21" i="38"/>
  <c r="P21" i="38"/>
  <c r="E21" i="38"/>
  <c r="T21" i="38" s="1"/>
  <c r="U20" i="38"/>
  <c r="T20" i="38"/>
  <c r="S20" i="38"/>
  <c r="R20" i="38"/>
  <c r="Q20" i="38"/>
  <c r="P20" i="38"/>
  <c r="E20" i="38"/>
  <c r="S19" i="38"/>
  <c r="R19" i="38"/>
  <c r="Q19" i="38"/>
  <c r="P19" i="38"/>
  <c r="E19" i="38"/>
  <c r="U19" i="38" s="1"/>
  <c r="S18" i="38"/>
  <c r="R18" i="38"/>
  <c r="Q18" i="38"/>
  <c r="P18" i="38"/>
  <c r="E18" i="38"/>
  <c r="U17" i="38"/>
  <c r="S17" i="38"/>
  <c r="R17" i="38"/>
  <c r="Q17" i="38"/>
  <c r="P17" i="38"/>
  <c r="E17" i="38"/>
  <c r="T17" i="38" s="1"/>
  <c r="V15" i="38"/>
  <c r="S15" i="38"/>
  <c r="O15" i="38"/>
  <c r="N15" i="38"/>
  <c r="M15" i="38"/>
  <c r="L15" i="38"/>
  <c r="K15" i="38"/>
  <c r="J15" i="38"/>
  <c r="R15" i="38" s="1"/>
  <c r="I15" i="38"/>
  <c r="H15" i="38"/>
  <c r="G15" i="38"/>
  <c r="F15" i="38"/>
  <c r="C15" i="38"/>
  <c r="B15" i="38"/>
  <c r="E15" i="38" s="1"/>
  <c r="U14" i="38"/>
  <c r="S14" i="38"/>
  <c r="R14" i="38"/>
  <c r="Q14" i="38"/>
  <c r="P14" i="38"/>
  <c r="E14" i="38"/>
  <c r="T14" i="38" s="1"/>
  <c r="S13" i="38"/>
  <c r="R13" i="38"/>
  <c r="Q13" i="38"/>
  <c r="P13" i="38"/>
  <c r="E13" i="38"/>
  <c r="S12" i="38"/>
  <c r="R12" i="38"/>
  <c r="Q12" i="38"/>
  <c r="P12" i="38"/>
  <c r="E12" i="38"/>
  <c r="S11" i="38"/>
  <c r="R11" i="38"/>
  <c r="Q11" i="38"/>
  <c r="P11" i="38"/>
  <c r="E11" i="38"/>
  <c r="U11" i="38" s="1"/>
  <c r="S10" i="38"/>
  <c r="R10" i="38"/>
  <c r="Q10" i="38"/>
  <c r="P10" i="38"/>
  <c r="E10" i="38"/>
  <c r="S9" i="38"/>
  <c r="R9" i="38"/>
  <c r="Q9" i="38"/>
  <c r="P9" i="38"/>
  <c r="E9" i="38"/>
  <c r="T94" i="37"/>
  <c r="S94" i="37"/>
  <c r="R94" i="37"/>
  <c r="Q94" i="37"/>
  <c r="P94" i="37"/>
  <c r="E94" i="37"/>
  <c r="U94" i="37" s="1"/>
  <c r="T93" i="37"/>
  <c r="S93" i="37"/>
  <c r="R93" i="37"/>
  <c r="Q93" i="37"/>
  <c r="P93" i="37"/>
  <c r="E93" i="37"/>
  <c r="U93" i="37" s="1"/>
  <c r="S92" i="37"/>
  <c r="R92" i="37"/>
  <c r="Q92" i="37"/>
  <c r="P92" i="37"/>
  <c r="E92" i="37"/>
  <c r="T92" i="37" s="1"/>
  <c r="S91" i="37"/>
  <c r="R91" i="37"/>
  <c r="Q91" i="37"/>
  <c r="P91" i="37"/>
  <c r="E91" i="37"/>
  <c r="U90" i="37"/>
  <c r="T90" i="37"/>
  <c r="S90" i="37"/>
  <c r="R90" i="37"/>
  <c r="Q90" i="37"/>
  <c r="P90" i="37"/>
  <c r="E90" i="37"/>
  <c r="U89" i="37"/>
  <c r="S89" i="37"/>
  <c r="R89" i="37"/>
  <c r="Q89" i="37"/>
  <c r="P89" i="37"/>
  <c r="E89" i="37"/>
  <c r="T89" i="37" s="1"/>
  <c r="S88" i="37"/>
  <c r="R88" i="37"/>
  <c r="Q88" i="37"/>
  <c r="P88" i="37"/>
  <c r="E88" i="37"/>
  <c r="S87" i="37"/>
  <c r="R87" i="37"/>
  <c r="Q87" i="37"/>
  <c r="P87" i="37"/>
  <c r="E87" i="37"/>
  <c r="V73" i="37"/>
  <c r="O73" i="37"/>
  <c r="N73" i="37"/>
  <c r="M73" i="37"/>
  <c r="L73" i="37"/>
  <c r="K73" i="37"/>
  <c r="J73" i="37"/>
  <c r="I73" i="37"/>
  <c r="H73" i="37"/>
  <c r="G73" i="37"/>
  <c r="F73" i="37"/>
  <c r="C73" i="37"/>
  <c r="B73" i="37"/>
  <c r="V72" i="37"/>
  <c r="O72" i="37"/>
  <c r="N72" i="37"/>
  <c r="M72" i="37"/>
  <c r="L72" i="37"/>
  <c r="K72" i="37"/>
  <c r="J72" i="37"/>
  <c r="I72" i="37"/>
  <c r="H72" i="37"/>
  <c r="G72" i="37"/>
  <c r="F72" i="37"/>
  <c r="C72" i="37"/>
  <c r="E72" i="37" s="1"/>
  <c r="B72" i="37"/>
  <c r="V71" i="37"/>
  <c r="O71" i="37"/>
  <c r="N71" i="37"/>
  <c r="M71" i="37"/>
  <c r="L71" i="37"/>
  <c r="R71" i="37" s="1"/>
  <c r="K71" i="37"/>
  <c r="S71" i="37" s="1"/>
  <c r="J71" i="37"/>
  <c r="I71" i="37"/>
  <c r="H71" i="37"/>
  <c r="G71" i="37"/>
  <c r="F71" i="37"/>
  <c r="C71" i="37"/>
  <c r="B71" i="37"/>
  <c r="U70" i="37"/>
  <c r="S70" i="37"/>
  <c r="R70" i="37"/>
  <c r="Q70" i="37"/>
  <c r="P70" i="37"/>
  <c r="E70" i="37"/>
  <c r="T70" i="37" s="1"/>
  <c r="S69" i="37"/>
  <c r="R69" i="37"/>
  <c r="Q69" i="37"/>
  <c r="P69" i="37"/>
  <c r="E69" i="37"/>
  <c r="V67" i="37"/>
  <c r="O67" i="37"/>
  <c r="N67" i="37"/>
  <c r="M67" i="37"/>
  <c r="L67" i="37"/>
  <c r="R67" i="37" s="1"/>
  <c r="K67" i="37"/>
  <c r="J67" i="37"/>
  <c r="I67" i="37"/>
  <c r="H67" i="37"/>
  <c r="G67" i="37"/>
  <c r="F67" i="37"/>
  <c r="C67" i="37"/>
  <c r="B67" i="37"/>
  <c r="V66" i="37"/>
  <c r="O66" i="37"/>
  <c r="N66" i="37"/>
  <c r="M66" i="37"/>
  <c r="L66" i="37"/>
  <c r="K66" i="37"/>
  <c r="S66" i="37" s="1"/>
  <c r="J66" i="37"/>
  <c r="R66" i="37" s="1"/>
  <c r="I66" i="37"/>
  <c r="Q66" i="37" s="1"/>
  <c r="H66" i="37"/>
  <c r="G66" i="37"/>
  <c r="F66" i="37"/>
  <c r="C66" i="37"/>
  <c r="E66" i="37" s="1"/>
  <c r="B66" i="37"/>
  <c r="S65" i="37"/>
  <c r="R65" i="37"/>
  <c r="Q65" i="37"/>
  <c r="P65" i="37"/>
  <c r="E65" i="37"/>
  <c r="U65" i="37" s="1"/>
  <c r="S64" i="37"/>
  <c r="R64" i="37"/>
  <c r="Q64" i="37"/>
  <c r="P64" i="37"/>
  <c r="E64" i="37"/>
  <c r="S63" i="37"/>
  <c r="R63" i="37"/>
  <c r="Q63" i="37"/>
  <c r="P63" i="37"/>
  <c r="E63" i="37"/>
  <c r="T63" i="37" s="1"/>
  <c r="T62" i="37"/>
  <c r="S62" i="37"/>
  <c r="R62" i="37"/>
  <c r="Q62" i="37"/>
  <c r="P62" i="37"/>
  <c r="E62" i="37"/>
  <c r="U62" i="37" s="1"/>
  <c r="U61" i="37"/>
  <c r="T61" i="37"/>
  <c r="S61" i="37"/>
  <c r="R61" i="37"/>
  <c r="Q61" i="37"/>
  <c r="P61" i="37"/>
  <c r="E61" i="37"/>
  <c r="V59" i="37"/>
  <c r="O59" i="37"/>
  <c r="N59" i="37"/>
  <c r="M59" i="37"/>
  <c r="L59" i="37"/>
  <c r="K59" i="37"/>
  <c r="S59" i="37" s="1"/>
  <c r="J59" i="37"/>
  <c r="R59" i="37" s="1"/>
  <c r="I59" i="37"/>
  <c r="Q59" i="37" s="1"/>
  <c r="H59" i="37"/>
  <c r="G59" i="37"/>
  <c r="F59" i="37"/>
  <c r="C59" i="37"/>
  <c r="B59" i="37"/>
  <c r="S58" i="37"/>
  <c r="R58" i="37"/>
  <c r="Q58" i="37"/>
  <c r="P58" i="37"/>
  <c r="E58" i="37"/>
  <c r="U58" i="37" s="1"/>
  <c r="S57" i="37"/>
  <c r="R57" i="37"/>
  <c r="Q57" i="37"/>
  <c r="P57" i="37"/>
  <c r="E57" i="37"/>
  <c r="T57" i="37" s="1"/>
  <c r="S56" i="37"/>
  <c r="R56" i="37"/>
  <c r="Q56" i="37"/>
  <c r="P56" i="37"/>
  <c r="E56" i="37"/>
  <c r="T55" i="37"/>
  <c r="S55" i="37"/>
  <c r="R55" i="37"/>
  <c r="Q55" i="37"/>
  <c r="P55" i="37"/>
  <c r="E55" i="37"/>
  <c r="U55" i="37" s="1"/>
  <c r="V53" i="37"/>
  <c r="O53" i="37"/>
  <c r="N53" i="37"/>
  <c r="M53" i="37"/>
  <c r="L53" i="37"/>
  <c r="K53" i="37"/>
  <c r="S53" i="37" s="1"/>
  <c r="J53" i="37"/>
  <c r="R53" i="37" s="1"/>
  <c r="I53" i="37"/>
  <c r="H53" i="37"/>
  <c r="G53" i="37"/>
  <c r="F53" i="37"/>
  <c r="C53" i="37"/>
  <c r="B53" i="37"/>
  <c r="S52" i="37"/>
  <c r="R52" i="37"/>
  <c r="Q52" i="37"/>
  <c r="P52" i="37"/>
  <c r="E52" i="37"/>
  <c r="S51" i="37"/>
  <c r="R51" i="37"/>
  <c r="Q51" i="37"/>
  <c r="P51" i="37"/>
  <c r="E51" i="37"/>
  <c r="U50" i="37"/>
  <c r="S50" i="37"/>
  <c r="R50" i="37"/>
  <c r="Q50" i="37"/>
  <c r="P50" i="37"/>
  <c r="E50" i="37"/>
  <c r="T50" i="37" s="1"/>
  <c r="S49" i="37"/>
  <c r="R49" i="37"/>
  <c r="Q49" i="37"/>
  <c r="P49" i="37"/>
  <c r="E49" i="37"/>
  <c r="U49" i="37" s="1"/>
  <c r="S48" i="37"/>
  <c r="R48" i="37"/>
  <c r="Q48" i="37"/>
  <c r="P48" i="37"/>
  <c r="E48" i="37"/>
  <c r="S47" i="37"/>
  <c r="R47" i="37"/>
  <c r="Q47" i="37"/>
  <c r="P47" i="37"/>
  <c r="E47" i="37"/>
  <c r="T47" i="37" s="1"/>
  <c r="T46" i="37"/>
  <c r="S46" i="37"/>
  <c r="R46" i="37"/>
  <c r="Q46" i="37"/>
  <c r="P46" i="37"/>
  <c r="E46" i="37"/>
  <c r="U46" i="37" s="1"/>
  <c r="S45" i="37"/>
  <c r="R45" i="37"/>
  <c r="Q45" i="37"/>
  <c r="P45" i="37"/>
  <c r="E45" i="37"/>
  <c r="S44" i="37"/>
  <c r="R44" i="37"/>
  <c r="Q44" i="37"/>
  <c r="P44" i="37"/>
  <c r="E44" i="37"/>
  <c r="S43" i="37"/>
  <c r="R43" i="37"/>
  <c r="Q43" i="37"/>
  <c r="P43" i="37"/>
  <c r="E43" i="37"/>
  <c r="T43" i="37" s="1"/>
  <c r="U42" i="37"/>
  <c r="S42" i="37"/>
  <c r="R42" i="37"/>
  <c r="Q42" i="37"/>
  <c r="P42" i="37"/>
  <c r="E42" i="37"/>
  <c r="T42" i="37" s="1"/>
  <c r="V40" i="37"/>
  <c r="O40" i="37"/>
  <c r="N40" i="37"/>
  <c r="M40" i="37"/>
  <c r="L40" i="37"/>
  <c r="K40" i="37"/>
  <c r="S40" i="37" s="1"/>
  <c r="J40" i="37"/>
  <c r="I40" i="37"/>
  <c r="H40" i="37"/>
  <c r="G40" i="37"/>
  <c r="F40" i="37"/>
  <c r="C40" i="37"/>
  <c r="B40" i="37"/>
  <c r="E40" i="37" s="1"/>
  <c r="T39" i="37"/>
  <c r="S39" i="37"/>
  <c r="R39" i="37"/>
  <c r="Q39" i="37"/>
  <c r="P39" i="37"/>
  <c r="E39" i="37"/>
  <c r="U39" i="37" s="1"/>
  <c r="U38" i="37"/>
  <c r="S38" i="37"/>
  <c r="R38" i="37"/>
  <c r="Q38" i="37"/>
  <c r="P38" i="37"/>
  <c r="E38" i="37"/>
  <c r="T38" i="37" s="1"/>
  <c r="S37" i="37"/>
  <c r="R37" i="37"/>
  <c r="Q37" i="37"/>
  <c r="P37" i="37"/>
  <c r="E37" i="37"/>
  <c r="U37" i="37" s="1"/>
  <c r="S36" i="37"/>
  <c r="R36" i="37"/>
  <c r="Q36" i="37"/>
  <c r="P36" i="37"/>
  <c r="E36" i="37"/>
  <c r="S35" i="37"/>
  <c r="R35" i="37"/>
  <c r="Q35" i="37"/>
  <c r="P35" i="37"/>
  <c r="E35" i="37"/>
  <c r="V33" i="37"/>
  <c r="O33" i="37"/>
  <c r="N33" i="37"/>
  <c r="M33" i="37"/>
  <c r="S33" i="37" s="1"/>
  <c r="L33" i="37"/>
  <c r="K33" i="37"/>
  <c r="J33" i="37"/>
  <c r="I33" i="37"/>
  <c r="H33" i="37"/>
  <c r="G33" i="37"/>
  <c r="F33" i="37"/>
  <c r="C33" i="37"/>
  <c r="E33" i="37" s="1"/>
  <c r="B33" i="37"/>
  <c r="S32" i="37"/>
  <c r="R32" i="37"/>
  <c r="Q32" i="37"/>
  <c r="P32" i="37"/>
  <c r="E32" i="37"/>
  <c r="V30" i="37"/>
  <c r="O30" i="37"/>
  <c r="N30" i="37"/>
  <c r="M30" i="37"/>
  <c r="L30" i="37"/>
  <c r="K30" i="37"/>
  <c r="J30" i="37"/>
  <c r="R30" i="37" s="1"/>
  <c r="I30" i="37"/>
  <c r="H30" i="37"/>
  <c r="G30" i="37"/>
  <c r="F30" i="37"/>
  <c r="C30" i="37"/>
  <c r="B30" i="37"/>
  <c r="E30" i="37" s="1"/>
  <c r="U29" i="37"/>
  <c r="S29" i="37"/>
  <c r="R29" i="37"/>
  <c r="Q29" i="37"/>
  <c r="P29" i="37"/>
  <c r="E29" i="37"/>
  <c r="T29" i="37" s="1"/>
  <c r="S28" i="37"/>
  <c r="R28" i="37"/>
  <c r="Q28" i="37"/>
  <c r="P28" i="37"/>
  <c r="E28" i="37"/>
  <c r="U28" i="37" s="1"/>
  <c r="S27" i="37"/>
  <c r="R27" i="37"/>
  <c r="Q27" i="37"/>
  <c r="P27" i="37"/>
  <c r="E27" i="37"/>
  <c r="S26" i="37"/>
  <c r="R26" i="37"/>
  <c r="Q26" i="37"/>
  <c r="P26" i="37"/>
  <c r="E26" i="37"/>
  <c r="V24" i="37"/>
  <c r="R24" i="37"/>
  <c r="O24" i="37"/>
  <c r="N24" i="37"/>
  <c r="M24" i="37"/>
  <c r="L24" i="37"/>
  <c r="K24" i="37"/>
  <c r="S24" i="37" s="1"/>
  <c r="J24" i="37"/>
  <c r="I24" i="37"/>
  <c r="H24" i="37"/>
  <c r="P24" i="37" s="1"/>
  <c r="G24" i="37"/>
  <c r="F24" i="37"/>
  <c r="C24" i="37"/>
  <c r="B24" i="37"/>
  <c r="E24" i="37" s="1"/>
  <c r="S23" i="37"/>
  <c r="R23" i="37"/>
  <c r="Q23" i="37"/>
  <c r="P23" i="37"/>
  <c r="E23" i="37"/>
  <c r="T23" i="37" s="1"/>
  <c r="S22" i="37"/>
  <c r="R22" i="37"/>
  <c r="Q22" i="37"/>
  <c r="P22" i="37"/>
  <c r="E22" i="37"/>
  <c r="U21" i="37"/>
  <c r="S21" i="37"/>
  <c r="R21" i="37"/>
  <c r="Q21" i="37"/>
  <c r="P21" i="37"/>
  <c r="E21" i="37"/>
  <c r="T21" i="37" s="1"/>
  <c r="S20" i="37"/>
  <c r="R20" i="37"/>
  <c r="Q20" i="37"/>
  <c r="P20" i="37"/>
  <c r="E20" i="37"/>
  <c r="U20" i="37" s="1"/>
  <c r="S19" i="37"/>
  <c r="R19" i="37"/>
  <c r="Q19" i="37"/>
  <c r="P19" i="37"/>
  <c r="E19" i="37"/>
  <c r="U19" i="37" s="1"/>
  <c r="S18" i="37"/>
  <c r="R18" i="37"/>
  <c r="Q18" i="37"/>
  <c r="P18" i="37"/>
  <c r="E18" i="37"/>
  <c r="U17" i="37"/>
  <c r="S17" i="37"/>
  <c r="R17" i="37"/>
  <c r="Q17" i="37"/>
  <c r="P17" i="37"/>
  <c r="E17" i="37"/>
  <c r="T17" i="37" s="1"/>
  <c r="V15" i="37"/>
  <c r="O15" i="37"/>
  <c r="N15" i="37"/>
  <c r="M15" i="37"/>
  <c r="L15" i="37"/>
  <c r="K15" i="37"/>
  <c r="S15" i="37" s="1"/>
  <c r="J15" i="37"/>
  <c r="R15" i="37" s="1"/>
  <c r="I15" i="37"/>
  <c r="H15" i="37"/>
  <c r="G15" i="37"/>
  <c r="F15" i="37"/>
  <c r="C15" i="37"/>
  <c r="B15" i="37"/>
  <c r="E15" i="37" s="1"/>
  <c r="U14" i="37"/>
  <c r="S14" i="37"/>
  <c r="R14" i="37"/>
  <c r="Q14" i="37"/>
  <c r="P14" i="37"/>
  <c r="E14" i="37"/>
  <c r="T14" i="37" s="1"/>
  <c r="U13" i="37"/>
  <c r="T13" i="37"/>
  <c r="S13" i="37"/>
  <c r="R13" i="37"/>
  <c r="Q13" i="37"/>
  <c r="P13" i="37"/>
  <c r="E13" i="37"/>
  <c r="S12" i="37"/>
  <c r="R12" i="37"/>
  <c r="Q12" i="37"/>
  <c r="P12" i="37"/>
  <c r="E12" i="37"/>
  <c r="S11" i="37"/>
  <c r="R11" i="37"/>
  <c r="Q11" i="37"/>
  <c r="P11" i="37"/>
  <c r="E11" i="37"/>
  <c r="U11" i="37" s="1"/>
  <c r="S10" i="37"/>
  <c r="R10" i="37"/>
  <c r="Q10" i="37"/>
  <c r="U10" i="37" s="1"/>
  <c r="P10" i="37"/>
  <c r="E10" i="37"/>
  <c r="S9" i="37"/>
  <c r="R9" i="37"/>
  <c r="Q9" i="37"/>
  <c r="P9" i="37"/>
  <c r="E9" i="37"/>
  <c r="T94" i="36"/>
  <c r="S94" i="36"/>
  <c r="R94" i="36"/>
  <c r="Q94" i="36"/>
  <c r="P94" i="36"/>
  <c r="E94" i="36"/>
  <c r="U94" i="36" s="1"/>
  <c r="U93" i="36"/>
  <c r="S93" i="36"/>
  <c r="R93" i="36"/>
  <c r="Q93" i="36"/>
  <c r="P93" i="36"/>
  <c r="E93" i="36"/>
  <c r="T93" i="36" s="1"/>
  <c r="T92" i="36"/>
  <c r="S92" i="36"/>
  <c r="R92" i="36"/>
  <c r="Q92" i="36"/>
  <c r="P92" i="36"/>
  <c r="E92" i="36"/>
  <c r="U92" i="36" s="1"/>
  <c r="S91" i="36"/>
  <c r="R91" i="36"/>
  <c r="Q91" i="36"/>
  <c r="P91" i="36"/>
  <c r="E91" i="36"/>
  <c r="S90" i="36"/>
  <c r="R90" i="36"/>
  <c r="Q90" i="36"/>
  <c r="P90" i="36"/>
  <c r="E90" i="36"/>
  <c r="S89" i="36"/>
  <c r="R89" i="36"/>
  <c r="Q89" i="36"/>
  <c r="P89" i="36"/>
  <c r="E89" i="36"/>
  <c r="U89" i="36" s="1"/>
  <c r="U88" i="36"/>
  <c r="S88" i="36"/>
  <c r="R88" i="36"/>
  <c r="Q88" i="36"/>
  <c r="P88" i="36"/>
  <c r="E88" i="36"/>
  <c r="T88" i="36" s="1"/>
  <c r="S87" i="36"/>
  <c r="R87" i="36"/>
  <c r="Q87" i="36"/>
  <c r="P87" i="36"/>
  <c r="E87" i="36"/>
  <c r="V73" i="36"/>
  <c r="O73" i="36"/>
  <c r="N73" i="36"/>
  <c r="M73" i="36"/>
  <c r="L73" i="36"/>
  <c r="K73" i="36"/>
  <c r="J73" i="36"/>
  <c r="I73" i="36"/>
  <c r="H73" i="36"/>
  <c r="G73" i="36"/>
  <c r="F73" i="36"/>
  <c r="C73" i="36"/>
  <c r="B73" i="36"/>
  <c r="E73" i="36" s="1"/>
  <c r="V72" i="36"/>
  <c r="O72" i="36"/>
  <c r="N72" i="36"/>
  <c r="M72" i="36"/>
  <c r="L72" i="36"/>
  <c r="K72" i="36"/>
  <c r="J72" i="36"/>
  <c r="R72" i="36" s="1"/>
  <c r="I72" i="36"/>
  <c r="Q72" i="36" s="1"/>
  <c r="H72" i="36"/>
  <c r="G72" i="36"/>
  <c r="F72" i="36"/>
  <c r="E72" i="36"/>
  <c r="C72" i="36"/>
  <c r="B72" i="36"/>
  <c r="V71" i="36"/>
  <c r="O71" i="36"/>
  <c r="N71" i="36"/>
  <c r="M71" i="36"/>
  <c r="L71" i="36"/>
  <c r="K71" i="36"/>
  <c r="S71" i="36" s="1"/>
  <c r="J71" i="36"/>
  <c r="I71" i="36"/>
  <c r="H71" i="36"/>
  <c r="G71" i="36"/>
  <c r="F71" i="36"/>
  <c r="C71" i="36"/>
  <c r="B71" i="36"/>
  <c r="T70" i="36"/>
  <c r="S70" i="36"/>
  <c r="R70" i="36"/>
  <c r="Q70" i="36"/>
  <c r="P70" i="36"/>
  <c r="E70" i="36"/>
  <c r="U70" i="36" s="1"/>
  <c r="T69" i="36"/>
  <c r="S69" i="36"/>
  <c r="R69" i="36"/>
  <c r="Q69" i="36"/>
  <c r="P69" i="36"/>
  <c r="E69" i="36"/>
  <c r="V67" i="36"/>
  <c r="O67" i="36"/>
  <c r="N67" i="36"/>
  <c r="M67" i="36"/>
  <c r="L67" i="36"/>
  <c r="K67" i="36"/>
  <c r="J67" i="36"/>
  <c r="I67" i="36"/>
  <c r="H67" i="36"/>
  <c r="G67" i="36"/>
  <c r="F67" i="36"/>
  <c r="C67" i="36"/>
  <c r="B67" i="36"/>
  <c r="E67" i="36" s="1"/>
  <c r="V66" i="36"/>
  <c r="O66" i="36"/>
  <c r="N66" i="36"/>
  <c r="M66" i="36"/>
  <c r="L66" i="36"/>
  <c r="K66" i="36"/>
  <c r="S66" i="36" s="1"/>
  <c r="J66" i="36"/>
  <c r="R66" i="36" s="1"/>
  <c r="I66" i="36"/>
  <c r="H66" i="36"/>
  <c r="G66" i="36"/>
  <c r="F66" i="36"/>
  <c r="C66" i="36"/>
  <c r="B66" i="36"/>
  <c r="E66" i="36" s="1"/>
  <c r="S65" i="36"/>
  <c r="R65" i="36"/>
  <c r="Q65" i="36"/>
  <c r="P65" i="36"/>
  <c r="E65" i="36"/>
  <c r="U65" i="36" s="1"/>
  <c r="U64" i="36"/>
  <c r="S64" i="36"/>
  <c r="R64" i="36"/>
  <c r="Q64" i="36"/>
  <c r="P64" i="36"/>
  <c r="E64" i="36"/>
  <c r="T64" i="36" s="1"/>
  <c r="S63" i="36"/>
  <c r="R63" i="36"/>
  <c r="Q63" i="36"/>
  <c r="P63" i="36"/>
  <c r="E63" i="36"/>
  <c r="S62" i="36"/>
  <c r="R62" i="36"/>
  <c r="Q62" i="36"/>
  <c r="P62" i="36"/>
  <c r="E62" i="36"/>
  <c r="U61" i="36"/>
  <c r="S61" i="36"/>
  <c r="R61" i="36"/>
  <c r="Q61" i="36"/>
  <c r="P61" i="36"/>
  <c r="E61" i="36"/>
  <c r="T61" i="36" s="1"/>
  <c r="V59" i="36"/>
  <c r="O59" i="36"/>
  <c r="N59" i="36"/>
  <c r="M59" i="36"/>
  <c r="L59" i="36"/>
  <c r="K59" i="36"/>
  <c r="S59" i="36" s="1"/>
  <c r="J59" i="36"/>
  <c r="R59" i="36" s="1"/>
  <c r="I59" i="36"/>
  <c r="H59" i="36"/>
  <c r="G59" i="36"/>
  <c r="F59" i="36"/>
  <c r="C59" i="36"/>
  <c r="B59" i="36"/>
  <c r="T58" i="36"/>
  <c r="S58" i="36"/>
  <c r="R58" i="36"/>
  <c r="Q58" i="36"/>
  <c r="P58" i="36"/>
  <c r="E58" i="36"/>
  <c r="U58" i="36" s="1"/>
  <c r="S57" i="36"/>
  <c r="R57" i="36"/>
  <c r="Q57" i="36"/>
  <c r="P57" i="36"/>
  <c r="E57" i="36"/>
  <c r="S56" i="36"/>
  <c r="R56" i="36"/>
  <c r="Q56" i="36"/>
  <c r="P56" i="36"/>
  <c r="E56" i="36"/>
  <c r="U56" i="36" s="1"/>
  <c r="U55" i="36"/>
  <c r="S55" i="36"/>
  <c r="R55" i="36"/>
  <c r="Q55" i="36"/>
  <c r="P55" i="36"/>
  <c r="E55" i="36"/>
  <c r="T55" i="36" s="1"/>
  <c r="V53" i="36"/>
  <c r="O53" i="36"/>
  <c r="N53" i="36"/>
  <c r="M53" i="36"/>
  <c r="L53" i="36"/>
  <c r="K53" i="36"/>
  <c r="S53" i="36" s="1"/>
  <c r="J53" i="36"/>
  <c r="R53" i="36" s="1"/>
  <c r="I53" i="36"/>
  <c r="H53" i="36"/>
  <c r="G53" i="36"/>
  <c r="F53" i="36"/>
  <c r="C53" i="36"/>
  <c r="B53" i="36"/>
  <c r="S52" i="36"/>
  <c r="R52" i="36"/>
  <c r="Q52" i="36"/>
  <c r="P52" i="36"/>
  <c r="E52" i="36"/>
  <c r="U52" i="36" s="1"/>
  <c r="U51" i="36"/>
  <c r="S51" i="36"/>
  <c r="R51" i="36"/>
  <c r="Q51" i="36"/>
  <c r="P51" i="36"/>
  <c r="E51" i="36"/>
  <c r="T51" i="36" s="1"/>
  <c r="S50" i="36"/>
  <c r="R50" i="36"/>
  <c r="Q50" i="36"/>
  <c r="P50" i="36"/>
  <c r="E50" i="36"/>
  <c r="T49" i="36"/>
  <c r="S49" i="36"/>
  <c r="R49" i="36"/>
  <c r="Q49" i="36"/>
  <c r="P49" i="36"/>
  <c r="E49" i="36"/>
  <c r="U49" i="36" s="1"/>
  <c r="U48" i="36"/>
  <c r="S48" i="36"/>
  <c r="R48" i="36"/>
  <c r="Q48" i="36"/>
  <c r="P48" i="36"/>
  <c r="E48" i="36"/>
  <c r="T48" i="36" s="1"/>
  <c r="T47" i="36"/>
  <c r="S47" i="36"/>
  <c r="R47" i="36"/>
  <c r="Q47" i="36"/>
  <c r="P47" i="36"/>
  <c r="E47" i="36"/>
  <c r="U47" i="36" s="1"/>
  <c r="S46" i="36"/>
  <c r="R46" i="36"/>
  <c r="Q46" i="36"/>
  <c r="P46" i="36"/>
  <c r="E46" i="36"/>
  <c r="S45" i="36"/>
  <c r="R45" i="36"/>
  <c r="Q45" i="36"/>
  <c r="P45" i="36"/>
  <c r="E45" i="36"/>
  <c r="S44" i="36"/>
  <c r="R44" i="36"/>
  <c r="Q44" i="36"/>
  <c r="P44" i="36"/>
  <c r="E44" i="36"/>
  <c r="U44" i="36" s="1"/>
  <c r="U43" i="36"/>
  <c r="S43" i="36"/>
  <c r="R43" i="36"/>
  <c r="Q43" i="36"/>
  <c r="P43" i="36"/>
  <c r="E43" i="36"/>
  <c r="T43" i="36" s="1"/>
  <c r="S42" i="36"/>
  <c r="R42" i="36"/>
  <c r="Q42" i="36"/>
  <c r="P42" i="36"/>
  <c r="E42" i="36"/>
  <c r="V40" i="36"/>
  <c r="O40" i="36"/>
  <c r="N40" i="36"/>
  <c r="M40" i="36"/>
  <c r="L40" i="36"/>
  <c r="K40" i="36"/>
  <c r="S40" i="36" s="1"/>
  <c r="J40" i="36"/>
  <c r="R40" i="36" s="1"/>
  <c r="I40" i="36"/>
  <c r="H40" i="36"/>
  <c r="G40" i="36"/>
  <c r="F40" i="36"/>
  <c r="C40" i="36"/>
  <c r="B40" i="36"/>
  <c r="E40" i="36" s="1"/>
  <c r="U39" i="36"/>
  <c r="S39" i="36"/>
  <c r="R39" i="36"/>
  <c r="Q39" i="36"/>
  <c r="P39" i="36"/>
  <c r="E39" i="36"/>
  <c r="T39" i="36" s="1"/>
  <c r="S38" i="36"/>
  <c r="R38" i="36"/>
  <c r="Q38" i="36"/>
  <c r="P38" i="36"/>
  <c r="E38" i="36"/>
  <c r="S37" i="36"/>
  <c r="R37" i="36"/>
  <c r="Q37" i="36"/>
  <c r="P37" i="36"/>
  <c r="E37" i="36"/>
  <c r="U36" i="36"/>
  <c r="S36" i="36"/>
  <c r="R36" i="36"/>
  <c r="Q36" i="36"/>
  <c r="P36" i="36"/>
  <c r="E36" i="36"/>
  <c r="T36" i="36" s="1"/>
  <c r="T35" i="36"/>
  <c r="S35" i="36"/>
  <c r="R35" i="36"/>
  <c r="Q35" i="36"/>
  <c r="P35" i="36"/>
  <c r="E35" i="36"/>
  <c r="V33" i="36"/>
  <c r="O33" i="36"/>
  <c r="N33" i="36"/>
  <c r="M33" i="36"/>
  <c r="L33" i="36"/>
  <c r="K33" i="36"/>
  <c r="S33" i="36" s="1"/>
  <c r="J33" i="36"/>
  <c r="R33" i="36" s="1"/>
  <c r="I33" i="36"/>
  <c r="H33" i="36"/>
  <c r="G33" i="36"/>
  <c r="F33" i="36"/>
  <c r="C33" i="36"/>
  <c r="B33" i="36"/>
  <c r="E33" i="36" s="1"/>
  <c r="U32" i="36"/>
  <c r="S32" i="36"/>
  <c r="R32" i="36"/>
  <c r="Q32" i="36"/>
  <c r="P32" i="36"/>
  <c r="E32" i="36"/>
  <c r="V30" i="36"/>
  <c r="S30" i="36"/>
  <c r="O30" i="36"/>
  <c r="N30" i="36"/>
  <c r="M30" i="36"/>
  <c r="L30" i="36"/>
  <c r="K30" i="36"/>
  <c r="J30" i="36"/>
  <c r="R30" i="36" s="1"/>
  <c r="I30" i="36"/>
  <c r="H30" i="36"/>
  <c r="P30" i="36" s="1"/>
  <c r="G30" i="36"/>
  <c r="F30" i="36"/>
  <c r="C30" i="36"/>
  <c r="B30" i="36"/>
  <c r="T29" i="36"/>
  <c r="S29" i="36"/>
  <c r="R29" i="36"/>
  <c r="Q29" i="36"/>
  <c r="P29" i="36"/>
  <c r="E29" i="36"/>
  <c r="U29" i="36" s="1"/>
  <c r="S28" i="36"/>
  <c r="R28" i="36"/>
  <c r="Q28" i="36"/>
  <c r="P28" i="36"/>
  <c r="E28" i="36"/>
  <c r="U27" i="36"/>
  <c r="S27" i="36"/>
  <c r="R27" i="36"/>
  <c r="Q27" i="36"/>
  <c r="P27" i="36"/>
  <c r="E27" i="36"/>
  <c r="T27" i="36" s="1"/>
  <c r="U26" i="36"/>
  <c r="T26" i="36"/>
  <c r="S26" i="36"/>
  <c r="R26" i="36"/>
  <c r="Q26" i="36"/>
  <c r="P26" i="36"/>
  <c r="E26" i="36"/>
  <c r="V24" i="36"/>
  <c r="O24" i="36"/>
  <c r="N24" i="36"/>
  <c r="M24" i="36"/>
  <c r="L24" i="36"/>
  <c r="K24" i="36"/>
  <c r="S24" i="36" s="1"/>
  <c r="J24" i="36"/>
  <c r="R24" i="36" s="1"/>
  <c r="I24" i="36"/>
  <c r="Q24" i="36" s="1"/>
  <c r="H24" i="36"/>
  <c r="P24" i="36" s="1"/>
  <c r="G24" i="36"/>
  <c r="F24" i="36"/>
  <c r="C24" i="36"/>
  <c r="B24" i="36"/>
  <c r="U23" i="36"/>
  <c r="T23" i="36"/>
  <c r="S23" i="36"/>
  <c r="R23" i="36"/>
  <c r="Q23" i="36"/>
  <c r="P23" i="36"/>
  <c r="E23" i="36"/>
  <c r="U22" i="36"/>
  <c r="T22" i="36"/>
  <c r="S22" i="36"/>
  <c r="R22" i="36"/>
  <c r="Q22" i="36"/>
  <c r="P22" i="36"/>
  <c r="E22" i="36"/>
  <c r="S21" i="36"/>
  <c r="R21" i="36"/>
  <c r="Q21" i="36"/>
  <c r="P21" i="36"/>
  <c r="E21" i="36"/>
  <c r="U21" i="36" s="1"/>
  <c r="S20" i="36"/>
  <c r="R20" i="36"/>
  <c r="Q20" i="36"/>
  <c r="P20" i="36"/>
  <c r="E20" i="36"/>
  <c r="U20" i="36" s="1"/>
  <c r="U19" i="36"/>
  <c r="S19" i="36"/>
  <c r="R19" i="36"/>
  <c r="Q19" i="36"/>
  <c r="P19" i="36"/>
  <c r="E19" i="36"/>
  <c r="T19" i="36" s="1"/>
  <c r="S18" i="36"/>
  <c r="R18" i="36"/>
  <c r="Q18" i="36"/>
  <c r="P18" i="36"/>
  <c r="E18" i="36"/>
  <c r="T17" i="36"/>
  <c r="S17" i="36"/>
  <c r="R17" i="36"/>
  <c r="Q17" i="36"/>
  <c r="P17" i="36"/>
  <c r="E17" i="36"/>
  <c r="U17" i="36" s="1"/>
  <c r="V15" i="36"/>
  <c r="O15" i="36"/>
  <c r="N15" i="36"/>
  <c r="M15" i="36"/>
  <c r="L15" i="36"/>
  <c r="K15" i="36"/>
  <c r="S15" i="36" s="1"/>
  <c r="J15" i="36"/>
  <c r="R15" i="36" s="1"/>
  <c r="I15" i="36"/>
  <c r="H15" i="36"/>
  <c r="G15" i="36"/>
  <c r="F15" i="36"/>
  <c r="C15" i="36"/>
  <c r="B15" i="36"/>
  <c r="S14" i="36"/>
  <c r="R14" i="36"/>
  <c r="Q14" i="36"/>
  <c r="P14" i="36"/>
  <c r="E14" i="36"/>
  <c r="T13" i="36"/>
  <c r="S13" i="36"/>
  <c r="R13" i="36"/>
  <c r="Q13" i="36"/>
  <c r="P13" i="36"/>
  <c r="E13" i="36"/>
  <c r="U13" i="36" s="1"/>
  <c r="U12" i="36"/>
  <c r="S12" i="36"/>
  <c r="R12" i="36"/>
  <c r="Q12" i="36"/>
  <c r="P12" i="36"/>
  <c r="E12" i="36"/>
  <c r="T12" i="36" s="1"/>
  <c r="U11" i="36"/>
  <c r="T11" i="36"/>
  <c r="S11" i="36"/>
  <c r="R11" i="36"/>
  <c r="Q11" i="36"/>
  <c r="P11" i="36"/>
  <c r="E11" i="36"/>
  <c r="S10" i="36"/>
  <c r="R10" i="36"/>
  <c r="Q10" i="36"/>
  <c r="P10" i="36"/>
  <c r="E10" i="36"/>
  <c r="T10" i="36" s="1"/>
  <c r="S9" i="36"/>
  <c r="R9" i="36"/>
  <c r="Q9" i="36"/>
  <c r="P9" i="36"/>
  <c r="E9" i="36"/>
  <c r="S94" i="35"/>
  <c r="R94" i="35"/>
  <c r="Q94" i="35"/>
  <c r="P94" i="35"/>
  <c r="E94" i="35"/>
  <c r="U94" i="35" s="1"/>
  <c r="U93" i="35"/>
  <c r="S93" i="35"/>
  <c r="R93" i="35"/>
  <c r="Q93" i="35"/>
  <c r="P93" i="35"/>
  <c r="E93" i="35"/>
  <c r="T93" i="35" s="1"/>
  <c r="S92" i="35"/>
  <c r="R92" i="35"/>
  <c r="Q92" i="35"/>
  <c r="P92" i="35"/>
  <c r="E92" i="35"/>
  <c r="T91" i="35"/>
  <c r="S91" i="35"/>
  <c r="R91" i="35"/>
  <c r="Q91" i="35"/>
  <c r="P91" i="35"/>
  <c r="E91" i="35"/>
  <c r="U91" i="35" s="1"/>
  <c r="U90" i="35"/>
  <c r="S90" i="35"/>
  <c r="R90" i="35"/>
  <c r="Q90" i="35"/>
  <c r="P90" i="35"/>
  <c r="E90" i="35"/>
  <c r="T90" i="35" s="1"/>
  <c r="U89" i="35"/>
  <c r="T89" i="35"/>
  <c r="S89" i="35"/>
  <c r="R89" i="35"/>
  <c r="Q89" i="35"/>
  <c r="P89" i="35"/>
  <c r="E89" i="35"/>
  <c r="U88" i="35"/>
  <c r="T88" i="35"/>
  <c r="S88" i="35"/>
  <c r="R88" i="35"/>
  <c r="Q88" i="35"/>
  <c r="P88" i="35"/>
  <c r="E88" i="35"/>
  <c r="S87" i="35"/>
  <c r="R87" i="35"/>
  <c r="Q87" i="35"/>
  <c r="P87" i="35"/>
  <c r="E87" i="35"/>
  <c r="V73" i="35"/>
  <c r="O73" i="35"/>
  <c r="N73" i="35"/>
  <c r="M73" i="35"/>
  <c r="L73" i="35"/>
  <c r="K73" i="35"/>
  <c r="S73" i="35" s="1"/>
  <c r="J73" i="35"/>
  <c r="I73" i="35"/>
  <c r="H73" i="35"/>
  <c r="G73" i="35"/>
  <c r="F73" i="35"/>
  <c r="C73" i="35"/>
  <c r="B73" i="35"/>
  <c r="V72" i="35"/>
  <c r="O72" i="35"/>
  <c r="N72" i="35"/>
  <c r="M72" i="35"/>
  <c r="L72" i="35"/>
  <c r="K72" i="35"/>
  <c r="S72" i="35" s="1"/>
  <c r="J72" i="35"/>
  <c r="R72" i="35" s="1"/>
  <c r="I72" i="35"/>
  <c r="H72" i="35"/>
  <c r="G72" i="35"/>
  <c r="F72" i="35"/>
  <c r="C72" i="35"/>
  <c r="B72" i="35"/>
  <c r="E72" i="35" s="1"/>
  <c r="V71" i="35"/>
  <c r="O71" i="35"/>
  <c r="N71" i="35"/>
  <c r="M71" i="35"/>
  <c r="L71" i="35"/>
  <c r="K71" i="35"/>
  <c r="S71" i="35" s="1"/>
  <c r="J71" i="35"/>
  <c r="I71" i="35"/>
  <c r="H71" i="35"/>
  <c r="G71" i="35"/>
  <c r="F71" i="35"/>
  <c r="C71" i="35"/>
  <c r="B71" i="35"/>
  <c r="S70" i="35"/>
  <c r="R70" i="35"/>
  <c r="Q70" i="35"/>
  <c r="P70" i="35"/>
  <c r="E70" i="35"/>
  <c r="T69" i="35"/>
  <c r="S69" i="35"/>
  <c r="R69" i="35"/>
  <c r="Q69" i="35"/>
  <c r="P69" i="35"/>
  <c r="E69" i="35"/>
  <c r="V67" i="35"/>
  <c r="O67" i="35"/>
  <c r="N67" i="35"/>
  <c r="M67" i="35"/>
  <c r="L67" i="35"/>
  <c r="K67" i="35"/>
  <c r="J67" i="35"/>
  <c r="I67" i="35"/>
  <c r="H67" i="35"/>
  <c r="G67" i="35"/>
  <c r="F67" i="35"/>
  <c r="C67" i="35"/>
  <c r="B67" i="35"/>
  <c r="V66" i="35"/>
  <c r="O66" i="35"/>
  <c r="N66" i="35"/>
  <c r="M66" i="35"/>
  <c r="L66" i="35"/>
  <c r="K66" i="35"/>
  <c r="S66" i="35" s="1"/>
  <c r="J66" i="35"/>
  <c r="R66" i="35" s="1"/>
  <c r="I66" i="35"/>
  <c r="Q66" i="35" s="1"/>
  <c r="H66" i="35"/>
  <c r="G66" i="35"/>
  <c r="F66" i="35"/>
  <c r="C66" i="35"/>
  <c r="B66" i="35"/>
  <c r="E66" i="35" s="1"/>
  <c r="S65" i="35"/>
  <c r="R65" i="35"/>
  <c r="Q65" i="35"/>
  <c r="P65" i="35"/>
  <c r="E65" i="35"/>
  <c r="U65" i="35" s="1"/>
  <c r="S64" i="35"/>
  <c r="R64" i="35"/>
  <c r="Q64" i="35"/>
  <c r="P64" i="35"/>
  <c r="E64" i="35"/>
  <c r="S63" i="35"/>
  <c r="R63" i="35"/>
  <c r="Q63" i="35"/>
  <c r="P63" i="35"/>
  <c r="E63" i="35"/>
  <c r="T62" i="35"/>
  <c r="S62" i="35"/>
  <c r="R62" i="35"/>
  <c r="Q62" i="35"/>
  <c r="P62" i="35"/>
  <c r="E62" i="35"/>
  <c r="U62" i="35" s="1"/>
  <c r="S61" i="35"/>
  <c r="R61" i="35"/>
  <c r="Q61" i="35"/>
  <c r="P61" i="35"/>
  <c r="E61" i="35"/>
  <c r="U61" i="35" s="1"/>
  <c r="V59" i="35"/>
  <c r="O59" i="35"/>
  <c r="N59" i="35"/>
  <c r="M59" i="35"/>
  <c r="L59" i="35"/>
  <c r="K59" i="35"/>
  <c r="S59" i="35" s="1"/>
  <c r="J59" i="35"/>
  <c r="R59" i="35" s="1"/>
  <c r="I59" i="35"/>
  <c r="H59" i="35"/>
  <c r="G59" i="35"/>
  <c r="F59" i="35"/>
  <c r="C59" i="35"/>
  <c r="B59" i="35"/>
  <c r="E59" i="35" s="1"/>
  <c r="S58" i="35"/>
  <c r="R58" i="35"/>
  <c r="Q58" i="35"/>
  <c r="P58" i="35"/>
  <c r="E58" i="35"/>
  <c r="U58" i="35" s="1"/>
  <c r="S57" i="35"/>
  <c r="R57" i="35"/>
  <c r="Q57" i="35"/>
  <c r="P57" i="35"/>
  <c r="E57" i="35"/>
  <c r="T57" i="35" s="1"/>
  <c r="S56" i="35"/>
  <c r="R56" i="35"/>
  <c r="Q56" i="35"/>
  <c r="P56" i="35"/>
  <c r="E56" i="35"/>
  <c r="S55" i="35"/>
  <c r="R55" i="35"/>
  <c r="Q55" i="35"/>
  <c r="P55" i="35"/>
  <c r="E55" i="35"/>
  <c r="V53" i="35"/>
  <c r="O53" i="35"/>
  <c r="N53" i="35"/>
  <c r="M53" i="35"/>
  <c r="L53" i="35"/>
  <c r="K53" i="35"/>
  <c r="S53" i="35" s="1"/>
  <c r="J53" i="35"/>
  <c r="R53" i="35" s="1"/>
  <c r="I53" i="35"/>
  <c r="H53" i="35"/>
  <c r="G53" i="35"/>
  <c r="F53" i="35"/>
  <c r="C53" i="35"/>
  <c r="B53" i="35"/>
  <c r="U52" i="35"/>
  <c r="T52" i="35"/>
  <c r="S52" i="35"/>
  <c r="R52" i="35"/>
  <c r="Q52" i="35"/>
  <c r="P52" i="35"/>
  <c r="E52" i="35"/>
  <c r="U51" i="35"/>
  <c r="T51" i="35"/>
  <c r="S51" i="35"/>
  <c r="R51" i="35"/>
  <c r="Q51" i="35"/>
  <c r="P51" i="35"/>
  <c r="E51" i="35"/>
  <c r="S50" i="35"/>
  <c r="R50" i="35"/>
  <c r="Q50" i="35"/>
  <c r="P50" i="35"/>
  <c r="E50" i="35"/>
  <c r="S49" i="35"/>
  <c r="R49" i="35"/>
  <c r="Q49" i="35"/>
  <c r="P49" i="35"/>
  <c r="E49" i="35"/>
  <c r="U49" i="35" s="1"/>
  <c r="U48" i="35"/>
  <c r="S48" i="35"/>
  <c r="R48" i="35"/>
  <c r="Q48" i="35"/>
  <c r="P48" i="35"/>
  <c r="E48" i="35"/>
  <c r="T48" i="35" s="1"/>
  <c r="S47" i="35"/>
  <c r="R47" i="35"/>
  <c r="Q47" i="35"/>
  <c r="P47" i="35"/>
  <c r="E47" i="35"/>
  <c r="S46" i="35"/>
  <c r="R46" i="35"/>
  <c r="Q46" i="35"/>
  <c r="P46" i="35"/>
  <c r="E46" i="35"/>
  <c r="U45" i="35"/>
  <c r="S45" i="35"/>
  <c r="R45" i="35"/>
  <c r="Q45" i="35"/>
  <c r="P45" i="35"/>
  <c r="E45" i="35"/>
  <c r="T45" i="35" s="1"/>
  <c r="U44" i="35"/>
  <c r="T44" i="35"/>
  <c r="S44" i="35"/>
  <c r="R44" i="35"/>
  <c r="Q44" i="35"/>
  <c r="P44" i="35"/>
  <c r="E44" i="35"/>
  <c r="U43" i="35"/>
  <c r="T43" i="35"/>
  <c r="S43" i="35"/>
  <c r="R43" i="35"/>
  <c r="Q43" i="35"/>
  <c r="P43" i="35"/>
  <c r="E43" i="35"/>
  <c r="U42" i="35"/>
  <c r="T42" i="35"/>
  <c r="S42" i="35"/>
  <c r="R42" i="35"/>
  <c r="Q42" i="35"/>
  <c r="P42" i="35"/>
  <c r="E42" i="35"/>
  <c r="V40" i="35"/>
  <c r="O40" i="35"/>
  <c r="N40" i="35"/>
  <c r="M40" i="35"/>
  <c r="L40" i="35"/>
  <c r="K40" i="35"/>
  <c r="S40" i="35" s="1"/>
  <c r="J40" i="35"/>
  <c r="R40" i="35" s="1"/>
  <c r="I40" i="35"/>
  <c r="H40" i="35"/>
  <c r="G40" i="35"/>
  <c r="F40" i="35"/>
  <c r="C40" i="35"/>
  <c r="B40" i="35"/>
  <c r="E40" i="35" s="1"/>
  <c r="U39" i="35"/>
  <c r="T39" i="35"/>
  <c r="S39" i="35"/>
  <c r="R39" i="35"/>
  <c r="Q39" i="35"/>
  <c r="P39" i="35"/>
  <c r="E39" i="35"/>
  <c r="T38" i="35"/>
  <c r="S38" i="35"/>
  <c r="R38" i="35"/>
  <c r="Q38" i="35"/>
  <c r="P38" i="35"/>
  <c r="E38" i="35"/>
  <c r="U38" i="35" s="1"/>
  <c r="S37" i="35"/>
  <c r="R37" i="35"/>
  <c r="Q37" i="35"/>
  <c r="P37" i="35"/>
  <c r="E37" i="35"/>
  <c r="U37" i="35" s="1"/>
  <c r="S36" i="35"/>
  <c r="R36" i="35"/>
  <c r="Q36" i="35"/>
  <c r="U36" i="35" s="1"/>
  <c r="P36" i="35"/>
  <c r="E36" i="35"/>
  <c r="T36" i="35" s="1"/>
  <c r="S35" i="35"/>
  <c r="R35" i="35"/>
  <c r="Q35" i="35"/>
  <c r="P35" i="35"/>
  <c r="E35" i="35"/>
  <c r="V33" i="35"/>
  <c r="O33" i="35"/>
  <c r="N33" i="35"/>
  <c r="M33" i="35"/>
  <c r="L33" i="35"/>
  <c r="K33" i="35"/>
  <c r="J33" i="35"/>
  <c r="I33" i="35"/>
  <c r="H33" i="35"/>
  <c r="G33" i="35"/>
  <c r="F33" i="35"/>
  <c r="C33" i="35"/>
  <c r="E33" i="35" s="1"/>
  <c r="B33" i="35"/>
  <c r="S32" i="35"/>
  <c r="R32" i="35"/>
  <c r="Q32" i="35"/>
  <c r="U32" i="35" s="1"/>
  <c r="P32" i="35"/>
  <c r="E32" i="35"/>
  <c r="T32" i="35" s="1"/>
  <c r="V30" i="35"/>
  <c r="O30" i="35"/>
  <c r="N30" i="35"/>
  <c r="M30" i="35"/>
  <c r="L30" i="35"/>
  <c r="K30" i="35"/>
  <c r="S30" i="35" s="1"/>
  <c r="J30" i="35"/>
  <c r="R30" i="35" s="1"/>
  <c r="I30" i="35"/>
  <c r="H30" i="35"/>
  <c r="G30" i="35"/>
  <c r="F30" i="35"/>
  <c r="C30" i="35"/>
  <c r="B30" i="35"/>
  <c r="S29" i="35"/>
  <c r="R29" i="35"/>
  <c r="Q29" i="35"/>
  <c r="P29" i="35"/>
  <c r="E29" i="35"/>
  <c r="U29" i="35" s="1"/>
  <c r="S28" i="35"/>
  <c r="R28" i="35"/>
  <c r="Q28" i="35"/>
  <c r="P28" i="35"/>
  <c r="E28" i="35"/>
  <c r="S27" i="35"/>
  <c r="R27" i="35"/>
  <c r="Q27" i="35"/>
  <c r="P27" i="35"/>
  <c r="E27" i="35"/>
  <c r="T26" i="35"/>
  <c r="S26" i="35"/>
  <c r="R26" i="35"/>
  <c r="Q26" i="35"/>
  <c r="P26" i="35"/>
  <c r="E26" i="35"/>
  <c r="U26" i="35" s="1"/>
  <c r="V24" i="35"/>
  <c r="O24" i="35"/>
  <c r="N24" i="35"/>
  <c r="M24" i="35"/>
  <c r="L24" i="35"/>
  <c r="K24" i="35"/>
  <c r="S24" i="35" s="1"/>
  <c r="J24" i="35"/>
  <c r="R24" i="35" s="1"/>
  <c r="I24" i="35"/>
  <c r="H24" i="35"/>
  <c r="G24" i="35"/>
  <c r="F24" i="35"/>
  <c r="C24" i="35"/>
  <c r="B24" i="35"/>
  <c r="S23" i="35"/>
  <c r="R23" i="35"/>
  <c r="Q23" i="35"/>
  <c r="P23" i="35"/>
  <c r="E23" i="35"/>
  <c r="T22" i="35"/>
  <c r="S22" i="35"/>
  <c r="R22" i="35"/>
  <c r="Q22" i="35"/>
  <c r="P22" i="35"/>
  <c r="E22" i="35"/>
  <c r="U22" i="35" s="1"/>
  <c r="S21" i="35"/>
  <c r="R21" i="35"/>
  <c r="Q21" i="35"/>
  <c r="P21" i="35"/>
  <c r="E21" i="35"/>
  <c r="U20" i="35"/>
  <c r="S20" i="35"/>
  <c r="R20" i="35"/>
  <c r="Q20" i="35"/>
  <c r="P20" i="35"/>
  <c r="E20" i="35"/>
  <c r="T20" i="35" s="1"/>
  <c r="U19" i="35"/>
  <c r="T19" i="35"/>
  <c r="S19" i="35"/>
  <c r="R19" i="35"/>
  <c r="Q19" i="35"/>
  <c r="P19" i="35"/>
  <c r="E19" i="35"/>
  <c r="S18" i="35"/>
  <c r="R18" i="35"/>
  <c r="Q18" i="35"/>
  <c r="P18" i="35"/>
  <c r="E18" i="35"/>
  <c r="S17" i="35"/>
  <c r="R17" i="35"/>
  <c r="Q17" i="35"/>
  <c r="P17" i="35"/>
  <c r="E17" i="35"/>
  <c r="U17" i="35" s="1"/>
  <c r="V15" i="35"/>
  <c r="O15" i="35"/>
  <c r="N15" i="35"/>
  <c r="M15" i="35"/>
  <c r="L15" i="35"/>
  <c r="K15" i="35"/>
  <c r="S15" i="35" s="1"/>
  <c r="J15" i="35"/>
  <c r="R15" i="35" s="1"/>
  <c r="I15" i="35"/>
  <c r="H15" i="35"/>
  <c r="G15" i="35"/>
  <c r="F15" i="35"/>
  <c r="C15" i="35"/>
  <c r="B15" i="35"/>
  <c r="S14" i="35"/>
  <c r="R14" i="35"/>
  <c r="Q14" i="35"/>
  <c r="P14" i="35"/>
  <c r="E14" i="35"/>
  <c r="S13" i="35"/>
  <c r="R13" i="35"/>
  <c r="Q13" i="35"/>
  <c r="P13" i="35"/>
  <c r="E13" i="35"/>
  <c r="U13" i="35" s="1"/>
  <c r="U12" i="35"/>
  <c r="S12" i="35"/>
  <c r="R12" i="35"/>
  <c r="Q12" i="35"/>
  <c r="P12" i="35"/>
  <c r="E12" i="35"/>
  <c r="T12" i="35" s="1"/>
  <c r="S11" i="35"/>
  <c r="R11" i="35"/>
  <c r="Q11" i="35"/>
  <c r="P11" i="35"/>
  <c r="E11" i="35"/>
  <c r="T10" i="35"/>
  <c r="S10" i="35"/>
  <c r="R10" i="35"/>
  <c r="Q10" i="35"/>
  <c r="P10" i="35"/>
  <c r="E10" i="35"/>
  <c r="U10" i="35" s="1"/>
  <c r="U9" i="35"/>
  <c r="S9" i="35"/>
  <c r="R9" i="35"/>
  <c r="Q9" i="35"/>
  <c r="P9" i="35"/>
  <c r="E9" i="35"/>
  <c r="U94" i="34"/>
  <c r="T94" i="34"/>
  <c r="S94" i="34"/>
  <c r="R94" i="34"/>
  <c r="Q94" i="34"/>
  <c r="P94" i="34"/>
  <c r="E94" i="34"/>
  <c r="S93" i="34"/>
  <c r="R93" i="34"/>
  <c r="Q93" i="34"/>
  <c r="P93" i="34"/>
  <c r="E93" i="34"/>
  <c r="S92" i="34"/>
  <c r="R92" i="34"/>
  <c r="Q92" i="34"/>
  <c r="P92" i="34"/>
  <c r="E92" i="34"/>
  <c r="S91" i="34"/>
  <c r="R91" i="34"/>
  <c r="Q91" i="34"/>
  <c r="P91" i="34"/>
  <c r="E91" i="34"/>
  <c r="U91" i="34" s="1"/>
  <c r="U90" i="34"/>
  <c r="S90" i="34"/>
  <c r="R90" i="34"/>
  <c r="Q90" i="34"/>
  <c r="P90" i="34"/>
  <c r="E90" i="34"/>
  <c r="T90" i="34" s="1"/>
  <c r="S89" i="34"/>
  <c r="R89" i="34"/>
  <c r="Q89" i="34"/>
  <c r="P89" i="34"/>
  <c r="E89" i="34"/>
  <c r="T88" i="34"/>
  <c r="S88" i="34"/>
  <c r="R88" i="34"/>
  <c r="Q88" i="34"/>
  <c r="P88" i="34"/>
  <c r="E88" i="34"/>
  <c r="U88" i="34" s="1"/>
  <c r="U87" i="34"/>
  <c r="S87" i="34"/>
  <c r="R87" i="34"/>
  <c r="Q87" i="34"/>
  <c r="P87" i="34"/>
  <c r="E87" i="34"/>
  <c r="T87" i="34" s="1"/>
  <c r="V73" i="34"/>
  <c r="O73" i="34"/>
  <c r="N73" i="34"/>
  <c r="M73" i="34"/>
  <c r="L73" i="34"/>
  <c r="K73" i="34"/>
  <c r="J73" i="34"/>
  <c r="I73" i="34"/>
  <c r="H73" i="34"/>
  <c r="G73" i="34"/>
  <c r="F73" i="34"/>
  <c r="C73" i="34"/>
  <c r="B73" i="34"/>
  <c r="V72" i="34"/>
  <c r="O72" i="34"/>
  <c r="N72" i="34"/>
  <c r="M72" i="34"/>
  <c r="L72" i="34"/>
  <c r="K72" i="34"/>
  <c r="S72" i="34" s="1"/>
  <c r="J72" i="34"/>
  <c r="R72" i="34" s="1"/>
  <c r="I72" i="34"/>
  <c r="Q72" i="34" s="1"/>
  <c r="H72" i="34"/>
  <c r="G72" i="34"/>
  <c r="F72" i="34"/>
  <c r="C72" i="34"/>
  <c r="B72" i="34"/>
  <c r="E72" i="34" s="1"/>
  <c r="V71" i="34"/>
  <c r="O71" i="34"/>
  <c r="N71" i="34"/>
  <c r="M71" i="34"/>
  <c r="L71" i="34"/>
  <c r="K71" i="34"/>
  <c r="S71" i="34" s="1"/>
  <c r="J71" i="34"/>
  <c r="R71" i="34" s="1"/>
  <c r="I71" i="34"/>
  <c r="H71" i="34"/>
  <c r="P71" i="34" s="1"/>
  <c r="G71" i="34"/>
  <c r="F71" i="34"/>
  <c r="C71" i="34"/>
  <c r="B71" i="34"/>
  <c r="E71" i="34" s="1"/>
  <c r="U70" i="34"/>
  <c r="T70" i="34"/>
  <c r="S70" i="34"/>
  <c r="R70" i="34"/>
  <c r="Q70" i="34"/>
  <c r="P70" i="34"/>
  <c r="E70" i="34"/>
  <c r="S69" i="34"/>
  <c r="R69" i="34"/>
  <c r="Q69" i="34"/>
  <c r="P69" i="34"/>
  <c r="E69" i="34"/>
  <c r="U69" i="34" s="1"/>
  <c r="V67" i="34"/>
  <c r="O67" i="34"/>
  <c r="N67" i="34"/>
  <c r="M67" i="34"/>
  <c r="L67" i="34"/>
  <c r="K67" i="34"/>
  <c r="J67" i="34"/>
  <c r="I67" i="34"/>
  <c r="H67" i="34"/>
  <c r="G67" i="34"/>
  <c r="F67" i="34"/>
  <c r="C67" i="34"/>
  <c r="B67" i="34"/>
  <c r="V66" i="34"/>
  <c r="O66" i="34"/>
  <c r="N66" i="34"/>
  <c r="M66" i="34"/>
  <c r="L66" i="34"/>
  <c r="K66" i="34"/>
  <c r="J66" i="34"/>
  <c r="R66" i="34" s="1"/>
  <c r="I66" i="34"/>
  <c r="H66" i="34"/>
  <c r="P66" i="34" s="1"/>
  <c r="G66" i="34"/>
  <c r="F66" i="34"/>
  <c r="C66" i="34"/>
  <c r="B66" i="34"/>
  <c r="U65" i="34"/>
  <c r="T65" i="34"/>
  <c r="S65" i="34"/>
  <c r="R65" i="34"/>
  <c r="Q65" i="34"/>
  <c r="P65" i="34"/>
  <c r="E65" i="34"/>
  <c r="U64" i="34"/>
  <c r="T64" i="34"/>
  <c r="S64" i="34"/>
  <c r="R64" i="34"/>
  <c r="Q64" i="34"/>
  <c r="P64" i="34"/>
  <c r="E64" i="34"/>
  <c r="S63" i="34"/>
  <c r="R63" i="34"/>
  <c r="Q63" i="34"/>
  <c r="P63" i="34"/>
  <c r="E63" i="34"/>
  <c r="S62" i="34"/>
  <c r="R62" i="34"/>
  <c r="Q62" i="34"/>
  <c r="P62" i="34"/>
  <c r="E62" i="34"/>
  <c r="U62" i="34" s="1"/>
  <c r="U61" i="34"/>
  <c r="S61" i="34"/>
  <c r="R61" i="34"/>
  <c r="Q61" i="34"/>
  <c r="P61" i="34"/>
  <c r="E61" i="34"/>
  <c r="T61" i="34" s="1"/>
  <c r="V59" i="34"/>
  <c r="O59" i="34"/>
  <c r="N59" i="34"/>
  <c r="M59" i="34"/>
  <c r="L59" i="34"/>
  <c r="K59" i="34"/>
  <c r="S59" i="34" s="1"/>
  <c r="J59" i="34"/>
  <c r="R59" i="34" s="1"/>
  <c r="I59" i="34"/>
  <c r="H59" i="34"/>
  <c r="G59" i="34"/>
  <c r="F59" i="34"/>
  <c r="C59" i="34"/>
  <c r="B59" i="34"/>
  <c r="S58" i="34"/>
  <c r="R58" i="34"/>
  <c r="Q58" i="34"/>
  <c r="P58" i="34"/>
  <c r="E58" i="34"/>
  <c r="U58" i="34" s="1"/>
  <c r="U57" i="34"/>
  <c r="S57" i="34"/>
  <c r="R57" i="34"/>
  <c r="Q57" i="34"/>
  <c r="P57" i="34"/>
  <c r="E57" i="34"/>
  <c r="T57" i="34" s="1"/>
  <c r="S56" i="34"/>
  <c r="R56" i="34"/>
  <c r="Q56" i="34"/>
  <c r="P56" i="34"/>
  <c r="E56" i="34"/>
  <c r="S55" i="34"/>
  <c r="R55" i="34"/>
  <c r="Q55" i="34"/>
  <c r="P55" i="34"/>
  <c r="E55" i="34"/>
  <c r="V53" i="34"/>
  <c r="O53" i="34"/>
  <c r="N53" i="34"/>
  <c r="M53" i="34"/>
  <c r="L53" i="34"/>
  <c r="K53" i="34"/>
  <c r="J53" i="34"/>
  <c r="I53" i="34"/>
  <c r="H53" i="34"/>
  <c r="G53" i="34"/>
  <c r="F53" i="34"/>
  <c r="C53" i="34"/>
  <c r="E53" i="34" s="1"/>
  <c r="B53" i="34"/>
  <c r="S52" i="34"/>
  <c r="R52" i="34"/>
  <c r="Q52" i="34"/>
  <c r="P52" i="34"/>
  <c r="E52" i="34"/>
  <c r="S51" i="34"/>
  <c r="R51" i="34"/>
  <c r="Q51" i="34"/>
  <c r="P51" i="34"/>
  <c r="E51" i="34"/>
  <c r="U50" i="34"/>
  <c r="S50" i="34"/>
  <c r="R50" i="34"/>
  <c r="Q50" i="34"/>
  <c r="P50" i="34"/>
  <c r="E50" i="34"/>
  <c r="T50" i="34" s="1"/>
  <c r="U49" i="34"/>
  <c r="T49" i="34"/>
  <c r="S49" i="34"/>
  <c r="R49" i="34"/>
  <c r="Q49" i="34"/>
  <c r="P49" i="34"/>
  <c r="E49" i="34"/>
  <c r="U48" i="34"/>
  <c r="T48" i="34"/>
  <c r="S48" i="34"/>
  <c r="R48" i="34"/>
  <c r="Q48" i="34"/>
  <c r="P48" i="34"/>
  <c r="E48" i="34"/>
  <c r="S47" i="34"/>
  <c r="R47" i="34"/>
  <c r="Q47" i="34"/>
  <c r="P47" i="34"/>
  <c r="E47" i="34"/>
  <c r="T47" i="34" s="1"/>
  <c r="S46" i="34"/>
  <c r="R46" i="34"/>
  <c r="Q46" i="34"/>
  <c r="P46" i="34"/>
  <c r="E46" i="34"/>
  <c r="U46" i="34" s="1"/>
  <c r="U45" i="34"/>
  <c r="S45" i="34"/>
  <c r="R45" i="34"/>
  <c r="Q45" i="34"/>
  <c r="P45" i="34"/>
  <c r="E45" i="34"/>
  <c r="T45" i="34" s="1"/>
  <c r="S44" i="34"/>
  <c r="R44" i="34"/>
  <c r="Q44" i="34"/>
  <c r="P44" i="34"/>
  <c r="E44" i="34"/>
  <c r="T43" i="34"/>
  <c r="S43" i="34"/>
  <c r="R43" i="34"/>
  <c r="Q43" i="34"/>
  <c r="P43" i="34"/>
  <c r="E43" i="34"/>
  <c r="U42" i="34"/>
  <c r="S42" i="34"/>
  <c r="R42" i="34"/>
  <c r="Q42" i="34"/>
  <c r="P42" i="34"/>
  <c r="E42" i="34"/>
  <c r="T42" i="34" s="1"/>
  <c r="V40" i="34"/>
  <c r="S40" i="34"/>
  <c r="O40" i="34"/>
  <c r="N40" i="34"/>
  <c r="M40" i="34"/>
  <c r="L40" i="34"/>
  <c r="K40" i="34"/>
  <c r="J40" i="34"/>
  <c r="R40" i="34" s="1"/>
  <c r="I40" i="34"/>
  <c r="H40" i="34"/>
  <c r="G40" i="34"/>
  <c r="F40" i="34"/>
  <c r="C40" i="34"/>
  <c r="B40" i="34"/>
  <c r="S39" i="34"/>
  <c r="R39" i="34"/>
  <c r="Q39" i="34"/>
  <c r="P39" i="34"/>
  <c r="E39" i="34"/>
  <c r="U38" i="34"/>
  <c r="S38" i="34"/>
  <c r="R38" i="34"/>
  <c r="Q38" i="34"/>
  <c r="P38" i="34"/>
  <c r="E38" i="34"/>
  <c r="T38" i="34" s="1"/>
  <c r="U37" i="34"/>
  <c r="T37" i="34"/>
  <c r="S37" i="34"/>
  <c r="R37" i="34"/>
  <c r="Q37" i="34"/>
  <c r="P37" i="34"/>
  <c r="E37" i="34"/>
  <c r="U36" i="34"/>
  <c r="T36" i="34"/>
  <c r="S36" i="34"/>
  <c r="R36" i="34"/>
  <c r="Q36" i="34"/>
  <c r="P36" i="34"/>
  <c r="E36" i="34"/>
  <c r="U35" i="34"/>
  <c r="T35" i="34"/>
  <c r="S35" i="34"/>
  <c r="R35" i="34"/>
  <c r="Q35" i="34"/>
  <c r="P35" i="34"/>
  <c r="E35" i="34"/>
  <c r="V33" i="34"/>
  <c r="O33" i="34"/>
  <c r="N33" i="34"/>
  <c r="M33" i="34"/>
  <c r="L33" i="34"/>
  <c r="K33" i="34"/>
  <c r="S33" i="34" s="1"/>
  <c r="J33" i="34"/>
  <c r="I33" i="34"/>
  <c r="H33" i="34"/>
  <c r="G33" i="34"/>
  <c r="F33" i="34"/>
  <c r="C33" i="34"/>
  <c r="B33" i="34"/>
  <c r="E33" i="34" s="1"/>
  <c r="T32" i="34"/>
  <c r="S32" i="34"/>
  <c r="R32" i="34"/>
  <c r="Q32" i="34"/>
  <c r="P32" i="34"/>
  <c r="E32" i="34"/>
  <c r="V30" i="34"/>
  <c r="O30" i="34"/>
  <c r="Q30" i="34" s="1"/>
  <c r="N30" i="34"/>
  <c r="M30" i="34"/>
  <c r="L30" i="34"/>
  <c r="K30" i="34"/>
  <c r="S30" i="34" s="1"/>
  <c r="J30" i="34"/>
  <c r="R30" i="34" s="1"/>
  <c r="I30" i="34"/>
  <c r="H30" i="34"/>
  <c r="P30" i="34" s="1"/>
  <c r="G30" i="34"/>
  <c r="F30" i="34"/>
  <c r="C30" i="34"/>
  <c r="B30" i="34"/>
  <c r="S29" i="34"/>
  <c r="R29" i="34"/>
  <c r="Q29" i="34"/>
  <c r="P29" i="34"/>
  <c r="T29" i="34" s="1"/>
  <c r="E29" i="34"/>
  <c r="S28" i="34"/>
  <c r="R28" i="34"/>
  <c r="Q28" i="34"/>
  <c r="P28" i="34"/>
  <c r="E28" i="34"/>
  <c r="S27" i="34"/>
  <c r="R27" i="34"/>
  <c r="Q27" i="34"/>
  <c r="P27" i="34"/>
  <c r="E27" i="34"/>
  <c r="S26" i="34"/>
  <c r="R26" i="34"/>
  <c r="Q26" i="34"/>
  <c r="P26" i="34"/>
  <c r="E26" i="34"/>
  <c r="U26" i="34" s="1"/>
  <c r="V24" i="34"/>
  <c r="O24" i="34"/>
  <c r="N24" i="34"/>
  <c r="M24" i="34"/>
  <c r="L24" i="34"/>
  <c r="K24" i="34"/>
  <c r="S24" i="34" s="1"/>
  <c r="J24" i="34"/>
  <c r="R24" i="34" s="1"/>
  <c r="I24" i="34"/>
  <c r="Q24" i="34" s="1"/>
  <c r="H24" i="34"/>
  <c r="P24" i="34" s="1"/>
  <c r="G24" i="34"/>
  <c r="F24" i="34"/>
  <c r="E24" i="34"/>
  <c r="C24" i="34"/>
  <c r="B24" i="34"/>
  <c r="U23" i="34"/>
  <c r="T23" i="34"/>
  <c r="S23" i="34"/>
  <c r="R23" i="34"/>
  <c r="Q23" i="34"/>
  <c r="P23" i="34"/>
  <c r="E23" i="34"/>
  <c r="S22" i="34"/>
  <c r="R22" i="34"/>
  <c r="Q22" i="34"/>
  <c r="P22" i="34"/>
  <c r="E22" i="34"/>
  <c r="U22" i="34" s="1"/>
  <c r="S21" i="34"/>
  <c r="R21" i="34"/>
  <c r="Q21" i="34"/>
  <c r="P21" i="34"/>
  <c r="E21" i="34"/>
  <c r="S20" i="34"/>
  <c r="R20" i="34"/>
  <c r="Q20" i="34"/>
  <c r="P20" i="34"/>
  <c r="E20" i="34"/>
  <c r="S19" i="34"/>
  <c r="R19" i="34"/>
  <c r="Q19" i="34"/>
  <c r="P19" i="34"/>
  <c r="E19" i="34"/>
  <c r="S18" i="34"/>
  <c r="R18" i="34"/>
  <c r="Q18" i="34"/>
  <c r="P18" i="34"/>
  <c r="E18" i="34"/>
  <c r="T17" i="34"/>
  <c r="S17" i="34"/>
  <c r="R17" i="34"/>
  <c r="Q17" i="34"/>
  <c r="P17" i="34"/>
  <c r="E17" i="34"/>
  <c r="U17" i="34" s="1"/>
  <c r="V15" i="34"/>
  <c r="O15" i="34"/>
  <c r="N15" i="34"/>
  <c r="M15" i="34"/>
  <c r="L15" i="34"/>
  <c r="K15" i="34"/>
  <c r="J15" i="34"/>
  <c r="I15" i="34"/>
  <c r="H15" i="34"/>
  <c r="G15" i="34"/>
  <c r="F15" i="34"/>
  <c r="E15" i="34"/>
  <c r="C15" i="34"/>
  <c r="B15" i="34"/>
  <c r="S14" i="34"/>
  <c r="R14" i="34"/>
  <c r="Q14" i="34"/>
  <c r="P14" i="34"/>
  <c r="E14" i="34"/>
  <c r="S13" i="34"/>
  <c r="R13" i="34"/>
  <c r="Q13" i="34"/>
  <c r="P13" i="34"/>
  <c r="E13" i="34"/>
  <c r="U13" i="34" s="1"/>
  <c r="U12" i="34"/>
  <c r="T12" i="34"/>
  <c r="S12" i="34"/>
  <c r="R12" i="34"/>
  <c r="Q12" i="34"/>
  <c r="P12" i="34"/>
  <c r="E12" i="34"/>
  <c r="U11" i="34"/>
  <c r="T11" i="34"/>
  <c r="S11" i="34"/>
  <c r="R11" i="34"/>
  <c r="Q11" i="34"/>
  <c r="P11" i="34"/>
  <c r="E11" i="34"/>
  <c r="S10" i="34"/>
  <c r="R10" i="34"/>
  <c r="Q10" i="34"/>
  <c r="P10" i="34"/>
  <c r="E10" i="34"/>
  <c r="S9" i="34"/>
  <c r="R9" i="34"/>
  <c r="Q9" i="34"/>
  <c r="P9" i="34"/>
  <c r="E9" i="34"/>
  <c r="S94" i="33"/>
  <c r="R94" i="33"/>
  <c r="Q94" i="33"/>
  <c r="P94" i="33"/>
  <c r="E94" i="33"/>
  <c r="T93" i="33"/>
  <c r="S93" i="33"/>
  <c r="R93" i="33"/>
  <c r="Q93" i="33"/>
  <c r="P93" i="33"/>
  <c r="E93" i="33"/>
  <c r="U93" i="33" s="1"/>
  <c r="S92" i="33"/>
  <c r="R92" i="33"/>
  <c r="Q92" i="33"/>
  <c r="P92" i="33"/>
  <c r="E92" i="33"/>
  <c r="T91" i="33"/>
  <c r="S91" i="33"/>
  <c r="R91" i="33"/>
  <c r="Q91" i="33"/>
  <c r="P91" i="33"/>
  <c r="E91" i="33"/>
  <c r="U91" i="33" s="1"/>
  <c r="U90" i="33"/>
  <c r="T90" i="33"/>
  <c r="S90" i="33"/>
  <c r="R90" i="33"/>
  <c r="Q90" i="33"/>
  <c r="P90" i="33"/>
  <c r="E90" i="33"/>
  <c r="U89" i="33"/>
  <c r="T89" i="33"/>
  <c r="S89" i="33"/>
  <c r="R89" i="33"/>
  <c r="Q89" i="33"/>
  <c r="P89" i="33"/>
  <c r="E89" i="33"/>
  <c r="S88" i="33"/>
  <c r="R88" i="33"/>
  <c r="Q88" i="33"/>
  <c r="P88" i="33"/>
  <c r="E88" i="33"/>
  <c r="U88" i="33" s="1"/>
  <c r="S87" i="33"/>
  <c r="R87" i="33"/>
  <c r="Q87" i="33"/>
  <c r="P87" i="33"/>
  <c r="E87" i="33"/>
  <c r="V73" i="33"/>
  <c r="O73" i="33"/>
  <c r="N73" i="33"/>
  <c r="M73" i="33"/>
  <c r="L73" i="33"/>
  <c r="K73" i="33"/>
  <c r="J73" i="33"/>
  <c r="R73" i="33" s="1"/>
  <c r="I73" i="33"/>
  <c r="H73" i="33"/>
  <c r="G73" i="33"/>
  <c r="F73" i="33"/>
  <c r="C73" i="33"/>
  <c r="B73" i="33"/>
  <c r="V72" i="33"/>
  <c r="O72" i="33"/>
  <c r="N72" i="33"/>
  <c r="M72" i="33"/>
  <c r="L72" i="33"/>
  <c r="K72" i="33"/>
  <c r="J72" i="33"/>
  <c r="I72" i="33"/>
  <c r="H72" i="33"/>
  <c r="G72" i="33"/>
  <c r="F72" i="33"/>
  <c r="C72" i="33"/>
  <c r="B72" i="33"/>
  <c r="E72" i="33" s="1"/>
  <c r="V71" i="33"/>
  <c r="O71" i="33"/>
  <c r="N71" i="33"/>
  <c r="M71" i="33"/>
  <c r="L71" i="33"/>
  <c r="K71" i="33"/>
  <c r="S71" i="33" s="1"/>
  <c r="J71" i="33"/>
  <c r="R71" i="33" s="1"/>
  <c r="I71" i="33"/>
  <c r="H71" i="33"/>
  <c r="G71" i="33"/>
  <c r="F71" i="33"/>
  <c r="C71" i="33"/>
  <c r="B71" i="33"/>
  <c r="E71" i="33" s="1"/>
  <c r="U70" i="33"/>
  <c r="S70" i="33"/>
  <c r="R70" i="33"/>
  <c r="Q70" i="33"/>
  <c r="P70" i="33"/>
  <c r="E70" i="33"/>
  <c r="T70" i="33" s="1"/>
  <c r="T69" i="33"/>
  <c r="S69" i="33"/>
  <c r="R69" i="33"/>
  <c r="Q69" i="33"/>
  <c r="P69" i="33"/>
  <c r="E69" i="33"/>
  <c r="U69" i="33" s="1"/>
  <c r="V67" i="33"/>
  <c r="O67" i="33"/>
  <c r="N67" i="33"/>
  <c r="M67" i="33"/>
  <c r="L67" i="33"/>
  <c r="R67" i="33" s="1"/>
  <c r="K67" i="33"/>
  <c r="J67" i="33"/>
  <c r="I67" i="33"/>
  <c r="H67" i="33"/>
  <c r="G67" i="33"/>
  <c r="F67" i="33"/>
  <c r="C67" i="33"/>
  <c r="B67" i="33"/>
  <c r="E67" i="33" s="1"/>
  <c r="V66" i="33"/>
  <c r="O66" i="33"/>
  <c r="N66" i="33"/>
  <c r="M66" i="33"/>
  <c r="L66" i="33"/>
  <c r="K66" i="33"/>
  <c r="S66" i="33" s="1"/>
  <c r="J66" i="33"/>
  <c r="R66" i="33" s="1"/>
  <c r="I66" i="33"/>
  <c r="Q66" i="33" s="1"/>
  <c r="H66" i="33"/>
  <c r="G66" i="33"/>
  <c r="F66" i="33"/>
  <c r="C66" i="33"/>
  <c r="E66" i="33" s="1"/>
  <c r="B66" i="33"/>
  <c r="S65" i="33"/>
  <c r="R65" i="33"/>
  <c r="Q65" i="33"/>
  <c r="P65" i="33"/>
  <c r="E65" i="33"/>
  <c r="S64" i="33"/>
  <c r="R64" i="33"/>
  <c r="Q64" i="33"/>
  <c r="P64" i="33"/>
  <c r="E64" i="33"/>
  <c r="S63" i="33"/>
  <c r="R63" i="33"/>
  <c r="Q63" i="33"/>
  <c r="P63" i="33"/>
  <c r="E63" i="33"/>
  <c r="T62" i="33"/>
  <c r="S62" i="33"/>
  <c r="R62" i="33"/>
  <c r="Q62" i="33"/>
  <c r="P62" i="33"/>
  <c r="E62" i="33"/>
  <c r="U62" i="33" s="1"/>
  <c r="U61" i="33"/>
  <c r="T61" i="33"/>
  <c r="S61" i="33"/>
  <c r="R61" i="33"/>
  <c r="Q61" i="33"/>
  <c r="P61" i="33"/>
  <c r="E61" i="33"/>
  <c r="V59" i="33"/>
  <c r="O59" i="33"/>
  <c r="N59" i="33"/>
  <c r="M59" i="33"/>
  <c r="L59" i="33"/>
  <c r="K59" i="33"/>
  <c r="S59" i="33" s="1"/>
  <c r="J59" i="33"/>
  <c r="R59" i="33" s="1"/>
  <c r="I59" i="33"/>
  <c r="H59" i="33"/>
  <c r="G59" i="33"/>
  <c r="F59" i="33"/>
  <c r="C59" i="33"/>
  <c r="B59" i="33"/>
  <c r="S58" i="33"/>
  <c r="R58" i="33"/>
  <c r="Q58" i="33"/>
  <c r="P58" i="33"/>
  <c r="E58" i="33"/>
  <c r="U57" i="33"/>
  <c r="S57" i="33"/>
  <c r="R57" i="33"/>
  <c r="Q57" i="33"/>
  <c r="P57" i="33"/>
  <c r="E57" i="33"/>
  <c r="T57" i="33" s="1"/>
  <c r="S56" i="33"/>
  <c r="R56" i="33"/>
  <c r="Q56" i="33"/>
  <c r="P56" i="33"/>
  <c r="E56" i="33"/>
  <c r="S55" i="33"/>
  <c r="R55" i="33"/>
  <c r="Q55" i="33"/>
  <c r="P55" i="33"/>
  <c r="E55" i="33"/>
  <c r="U55" i="33" s="1"/>
  <c r="V53" i="33"/>
  <c r="O53" i="33"/>
  <c r="N53" i="33"/>
  <c r="M53" i="33"/>
  <c r="L53" i="33"/>
  <c r="K53" i="33"/>
  <c r="S53" i="33" s="1"/>
  <c r="J53" i="33"/>
  <c r="R53" i="33" s="1"/>
  <c r="I53" i="33"/>
  <c r="H53" i="33"/>
  <c r="G53" i="33"/>
  <c r="F53" i="33"/>
  <c r="C53" i="33"/>
  <c r="B53" i="33"/>
  <c r="E53" i="33" s="1"/>
  <c r="U52" i="33"/>
  <c r="T52" i="33"/>
  <c r="S52" i="33"/>
  <c r="R52" i="33"/>
  <c r="Q52" i="33"/>
  <c r="P52" i="33"/>
  <c r="E52" i="33"/>
  <c r="S51" i="33"/>
  <c r="R51" i="33"/>
  <c r="Q51" i="33"/>
  <c r="P51" i="33"/>
  <c r="E51" i="33"/>
  <c r="U51" i="33" s="1"/>
  <c r="U50" i="33"/>
  <c r="S50" i="33"/>
  <c r="R50" i="33"/>
  <c r="Q50" i="33"/>
  <c r="P50" i="33"/>
  <c r="E50" i="33"/>
  <c r="T50" i="33" s="1"/>
  <c r="S49" i="33"/>
  <c r="R49" i="33"/>
  <c r="Q49" i="33"/>
  <c r="P49" i="33"/>
  <c r="E49" i="33"/>
  <c r="S48" i="33"/>
  <c r="R48" i="33"/>
  <c r="Q48" i="33"/>
  <c r="P48" i="33"/>
  <c r="E48" i="33"/>
  <c r="S47" i="33"/>
  <c r="R47" i="33"/>
  <c r="Q47" i="33"/>
  <c r="P47" i="33"/>
  <c r="E47" i="33"/>
  <c r="T47" i="33" s="1"/>
  <c r="S46" i="33"/>
  <c r="R46" i="33"/>
  <c r="Q46" i="33"/>
  <c r="P46" i="33"/>
  <c r="E46" i="33"/>
  <c r="U45" i="33"/>
  <c r="T45" i="33"/>
  <c r="S45" i="33"/>
  <c r="R45" i="33"/>
  <c r="Q45" i="33"/>
  <c r="P45" i="33"/>
  <c r="E45" i="33"/>
  <c r="S44" i="33"/>
  <c r="R44" i="33"/>
  <c r="Q44" i="33"/>
  <c r="P44" i="33"/>
  <c r="E44" i="33"/>
  <c r="S43" i="33"/>
  <c r="R43" i="33"/>
  <c r="Q43" i="33"/>
  <c r="P43" i="33"/>
  <c r="E43" i="33"/>
  <c r="U43" i="33" s="1"/>
  <c r="U42" i="33"/>
  <c r="S42" i="33"/>
  <c r="R42" i="33"/>
  <c r="Q42" i="33"/>
  <c r="P42" i="33"/>
  <c r="E42" i="33"/>
  <c r="T42" i="33" s="1"/>
  <c r="V40" i="33"/>
  <c r="O40" i="33"/>
  <c r="N40" i="33"/>
  <c r="M40" i="33"/>
  <c r="L40" i="33"/>
  <c r="K40" i="33"/>
  <c r="J40" i="33"/>
  <c r="I40" i="33"/>
  <c r="H40" i="33"/>
  <c r="G40" i="33"/>
  <c r="F40" i="33"/>
  <c r="C40" i="33"/>
  <c r="B40" i="33"/>
  <c r="E40" i="33" s="1"/>
  <c r="S39" i="33"/>
  <c r="R39" i="33"/>
  <c r="Q39" i="33"/>
  <c r="P39" i="33"/>
  <c r="E39" i="33"/>
  <c r="U39" i="33" s="1"/>
  <c r="U38" i="33"/>
  <c r="S38" i="33"/>
  <c r="R38" i="33"/>
  <c r="Q38" i="33"/>
  <c r="P38" i="33"/>
  <c r="E38" i="33"/>
  <c r="T38" i="33" s="1"/>
  <c r="S37" i="33"/>
  <c r="R37" i="33"/>
  <c r="Q37" i="33"/>
  <c r="P37" i="33"/>
  <c r="E37" i="33"/>
  <c r="S36" i="33"/>
  <c r="R36" i="33"/>
  <c r="Q36" i="33"/>
  <c r="P36" i="33"/>
  <c r="E36" i="33"/>
  <c r="U36" i="33" s="1"/>
  <c r="U35" i="33"/>
  <c r="S35" i="33"/>
  <c r="R35" i="33"/>
  <c r="Q35" i="33"/>
  <c r="P35" i="33"/>
  <c r="E35" i="33"/>
  <c r="V33" i="33"/>
  <c r="S33" i="33"/>
  <c r="O33" i="33"/>
  <c r="N33" i="33"/>
  <c r="M33" i="33"/>
  <c r="L33" i="33"/>
  <c r="K33" i="33"/>
  <c r="J33" i="33"/>
  <c r="R33" i="33" s="1"/>
  <c r="I33" i="33"/>
  <c r="H33" i="33"/>
  <c r="G33" i="33"/>
  <c r="F33" i="33"/>
  <c r="C33" i="33"/>
  <c r="B33" i="33"/>
  <c r="S32" i="33"/>
  <c r="R32" i="33"/>
  <c r="Q32" i="33"/>
  <c r="P32" i="33"/>
  <c r="E32" i="33"/>
  <c r="V30" i="33"/>
  <c r="O30" i="33"/>
  <c r="N30" i="33"/>
  <c r="M30" i="33"/>
  <c r="L30" i="33"/>
  <c r="K30" i="33"/>
  <c r="S30" i="33" s="1"/>
  <c r="J30" i="33"/>
  <c r="R30" i="33" s="1"/>
  <c r="I30" i="33"/>
  <c r="Q30" i="33" s="1"/>
  <c r="H30" i="33"/>
  <c r="G30" i="33"/>
  <c r="F30" i="33"/>
  <c r="C30" i="33"/>
  <c r="B30" i="33"/>
  <c r="S29" i="33"/>
  <c r="R29" i="33"/>
  <c r="Q29" i="33"/>
  <c r="P29" i="33"/>
  <c r="E29" i="33"/>
  <c r="S28" i="33"/>
  <c r="R28" i="33"/>
  <c r="Q28" i="33"/>
  <c r="P28" i="33"/>
  <c r="E28" i="33"/>
  <c r="S27" i="33"/>
  <c r="R27" i="33"/>
  <c r="Q27" i="33"/>
  <c r="P27" i="33"/>
  <c r="E27" i="33"/>
  <c r="T27" i="33" s="1"/>
  <c r="T26" i="33"/>
  <c r="S26" i="33"/>
  <c r="R26" i="33"/>
  <c r="Q26" i="33"/>
  <c r="P26" i="33"/>
  <c r="E26" i="33"/>
  <c r="U26" i="33" s="1"/>
  <c r="V24" i="33"/>
  <c r="R24" i="33"/>
  <c r="O24" i="33"/>
  <c r="N24" i="33"/>
  <c r="M24" i="33"/>
  <c r="L24" i="33"/>
  <c r="K24" i="33"/>
  <c r="S24" i="33" s="1"/>
  <c r="J24" i="33"/>
  <c r="I24" i="33"/>
  <c r="H24" i="33"/>
  <c r="G24" i="33"/>
  <c r="F24" i="33"/>
  <c r="C24" i="33"/>
  <c r="B24" i="33"/>
  <c r="E24" i="33" s="1"/>
  <c r="U23" i="33"/>
  <c r="S23" i="33"/>
  <c r="R23" i="33"/>
  <c r="Q23" i="33"/>
  <c r="P23" i="33"/>
  <c r="E23" i="33"/>
  <c r="T23" i="33" s="1"/>
  <c r="S22" i="33"/>
  <c r="R22" i="33"/>
  <c r="Q22" i="33"/>
  <c r="P22" i="33"/>
  <c r="E22" i="33"/>
  <c r="U21" i="33"/>
  <c r="S21" i="33"/>
  <c r="R21" i="33"/>
  <c r="Q21" i="33"/>
  <c r="P21" i="33"/>
  <c r="E21" i="33"/>
  <c r="T21" i="33" s="1"/>
  <c r="U20" i="33"/>
  <c r="T20" i="33"/>
  <c r="S20" i="33"/>
  <c r="R20" i="33"/>
  <c r="Q20" i="33"/>
  <c r="P20" i="33"/>
  <c r="E20" i="33"/>
  <c r="S19" i="33"/>
  <c r="R19" i="33"/>
  <c r="Q19" i="33"/>
  <c r="P19" i="33"/>
  <c r="E19" i="33"/>
  <c r="U19" i="33" s="1"/>
  <c r="S18" i="33"/>
  <c r="R18" i="33"/>
  <c r="Q18" i="33"/>
  <c r="P18" i="33"/>
  <c r="E18" i="33"/>
  <c r="S17" i="33"/>
  <c r="R17" i="33"/>
  <c r="Q17" i="33"/>
  <c r="P17" i="33"/>
  <c r="E17" i="33"/>
  <c r="V15" i="33"/>
  <c r="O15" i="33"/>
  <c r="N15" i="33"/>
  <c r="M15" i="33"/>
  <c r="L15" i="33"/>
  <c r="K15" i="33"/>
  <c r="J15" i="33"/>
  <c r="R15" i="33" s="1"/>
  <c r="I15" i="33"/>
  <c r="H15" i="33"/>
  <c r="G15" i="33"/>
  <c r="F15" i="33"/>
  <c r="C15" i="33"/>
  <c r="B15" i="33"/>
  <c r="E15" i="33" s="1"/>
  <c r="U14" i="33"/>
  <c r="S14" i="33"/>
  <c r="R14" i="33"/>
  <c r="Q14" i="33"/>
  <c r="P14" i="33"/>
  <c r="E14" i="33"/>
  <c r="T14" i="33" s="1"/>
  <c r="S13" i="33"/>
  <c r="R13" i="33"/>
  <c r="Q13" i="33"/>
  <c r="P13" i="33"/>
  <c r="E13" i="33"/>
  <c r="T12" i="33"/>
  <c r="S12" i="33"/>
  <c r="R12" i="33"/>
  <c r="Q12" i="33"/>
  <c r="P12" i="33"/>
  <c r="E12" i="33"/>
  <c r="U12" i="33" s="1"/>
  <c r="U11" i="33"/>
  <c r="S11" i="33"/>
  <c r="R11" i="33"/>
  <c r="Q11" i="33"/>
  <c r="P11" i="33"/>
  <c r="E11" i="33"/>
  <c r="T11" i="33" s="1"/>
  <c r="S10" i="33"/>
  <c r="R10" i="33"/>
  <c r="Q10" i="33"/>
  <c r="P10" i="33"/>
  <c r="E10" i="33"/>
  <c r="S9" i="33"/>
  <c r="R9" i="33"/>
  <c r="Q9" i="33"/>
  <c r="P9" i="33"/>
  <c r="E9" i="33"/>
  <c r="U94" i="32"/>
  <c r="S94" i="32"/>
  <c r="R94" i="32"/>
  <c r="Q94" i="32"/>
  <c r="P94" i="32"/>
  <c r="E94" i="32"/>
  <c r="T94" i="32" s="1"/>
  <c r="S93" i="32"/>
  <c r="R93" i="32"/>
  <c r="Q93" i="32"/>
  <c r="P93" i="32"/>
  <c r="E93" i="32"/>
  <c r="U92" i="32"/>
  <c r="S92" i="32"/>
  <c r="R92" i="32"/>
  <c r="Q92" i="32"/>
  <c r="P92" i="32"/>
  <c r="E92" i="32"/>
  <c r="T92" i="32" s="1"/>
  <c r="S91" i="32"/>
  <c r="R91" i="32"/>
  <c r="Q91" i="32"/>
  <c r="P91" i="32"/>
  <c r="E91" i="32"/>
  <c r="T91" i="32" s="1"/>
  <c r="T90" i="32"/>
  <c r="S90" i="32"/>
  <c r="R90" i="32"/>
  <c r="Q90" i="32"/>
  <c r="P90" i="32"/>
  <c r="E90" i="32"/>
  <c r="U90" i="32" s="1"/>
  <c r="U89" i="32"/>
  <c r="S89" i="32"/>
  <c r="R89" i="32"/>
  <c r="Q89" i="32"/>
  <c r="P89" i="32"/>
  <c r="E89" i="32"/>
  <c r="T89" i="32" s="1"/>
  <c r="S88" i="32"/>
  <c r="R88" i="32"/>
  <c r="Q88" i="32"/>
  <c r="P88" i="32"/>
  <c r="E88" i="32"/>
  <c r="S87" i="32"/>
  <c r="R87" i="32"/>
  <c r="Q87" i="32"/>
  <c r="P87" i="32"/>
  <c r="E87" i="32"/>
  <c r="V73" i="32"/>
  <c r="O73" i="32"/>
  <c r="N73" i="32"/>
  <c r="M73" i="32"/>
  <c r="L73" i="32"/>
  <c r="K73" i="32"/>
  <c r="S73" i="32" s="1"/>
  <c r="J73" i="32"/>
  <c r="R73" i="32" s="1"/>
  <c r="I73" i="32"/>
  <c r="H73" i="32"/>
  <c r="G73" i="32"/>
  <c r="F73" i="32"/>
  <c r="C73" i="32"/>
  <c r="B73" i="32"/>
  <c r="V72" i="32"/>
  <c r="Q72" i="32"/>
  <c r="O72" i="32"/>
  <c r="N72" i="32"/>
  <c r="M72" i="32"/>
  <c r="L72" i="32"/>
  <c r="K72" i="32"/>
  <c r="S72" i="32" s="1"/>
  <c r="J72" i="32"/>
  <c r="R72" i="32" s="1"/>
  <c r="I72" i="32"/>
  <c r="H72" i="32"/>
  <c r="G72" i="32"/>
  <c r="F72" i="32"/>
  <c r="C72" i="32"/>
  <c r="B72" i="32"/>
  <c r="V71" i="32"/>
  <c r="O71" i="32"/>
  <c r="N71" i="32"/>
  <c r="M71" i="32"/>
  <c r="S71" i="32" s="1"/>
  <c r="L71" i="32"/>
  <c r="K71" i="32"/>
  <c r="J71" i="32"/>
  <c r="I71" i="32"/>
  <c r="H71" i="32"/>
  <c r="G71" i="32"/>
  <c r="F71" i="32"/>
  <c r="E71" i="32"/>
  <c r="C71" i="32"/>
  <c r="B71" i="32"/>
  <c r="S70" i="32"/>
  <c r="R70" i="32"/>
  <c r="Q70" i="32"/>
  <c r="P70" i="32"/>
  <c r="E70" i="32"/>
  <c r="S69" i="32"/>
  <c r="R69" i="32"/>
  <c r="Q69" i="32"/>
  <c r="P69" i="32"/>
  <c r="E69" i="32"/>
  <c r="V67" i="32"/>
  <c r="O67" i="32"/>
  <c r="N67" i="32"/>
  <c r="M67" i="32"/>
  <c r="L67" i="32"/>
  <c r="K67" i="32"/>
  <c r="J67" i="32"/>
  <c r="I67" i="32"/>
  <c r="H67" i="32"/>
  <c r="G67" i="32"/>
  <c r="F67" i="32"/>
  <c r="C67" i="32"/>
  <c r="B67" i="32"/>
  <c r="V66" i="32"/>
  <c r="O66" i="32"/>
  <c r="N66" i="32"/>
  <c r="M66" i="32"/>
  <c r="L66" i="32"/>
  <c r="K66" i="32"/>
  <c r="S66" i="32" s="1"/>
  <c r="J66" i="32"/>
  <c r="R66" i="32" s="1"/>
  <c r="I66" i="32"/>
  <c r="H66" i="32"/>
  <c r="G66" i="32"/>
  <c r="F66" i="32"/>
  <c r="C66" i="32"/>
  <c r="B66" i="32"/>
  <c r="E66" i="32" s="1"/>
  <c r="U65" i="32"/>
  <c r="S65" i="32"/>
  <c r="R65" i="32"/>
  <c r="Q65" i="32"/>
  <c r="P65" i="32"/>
  <c r="E65" i="32"/>
  <c r="T65" i="32" s="1"/>
  <c r="T64" i="32"/>
  <c r="S64" i="32"/>
  <c r="R64" i="32"/>
  <c r="Q64" i="32"/>
  <c r="P64" i="32"/>
  <c r="E64" i="32"/>
  <c r="U64" i="32" s="1"/>
  <c r="U63" i="32"/>
  <c r="S63" i="32"/>
  <c r="R63" i="32"/>
  <c r="Q63" i="32"/>
  <c r="P63" i="32"/>
  <c r="E63" i="32"/>
  <c r="T63" i="32" s="1"/>
  <c r="S62" i="32"/>
  <c r="R62" i="32"/>
  <c r="Q62" i="32"/>
  <c r="P62" i="32"/>
  <c r="E62" i="32"/>
  <c r="T61" i="32"/>
  <c r="S61" i="32"/>
  <c r="R61" i="32"/>
  <c r="Q61" i="32"/>
  <c r="P61" i="32"/>
  <c r="E61" i="32"/>
  <c r="V59" i="32"/>
  <c r="O59" i="32"/>
  <c r="N59" i="32"/>
  <c r="M59" i="32"/>
  <c r="L59" i="32"/>
  <c r="K59" i="32"/>
  <c r="S59" i="32" s="1"/>
  <c r="J59" i="32"/>
  <c r="R59" i="32" s="1"/>
  <c r="I59" i="32"/>
  <c r="H59" i="32"/>
  <c r="G59" i="32"/>
  <c r="F59" i="32"/>
  <c r="C59" i="32"/>
  <c r="E59" i="32" s="1"/>
  <c r="B59" i="32"/>
  <c r="S58" i="32"/>
  <c r="R58" i="32"/>
  <c r="Q58" i="32"/>
  <c r="P58" i="32"/>
  <c r="E58" i="32"/>
  <c r="S57" i="32"/>
  <c r="R57" i="32"/>
  <c r="Q57" i="32"/>
  <c r="P57" i="32"/>
  <c r="E57" i="32"/>
  <c r="U56" i="32"/>
  <c r="S56" i="32"/>
  <c r="R56" i="32"/>
  <c r="Q56" i="32"/>
  <c r="P56" i="32"/>
  <c r="E56" i="32"/>
  <c r="T56" i="32" s="1"/>
  <c r="T55" i="32"/>
  <c r="S55" i="32"/>
  <c r="R55" i="32"/>
  <c r="Q55" i="32"/>
  <c r="P55" i="32"/>
  <c r="E55" i="32"/>
  <c r="U55" i="32" s="1"/>
  <c r="V53" i="32"/>
  <c r="O53" i="32"/>
  <c r="N53" i="32"/>
  <c r="M53" i="32"/>
  <c r="L53" i="32"/>
  <c r="K53" i="32"/>
  <c r="S53" i="32" s="1"/>
  <c r="J53" i="32"/>
  <c r="R53" i="32" s="1"/>
  <c r="I53" i="32"/>
  <c r="H53" i="32"/>
  <c r="G53" i="32"/>
  <c r="F53" i="32"/>
  <c r="C53" i="32"/>
  <c r="B53" i="32"/>
  <c r="U52" i="32"/>
  <c r="S52" i="32"/>
  <c r="R52" i="32"/>
  <c r="Q52" i="32"/>
  <c r="P52" i="32"/>
  <c r="E52" i="32"/>
  <c r="T52" i="32" s="1"/>
  <c r="S51" i="32"/>
  <c r="R51" i="32"/>
  <c r="Q51" i="32"/>
  <c r="P51" i="32"/>
  <c r="E51" i="32"/>
  <c r="U50" i="32"/>
  <c r="T50" i="32"/>
  <c r="S50" i="32"/>
  <c r="R50" i="32"/>
  <c r="Q50" i="32"/>
  <c r="P50" i="32"/>
  <c r="E50" i="32"/>
  <c r="S49" i="32"/>
  <c r="R49" i="32"/>
  <c r="Q49" i="32"/>
  <c r="P49" i="32"/>
  <c r="E49" i="32"/>
  <c r="S48" i="32"/>
  <c r="R48" i="32"/>
  <c r="Q48" i="32"/>
  <c r="P48" i="32"/>
  <c r="E48" i="32"/>
  <c r="U47" i="32"/>
  <c r="S47" i="32"/>
  <c r="R47" i="32"/>
  <c r="Q47" i="32"/>
  <c r="P47" i="32"/>
  <c r="E47" i="32"/>
  <c r="T47" i="32" s="1"/>
  <c r="S46" i="32"/>
  <c r="R46" i="32"/>
  <c r="Q46" i="32"/>
  <c r="P46" i="32"/>
  <c r="E46" i="32"/>
  <c r="S45" i="32"/>
  <c r="R45" i="32"/>
  <c r="Q45" i="32"/>
  <c r="P45" i="32"/>
  <c r="E45" i="32"/>
  <c r="U44" i="32"/>
  <c r="S44" i="32"/>
  <c r="R44" i="32"/>
  <c r="Q44" i="32"/>
  <c r="P44" i="32"/>
  <c r="E44" i="32"/>
  <c r="T44" i="32" s="1"/>
  <c r="T43" i="32"/>
  <c r="S43" i="32"/>
  <c r="R43" i="32"/>
  <c r="Q43" i="32"/>
  <c r="P43" i="32"/>
  <c r="E43" i="32"/>
  <c r="U42" i="32"/>
  <c r="T42" i="32"/>
  <c r="S42" i="32"/>
  <c r="R42" i="32"/>
  <c r="Q42" i="32"/>
  <c r="P42" i="32"/>
  <c r="E42" i="32"/>
  <c r="V40" i="32"/>
  <c r="O40" i="32"/>
  <c r="N40" i="32"/>
  <c r="M40" i="32"/>
  <c r="L40" i="32"/>
  <c r="K40" i="32"/>
  <c r="J40" i="32"/>
  <c r="R40" i="32" s="1"/>
  <c r="I40" i="32"/>
  <c r="Q40" i="32" s="1"/>
  <c r="H40" i="32"/>
  <c r="G40" i="32"/>
  <c r="F40" i="32"/>
  <c r="C40" i="32"/>
  <c r="B40" i="32"/>
  <c r="S39" i="32"/>
  <c r="R39" i="32"/>
  <c r="Q39" i="32"/>
  <c r="P39" i="32"/>
  <c r="E39" i="32"/>
  <c r="U38" i="32"/>
  <c r="T38" i="32"/>
  <c r="S38" i="32"/>
  <c r="R38" i="32"/>
  <c r="Q38" i="32"/>
  <c r="P38" i="32"/>
  <c r="E38" i="32"/>
  <c r="U37" i="32"/>
  <c r="T37" i="32"/>
  <c r="S37" i="32"/>
  <c r="R37" i="32"/>
  <c r="Q37" i="32"/>
  <c r="P37" i="32"/>
  <c r="E37" i="32"/>
  <c r="S36" i="32"/>
  <c r="R36" i="32"/>
  <c r="Q36" i="32"/>
  <c r="P36" i="32"/>
  <c r="E36" i="32"/>
  <c r="S35" i="32"/>
  <c r="R35" i="32"/>
  <c r="Q35" i="32"/>
  <c r="P35" i="32"/>
  <c r="E35" i="32"/>
  <c r="V33" i="32"/>
  <c r="Q33" i="32"/>
  <c r="O33" i="32"/>
  <c r="N33" i="32"/>
  <c r="M33" i="32"/>
  <c r="L33" i="32"/>
  <c r="K33" i="32"/>
  <c r="S33" i="32" s="1"/>
  <c r="J33" i="32"/>
  <c r="R33" i="32" s="1"/>
  <c r="I33" i="32"/>
  <c r="H33" i="32"/>
  <c r="P33" i="32" s="1"/>
  <c r="G33" i="32"/>
  <c r="F33" i="32"/>
  <c r="C33" i="32"/>
  <c r="B33" i="32"/>
  <c r="T32" i="32"/>
  <c r="S32" i="32"/>
  <c r="R32" i="32"/>
  <c r="Q32" i="32"/>
  <c r="P32" i="32"/>
  <c r="E32" i="32"/>
  <c r="V30" i="32"/>
  <c r="O30" i="32"/>
  <c r="N30" i="32"/>
  <c r="M30" i="32"/>
  <c r="L30" i="32"/>
  <c r="K30" i="32"/>
  <c r="S30" i="32" s="1"/>
  <c r="J30" i="32"/>
  <c r="R30" i="32" s="1"/>
  <c r="I30" i="32"/>
  <c r="H30" i="32"/>
  <c r="G30" i="32"/>
  <c r="F30" i="32"/>
  <c r="C30" i="32"/>
  <c r="B30" i="32"/>
  <c r="E30" i="32" s="1"/>
  <c r="S29" i="32"/>
  <c r="R29" i="32"/>
  <c r="Q29" i="32"/>
  <c r="P29" i="32"/>
  <c r="E29" i="32"/>
  <c r="S28" i="32"/>
  <c r="R28" i="32"/>
  <c r="Q28" i="32"/>
  <c r="P28" i="32"/>
  <c r="E28" i="32"/>
  <c r="U28" i="32" s="1"/>
  <c r="U27" i="32"/>
  <c r="S27" i="32"/>
  <c r="R27" i="32"/>
  <c r="Q27" i="32"/>
  <c r="P27" i="32"/>
  <c r="E27" i="32"/>
  <c r="T27" i="32" s="1"/>
  <c r="S26" i="32"/>
  <c r="R26" i="32"/>
  <c r="Q26" i="32"/>
  <c r="P26" i="32"/>
  <c r="E26" i="32"/>
  <c r="T26" i="32" s="1"/>
  <c r="V24" i="32"/>
  <c r="O24" i="32"/>
  <c r="N24" i="32"/>
  <c r="M24" i="32"/>
  <c r="L24" i="32"/>
  <c r="K24" i="32"/>
  <c r="S24" i="32" s="1"/>
  <c r="J24" i="32"/>
  <c r="R24" i="32" s="1"/>
  <c r="I24" i="32"/>
  <c r="H24" i="32"/>
  <c r="G24" i="32"/>
  <c r="F24" i="32"/>
  <c r="C24" i="32"/>
  <c r="B24" i="32"/>
  <c r="E24" i="32" s="1"/>
  <c r="U23" i="32"/>
  <c r="S23" i="32"/>
  <c r="R23" i="32"/>
  <c r="Q23" i="32"/>
  <c r="P23" i="32"/>
  <c r="E23" i="32"/>
  <c r="T23" i="32" s="1"/>
  <c r="S22" i="32"/>
  <c r="R22" i="32"/>
  <c r="Q22" i="32"/>
  <c r="P22" i="32"/>
  <c r="E22" i="32"/>
  <c r="T22" i="32" s="1"/>
  <c r="S21" i="32"/>
  <c r="R21" i="32"/>
  <c r="Q21" i="32"/>
  <c r="P21" i="32"/>
  <c r="E21" i="32"/>
  <c r="U20" i="32"/>
  <c r="S20" i="32"/>
  <c r="R20" i="32"/>
  <c r="Q20" i="32"/>
  <c r="P20" i="32"/>
  <c r="E20" i="32"/>
  <c r="T20" i="32" s="1"/>
  <c r="T19" i="32"/>
  <c r="S19" i="32"/>
  <c r="R19" i="32"/>
  <c r="Q19" i="32"/>
  <c r="P19" i="32"/>
  <c r="E19" i="32"/>
  <c r="U19" i="32" s="1"/>
  <c r="U18" i="32"/>
  <c r="T18" i="32"/>
  <c r="S18" i="32"/>
  <c r="R18" i="32"/>
  <c r="Q18" i="32"/>
  <c r="P18" i="32"/>
  <c r="E18" i="32"/>
  <c r="S17" i="32"/>
  <c r="R17" i="32"/>
  <c r="Q17" i="32"/>
  <c r="P17" i="32"/>
  <c r="E17" i="32"/>
  <c r="V15" i="32"/>
  <c r="O15" i="32"/>
  <c r="N15" i="32"/>
  <c r="M15" i="32"/>
  <c r="L15" i="32"/>
  <c r="K15" i="32"/>
  <c r="S15" i="32" s="1"/>
  <c r="J15" i="32"/>
  <c r="R15" i="32" s="1"/>
  <c r="I15" i="32"/>
  <c r="Q15" i="32" s="1"/>
  <c r="H15" i="32"/>
  <c r="G15" i="32"/>
  <c r="F15" i="32"/>
  <c r="C15" i="32"/>
  <c r="B15" i="32"/>
  <c r="E15" i="32" s="1"/>
  <c r="U14" i="32"/>
  <c r="T14" i="32"/>
  <c r="S14" i="32"/>
  <c r="R14" i="32"/>
  <c r="Q14" i="32"/>
  <c r="P14" i="32"/>
  <c r="E14" i="32"/>
  <c r="U13" i="32"/>
  <c r="T13" i="32"/>
  <c r="S13" i="32"/>
  <c r="R13" i="32"/>
  <c r="Q13" i="32"/>
  <c r="P13" i="32"/>
  <c r="E13" i="32"/>
  <c r="T12" i="32"/>
  <c r="S12" i="32"/>
  <c r="R12" i="32"/>
  <c r="Q12" i="32"/>
  <c r="P12" i="32"/>
  <c r="E12" i="32"/>
  <c r="U12" i="32" s="1"/>
  <c r="S11" i="32"/>
  <c r="R11" i="32"/>
  <c r="Q11" i="32"/>
  <c r="P11" i="32"/>
  <c r="E11" i="32"/>
  <c r="S10" i="32"/>
  <c r="R10" i="32"/>
  <c r="Q10" i="32"/>
  <c r="P10" i="32"/>
  <c r="E10" i="32"/>
  <c r="U10" i="32" s="1"/>
  <c r="S9" i="32"/>
  <c r="R9" i="32"/>
  <c r="Q9" i="32"/>
  <c r="P9" i="32"/>
  <c r="E9" i="32"/>
  <c r="S94" i="31"/>
  <c r="R94" i="31"/>
  <c r="Q94" i="31"/>
  <c r="P94" i="31"/>
  <c r="E94" i="31"/>
  <c r="S93" i="31"/>
  <c r="R93" i="31"/>
  <c r="Q93" i="31"/>
  <c r="P93" i="31"/>
  <c r="E93" i="31"/>
  <c r="S92" i="31"/>
  <c r="R92" i="31"/>
  <c r="Q92" i="31"/>
  <c r="P92" i="31"/>
  <c r="E92" i="31"/>
  <c r="T92" i="31" s="1"/>
  <c r="U91" i="31"/>
  <c r="T91" i="31"/>
  <c r="S91" i="31"/>
  <c r="R91" i="31"/>
  <c r="Q91" i="31"/>
  <c r="P91" i="31"/>
  <c r="E91" i="31"/>
  <c r="S90" i="31"/>
  <c r="R90" i="31"/>
  <c r="Q90" i="31"/>
  <c r="P90" i="31"/>
  <c r="E90" i="31"/>
  <c r="U89" i="31"/>
  <c r="T89" i="31"/>
  <c r="S89" i="31"/>
  <c r="R89" i="31"/>
  <c r="Q89" i="31"/>
  <c r="P89" i="31"/>
  <c r="E89" i="31"/>
  <c r="S88" i="31"/>
  <c r="R88" i="31"/>
  <c r="Q88" i="31"/>
  <c r="P88" i="31"/>
  <c r="E88" i="31"/>
  <c r="S87" i="31"/>
  <c r="R87" i="31"/>
  <c r="Q87" i="31"/>
  <c r="P87" i="31"/>
  <c r="E87" i="31"/>
  <c r="U87" i="31" s="1"/>
  <c r="V73" i="31"/>
  <c r="R73" i="31"/>
  <c r="O73" i="31"/>
  <c r="N73" i="31"/>
  <c r="M73" i="31"/>
  <c r="L73" i="31"/>
  <c r="K73" i="31"/>
  <c r="J73" i="31"/>
  <c r="I73" i="31"/>
  <c r="H73" i="31"/>
  <c r="G73" i="31"/>
  <c r="F73" i="31"/>
  <c r="C73" i="31"/>
  <c r="B73" i="31"/>
  <c r="E73" i="31" s="1"/>
  <c r="V72" i="31"/>
  <c r="O72" i="31"/>
  <c r="N72" i="31"/>
  <c r="M72" i="31"/>
  <c r="L72" i="31"/>
  <c r="K72" i="31"/>
  <c r="J72" i="31"/>
  <c r="I72" i="31"/>
  <c r="H72" i="31"/>
  <c r="G72" i="31"/>
  <c r="F72" i="31"/>
  <c r="C72" i="31"/>
  <c r="B72" i="31"/>
  <c r="E72" i="31" s="1"/>
  <c r="V71" i="31"/>
  <c r="O71" i="31"/>
  <c r="N71" i="31"/>
  <c r="M71" i="31"/>
  <c r="L71" i="31"/>
  <c r="K71" i="31"/>
  <c r="S71" i="31" s="1"/>
  <c r="J71" i="31"/>
  <c r="R71" i="31" s="1"/>
  <c r="I71" i="31"/>
  <c r="Q71" i="31" s="1"/>
  <c r="H71" i="31"/>
  <c r="G71" i="31"/>
  <c r="F71" i="31"/>
  <c r="C71" i="31"/>
  <c r="B71" i="31"/>
  <c r="E71" i="31" s="1"/>
  <c r="U70" i="31"/>
  <c r="T70" i="31"/>
  <c r="S70" i="31"/>
  <c r="R70" i="31"/>
  <c r="Q70" i="31"/>
  <c r="P70" i="31"/>
  <c r="E70" i="31"/>
  <c r="S69" i="31"/>
  <c r="R69" i="31"/>
  <c r="Q69" i="31"/>
  <c r="U69" i="31" s="1"/>
  <c r="P69" i="31"/>
  <c r="T69" i="31" s="1"/>
  <c r="E69" i="31"/>
  <c r="V67" i="31"/>
  <c r="O67" i="31"/>
  <c r="N67" i="31"/>
  <c r="M67" i="31"/>
  <c r="L67" i="31"/>
  <c r="K67" i="31"/>
  <c r="S67" i="31" s="1"/>
  <c r="J67" i="31"/>
  <c r="I67" i="31"/>
  <c r="H67" i="31"/>
  <c r="G67" i="31"/>
  <c r="F67" i="31"/>
  <c r="C67" i="31"/>
  <c r="B67" i="31"/>
  <c r="E67" i="31" s="1"/>
  <c r="V66" i="31"/>
  <c r="O66" i="31"/>
  <c r="N66" i="31"/>
  <c r="M66" i="31"/>
  <c r="L66" i="31"/>
  <c r="K66" i="31"/>
  <c r="S66" i="31" s="1"/>
  <c r="J66" i="31"/>
  <c r="R66" i="31" s="1"/>
  <c r="I66" i="31"/>
  <c r="Q66" i="31" s="1"/>
  <c r="H66" i="31"/>
  <c r="G66" i="31"/>
  <c r="F66" i="31"/>
  <c r="C66" i="31"/>
  <c r="B66" i="31"/>
  <c r="E66" i="31" s="1"/>
  <c r="U65" i="31"/>
  <c r="S65" i="31"/>
  <c r="R65" i="31"/>
  <c r="Q65" i="31"/>
  <c r="P65" i="31"/>
  <c r="E65" i="31"/>
  <c r="T65" i="31" s="1"/>
  <c r="S64" i="31"/>
  <c r="R64" i="31"/>
  <c r="Q64" i="31"/>
  <c r="P64" i="31"/>
  <c r="E64" i="31"/>
  <c r="T64" i="31" s="1"/>
  <c r="S63" i="31"/>
  <c r="R63" i="31"/>
  <c r="Q63" i="31"/>
  <c r="P63" i="31"/>
  <c r="E63" i="31"/>
  <c r="S62" i="31"/>
  <c r="R62" i="31"/>
  <c r="Q62" i="31"/>
  <c r="P62" i="31"/>
  <c r="E62" i="31"/>
  <c r="S61" i="31"/>
  <c r="R61" i="31"/>
  <c r="Q61" i="31"/>
  <c r="P61" i="31"/>
  <c r="E61" i="31"/>
  <c r="V59" i="31"/>
  <c r="O59" i="31"/>
  <c r="N59" i="31"/>
  <c r="M59" i="31"/>
  <c r="L59" i="31"/>
  <c r="K59" i="31"/>
  <c r="S59" i="31" s="1"/>
  <c r="J59" i="31"/>
  <c r="R59" i="31" s="1"/>
  <c r="I59" i="31"/>
  <c r="H59" i="31"/>
  <c r="G59" i="31"/>
  <c r="F59" i="31"/>
  <c r="E59" i="31"/>
  <c r="C59" i="31"/>
  <c r="B59" i="31"/>
  <c r="U58" i="31"/>
  <c r="S58" i="31"/>
  <c r="R58" i="31"/>
  <c r="Q58" i="31"/>
  <c r="P58" i="31"/>
  <c r="E58" i="31"/>
  <c r="T58" i="31" s="1"/>
  <c r="S57" i="31"/>
  <c r="R57" i="31"/>
  <c r="Q57" i="31"/>
  <c r="P57" i="31"/>
  <c r="E57" i="31"/>
  <c r="U57" i="31" s="1"/>
  <c r="U56" i="31"/>
  <c r="T56" i="31"/>
  <c r="S56" i="31"/>
  <c r="R56" i="31"/>
  <c r="Q56" i="31"/>
  <c r="P56" i="31"/>
  <c r="E56" i="31"/>
  <c r="S55" i="31"/>
  <c r="R55" i="31"/>
  <c r="Q55" i="31"/>
  <c r="P55" i="31"/>
  <c r="E55" i="31"/>
  <c r="T55" i="31" s="1"/>
  <c r="V53" i="31"/>
  <c r="O53" i="31"/>
  <c r="N53" i="31"/>
  <c r="M53" i="31"/>
  <c r="L53" i="31"/>
  <c r="K53" i="31"/>
  <c r="S53" i="31" s="1"/>
  <c r="J53" i="31"/>
  <c r="R53" i="31" s="1"/>
  <c r="I53" i="31"/>
  <c r="H53" i="31"/>
  <c r="G53" i="31"/>
  <c r="F53" i="31"/>
  <c r="C53" i="31"/>
  <c r="E53" i="31" s="1"/>
  <c r="B53" i="31"/>
  <c r="U52" i="31"/>
  <c r="S52" i="31"/>
  <c r="R52" i="31"/>
  <c r="Q52" i="31"/>
  <c r="P52" i="31"/>
  <c r="E52" i="31"/>
  <c r="T52" i="31" s="1"/>
  <c r="S51" i="31"/>
  <c r="R51" i="31"/>
  <c r="Q51" i="31"/>
  <c r="P51" i="31"/>
  <c r="E51" i="31"/>
  <c r="T51" i="31" s="1"/>
  <c r="S50" i="31"/>
  <c r="R50" i="31"/>
  <c r="Q50" i="31"/>
  <c r="P50" i="31"/>
  <c r="E50" i="31"/>
  <c r="U50" i="31" s="1"/>
  <c r="S49" i="31"/>
  <c r="R49" i="31"/>
  <c r="Q49" i="31"/>
  <c r="P49" i="31"/>
  <c r="E49" i="31"/>
  <c r="U48" i="31"/>
  <c r="S48" i="31"/>
  <c r="R48" i="31"/>
  <c r="Q48" i="31"/>
  <c r="P48" i="31"/>
  <c r="E48" i="31"/>
  <c r="T48" i="31" s="1"/>
  <c r="U47" i="31"/>
  <c r="S47" i="31"/>
  <c r="R47" i="31"/>
  <c r="Q47" i="31"/>
  <c r="P47" i="31"/>
  <c r="E47" i="31"/>
  <c r="T47" i="31" s="1"/>
  <c r="U46" i="31"/>
  <c r="T46" i="31"/>
  <c r="S46" i="31"/>
  <c r="R46" i="31"/>
  <c r="Q46" i="31"/>
  <c r="P46" i="31"/>
  <c r="E46" i="31"/>
  <c r="S45" i="31"/>
  <c r="R45" i="31"/>
  <c r="Q45" i="31"/>
  <c r="P45" i="31"/>
  <c r="E45" i="31"/>
  <c r="S44" i="31"/>
  <c r="R44" i="31"/>
  <c r="Q44" i="31"/>
  <c r="P44" i="31"/>
  <c r="E44" i="31"/>
  <c r="S43" i="31"/>
  <c r="R43" i="31"/>
  <c r="Q43" i="31"/>
  <c r="P43" i="31"/>
  <c r="E43" i="31"/>
  <c r="U43" i="31" s="1"/>
  <c r="S42" i="31"/>
  <c r="R42" i="31"/>
  <c r="Q42" i="31"/>
  <c r="P42" i="31"/>
  <c r="E42" i="31"/>
  <c r="U42" i="31" s="1"/>
  <c r="V40" i="31"/>
  <c r="O40" i="31"/>
  <c r="N40" i="31"/>
  <c r="M40" i="31"/>
  <c r="L40" i="31"/>
  <c r="K40" i="31"/>
  <c r="S40" i="31" s="1"/>
  <c r="J40" i="31"/>
  <c r="R40" i="31" s="1"/>
  <c r="I40" i="31"/>
  <c r="H40" i="31"/>
  <c r="G40" i="31"/>
  <c r="F40" i="31"/>
  <c r="C40" i="31"/>
  <c r="B40" i="31"/>
  <c r="U39" i="31"/>
  <c r="S39" i="31"/>
  <c r="R39" i="31"/>
  <c r="Q39" i="31"/>
  <c r="P39" i="31"/>
  <c r="E39" i="31"/>
  <c r="T39" i="31" s="1"/>
  <c r="S38" i="31"/>
  <c r="R38" i="31"/>
  <c r="Q38" i="31"/>
  <c r="P38" i="31"/>
  <c r="E38" i="31"/>
  <c r="U38" i="31" s="1"/>
  <c r="S37" i="31"/>
  <c r="R37" i="31"/>
  <c r="Q37" i="31"/>
  <c r="P37" i="31"/>
  <c r="E37" i="31"/>
  <c r="S36" i="31"/>
  <c r="R36" i="31"/>
  <c r="Q36" i="31"/>
  <c r="P36" i="31"/>
  <c r="E36" i="31"/>
  <c r="U36" i="31" s="1"/>
  <c r="T35" i="31"/>
  <c r="S35" i="31"/>
  <c r="R35" i="31"/>
  <c r="Q35" i="31"/>
  <c r="U35" i="31" s="1"/>
  <c r="P35" i="31"/>
  <c r="E35" i="31"/>
  <c r="V33" i="31"/>
  <c r="O33" i="31"/>
  <c r="N33" i="31"/>
  <c r="M33" i="31"/>
  <c r="L33" i="31"/>
  <c r="K33" i="31"/>
  <c r="S33" i="31" s="1"/>
  <c r="J33" i="31"/>
  <c r="I33" i="31"/>
  <c r="H33" i="31"/>
  <c r="G33" i="31"/>
  <c r="F33" i="31"/>
  <c r="C33" i="31"/>
  <c r="B33" i="31"/>
  <c r="S32" i="31"/>
  <c r="R32" i="31"/>
  <c r="Q32" i="31"/>
  <c r="P32" i="31"/>
  <c r="E32" i="31"/>
  <c r="V30" i="31"/>
  <c r="R30" i="31"/>
  <c r="O30" i="31"/>
  <c r="N30" i="31"/>
  <c r="M30" i="31"/>
  <c r="L30" i="31"/>
  <c r="K30" i="31"/>
  <c r="S30" i="31" s="1"/>
  <c r="J30" i="31"/>
  <c r="I30" i="31"/>
  <c r="Q30" i="31" s="1"/>
  <c r="H30" i="31"/>
  <c r="P30" i="31" s="1"/>
  <c r="G30" i="31"/>
  <c r="F30" i="31"/>
  <c r="C30" i="31"/>
  <c r="B30" i="31"/>
  <c r="U29" i="31"/>
  <c r="S29" i="31"/>
  <c r="R29" i="31"/>
  <c r="Q29" i="31"/>
  <c r="P29" i="31"/>
  <c r="E29" i="31"/>
  <c r="T29" i="31" s="1"/>
  <c r="S28" i="31"/>
  <c r="R28" i="31"/>
  <c r="Q28" i="31"/>
  <c r="P28" i="31"/>
  <c r="E28" i="31"/>
  <c r="S27" i="31"/>
  <c r="R27" i="31"/>
  <c r="Q27" i="31"/>
  <c r="P27" i="31"/>
  <c r="E27" i="31"/>
  <c r="S26" i="31"/>
  <c r="R26" i="31"/>
  <c r="Q26" i="31"/>
  <c r="P26" i="31"/>
  <c r="E26" i="31"/>
  <c r="T26" i="31" s="1"/>
  <c r="V24" i="31"/>
  <c r="O24" i="31"/>
  <c r="N24" i="31"/>
  <c r="M24" i="31"/>
  <c r="L24" i="31"/>
  <c r="K24" i="31"/>
  <c r="S24" i="31" s="1"/>
  <c r="J24" i="31"/>
  <c r="R24" i="31" s="1"/>
  <c r="I24" i="31"/>
  <c r="Q24" i="31" s="1"/>
  <c r="H24" i="31"/>
  <c r="G24" i="31"/>
  <c r="F24" i="31"/>
  <c r="C24" i="31"/>
  <c r="B24" i="31"/>
  <c r="E24" i="31" s="1"/>
  <c r="U23" i="31"/>
  <c r="T23" i="31"/>
  <c r="S23" i="31"/>
  <c r="R23" i="31"/>
  <c r="Q23" i="31"/>
  <c r="P23" i="31"/>
  <c r="E23" i="31"/>
  <c r="U22" i="31"/>
  <c r="S22" i="31"/>
  <c r="R22" i="31"/>
  <c r="Q22" i="31"/>
  <c r="P22" i="31"/>
  <c r="E22" i="31"/>
  <c r="T22" i="31" s="1"/>
  <c r="S21" i="31"/>
  <c r="R21" i="31"/>
  <c r="Q21" i="31"/>
  <c r="P21" i="31"/>
  <c r="E21" i="31"/>
  <c r="U21" i="31" s="1"/>
  <c r="U20" i="31"/>
  <c r="S20" i="31"/>
  <c r="R20" i="31"/>
  <c r="Q20" i="31"/>
  <c r="P20" i="31"/>
  <c r="E20" i="31"/>
  <c r="T20" i="31" s="1"/>
  <c r="U19" i="31"/>
  <c r="S19" i="31"/>
  <c r="R19" i="31"/>
  <c r="Q19" i="31"/>
  <c r="P19" i="31"/>
  <c r="E19" i="31"/>
  <c r="T19" i="31" s="1"/>
  <c r="S18" i="31"/>
  <c r="R18" i="31"/>
  <c r="Q18" i="31"/>
  <c r="P18" i="31"/>
  <c r="E18" i="31"/>
  <c r="S17" i="31"/>
  <c r="R17" i="31"/>
  <c r="Q17" i="31"/>
  <c r="P17" i="31"/>
  <c r="E17" i="31"/>
  <c r="T17" i="31" s="1"/>
  <c r="V15" i="31"/>
  <c r="S15" i="31"/>
  <c r="O15" i="31"/>
  <c r="N15" i="31"/>
  <c r="M15" i="31"/>
  <c r="L15" i="31"/>
  <c r="K15" i="31"/>
  <c r="J15" i="31"/>
  <c r="I15" i="31"/>
  <c r="H15" i="31"/>
  <c r="G15" i="31"/>
  <c r="F15" i="31"/>
  <c r="C15" i="31"/>
  <c r="B15" i="31"/>
  <c r="S14" i="31"/>
  <c r="R14" i="31"/>
  <c r="Q14" i="31"/>
  <c r="P14" i="31"/>
  <c r="E14" i="31"/>
  <c r="S13" i="31"/>
  <c r="R13" i="31"/>
  <c r="Q13" i="31"/>
  <c r="P13" i="31"/>
  <c r="E13" i="31"/>
  <c r="U12" i="31"/>
  <c r="S12" i="31"/>
  <c r="R12" i="31"/>
  <c r="Q12" i="31"/>
  <c r="P12" i="31"/>
  <c r="E12" i="31"/>
  <c r="T12" i="31" s="1"/>
  <c r="U11" i="31"/>
  <c r="T11" i="31"/>
  <c r="S11" i="31"/>
  <c r="R11" i="31"/>
  <c r="Q11" i="31"/>
  <c r="P11" i="31"/>
  <c r="E11" i="31"/>
  <c r="S10" i="31"/>
  <c r="R10" i="31"/>
  <c r="Q10" i="31"/>
  <c r="P10" i="31"/>
  <c r="T10" i="31" s="1"/>
  <c r="E10" i="31"/>
  <c r="U10" i="31" s="1"/>
  <c r="S9" i="31"/>
  <c r="R9" i="31"/>
  <c r="Q9" i="31"/>
  <c r="P9" i="31"/>
  <c r="E9" i="31"/>
  <c r="T9" i="31" s="1"/>
  <c r="U94" i="30"/>
  <c r="S94" i="30"/>
  <c r="R94" i="30"/>
  <c r="Q94" i="30"/>
  <c r="P94" i="30"/>
  <c r="E94" i="30"/>
  <c r="T94" i="30" s="1"/>
  <c r="S93" i="30"/>
  <c r="R93" i="30"/>
  <c r="Q93" i="30"/>
  <c r="P93" i="30"/>
  <c r="E93" i="30"/>
  <c r="T93" i="30" s="1"/>
  <c r="S92" i="30"/>
  <c r="R92" i="30"/>
  <c r="Q92" i="30"/>
  <c r="P92" i="30"/>
  <c r="E92" i="30"/>
  <c r="U92" i="30" s="1"/>
  <c r="U91" i="30"/>
  <c r="S91" i="30"/>
  <c r="R91" i="30"/>
  <c r="Q91" i="30"/>
  <c r="P91" i="30"/>
  <c r="E91" i="30"/>
  <c r="T91" i="30" s="1"/>
  <c r="U90" i="30"/>
  <c r="T90" i="30"/>
  <c r="S90" i="30"/>
  <c r="R90" i="30"/>
  <c r="Q90" i="30"/>
  <c r="P90" i="30"/>
  <c r="E90" i="30"/>
  <c r="U89" i="30"/>
  <c r="T89" i="30"/>
  <c r="S89" i="30"/>
  <c r="R89" i="30"/>
  <c r="Q89" i="30"/>
  <c r="P89" i="30"/>
  <c r="E89" i="30"/>
  <c r="T88" i="30"/>
  <c r="S88" i="30"/>
  <c r="R88" i="30"/>
  <c r="Q88" i="30"/>
  <c r="P88" i="30"/>
  <c r="E88" i="30"/>
  <c r="U88" i="30" s="1"/>
  <c r="S87" i="30"/>
  <c r="R87" i="30"/>
  <c r="Q87" i="30"/>
  <c r="P87" i="30"/>
  <c r="E87" i="30"/>
  <c r="V73" i="30"/>
  <c r="O73" i="30"/>
  <c r="N73" i="30"/>
  <c r="M73" i="30"/>
  <c r="L73" i="30"/>
  <c r="K73" i="30"/>
  <c r="J73" i="30"/>
  <c r="I73" i="30"/>
  <c r="Q73" i="30" s="1"/>
  <c r="H73" i="30"/>
  <c r="G73" i="30"/>
  <c r="F73" i="30"/>
  <c r="C73" i="30"/>
  <c r="B73" i="30"/>
  <c r="V72" i="30"/>
  <c r="S72" i="30"/>
  <c r="O72" i="30"/>
  <c r="N72" i="30"/>
  <c r="M72" i="30"/>
  <c r="L72" i="30"/>
  <c r="K72" i="30"/>
  <c r="J72" i="30"/>
  <c r="R72" i="30" s="1"/>
  <c r="I72" i="30"/>
  <c r="Q72" i="30" s="1"/>
  <c r="H72" i="30"/>
  <c r="P72" i="30" s="1"/>
  <c r="G72" i="30"/>
  <c r="F72" i="30"/>
  <c r="C72" i="30"/>
  <c r="B72" i="30"/>
  <c r="V71" i="30"/>
  <c r="O71" i="30"/>
  <c r="N71" i="30"/>
  <c r="M71" i="30"/>
  <c r="S71" i="30" s="1"/>
  <c r="L71" i="30"/>
  <c r="K71" i="30"/>
  <c r="J71" i="30"/>
  <c r="I71" i="30"/>
  <c r="H71" i="30"/>
  <c r="G71" i="30"/>
  <c r="F71" i="30"/>
  <c r="C71" i="30"/>
  <c r="E71" i="30" s="1"/>
  <c r="B71" i="30"/>
  <c r="S70" i="30"/>
  <c r="R70" i="30"/>
  <c r="Q70" i="30"/>
  <c r="P70" i="30"/>
  <c r="E70" i="30"/>
  <c r="U70" i="30" s="1"/>
  <c r="U69" i="30"/>
  <c r="S69" i="30"/>
  <c r="R69" i="30"/>
  <c r="Q69" i="30"/>
  <c r="P69" i="30"/>
  <c r="E69" i="30"/>
  <c r="V67" i="30"/>
  <c r="O67" i="30"/>
  <c r="N67" i="30"/>
  <c r="M67" i="30"/>
  <c r="L67" i="30"/>
  <c r="K67" i="30"/>
  <c r="J67" i="30"/>
  <c r="R67" i="30" s="1"/>
  <c r="I67" i="30"/>
  <c r="H67" i="30"/>
  <c r="G67" i="30"/>
  <c r="F67" i="30"/>
  <c r="C67" i="30"/>
  <c r="B67" i="30"/>
  <c r="V66" i="30"/>
  <c r="O66" i="30"/>
  <c r="N66" i="30"/>
  <c r="M66" i="30"/>
  <c r="L66" i="30"/>
  <c r="K66" i="30"/>
  <c r="S66" i="30" s="1"/>
  <c r="J66" i="30"/>
  <c r="R66" i="30" s="1"/>
  <c r="I66" i="30"/>
  <c r="H66" i="30"/>
  <c r="G66" i="30"/>
  <c r="F66" i="30"/>
  <c r="C66" i="30"/>
  <c r="B66" i="30"/>
  <c r="E66" i="30" s="1"/>
  <c r="S65" i="30"/>
  <c r="R65" i="30"/>
  <c r="Q65" i="30"/>
  <c r="P65" i="30"/>
  <c r="E65" i="30"/>
  <c r="U65" i="30" s="1"/>
  <c r="S64" i="30"/>
  <c r="R64" i="30"/>
  <c r="Q64" i="30"/>
  <c r="P64" i="30"/>
  <c r="E64" i="30"/>
  <c r="S63" i="30"/>
  <c r="R63" i="30"/>
  <c r="Q63" i="30"/>
  <c r="P63" i="30"/>
  <c r="E63" i="30"/>
  <c r="U63" i="30" s="1"/>
  <c r="U62" i="30"/>
  <c r="S62" i="30"/>
  <c r="R62" i="30"/>
  <c r="Q62" i="30"/>
  <c r="P62" i="30"/>
  <c r="E62" i="30"/>
  <c r="T62" i="30" s="1"/>
  <c r="S61" i="30"/>
  <c r="R61" i="30"/>
  <c r="Q61" i="30"/>
  <c r="P61" i="30"/>
  <c r="E61" i="30"/>
  <c r="T61" i="30" s="1"/>
  <c r="V59" i="30"/>
  <c r="O59" i="30"/>
  <c r="N59" i="30"/>
  <c r="M59" i="30"/>
  <c r="L59" i="30"/>
  <c r="K59" i="30"/>
  <c r="S59" i="30" s="1"/>
  <c r="J59" i="30"/>
  <c r="R59" i="30" s="1"/>
  <c r="I59" i="30"/>
  <c r="H59" i="30"/>
  <c r="G59" i="30"/>
  <c r="F59" i="30"/>
  <c r="C59" i="30"/>
  <c r="B59" i="30"/>
  <c r="S58" i="30"/>
  <c r="R58" i="30"/>
  <c r="Q58" i="30"/>
  <c r="P58" i="30"/>
  <c r="E58" i="30"/>
  <c r="T58" i="30" s="1"/>
  <c r="U57" i="30"/>
  <c r="S57" i="30"/>
  <c r="R57" i="30"/>
  <c r="Q57" i="30"/>
  <c r="P57" i="30"/>
  <c r="E57" i="30"/>
  <c r="T57" i="30" s="1"/>
  <c r="U56" i="30"/>
  <c r="S56" i="30"/>
  <c r="R56" i="30"/>
  <c r="Q56" i="30"/>
  <c r="P56" i="30"/>
  <c r="E56" i="30"/>
  <c r="T56" i="30" s="1"/>
  <c r="S55" i="30"/>
  <c r="R55" i="30"/>
  <c r="Q55" i="30"/>
  <c r="P55" i="30"/>
  <c r="E55" i="30"/>
  <c r="V53" i="30"/>
  <c r="O53" i="30"/>
  <c r="N53" i="30"/>
  <c r="M53" i="30"/>
  <c r="L53" i="30"/>
  <c r="K53" i="30"/>
  <c r="S53" i="30" s="1"/>
  <c r="J53" i="30"/>
  <c r="R53" i="30" s="1"/>
  <c r="I53" i="30"/>
  <c r="H53" i="30"/>
  <c r="G53" i="30"/>
  <c r="F53" i="30"/>
  <c r="C53" i="30"/>
  <c r="B53" i="30"/>
  <c r="U52" i="30"/>
  <c r="T52" i="30"/>
  <c r="S52" i="30"/>
  <c r="R52" i="30"/>
  <c r="Q52" i="30"/>
  <c r="P52" i="30"/>
  <c r="E52" i="30"/>
  <c r="U51" i="30"/>
  <c r="T51" i="30"/>
  <c r="S51" i="30"/>
  <c r="R51" i="30"/>
  <c r="Q51" i="30"/>
  <c r="P51" i="30"/>
  <c r="E51" i="30"/>
  <c r="S50" i="30"/>
  <c r="R50" i="30"/>
  <c r="Q50" i="30"/>
  <c r="P50" i="30"/>
  <c r="E50" i="30"/>
  <c r="U50" i="30" s="1"/>
  <c r="S49" i="30"/>
  <c r="R49" i="30"/>
  <c r="Q49" i="30"/>
  <c r="P49" i="30"/>
  <c r="E49" i="30"/>
  <c r="U49" i="30" s="1"/>
  <c r="S48" i="30"/>
  <c r="R48" i="30"/>
  <c r="Q48" i="30"/>
  <c r="P48" i="30"/>
  <c r="E48" i="30"/>
  <c r="T48" i="30" s="1"/>
  <c r="S47" i="30"/>
  <c r="R47" i="30"/>
  <c r="Q47" i="30"/>
  <c r="P47" i="30"/>
  <c r="E47" i="30"/>
  <c r="U47" i="30" s="1"/>
  <c r="S46" i="30"/>
  <c r="R46" i="30"/>
  <c r="Q46" i="30"/>
  <c r="P46" i="30"/>
  <c r="E46" i="30"/>
  <c r="T46" i="30" s="1"/>
  <c r="T45" i="30"/>
  <c r="S45" i="30"/>
  <c r="R45" i="30"/>
  <c r="Q45" i="30"/>
  <c r="P45" i="30"/>
  <c r="E45" i="30"/>
  <c r="U45" i="30" s="1"/>
  <c r="U44" i="30"/>
  <c r="T44" i="30"/>
  <c r="S44" i="30"/>
  <c r="R44" i="30"/>
  <c r="Q44" i="30"/>
  <c r="P44" i="30"/>
  <c r="E44" i="30"/>
  <c r="T43" i="30"/>
  <c r="S43" i="30"/>
  <c r="R43" i="30"/>
  <c r="Q43" i="30"/>
  <c r="P43" i="30"/>
  <c r="E43" i="30"/>
  <c r="U43" i="30" s="1"/>
  <c r="S42" i="30"/>
  <c r="R42" i="30"/>
  <c r="Q42" i="30"/>
  <c r="P42" i="30"/>
  <c r="E42" i="30"/>
  <c r="U42" i="30" s="1"/>
  <c r="V40" i="30"/>
  <c r="O40" i="30"/>
  <c r="N40" i="30"/>
  <c r="M40" i="30"/>
  <c r="L40" i="30"/>
  <c r="K40" i="30"/>
  <c r="J40" i="30"/>
  <c r="R40" i="30" s="1"/>
  <c r="I40" i="30"/>
  <c r="Q40" i="30" s="1"/>
  <c r="H40" i="30"/>
  <c r="G40" i="30"/>
  <c r="F40" i="30"/>
  <c r="C40" i="30"/>
  <c r="B40" i="30"/>
  <c r="E40" i="30" s="1"/>
  <c r="U39" i="30"/>
  <c r="T39" i="30"/>
  <c r="S39" i="30"/>
  <c r="R39" i="30"/>
  <c r="Q39" i="30"/>
  <c r="P39" i="30"/>
  <c r="E39" i="30"/>
  <c r="T38" i="30"/>
  <c r="S38" i="30"/>
  <c r="R38" i="30"/>
  <c r="Q38" i="30"/>
  <c r="P38" i="30"/>
  <c r="E38" i="30"/>
  <c r="U38" i="30" s="1"/>
  <c r="S37" i="30"/>
  <c r="R37" i="30"/>
  <c r="Q37" i="30"/>
  <c r="P37" i="30"/>
  <c r="E37" i="30"/>
  <c r="U37" i="30" s="1"/>
  <c r="S36" i="30"/>
  <c r="R36" i="30"/>
  <c r="Q36" i="30"/>
  <c r="P36" i="30"/>
  <c r="E36" i="30"/>
  <c r="T35" i="30"/>
  <c r="S35" i="30"/>
  <c r="R35" i="30"/>
  <c r="Q35" i="30"/>
  <c r="P35" i="30"/>
  <c r="E35" i="30"/>
  <c r="V33" i="30"/>
  <c r="O33" i="30"/>
  <c r="N33" i="30"/>
  <c r="M33" i="30"/>
  <c r="L33" i="30"/>
  <c r="K33" i="30"/>
  <c r="J33" i="30"/>
  <c r="I33" i="30"/>
  <c r="H33" i="30"/>
  <c r="G33" i="30"/>
  <c r="F33" i="30"/>
  <c r="C33" i="30"/>
  <c r="B33" i="30"/>
  <c r="S32" i="30"/>
  <c r="R32" i="30"/>
  <c r="Q32" i="30"/>
  <c r="U32" i="30" s="1"/>
  <c r="P32" i="30"/>
  <c r="E32" i="30"/>
  <c r="V30" i="30"/>
  <c r="O30" i="30"/>
  <c r="N30" i="30"/>
  <c r="M30" i="30"/>
  <c r="L30" i="30"/>
  <c r="K30" i="30"/>
  <c r="S30" i="30" s="1"/>
  <c r="J30" i="30"/>
  <c r="R30" i="30" s="1"/>
  <c r="I30" i="30"/>
  <c r="H30" i="30"/>
  <c r="G30" i="30"/>
  <c r="F30" i="30"/>
  <c r="E30" i="30"/>
  <c r="C30" i="30"/>
  <c r="B30" i="30"/>
  <c r="S29" i="30"/>
  <c r="R29" i="30"/>
  <c r="Q29" i="30"/>
  <c r="P29" i="30"/>
  <c r="E29" i="30"/>
  <c r="U29" i="30" s="1"/>
  <c r="U28" i="30"/>
  <c r="S28" i="30"/>
  <c r="R28" i="30"/>
  <c r="Q28" i="30"/>
  <c r="P28" i="30"/>
  <c r="E28" i="30"/>
  <c r="T28" i="30" s="1"/>
  <c r="S27" i="30"/>
  <c r="R27" i="30"/>
  <c r="Q27" i="30"/>
  <c r="P27" i="30"/>
  <c r="E27" i="30"/>
  <c r="U27" i="30" s="1"/>
  <c r="S26" i="30"/>
  <c r="R26" i="30"/>
  <c r="Q26" i="30"/>
  <c r="P26" i="30"/>
  <c r="E26" i="30"/>
  <c r="T26" i="30" s="1"/>
  <c r="V24" i="30"/>
  <c r="O24" i="30"/>
  <c r="N24" i="30"/>
  <c r="M24" i="30"/>
  <c r="L24" i="30"/>
  <c r="K24" i="30"/>
  <c r="S24" i="30" s="1"/>
  <c r="J24" i="30"/>
  <c r="R24" i="30" s="1"/>
  <c r="I24" i="30"/>
  <c r="Q24" i="30" s="1"/>
  <c r="H24" i="30"/>
  <c r="G24" i="30"/>
  <c r="F24" i="30"/>
  <c r="C24" i="30"/>
  <c r="B24" i="30"/>
  <c r="S23" i="30"/>
  <c r="R23" i="30"/>
  <c r="Q23" i="30"/>
  <c r="P23" i="30"/>
  <c r="E23" i="30"/>
  <c r="U23" i="30" s="1"/>
  <c r="S22" i="30"/>
  <c r="R22" i="30"/>
  <c r="Q22" i="30"/>
  <c r="P22" i="30"/>
  <c r="E22" i="30"/>
  <c r="S21" i="30"/>
  <c r="R21" i="30"/>
  <c r="Q21" i="30"/>
  <c r="P21" i="30"/>
  <c r="E21" i="30"/>
  <c r="U20" i="30"/>
  <c r="S20" i="30"/>
  <c r="R20" i="30"/>
  <c r="Q20" i="30"/>
  <c r="P20" i="30"/>
  <c r="E20" i="30"/>
  <c r="T20" i="30" s="1"/>
  <c r="U19" i="30"/>
  <c r="T19" i="30"/>
  <c r="S19" i="30"/>
  <c r="R19" i="30"/>
  <c r="Q19" i="30"/>
  <c r="P19" i="30"/>
  <c r="E19" i="30"/>
  <c r="S18" i="30"/>
  <c r="R18" i="30"/>
  <c r="Q18" i="30"/>
  <c r="P18" i="30"/>
  <c r="E18" i="30"/>
  <c r="S17" i="30"/>
  <c r="R17" i="30"/>
  <c r="Q17" i="30"/>
  <c r="P17" i="30"/>
  <c r="E17" i="30"/>
  <c r="U17" i="30" s="1"/>
  <c r="V15" i="30"/>
  <c r="O15" i="30"/>
  <c r="N15" i="30"/>
  <c r="M15" i="30"/>
  <c r="L15" i="30"/>
  <c r="K15" i="30"/>
  <c r="S15" i="30" s="1"/>
  <c r="J15" i="30"/>
  <c r="R15" i="30" s="1"/>
  <c r="I15" i="30"/>
  <c r="Q15" i="30" s="1"/>
  <c r="H15" i="30"/>
  <c r="P15" i="30" s="1"/>
  <c r="G15" i="30"/>
  <c r="F15" i="30"/>
  <c r="C15" i="30"/>
  <c r="B15" i="30"/>
  <c r="U14" i="30"/>
  <c r="T14" i="30"/>
  <c r="S14" i="30"/>
  <c r="R14" i="30"/>
  <c r="Q14" i="30"/>
  <c r="P14" i="30"/>
  <c r="E14" i="30"/>
  <c r="S13" i="30"/>
  <c r="R13" i="30"/>
  <c r="Q13" i="30"/>
  <c r="P13" i="30"/>
  <c r="E13" i="30"/>
  <c r="T13" i="30" s="1"/>
  <c r="S12" i="30"/>
  <c r="R12" i="30"/>
  <c r="Q12" i="30"/>
  <c r="P12" i="30"/>
  <c r="E12" i="30"/>
  <c r="U11" i="30"/>
  <c r="S11" i="30"/>
  <c r="R11" i="30"/>
  <c r="Q11" i="30"/>
  <c r="P11" i="30"/>
  <c r="E11" i="30"/>
  <c r="T11" i="30" s="1"/>
  <c r="S10" i="30"/>
  <c r="R10" i="30"/>
  <c r="Q10" i="30"/>
  <c r="P10" i="30"/>
  <c r="E10" i="30"/>
  <c r="S9" i="30"/>
  <c r="R9" i="30"/>
  <c r="Q9" i="30"/>
  <c r="P9" i="30"/>
  <c r="E9" i="30"/>
  <c r="U94" i="29"/>
  <c r="S94" i="29"/>
  <c r="R94" i="29"/>
  <c r="Q94" i="29"/>
  <c r="P94" i="29"/>
  <c r="E94" i="29"/>
  <c r="T94" i="29" s="1"/>
  <c r="T93" i="29"/>
  <c r="S93" i="29"/>
  <c r="R93" i="29"/>
  <c r="Q93" i="29"/>
  <c r="P93" i="29"/>
  <c r="E93" i="29"/>
  <c r="U93" i="29" s="1"/>
  <c r="T92" i="29"/>
  <c r="S92" i="29"/>
  <c r="R92" i="29"/>
  <c r="Q92" i="29"/>
  <c r="P92" i="29"/>
  <c r="E92" i="29"/>
  <c r="U92" i="29" s="1"/>
  <c r="S91" i="29"/>
  <c r="R91" i="29"/>
  <c r="Q91" i="29"/>
  <c r="P91" i="29"/>
  <c r="E91" i="29"/>
  <c r="S90" i="29"/>
  <c r="R90" i="29"/>
  <c r="Q90" i="29"/>
  <c r="P90" i="29"/>
  <c r="E90" i="29"/>
  <c r="U89" i="29"/>
  <c r="S89" i="29"/>
  <c r="R89" i="29"/>
  <c r="Q89" i="29"/>
  <c r="P89" i="29"/>
  <c r="E89" i="29"/>
  <c r="T89" i="29" s="1"/>
  <c r="S88" i="29"/>
  <c r="R88" i="29"/>
  <c r="Q88" i="29"/>
  <c r="P88" i="29"/>
  <c r="E88" i="29"/>
  <c r="S87" i="29"/>
  <c r="R87" i="29"/>
  <c r="Q87" i="29"/>
  <c r="P87" i="29"/>
  <c r="E87" i="29"/>
  <c r="U87" i="29" s="1"/>
  <c r="V73" i="29"/>
  <c r="O73" i="29"/>
  <c r="N73" i="29"/>
  <c r="M73" i="29"/>
  <c r="L73" i="29"/>
  <c r="K73" i="29"/>
  <c r="S73" i="29" s="1"/>
  <c r="J73" i="29"/>
  <c r="R73" i="29" s="1"/>
  <c r="I73" i="29"/>
  <c r="H73" i="29"/>
  <c r="G73" i="29"/>
  <c r="F73" i="29"/>
  <c r="C73" i="29"/>
  <c r="B73" i="29"/>
  <c r="V72" i="29"/>
  <c r="O72" i="29"/>
  <c r="N72" i="29"/>
  <c r="M72" i="29"/>
  <c r="L72" i="29"/>
  <c r="K72" i="29"/>
  <c r="J72" i="29"/>
  <c r="I72" i="29"/>
  <c r="H72" i="29"/>
  <c r="G72" i="29"/>
  <c r="F72" i="29"/>
  <c r="C72" i="29"/>
  <c r="B72" i="29"/>
  <c r="V71" i="29"/>
  <c r="O71" i="29"/>
  <c r="N71" i="29"/>
  <c r="M71" i="29"/>
  <c r="L71" i="29"/>
  <c r="K71" i="29"/>
  <c r="S71" i="29" s="1"/>
  <c r="J71" i="29"/>
  <c r="R71" i="29" s="1"/>
  <c r="I71" i="29"/>
  <c r="Q71" i="29" s="1"/>
  <c r="H71" i="29"/>
  <c r="G71" i="29"/>
  <c r="F71" i="29"/>
  <c r="C71" i="29"/>
  <c r="B71" i="29"/>
  <c r="E71" i="29" s="1"/>
  <c r="U70" i="29"/>
  <c r="T70" i="29"/>
  <c r="S70" i="29"/>
  <c r="R70" i="29"/>
  <c r="Q70" i="29"/>
  <c r="P70" i="29"/>
  <c r="E70" i="29"/>
  <c r="S69" i="29"/>
  <c r="R69" i="29"/>
  <c r="Q69" i="29"/>
  <c r="U69" i="29" s="1"/>
  <c r="P69" i="29"/>
  <c r="E69" i="29"/>
  <c r="V67" i="29"/>
  <c r="O67" i="29"/>
  <c r="N67" i="29"/>
  <c r="M67" i="29"/>
  <c r="L67" i="29"/>
  <c r="K67" i="29"/>
  <c r="J67" i="29"/>
  <c r="I67" i="29"/>
  <c r="H67" i="29"/>
  <c r="G67" i="29"/>
  <c r="F67" i="29"/>
  <c r="C67" i="29"/>
  <c r="B67" i="29"/>
  <c r="V66" i="29"/>
  <c r="O66" i="29"/>
  <c r="N66" i="29"/>
  <c r="M66" i="29"/>
  <c r="L66" i="29"/>
  <c r="K66" i="29"/>
  <c r="S66" i="29" s="1"/>
  <c r="J66" i="29"/>
  <c r="R66" i="29" s="1"/>
  <c r="I66" i="29"/>
  <c r="Q66" i="29" s="1"/>
  <c r="H66" i="29"/>
  <c r="G66" i="29"/>
  <c r="F66" i="29"/>
  <c r="C66" i="29"/>
  <c r="B66" i="29"/>
  <c r="E66" i="29" s="1"/>
  <c r="U65" i="29"/>
  <c r="S65" i="29"/>
  <c r="R65" i="29"/>
  <c r="Q65" i="29"/>
  <c r="P65" i="29"/>
  <c r="E65" i="29"/>
  <c r="T65" i="29" s="1"/>
  <c r="T64" i="29"/>
  <c r="S64" i="29"/>
  <c r="R64" i="29"/>
  <c r="Q64" i="29"/>
  <c r="P64" i="29"/>
  <c r="E64" i="29"/>
  <c r="U64" i="29" s="1"/>
  <c r="U63" i="29"/>
  <c r="S63" i="29"/>
  <c r="R63" i="29"/>
  <c r="Q63" i="29"/>
  <c r="P63" i="29"/>
  <c r="E63" i="29"/>
  <c r="T63" i="29" s="1"/>
  <c r="S62" i="29"/>
  <c r="R62" i="29"/>
  <c r="Q62" i="29"/>
  <c r="P62" i="29"/>
  <c r="E62" i="29"/>
  <c r="T61" i="29"/>
  <c r="S61" i="29"/>
  <c r="R61" i="29"/>
  <c r="Q61" i="29"/>
  <c r="P61" i="29"/>
  <c r="E61" i="29"/>
  <c r="U61" i="29" s="1"/>
  <c r="V59" i="29"/>
  <c r="O59" i="29"/>
  <c r="N59" i="29"/>
  <c r="M59" i="29"/>
  <c r="L59" i="29"/>
  <c r="K59" i="29"/>
  <c r="S59" i="29" s="1"/>
  <c r="J59" i="29"/>
  <c r="R59" i="29" s="1"/>
  <c r="I59" i="29"/>
  <c r="H59" i="29"/>
  <c r="G59" i="29"/>
  <c r="F59" i="29"/>
  <c r="C59" i="29"/>
  <c r="E59" i="29" s="1"/>
  <c r="B59" i="29"/>
  <c r="S58" i="29"/>
  <c r="R58" i="29"/>
  <c r="Q58" i="29"/>
  <c r="P58" i="29"/>
  <c r="E58" i="29"/>
  <c r="T58" i="29" s="1"/>
  <c r="T57" i="29"/>
  <c r="S57" i="29"/>
  <c r="R57" i="29"/>
  <c r="Q57" i="29"/>
  <c r="P57" i="29"/>
  <c r="E57" i="29"/>
  <c r="U57" i="29" s="1"/>
  <c r="U56" i="29"/>
  <c r="S56" i="29"/>
  <c r="R56" i="29"/>
  <c r="Q56" i="29"/>
  <c r="P56" i="29"/>
  <c r="E56" i="29"/>
  <c r="T56" i="29" s="1"/>
  <c r="S55" i="29"/>
  <c r="R55" i="29"/>
  <c r="Q55" i="29"/>
  <c r="P55" i="29"/>
  <c r="E55" i="29"/>
  <c r="V53" i="29"/>
  <c r="O53" i="29"/>
  <c r="N53" i="29"/>
  <c r="M53" i="29"/>
  <c r="L53" i="29"/>
  <c r="K53" i="29"/>
  <c r="S53" i="29" s="1"/>
  <c r="J53" i="29"/>
  <c r="R53" i="29" s="1"/>
  <c r="I53" i="29"/>
  <c r="H53" i="29"/>
  <c r="G53" i="29"/>
  <c r="F53" i="29"/>
  <c r="C53" i="29"/>
  <c r="B53" i="29"/>
  <c r="E53" i="29" s="1"/>
  <c r="U52" i="29"/>
  <c r="S52" i="29"/>
  <c r="R52" i="29"/>
  <c r="Q52" i="29"/>
  <c r="P52" i="29"/>
  <c r="E52" i="29"/>
  <c r="T52" i="29" s="1"/>
  <c r="S51" i="29"/>
  <c r="R51" i="29"/>
  <c r="Q51" i="29"/>
  <c r="P51" i="29"/>
  <c r="E51" i="29"/>
  <c r="S50" i="29"/>
  <c r="R50" i="29"/>
  <c r="Q50" i="29"/>
  <c r="P50" i="29"/>
  <c r="E50" i="29"/>
  <c r="U50" i="29" s="1"/>
  <c r="U49" i="29"/>
  <c r="S49" i="29"/>
  <c r="R49" i="29"/>
  <c r="Q49" i="29"/>
  <c r="P49" i="29"/>
  <c r="E49" i="29"/>
  <c r="T49" i="29" s="1"/>
  <c r="S48" i="29"/>
  <c r="R48" i="29"/>
  <c r="Q48" i="29"/>
  <c r="P48" i="29"/>
  <c r="E48" i="29"/>
  <c r="U48" i="29" s="1"/>
  <c r="S47" i="29"/>
  <c r="R47" i="29"/>
  <c r="Q47" i="29"/>
  <c r="P47" i="29"/>
  <c r="E47" i="29"/>
  <c r="S46" i="29"/>
  <c r="R46" i="29"/>
  <c r="Q46" i="29"/>
  <c r="P46" i="29"/>
  <c r="E46" i="29"/>
  <c r="T45" i="29"/>
  <c r="S45" i="29"/>
  <c r="R45" i="29"/>
  <c r="Q45" i="29"/>
  <c r="P45" i="29"/>
  <c r="E45" i="29"/>
  <c r="U45" i="29" s="1"/>
  <c r="U44" i="29"/>
  <c r="S44" i="29"/>
  <c r="R44" i="29"/>
  <c r="Q44" i="29"/>
  <c r="P44" i="29"/>
  <c r="E44" i="29"/>
  <c r="T44" i="29" s="1"/>
  <c r="S43" i="29"/>
  <c r="R43" i="29"/>
  <c r="Q43" i="29"/>
  <c r="P43" i="29"/>
  <c r="E43" i="29"/>
  <c r="S42" i="29"/>
  <c r="R42" i="29"/>
  <c r="Q42" i="29"/>
  <c r="P42" i="29"/>
  <c r="E42" i="29"/>
  <c r="U42" i="29" s="1"/>
  <c r="V40" i="29"/>
  <c r="O40" i="29"/>
  <c r="N40" i="29"/>
  <c r="M40" i="29"/>
  <c r="L40" i="29"/>
  <c r="K40" i="29"/>
  <c r="J40" i="29"/>
  <c r="I40" i="29"/>
  <c r="H40" i="29"/>
  <c r="G40" i="29"/>
  <c r="F40" i="29"/>
  <c r="C40" i="29"/>
  <c r="E40" i="29" s="1"/>
  <c r="B40" i="29"/>
  <c r="S39" i="29"/>
  <c r="R39" i="29"/>
  <c r="Q39" i="29"/>
  <c r="P39" i="29"/>
  <c r="E39" i="29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S36" i="29"/>
  <c r="R36" i="29"/>
  <c r="Q36" i="29"/>
  <c r="P36" i="29"/>
  <c r="E36" i="29"/>
  <c r="U35" i="29"/>
  <c r="S35" i="29"/>
  <c r="R35" i="29"/>
  <c r="Q35" i="29"/>
  <c r="P35" i="29"/>
  <c r="E35" i="29"/>
  <c r="V33" i="29"/>
  <c r="O33" i="29"/>
  <c r="N33" i="29"/>
  <c r="M33" i="29"/>
  <c r="L33" i="29"/>
  <c r="K33" i="29"/>
  <c r="S33" i="29" s="1"/>
  <c r="J33" i="29"/>
  <c r="R33" i="29" s="1"/>
  <c r="I33" i="29"/>
  <c r="Q33" i="29" s="1"/>
  <c r="H33" i="29"/>
  <c r="G33" i="29"/>
  <c r="F33" i="29"/>
  <c r="C33" i="29"/>
  <c r="B33" i="29"/>
  <c r="E33" i="29" s="1"/>
  <c r="S32" i="29"/>
  <c r="R32" i="29"/>
  <c r="Q32" i="29"/>
  <c r="P32" i="29"/>
  <c r="E32" i="29"/>
  <c r="T32" i="29" s="1"/>
  <c r="V30" i="29"/>
  <c r="O30" i="29"/>
  <c r="N30" i="29"/>
  <c r="M30" i="29"/>
  <c r="L30" i="29"/>
  <c r="K30" i="29"/>
  <c r="S30" i="29" s="1"/>
  <c r="J30" i="29"/>
  <c r="R30" i="29" s="1"/>
  <c r="I30" i="29"/>
  <c r="H30" i="29"/>
  <c r="G30" i="29"/>
  <c r="F30" i="29"/>
  <c r="E30" i="29"/>
  <c r="C30" i="29"/>
  <c r="B30" i="29"/>
  <c r="S29" i="29"/>
  <c r="R29" i="29"/>
  <c r="Q29" i="29"/>
  <c r="P29" i="29"/>
  <c r="E29" i="29"/>
  <c r="T28" i="29"/>
  <c r="S28" i="29"/>
  <c r="R28" i="29"/>
  <c r="Q28" i="29"/>
  <c r="P28" i="29"/>
  <c r="E28" i="29"/>
  <c r="U28" i="29" s="1"/>
  <c r="T27" i="29"/>
  <c r="S27" i="29"/>
  <c r="R27" i="29"/>
  <c r="Q27" i="29"/>
  <c r="P27" i="29"/>
  <c r="E27" i="29"/>
  <c r="U27" i="29" s="1"/>
  <c r="S26" i="29"/>
  <c r="R26" i="29"/>
  <c r="Q26" i="29"/>
  <c r="P26" i="29"/>
  <c r="E26" i="29"/>
  <c r="V24" i="29"/>
  <c r="O24" i="29"/>
  <c r="N24" i="29"/>
  <c r="M24" i="29"/>
  <c r="L24" i="29"/>
  <c r="K24" i="29"/>
  <c r="S24" i="29" s="1"/>
  <c r="J24" i="29"/>
  <c r="R24" i="29" s="1"/>
  <c r="I24" i="29"/>
  <c r="H24" i="29"/>
  <c r="G24" i="29"/>
  <c r="F24" i="29"/>
  <c r="C24" i="29"/>
  <c r="B24" i="29"/>
  <c r="E24" i="29" s="1"/>
  <c r="U23" i="29"/>
  <c r="T23" i="29"/>
  <c r="S23" i="29"/>
  <c r="R23" i="29"/>
  <c r="Q23" i="29"/>
  <c r="P23" i="29"/>
  <c r="E23" i="29"/>
  <c r="U22" i="29"/>
  <c r="S22" i="29"/>
  <c r="R22" i="29"/>
  <c r="Q22" i="29"/>
  <c r="P22" i="29"/>
  <c r="E22" i="29"/>
  <c r="T22" i="29" s="1"/>
  <c r="S21" i="29"/>
  <c r="R21" i="29"/>
  <c r="Q21" i="29"/>
  <c r="P21" i="29"/>
  <c r="E21" i="29"/>
  <c r="S20" i="29"/>
  <c r="R20" i="29"/>
  <c r="Q20" i="29"/>
  <c r="P20" i="29"/>
  <c r="E20" i="29"/>
  <c r="S19" i="29"/>
  <c r="R19" i="29"/>
  <c r="Q19" i="29"/>
  <c r="P19" i="29"/>
  <c r="E19" i="29"/>
  <c r="S18" i="29"/>
  <c r="R18" i="29"/>
  <c r="Q18" i="29"/>
  <c r="P18" i="29"/>
  <c r="E18" i="29"/>
  <c r="U18" i="29" s="1"/>
  <c r="S17" i="29"/>
  <c r="R17" i="29"/>
  <c r="Q17" i="29"/>
  <c r="P17" i="29"/>
  <c r="E17" i="29"/>
  <c r="V15" i="29"/>
  <c r="S15" i="29"/>
  <c r="O15" i="29"/>
  <c r="N15" i="29"/>
  <c r="M15" i="29"/>
  <c r="L15" i="29"/>
  <c r="K15" i="29"/>
  <c r="J15" i="29"/>
  <c r="R15" i="29" s="1"/>
  <c r="I15" i="29"/>
  <c r="Q15" i="29" s="1"/>
  <c r="H15" i="29"/>
  <c r="P15" i="29" s="1"/>
  <c r="G15" i="29"/>
  <c r="F15" i="29"/>
  <c r="C15" i="29"/>
  <c r="B15" i="29"/>
  <c r="S14" i="29"/>
  <c r="R14" i="29"/>
  <c r="Q14" i="29"/>
  <c r="P14" i="29"/>
  <c r="E14" i="29"/>
  <c r="U14" i="29" s="1"/>
  <c r="S13" i="29"/>
  <c r="R13" i="29"/>
  <c r="Q13" i="29"/>
  <c r="P13" i="29"/>
  <c r="E13" i="29"/>
  <c r="T12" i="29"/>
  <c r="S12" i="29"/>
  <c r="R12" i="29"/>
  <c r="Q12" i="29"/>
  <c r="P12" i="29"/>
  <c r="E12" i="29"/>
  <c r="U12" i="29" s="1"/>
  <c r="U11" i="29"/>
  <c r="T11" i="29"/>
  <c r="S11" i="29"/>
  <c r="R11" i="29"/>
  <c r="Q11" i="29"/>
  <c r="P11" i="29"/>
  <c r="E11" i="29"/>
  <c r="S10" i="29"/>
  <c r="R10" i="29"/>
  <c r="Q10" i="29"/>
  <c r="U10" i="29" s="1"/>
  <c r="P10" i="29"/>
  <c r="E10" i="29"/>
  <c r="U9" i="29"/>
  <c r="S9" i="29"/>
  <c r="R9" i="29"/>
  <c r="Q9" i="29"/>
  <c r="P9" i="29"/>
  <c r="E9" i="29"/>
  <c r="T9" i="29" s="1"/>
  <c r="S94" i="28"/>
  <c r="R94" i="28"/>
  <c r="Q94" i="28"/>
  <c r="P94" i="28"/>
  <c r="E94" i="28"/>
  <c r="S93" i="28"/>
  <c r="R93" i="28"/>
  <c r="Q93" i="28"/>
  <c r="P93" i="28"/>
  <c r="E93" i="28"/>
  <c r="S92" i="28"/>
  <c r="R92" i="28"/>
  <c r="Q92" i="28"/>
  <c r="P92" i="28"/>
  <c r="E92" i="28"/>
  <c r="U92" i="28" s="1"/>
  <c r="S91" i="28"/>
  <c r="R91" i="28"/>
  <c r="Q91" i="28"/>
  <c r="P91" i="28"/>
  <c r="E91" i="28"/>
  <c r="S90" i="28"/>
  <c r="R90" i="28"/>
  <c r="Q90" i="28"/>
  <c r="P90" i="28"/>
  <c r="E90" i="28"/>
  <c r="U90" i="28" s="1"/>
  <c r="U89" i="28"/>
  <c r="T89" i="28"/>
  <c r="S89" i="28"/>
  <c r="R89" i="28"/>
  <c r="Q89" i="28"/>
  <c r="P89" i="28"/>
  <c r="E89" i="28"/>
  <c r="U88" i="28"/>
  <c r="S88" i="28"/>
  <c r="R88" i="28"/>
  <c r="Q88" i="28"/>
  <c r="P88" i="28"/>
  <c r="E88" i="28"/>
  <c r="T88" i="28" s="1"/>
  <c r="S87" i="28"/>
  <c r="R87" i="28"/>
  <c r="Q87" i="28"/>
  <c r="P87" i="28"/>
  <c r="E87" i="28"/>
  <c r="V73" i="28"/>
  <c r="O73" i="28"/>
  <c r="N73" i="28"/>
  <c r="M73" i="28"/>
  <c r="L73" i="28"/>
  <c r="K73" i="28"/>
  <c r="S73" i="28" s="1"/>
  <c r="J73" i="28"/>
  <c r="I73" i="28"/>
  <c r="H73" i="28"/>
  <c r="G73" i="28"/>
  <c r="F73" i="28"/>
  <c r="C73" i="28"/>
  <c r="B73" i="28"/>
  <c r="E73" i="28" s="1"/>
  <c r="V72" i="28"/>
  <c r="Q72" i="28"/>
  <c r="O72" i="28"/>
  <c r="N72" i="28"/>
  <c r="M72" i="28"/>
  <c r="L72" i="28"/>
  <c r="K72" i="28"/>
  <c r="S72" i="28" s="1"/>
  <c r="J72" i="28"/>
  <c r="R72" i="28" s="1"/>
  <c r="I72" i="28"/>
  <c r="H72" i="28"/>
  <c r="P72" i="28" s="1"/>
  <c r="G72" i="28"/>
  <c r="F72" i="28"/>
  <c r="C72" i="28"/>
  <c r="B72" i="28"/>
  <c r="E72" i="28" s="1"/>
  <c r="V71" i="28"/>
  <c r="S71" i="28"/>
  <c r="O71" i="28"/>
  <c r="N71" i="28"/>
  <c r="M71" i="28"/>
  <c r="L71" i="28"/>
  <c r="K71" i="28"/>
  <c r="J71" i="28"/>
  <c r="R71" i="28" s="1"/>
  <c r="I71" i="28"/>
  <c r="H71" i="28"/>
  <c r="G71" i="28"/>
  <c r="F71" i="28"/>
  <c r="C71" i="28"/>
  <c r="B71" i="28"/>
  <c r="S70" i="28"/>
  <c r="R70" i="28"/>
  <c r="Q70" i="28"/>
  <c r="P70" i="28"/>
  <c r="E70" i="28"/>
  <c r="U70" i="28" s="1"/>
  <c r="U69" i="28"/>
  <c r="S69" i="28"/>
  <c r="R69" i="28"/>
  <c r="Q69" i="28"/>
  <c r="P69" i="28"/>
  <c r="E69" i="28"/>
  <c r="V67" i="28"/>
  <c r="O67" i="28"/>
  <c r="N67" i="28"/>
  <c r="M67" i="28"/>
  <c r="L67" i="28"/>
  <c r="K67" i="28"/>
  <c r="J67" i="28"/>
  <c r="I67" i="28"/>
  <c r="H67" i="28"/>
  <c r="G67" i="28"/>
  <c r="F67" i="28"/>
  <c r="C67" i="28"/>
  <c r="B67" i="28"/>
  <c r="V66" i="28"/>
  <c r="O66" i="28"/>
  <c r="N66" i="28"/>
  <c r="M66" i="28"/>
  <c r="L66" i="28"/>
  <c r="K66" i="28"/>
  <c r="S66" i="28" s="1"/>
  <c r="J66" i="28"/>
  <c r="R66" i="28" s="1"/>
  <c r="I66" i="28"/>
  <c r="H66" i="28"/>
  <c r="G66" i="28"/>
  <c r="F66" i="28"/>
  <c r="C66" i="28"/>
  <c r="B66" i="28"/>
  <c r="E66" i="28" s="1"/>
  <c r="S65" i="28"/>
  <c r="R65" i="28"/>
  <c r="Q65" i="28"/>
  <c r="P65" i="28"/>
  <c r="E65" i="28"/>
  <c r="T65" i="28" s="1"/>
  <c r="S64" i="28"/>
  <c r="R64" i="28"/>
  <c r="Q64" i="28"/>
  <c r="P64" i="28"/>
  <c r="E64" i="28"/>
  <c r="S63" i="28"/>
  <c r="R63" i="28"/>
  <c r="Q63" i="28"/>
  <c r="P63" i="28"/>
  <c r="E63" i="28"/>
  <c r="U63" i="28" s="1"/>
  <c r="S62" i="28"/>
  <c r="R62" i="28"/>
  <c r="Q62" i="28"/>
  <c r="P62" i="28"/>
  <c r="E62" i="28"/>
  <c r="T62" i="28" s="1"/>
  <c r="T61" i="28"/>
  <c r="S61" i="28"/>
  <c r="R61" i="28"/>
  <c r="Q61" i="28"/>
  <c r="P61" i="28"/>
  <c r="E61" i="28"/>
  <c r="U61" i="28" s="1"/>
  <c r="V59" i="28"/>
  <c r="R59" i="28"/>
  <c r="O59" i="28"/>
  <c r="N59" i="28"/>
  <c r="M59" i="28"/>
  <c r="L59" i="28"/>
  <c r="K59" i="28"/>
  <c r="S59" i="28" s="1"/>
  <c r="J59" i="28"/>
  <c r="I59" i="28"/>
  <c r="H59" i="28"/>
  <c r="G59" i="28"/>
  <c r="F59" i="28"/>
  <c r="E59" i="28"/>
  <c r="C59" i="28"/>
  <c r="B59" i="28"/>
  <c r="S58" i="28"/>
  <c r="R58" i="28"/>
  <c r="Q58" i="28"/>
  <c r="P58" i="28"/>
  <c r="E58" i="28"/>
  <c r="T58" i="28" s="1"/>
  <c r="S57" i="28"/>
  <c r="R57" i="28"/>
  <c r="Q57" i="28"/>
  <c r="P57" i="28"/>
  <c r="E57" i="28"/>
  <c r="U57" i="28" s="1"/>
  <c r="U56" i="28"/>
  <c r="T56" i="28"/>
  <c r="S56" i="28"/>
  <c r="R56" i="28"/>
  <c r="Q56" i="28"/>
  <c r="P56" i="28"/>
  <c r="E56" i="28"/>
  <c r="U55" i="28"/>
  <c r="S55" i="28"/>
  <c r="R55" i="28"/>
  <c r="Q55" i="28"/>
  <c r="P55" i="28"/>
  <c r="E55" i="28"/>
  <c r="T55" i="28" s="1"/>
  <c r="V53" i="28"/>
  <c r="O53" i="28"/>
  <c r="N53" i="28"/>
  <c r="M53" i="28"/>
  <c r="L53" i="28"/>
  <c r="K53" i="28"/>
  <c r="S53" i="28" s="1"/>
  <c r="J53" i="28"/>
  <c r="I53" i="28"/>
  <c r="H53" i="28"/>
  <c r="G53" i="28"/>
  <c r="F53" i="28"/>
  <c r="C53" i="28"/>
  <c r="B53" i="28"/>
  <c r="S52" i="28"/>
  <c r="R52" i="28"/>
  <c r="Q52" i="28"/>
  <c r="P52" i="28"/>
  <c r="E52" i="28"/>
  <c r="T52" i="28" s="1"/>
  <c r="U51" i="28"/>
  <c r="S51" i="28"/>
  <c r="R51" i="28"/>
  <c r="Q51" i="28"/>
  <c r="P51" i="28"/>
  <c r="E51" i="28"/>
  <c r="T50" i="28"/>
  <c r="S50" i="28"/>
  <c r="R50" i="28"/>
  <c r="Q50" i="28"/>
  <c r="P50" i="28"/>
  <c r="E50" i="28"/>
  <c r="U50" i="28" s="1"/>
  <c r="S49" i="28"/>
  <c r="R49" i="28"/>
  <c r="Q49" i="28"/>
  <c r="P49" i="28"/>
  <c r="E49" i="28"/>
  <c r="S48" i="28"/>
  <c r="R48" i="28"/>
  <c r="Q48" i="28"/>
  <c r="P48" i="28"/>
  <c r="E48" i="28"/>
  <c r="S47" i="28"/>
  <c r="R47" i="28"/>
  <c r="Q47" i="28"/>
  <c r="P47" i="28"/>
  <c r="E47" i="28"/>
  <c r="U47" i="28" s="1"/>
  <c r="S46" i="28"/>
  <c r="R46" i="28"/>
  <c r="Q46" i="28"/>
  <c r="P46" i="28"/>
  <c r="E46" i="28"/>
  <c r="S45" i="28"/>
  <c r="R45" i="28"/>
  <c r="Q45" i="28"/>
  <c r="P45" i="28"/>
  <c r="E45" i="28"/>
  <c r="U44" i="28"/>
  <c r="T44" i="28"/>
  <c r="S44" i="28"/>
  <c r="R44" i="28"/>
  <c r="Q44" i="28"/>
  <c r="P44" i="28"/>
  <c r="E44" i="28"/>
  <c r="U43" i="28"/>
  <c r="S43" i="28"/>
  <c r="R43" i="28"/>
  <c r="Q43" i="28"/>
  <c r="P43" i="28"/>
  <c r="E43" i="28"/>
  <c r="T43" i="28" s="1"/>
  <c r="S42" i="28"/>
  <c r="R42" i="28"/>
  <c r="Q42" i="28"/>
  <c r="P42" i="28"/>
  <c r="E42" i="28"/>
  <c r="U42" i="28" s="1"/>
  <c r="V40" i="28"/>
  <c r="O40" i="28"/>
  <c r="N40" i="28"/>
  <c r="M40" i="28"/>
  <c r="L40" i="28"/>
  <c r="K40" i="28"/>
  <c r="S40" i="28" s="1"/>
  <c r="J40" i="28"/>
  <c r="R40" i="28" s="1"/>
  <c r="I40" i="28"/>
  <c r="H40" i="28"/>
  <c r="G40" i="28"/>
  <c r="F40" i="28"/>
  <c r="C40" i="28"/>
  <c r="B40" i="28"/>
  <c r="E40" i="28" s="1"/>
  <c r="U39" i="28"/>
  <c r="S39" i="28"/>
  <c r="R39" i="28"/>
  <c r="Q39" i="28"/>
  <c r="P39" i="28"/>
  <c r="E39" i="28"/>
  <c r="T39" i="28" s="1"/>
  <c r="T38" i="28"/>
  <c r="S38" i="28"/>
  <c r="R38" i="28"/>
  <c r="Q38" i="28"/>
  <c r="P38" i="28"/>
  <c r="E38" i="28"/>
  <c r="U38" i="28" s="1"/>
  <c r="S37" i="28"/>
  <c r="R37" i="28"/>
  <c r="Q37" i="28"/>
  <c r="P37" i="28"/>
  <c r="E37" i="28"/>
  <c r="T37" i="28" s="1"/>
  <c r="S36" i="28"/>
  <c r="R36" i="28"/>
  <c r="Q36" i="28"/>
  <c r="P36" i="28"/>
  <c r="E36" i="28"/>
  <c r="S35" i="28"/>
  <c r="R35" i="28"/>
  <c r="Q35" i="28"/>
  <c r="P35" i="28"/>
  <c r="E35" i="28"/>
  <c r="V33" i="28"/>
  <c r="O33" i="28"/>
  <c r="N33" i="28"/>
  <c r="M33" i="28"/>
  <c r="L33" i="28"/>
  <c r="K33" i="28"/>
  <c r="S33" i="28" s="1"/>
  <c r="J33" i="28"/>
  <c r="I33" i="28"/>
  <c r="H33" i="28"/>
  <c r="P33" i="28" s="1"/>
  <c r="G33" i="28"/>
  <c r="F33" i="28"/>
  <c r="C33" i="28"/>
  <c r="E33" i="28" s="1"/>
  <c r="B33" i="28"/>
  <c r="S32" i="28"/>
  <c r="R32" i="28"/>
  <c r="Q32" i="28"/>
  <c r="P32" i="28"/>
  <c r="E32" i="28"/>
  <c r="V30" i="28"/>
  <c r="O30" i="28"/>
  <c r="N30" i="28"/>
  <c r="M30" i="28"/>
  <c r="L30" i="28"/>
  <c r="K30" i="28"/>
  <c r="J30" i="28"/>
  <c r="R30" i="28" s="1"/>
  <c r="I30" i="28"/>
  <c r="H30" i="28"/>
  <c r="G30" i="28"/>
  <c r="F30" i="28"/>
  <c r="E30" i="28"/>
  <c r="C30" i="28"/>
  <c r="B30" i="28"/>
  <c r="S29" i="28"/>
  <c r="R29" i="28"/>
  <c r="Q29" i="28"/>
  <c r="P29" i="28"/>
  <c r="E29" i="28"/>
  <c r="T29" i="28" s="1"/>
  <c r="S28" i="28"/>
  <c r="R28" i="28"/>
  <c r="Q28" i="28"/>
  <c r="P28" i="28"/>
  <c r="E28" i="28"/>
  <c r="S27" i="28"/>
  <c r="R27" i="28"/>
  <c r="Q27" i="28"/>
  <c r="P27" i="28"/>
  <c r="E27" i="28"/>
  <c r="U27" i="28" s="1"/>
  <c r="S26" i="28"/>
  <c r="R26" i="28"/>
  <c r="Q26" i="28"/>
  <c r="P26" i="28"/>
  <c r="E26" i="28"/>
  <c r="T26" i="28" s="1"/>
  <c r="V24" i="28"/>
  <c r="O24" i="28"/>
  <c r="N24" i="28"/>
  <c r="M24" i="28"/>
  <c r="L24" i="28"/>
  <c r="K24" i="28"/>
  <c r="S24" i="28" s="1"/>
  <c r="J24" i="28"/>
  <c r="R24" i="28" s="1"/>
  <c r="I24" i="28"/>
  <c r="H24" i="28"/>
  <c r="G24" i="28"/>
  <c r="F24" i="28"/>
  <c r="C24" i="28"/>
  <c r="B24" i="28"/>
  <c r="E24" i="28" s="1"/>
  <c r="S23" i="28"/>
  <c r="R23" i="28"/>
  <c r="Q23" i="28"/>
  <c r="P23" i="28"/>
  <c r="E23" i="28"/>
  <c r="U23" i="28" s="1"/>
  <c r="S22" i="28"/>
  <c r="R22" i="28"/>
  <c r="Q22" i="28"/>
  <c r="P22" i="28"/>
  <c r="E22" i="28"/>
  <c r="T22" i="28" s="1"/>
  <c r="S21" i="28"/>
  <c r="R21" i="28"/>
  <c r="Q21" i="28"/>
  <c r="P21" i="28"/>
  <c r="E21" i="28"/>
  <c r="S20" i="28"/>
  <c r="R20" i="28"/>
  <c r="Q20" i="28"/>
  <c r="P20" i="28"/>
  <c r="E20" i="28"/>
  <c r="U19" i="28"/>
  <c r="S19" i="28"/>
  <c r="R19" i="28"/>
  <c r="Q19" i="28"/>
  <c r="P19" i="28"/>
  <c r="E19" i="28"/>
  <c r="T18" i="28"/>
  <c r="S18" i="28"/>
  <c r="R18" i="28"/>
  <c r="Q18" i="28"/>
  <c r="P18" i="28"/>
  <c r="E18" i="28"/>
  <c r="U18" i="28" s="1"/>
  <c r="U17" i="28"/>
  <c r="S17" i="28"/>
  <c r="R17" i="28"/>
  <c r="Q17" i="28"/>
  <c r="P17" i="28"/>
  <c r="E17" i="28"/>
  <c r="T17" i="28" s="1"/>
  <c r="V15" i="28"/>
  <c r="O15" i="28"/>
  <c r="N15" i="28"/>
  <c r="M15" i="28"/>
  <c r="L15" i="28"/>
  <c r="K15" i="28"/>
  <c r="S15" i="28" s="1"/>
  <c r="J15" i="28"/>
  <c r="I15" i="28"/>
  <c r="H15" i="28"/>
  <c r="G15" i="28"/>
  <c r="F15" i="28"/>
  <c r="C15" i="28"/>
  <c r="B15" i="28"/>
  <c r="E15" i="28" s="1"/>
  <c r="T14" i="28"/>
  <c r="S14" i="28"/>
  <c r="R14" i="28"/>
  <c r="Q14" i="28"/>
  <c r="P14" i="28"/>
  <c r="E14" i="28"/>
  <c r="U14" i="28" s="1"/>
  <c r="S13" i="28"/>
  <c r="R13" i="28"/>
  <c r="Q13" i="28"/>
  <c r="P13" i="28"/>
  <c r="E13" i="28"/>
  <c r="T13" i="28" s="1"/>
  <c r="S12" i="28"/>
  <c r="R12" i="28"/>
  <c r="Q12" i="28"/>
  <c r="P12" i="28"/>
  <c r="E12" i="28"/>
  <c r="S11" i="28"/>
  <c r="R11" i="28"/>
  <c r="Q11" i="28"/>
  <c r="P11" i="28"/>
  <c r="E11" i="28"/>
  <c r="U11" i="28" s="1"/>
  <c r="S10" i="28"/>
  <c r="R10" i="28"/>
  <c r="Q10" i="28"/>
  <c r="P10" i="28"/>
  <c r="E10" i="28"/>
  <c r="S9" i="28"/>
  <c r="R9" i="28"/>
  <c r="Q9" i="28"/>
  <c r="P9" i="28"/>
  <c r="E9" i="28"/>
  <c r="U94" i="27"/>
  <c r="S94" i="27"/>
  <c r="R94" i="27"/>
  <c r="Q94" i="27"/>
  <c r="P94" i="27"/>
  <c r="E94" i="27"/>
  <c r="T94" i="27" s="1"/>
  <c r="U93" i="27"/>
  <c r="S93" i="27"/>
  <c r="R93" i="27"/>
  <c r="Q93" i="27"/>
  <c r="P93" i="27"/>
  <c r="E93" i="27"/>
  <c r="T93" i="27" s="1"/>
  <c r="T92" i="27"/>
  <c r="S92" i="27"/>
  <c r="R92" i="27"/>
  <c r="Q92" i="27"/>
  <c r="P92" i="27"/>
  <c r="E92" i="27"/>
  <c r="U92" i="27" s="1"/>
  <c r="S91" i="27"/>
  <c r="R91" i="27"/>
  <c r="Q91" i="27"/>
  <c r="P91" i="27"/>
  <c r="E91" i="27"/>
  <c r="T91" i="27" s="1"/>
  <c r="S90" i="27"/>
  <c r="R90" i="27"/>
  <c r="Q90" i="27"/>
  <c r="P90" i="27"/>
  <c r="E90" i="27"/>
  <c r="S89" i="27"/>
  <c r="R89" i="27"/>
  <c r="Q89" i="27"/>
  <c r="P89" i="27"/>
  <c r="E89" i="27"/>
  <c r="U89" i="27" s="1"/>
  <c r="S88" i="27"/>
  <c r="R88" i="27"/>
  <c r="Q88" i="27"/>
  <c r="P88" i="27"/>
  <c r="E88" i="27"/>
  <c r="T88" i="27" s="1"/>
  <c r="S87" i="27"/>
  <c r="R87" i="27"/>
  <c r="Q87" i="27"/>
  <c r="P87" i="27"/>
  <c r="E87" i="27"/>
  <c r="V73" i="27"/>
  <c r="O73" i="27"/>
  <c r="N73" i="27"/>
  <c r="M73" i="27"/>
  <c r="L73" i="27"/>
  <c r="K73" i="27"/>
  <c r="S73" i="27" s="1"/>
  <c r="J73" i="27"/>
  <c r="I73" i="27"/>
  <c r="H73" i="27"/>
  <c r="G73" i="27"/>
  <c r="F73" i="27"/>
  <c r="C73" i="27"/>
  <c r="B73" i="27"/>
  <c r="E73" i="27" s="1"/>
  <c r="V72" i="27"/>
  <c r="O72" i="27"/>
  <c r="N72" i="27"/>
  <c r="M72" i="27"/>
  <c r="L72" i="27"/>
  <c r="K72" i="27"/>
  <c r="S72" i="27" s="1"/>
  <c r="J72" i="27"/>
  <c r="I72" i="27"/>
  <c r="Q72" i="27" s="1"/>
  <c r="H72" i="27"/>
  <c r="G72" i="27"/>
  <c r="F72" i="27"/>
  <c r="C72" i="27"/>
  <c r="E72" i="27" s="1"/>
  <c r="B72" i="27"/>
  <c r="V71" i="27"/>
  <c r="O71" i="27"/>
  <c r="N71" i="27"/>
  <c r="M71" i="27"/>
  <c r="L71" i="27"/>
  <c r="K71" i="27"/>
  <c r="S71" i="27" s="1"/>
  <c r="J71" i="27"/>
  <c r="R71" i="27" s="1"/>
  <c r="I71" i="27"/>
  <c r="Q71" i="27" s="1"/>
  <c r="H71" i="27"/>
  <c r="G71" i="27"/>
  <c r="F71" i="27"/>
  <c r="C71" i="27"/>
  <c r="B71" i="27"/>
  <c r="E71" i="27" s="1"/>
  <c r="U70" i="27"/>
  <c r="T70" i="27"/>
  <c r="S70" i="27"/>
  <c r="R70" i="27"/>
  <c r="Q70" i="27"/>
  <c r="P70" i="27"/>
  <c r="E70" i="27"/>
  <c r="S69" i="27"/>
  <c r="R69" i="27"/>
  <c r="Q69" i="27"/>
  <c r="U69" i="27" s="1"/>
  <c r="P69" i="27"/>
  <c r="T69" i="27" s="1"/>
  <c r="E69" i="27"/>
  <c r="V67" i="27"/>
  <c r="O67" i="27"/>
  <c r="N67" i="27"/>
  <c r="M67" i="27"/>
  <c r="L67" i="27"/>
  <c r="K67" i="27"/>
  <c r="J67" i="27"/>
  <c r="I67" i="27"/>
  <c r="H67" i="27"/>
  <c r="G67" i="27"/>
  <c r="F67" i="27"/>
  <c r="C67" i="27"/>
  <c r="B67" i="27"/>
  <c r="E67" i="27" s="1"/>
  <c r="V66" i="27"/>
  <c r="O66" i="27"/>
  <c r="N66" i="27"/>
  <c r="M66" i="27"/>
  <c r="L66" i="27"/>
  <c r="K66" i="27"/>
  <c r="S66" i="27" s="1"/>
  <c r="J66" i="27"/>
  <c r="R66" i="27" s="1"/>
  <c r="I66" i="27"/>
  <c r="H66" i="27"/>
  <c r="P66" i="27" s="1"/>
  <c r="G66" i="27"/>
  <c r="F66" i="27"/>
  <c r="C66" i="27"/>
  <c r="B66" i="27"/>
  <c r="S65" i="27"/>
  <c r="R65" i="27"/>
  <c r="Q65" i="27"/>
  <c r="P65" i="27"/>
  <c r="E65" i="27"/>
  <c r="S64" i="27"/>
  <c r="R64" i="27"/>
  <c r="Q64" i="27"/>
  <c r="P64" i="27"/>
  <c r="E64" i="27"/>
  <c r="T64" i="27" s="1"/>
  <c r="S63" i="27"/>
  <c r="R63" i="27"/>
  <c r="Q63" i="27"/>
  <c r="P63" i="27"/>
  <c r="E63" i="27"/>
  <c r="S62" i="27"/>
  <c r="R62" i="27"/>
  <c r="Q62" i="27"/>
  <c r="P62" i="27"/>
  <c r="E62" i="27"/>
  <c r="S61" i="27"/>
  <c r="R61" i="27"/>
  <c r="Q61" i="27"/>
  <c r="P61" i="27"/>
  <c r="E61" i="27"/>
  <c r="V59" i="27"/>
  <c r="O59" i="27"/>
  <c r="N59" i="27"/>
  <c r="M59" i="27"/>
  <c r="L59" i="27"/>
  <c r="K59" i="27"/>
  <c r="S59" i="27" s="1"/>
  <c r="J59" i="27"/>
  <c r="R59" i="27" s="1"/>
  <c r="I59" i="27"/>
  <c r="H59" i="27"/>
  <c r="G59" i="27"/>
  <c r="F59" i="27"/>
  <c r="C59" i="27"/>
  <c r="E59" i="27" s="1"/>
  <c r="B59" i="27"/>
  <c r="S58" i="27"/>
  <c r="R58" i="27"/>
  <c r="Q58" i="27"/>
  <c r="P58" i="27"/>
  <c r="E58" i="27"/>
  <c r="T58" i="27" s="1"/>
  <c r="S57" i="27"/>
  <c r="R57" i="27"/>
  <c r="Q57" i="27"/>
  <c r="P57" i="27"/>
  <c r="E57" i="27"/>
  <c r="S56" i="27"/>
  <c r="R56" i="27"/>
  <c r="Q56" i="27"/>
  <c r="P56" i="27"/>
  <c r="E56" i="27"/>
  <c r="U56" i="27" s="1"/>
  <c r="U55" i="27"/>
  <c r="S55" i="27"/>
  <c r="R55" i="27"/>
  <c r="Q55" i="27"/>
  <c r="P55" i="27"/>
  <c r="E55" i="27"/>
  <c r="T55" i="27" s="1"/>
  <c r="V53" i="27"/>
  <c r="O53" i="27"/>
  <c r="N53" i="27"/>
  <c r="M53" i="27"/>
  <c r="L53" i="27"/>
  <c r="K53" i="27"/>
  <c r="S53" i="27" s="1"/>
  <c r="J53" i="27"/>
  <c r="R53" i="27" s="1"/>
  <c r="I53" i="27"/>
  <c r="H53" i="27"/>
  <c r="G53" i="27"/>
  <c r="F53" i="27"/>
  <c r="C53" i="27"/>
  <c r="B53" i="27"/>
  <c r="S52" i="27"/>
  <c r="R52" i="27"/>
  <c r="Q52" i="27"/>
  <c r="P52" i="27"/>
  <c r="E52" i="27"/>
  <c r="U52" i="27" s="1"/>
  <c r="U51" i="27"/>
  <c r="S51" i="27"/>
  <c r="R51" i="27"/>
  <c r="Q51" i="27"/>
  <c r="P51" i="27"/>
  <c r="E51" i="27"/>
  <c r="T51" i="27" s="1"/>
  <c r="T50" i="27"/>
  <c r="S50" i="27"/>
  <c r="R50" i="27"/>
  <c r="Q50" i="27"/>
  <c r="P50" i="27"/>
  <c r="E50" i="27"/>
  <c r="U50" i="27" s="1"/>
  <c r="U49" i="27"/>
  <c r="S49" i="27"/>
  <c r="R49" i="27"/>
  <c r="Q49" i="27"/>
  <c r="P49" i="27"/>
  <c r="E49" i="27"/>
  <c r="T49" i="27" s="1"/>
  <c r="S48" i="27"/>
  <c r="R48" i="27"/>
  <c r="Q48" i="27"/>
  <c r="P48" i="27"/>
  <c r="E48" i="27"/>
  <c r="S47" i="27"/>
  <c r="R47" i="27"/>
  <c r="Q47" i="27"/>
  <c r="P47" i="27"/>
  <c r="E47" i="27"/>
  <c r="U47" i="27" s="1"/>
  <c r="U46" i="27"/>
  <c r="S46" i="27"/>
  <c r="R46" i="27"/>
  <c r="Q46" i="27"/>
  <c r="P46" i="27"/>
  <c r="E46" i="27"/>
  <c r="T46" i="27" s="1"/>
  <c r="S45" i="27"/>
  <c r="R45" i="27"/>
  <c r="Q45" i="27"/>
  <c r="P45" i="27"/>
  <c r="E45" i="27"/>
  <c r="S44" i="27"/>
  <c r="R44" i="27"/>
  <c r="Q44" i="27"/>
  <c r="P44" i="27"/>
  <c r="E44" i="27"/>
  <c r="U44" i="27" s="1"/>
  <c r="U43" i="27"/>
  <c r="S43" i="27"/>
  <c r="R43" i="27"/>
  <c r="Q43" i="27"/>
  <c r="P43" i="27"/>
  <c r="E43" i="27"/>
  <c r="S42" i="27"/>
  <c r="R42" i="27"/>
  <c r="Q42" i="27"/>
  <c r="P42" i="27"/>
  <c r="E42" i="27"/>
  <c r="U42" i="27" s="1"/>
  <c r="V40" i="27"/>
  <c r="O40" i="27"/>
  <c r="N40" i="27"/>
  <c r="M40" i="27"/>
  <c r="L40" i="27"/>
  <c r="K40" i="27"/>
  <c r="S40" i="27" s="1"/>
  <c r="J40" i="27"/>
  <c r="R40" i="27" s="1"/>
  <c r="I40" i="27"/>
  <c r="H40" i="27"/>
  <c r="G40" i="27"/>
  <c r="F40" i="27"/>
  <c r="C40" i="27"/>
  <c r="B40" i="27"/>
  <c r="E40" i="27" s="1"/>
  <c r="U39" i="27"/>
  <c r="S39" i="27"/>
  <c r="R39" i="27"/>
  <c r="Q39" i="27"/>
  <c r="P39" i="27"/>
  <c r="E39" i="27"/>
  <c r="T39" i="27" s="1"/>
  <c r="T38" i="27"/>
  <c r="S38" i="27"/>
  <c r="R38" i="27"/>
  <c r="Q38" i="27"/>
  <c r="P38" i="27"/>
  <c r="E38" i="27"/>
  <c r="U38" i="27" s="1"/>
  <c r="T37" i="27"/>
  <c r="S37" i="27"/>
  <c r="R37" i="27"/>
  <c r="Q37" i="27"/>
  <c r="P37" i="27"/>
  <c r="E37" i="27"/>
  <c r="U37" i="27" s="1"/>
  <c r="S36" i="27"/>
  <c r="R36" i="27"/>
  <c r="Q36" i="27"/>
  <c r="P36" i="27"/>
  <c r="E36" i="27"/>
  <c r="S35" i="27"/>
  <c r="R35" i="27"/>
  <c r="Q35" i="27"/>
  <c r="P35" i="27"/>
  <c r="E35" i="27"/>
  <c r="V33" i="27"/>
  <c r="O33" i="27"/>
  <c r="N33" i="27"/>
  <c r="M33" i="27"/>
  <c r="L33" i="27"/>
  <c r="K33" i="27"/>
  <c r="S33" i="27" s="1"/>
  <c r="J33" i="27"/>
  <c r="I33" i="27"/>
  <c r="H33" i="27"/>
  <c r="G33" i="27"/>
  <c r="F33" i="27"/>
  <c r="C33" i="27"/>
  <c r="B33" i="27"/>
  <c r="S32" i="27"/>
  <c r="R32" i="27"/>
  <c r="Q32" i="27"/>
  <c r="P32" i="27"/>
  <c r="E32" i="27"/>
  <c r="U32" i="27" s="1"/>
  <c r="V30" i="27"/>
  <c r="O30" i="27"/>
  <c r="N30" i="27"/>
  <c r="M30" i="27"/>
  <c r="L30" i="27"/>
  <c r="K30" i="27"/>
  <c r="S30" i="27" s="1"/>
  <c r="J30" i="27"/>
  <c r="R30" i="27" s="1"/>
  <c r="I30" i="27"/>
  <c r="H30" i="27"/>
  <c r="G30" i="27"/>
  <c r="F30" i="27"/>
  <c r="C30" i="27"/>
  <c r="B30" i="27"/>
  <c r="E30" i="27" s="1"/>
  <c r="U29" i="27"/>
  <c r="T29" i="27"/>
  <c r="S29" i="27"/>
  <c r="R29" i="27"/>
  <c r="Q29" i="27"/>
  <c r="P29" i="27"/>
  <c r="E29" i="27"/>
  <c r="S28" i="27"/>
  <c r="R28" i="27"/>
  <c r="Q28" i="27"/>
  <c r="P28" i="27"/>
  <c r="E28" i="27"/>
  <c r="S27" i="27"/>
  <c r="R27" i="27"/>
  <c r="Q27" i="27"/>
  <c r="P27" i="27"/>
  <c r="E27" i="27"/>
  <c r="U27" i="27" s="1"/>
  <c r="S26" i="27"/>
  <c r="R26" i="27"/>
  <c r="Q26" i="27"/>
  <c r="P26" i="27"/>
  <c r="E26" i="27"/>
  <c r="V24" i="27"/>
  <c r="O24" i="27"/>
  <c r="N24" i="27"/>
  <c r="M24" i="27"/>
  <c r="L24" i="27"/>
  <c r="K24" i="27"/>
  <c r="S24" i="27" s="1"/>
  <c r="J24" i="27"/>
  <c r="R24" i="27" s="1"/>
  <c r="I24" i="27"/>
  <c r="H24" i="27"/>
  <c r="G24" i="27"/>
  <c r="F24" i="27"/>
  <c r="C24" i="27"/>
  <c r="B24" i="27"/>
  <c r="T23" i="27"/>
  <c r="S23" i="27"/>
  <c r="R23" i="27"/>
  <c r="Q23" i="27"/>
  <c r="P23" i="27"/>
  <c r="E23" i="27"/>
  <c r="U23" i="27" s="1"/>
  <c r="U22" i="27"/>
  <c r="S22" i="27"/>
  <c r="R22" i="27"/>
  <c r="Q22" i="27"/>
  <c r="P22" i="27"/>
  <c r="E22" i="27"/>
  <c r="T22" i="27" s="1"/>
  <c r="S21" i="27"/>
  <c r="R21" i="27"/>
  <c r="Q21" i="27"/>
  <c r="P21" i="27"/>
  <c r="E21" i="27"/>
  <c r="S20" i="27"/>
  <c r="R20" i="27"/>
  <c r="Q20" i="27"/>
  <c r="P20" i="27"/>
  <c r="E20" i="27"/>
  <c r="U19" i="27"/>
  <c r="S19" i="27"/>
  <c r="R19" i="27"/>
  <c r="Q19" i="27"/>
  <c r="P19" i="27"/>
  <c r="E19" i="27"/>
  <c r="T19" i="27" s="1"/>
  <c r="S18" i="27"/>
  <c r="R18" i="27"/>
  <c r="Q18" i="27"/>
  <c r="P18" i="27"/>
  <c r="E18" i="27"/>
  <c r="S17" i="27"/>
  <c r="R17" i="27"/>
  <c r="Q17" i="27"/>
  <c r="P17" i="27"/>
  <c r="E17" i="27"/>
  <c r="U17" i="27" s="1"/>
  <c r="V15" i="27"/>
  <c r="O15" i="27"/>
  <c r="N15" i="27"/>
  <c r="M15" i="27"/>
  <c r="L15" i="27"/>
  <c r="K15" i="27"/>
  <c r="S15" i="27" s="1"/>
  <c r="J15" i="27"/>
  <c r="R15" i="27" s="1"/>
  <c r="I15" i="27"/>
  <c r="Q15" i="27" s="1"/>
  <c r="H15" i="27"/>
  <c r="P15" i="27" s="1"/>
  <c r="G15" i="27"/>
  <c r="F15" i="27"/>
  <c r="C15" i="27"/>
  <c r="B15" i="27"/>
  <c r="T14" i="27"/>
  <c r="S14" i="27"/>
  <c r="R14" i="27"/>
  <c r="Q14" i="27"/>
  <c r="P14" i="27"/>
  <c r="E14" i="27"/>
  <c r="U14" i="27" s="1"/>
  <c r="S13" i="27"/>
  <c r="R13" i="27"/>
  <c r="Q13" i="27"/>
  <c r="P13" i="27"/>
  <c r="E13" i="27"/>
  <c r="U12" i="27"/>
  <c r="S12" i="27"/>
  <c r="R12" i="27"/>
  <c r="Q12" i="27"/>
  <c r="P12" i="27"/>
  <c r="E12" i="27"/>
  <c r="T12" i="27" s="1"/>
  <c r="T11" i="27"/>
  <c r="S11" i="27"/>
  <c r="R11" i="27"/>
  <c r="Q11" i="27"/>
  <c r="P11" i="27"/>
  <c r="E11" i="27"/>
  <c r="U11" i="27" s="1"/>
  <c r="S10" i="27"/>
  <c r="R10" i="27"/>
  <c r="Q10" i="27"/>
  <c r="P10" i="27"/>
  <c r="E10" i="27"/>
  <c r="U10" i="27" s="1"/>
  <c r="S9" i="27"/>
  <c r="R9" i="27"/>
  <c r="Q9" i="27"/>
  <c r="P9" i="27"/>
  <c r="E9" i="27"/>
  <c r="S94" i="26"/>
  <c r="R94" i="26"/>
  <c r="Q94" i="26"/>
  <c r="P94" i="26"/>
  <c r="E94" i="26"/>
  <c r="U94" i="26" s="1"/>
  <c r="S93" i="26"/>
  <c r="R93" i="26"/>
  <c r="Q93" i="26"/>
  <c r="P93" i="26"/>
  <c r="E93" i="26"/>
  <c r="T93" i="26" s="1"/>
  <c r="S92" i="26"/>
  <c r="R92" i="26"/>
  <c r="Q92" i="26"/>
  <c r="P92" i="26"/>
  <c r="E92" i="26"/>
  <c r="U91" i="26"/>
  <c r="S91" i="26"/>
  <c r="R91" i="26"/>
  <c r="Q91" i="26"/>
  <c r="P91" i="26"/>
  <c r="E91" i="26"/>
  <c r="T91" i="26" s="1"/>
  <c r="U90" i="26"/>
  <c r="S90" i="26"/>
  <c r="R90" i="26"/>
  <c r="Q90" i="26"/>
  <c r="P90" i="26"/>
  <c r="E90" i="26"/>
  <c r="T90" i="26" s="1"/>
  <c r="T89" i="26"/>
  <c r="S89" i="26"/>
  <c r="R89" i="26"/>
  <c r="Q89" i="26"/>
  <c r="P89" i="26"/>
  <c r="E89" i="26"/>
  <c r="U89" i="26" s="1"/>
  <c r="U88" i="26"/>
  <c r="S88" i="26"/>
  <c r="R88" i="26"/>
  <c r="Q88" i="26"/>
  <c r="P88" i="26"/>
  <c r="E88" i="26"/>
  <c r="T88" i="26" s="1"/>
  <c r="S87" i="26"/>
  <c r="R87" i="26"/>
  <c r="Q87" i="26"/>
  <c r="P87" i="26"/>
  <c r="E87" i="26"/>
  <c r="V73" i="26"/>
  <c r="O73" i="26"/>
  <c r="N73" i="26"/>
  <c r="M73" i="26"/>
  <c r="L73" i="26"/>
  <c r="K73" i="26"/>
  <c r="S73" i="26" s="1"/>
  <c r="J73" i="26"/>
  <c r="R73" i="26" s="1"/>
  <c r="I73" i="26"/>
  <c r="H73" i="26"/>
  <c r="G73" i="26"/>
  <c r="F73" i="26"/>
  <c r="C73" i="26"/>
  <c r="B73" i="26"/>
  <c r="E73" i="26" s="1"/>
  <c r="V72" i="26"/>
  <c r="O72" i="26"/>
  <c r="N72" i="26"/>
  <c r="M72" i="26"/>
  <c r="L72" i="26"/>
  <c r="K72" i="26"/>
  <c r="S72" i="26" s="1"/>
  <c r="J72" i="26"/>
  <c r="I72" i="26"/>
  <c r="H72" i="26"/>
  <c r="G72" i="26"/>
  <c r="F72" i="26"/>
  <c r="C72" i="26"/>
  <c r="B72" i="26"/>
  <c r="V71" i="26"/>
  <c r="O71" i="26"/>
  <c r="N71" i="26"/>
  <c r="M71" i="26"/>
  <c r="L71" i="26"/>
  <c r="K71" i="26"/>
  <c r="S71" i="26" s="1"/>
  <c r="J71" i="26"/>
  <c r="I71" i="26"/>
  <c r="H71" i="26"/>
  <c r="G71" i="26"/>
  <c r="F71" i="26"/>
  <c r="C71" i="26"/>
  <c r="B71" i="26"/>
  <c r="E71" i="26" s="1"/>
  <c r="T70" i="26"/>
  <c r="S70" i="26"/>
  <c r="R70" i="26"/>
  <c r="Q70" i="26"/>
  <c r="P70" i="26"/>
  <c r="E70" i="26"/>
  <c r="U70" i="26" s="1"/>
  <c r="U69" i="26"/>
  <c r="S69" i="26"/>
  <c r="R69" i="26"/>
  <c r="Q69" i="26"/>
  <c r="P69" i="26"/>
  <c r="T69" i="26" s="1"/>
  <c r="E69" i="26"/>
  <c r="V67" i="26"/>
  <c r="O67" i="26"/>
  <c r="N67" i="26"/>
  <c r="M67" i="26"/>
  <c r="L67" i="26"/>
  <c r="K67" i="26"/>
  <c r="S67" i="26" s="1"/>
  <c r="J67" i="26"/>
  <c r="I67" i="26"/>
  <c r="H67" i="26"/>
  <c r="G67" i="26"/>
  <c r="F67" i="26"/>
  <c r="C67" i="26"/>
  <c r="B67" i="26"/>
  <c r="V66" i="26"/>
  <c r="O66" i="26"/>
  <c r="N66" i="26"/>
  <c r="M66" i="26"/>
  <c r="L66" i="26"/>
  <c r="K66" i="26"/>
  <c r="S66" i="26" s="1"/>
  <c r="J66" i="26"/>
  <c r="R66" i="26" s="1"/>
  <c r="I66" i="26"/>
  <c r="H66" i="26"/>
  <c r="G66" i="26"/>
  <c r="F66" i="26"/>
  <c r="C66" i="26"/>
  <c r="B66" i="26"/>
  <c r="E66" i="26" s="1"/>
  <c r="S65" i="26"/>
  <c r="R65" i="26"/>
  <c r="Q65" i="26"/>
  <c r="P65" i="26"/>
  <c r="E65" i="26"/>
  <c r="U65" i="26" s="1"/>
  <c r="U64" i="26"/>
  <c r="S64" i="26"/>
  <c r="R64" i="26"/>
  <c r="Q64" i="26"/>
  <c r="P64" i="26"/>
  <c r="E64" i="26"/>
  <c r="T64" i="26" s="1"/>
  <c r="S63" i="26"/>
  <c r="R63" i="26"/>
  <c r="Q63" i="26"/>
  <c r="P63" i="26"/>
  <c r="E63" i="26"/>
  <c r="U62" i="26"/>
  <c r="T62" i="26"/>
  <c r="S62" i="26"/>
  <c r="R62" i="26"/>
  <c r="Q62" i="26"/>
  <c r="P62" i="26"/>
  <c r="E62" i="26"/>
  <c r="U61" i="26"/>
  <c r="S61" i="26"/>
  <c r="R61" i="26"/>
  <c r="Q61" i="26"/>
  <c r="P61" i="26"/>
  <c r="E61" i="26"/>
  <c r="T61" i="26" s="1"/>
  <c r="V59" i="26"/>
  <c r="O59" i="26"/>
  <c r="N59" i="26"/>
  <c r="M59" i="26"/>
  <c r="L59" i="26"/>
  <c r="K59" i="26"/>
  <c r="S59" i="26" s="1"/>
  <c r="J59" i="26"/>
  <c r="R59" i="26" s="1"/>
  <c r="I59" i="26"/>
  <c r="H59" i="26"/>
  <c r="G59" i="26"/>
  <c r="F59" i="26"/>
  <c r="C59" i="26"/>
  <c r="B59" i="26"/>
  <c r="E59" i="26" s="1"/>
  <c r="S58" i="26"/>
  <c r="R58" i="26"/>
  <c r="Q58" i="26"/>
  <c r="P58" i="26"/>
  <c r="E58" i="26"/>
  <c r="T58" i="26" s="1"/>
  <c r="U57" i="26"/>
  <c r="S57" i="26"/>
  <c r="R57" i="26"/>
  <c r="Q57" i="26"/>
  <c r="P57" i="26"/>
  <c r="E57" i="26"/>
  <c r="T57" i="26" s="1"/>
  <c r="S56" i="26"/>
  <c r="R56" i="26"/>
  <c r="Q56" i="26"/>
  <c r="P56" i="26"/>
  <c r="E56" i="26"/>
  <c r="U56" i="26" s="1"/>
  <c r="S55" i="26"/>
  <c r="R55" i="26"/>
  <c r="Q55" i="26"/>
  <c r="P55" i="26"/>
  <c r="E55" i="26"/>
  <c r="V53" i="26"/>
  <c r="O53" i="26"/>
  <c r="N53" i="26"/>
  <c r="M53" i="26"/>
  <c r="L53" i="26"/>
  <c r="K53" i="26"/>
  <c r="S53" i="26" s="1"/>
  <c r="J53" i="26"/>
  <c r="R53" i="26" s="1"/>
  <c r="I53" i="26"/>
  <c r="H53" i="26"/>
  <c r="G53" i="26"/>
  <c r="F53" i="26"/>
  <c r="C53" i="26"/>
  <c r="B53" i="26"/>
  <c r="T52" i="26"/>
  <c r="S52" i="26"/>
  <c r="R52" i="26"/>
  <c r="Q52" i="26"/>
  <c r="P52" i="26"/>
  <c r="E52" i="26"/>
  <c r="U52" i="26" s="1"/>
  <c r="S51" i="26"/>
  <c r="R51" i="26"/>
  <c r="Q51" i="26"/>
  <c r="P51" i="26"/>
  <c r="E51" i="26"/>
  <c r="T51" i="26" s="1"/>
  <c r="S50" i="26"/>
  <c r="R50" i="26"/>
  <c r="Q50" i="26"/>
  <c r="P50" i="26"/>
  <c r="E50" i="26"/>
  <c r="S49" i="26"/>
  <c r="R49" i="26"/>
  <c r="Q49" i="26"/>
  <c r="P49" i="26"/>
  <c r="E49" i="26"/>
  <c r="U49" i="26" s="1"/>
  <c r="S48" i="26"/>
  <c r="R48" i="26"/>
  <c r="Q48" i="26"/>
  <c r="P48" i="26"/>
  <c r="E48" i="26"/>
  <c r="T48" i="26" s="1"/>
  <c r="S47" i="26"/>
  <c r="R47" i="26"/>
  <c r="Q47" i="26"/>
  <c r="P47" i="26"/>
  <c r="E47" i="26"/>
  <c r="U47" i="26" s="1"/>
  <c r="U46" i="26"/>
  <c r="T46" i="26"/>
  <c r="S46" i="26"/>
  <c r="R46" i="26"/>
  <c r="Q46" i="26"/>
  <c r="P46" i="26"/>
  <c r="E46" i="26"/>
  <c r="U45" i="26"/>
  <c r="S45" i="26"/>
  <c r="R45" i="26"/>
  <c r="Q45" i="26"/>
  <c r="P45" i="26"/>
  <c r="E45" i="26"/>
  <c r="T45" i="26" s="1"/>
  <c r="S44" i="26"/>
  <c r="R44" i="26"/>
  <c r="Q44" i="26"/>
  <c r="P44" i="26"/>
  <c r="E44" i="26"/>
  <c r="U44" i="26" s="1"/>
  <c r="S43" i="26"/>
  <c r="R43" i="26"/>
  <c r="Q43" i="26"/>
  <c r="P43" i="26"/>
  <c r="E43" i="26"/>
  <c r="S42" i="26"/>
  <c r="R42" i="26"/>
  <c r="Q42" i="26"/>
  <c r="P42" i="26"/>
  <c r="E42" i="26"/>
  <c r="V40" i="26"/>
  <c r="O40" i="26"/>
  <c r="N40" i="26"/>
  <c r="M40" i="26"/>
  <c r="L40" i="26"/>
  <c r="K40" i="26"/>
  <c r="S40" i="26" s="1"/>
  <c r="J40" i="26"/>
  <c r="I40" i="26"/>
  <c r="Q40" i="26" s="1"/>
  <c r="H40" i="26"/>
  <c r="G40" i="26"/>
  <c r="F40" i="26"/>
  <c r="E40" i="26"/>
  <c r="C40" i="26"/>
  <c r="B40" i="26"/>
  <c r="S39" i="26"/>
  <c r="R39" i="26"/>
  <c r="Q39" i="26"/>
  <c r="P39" i="26"/>
  <c r="E39" i="26"/>
  <c r="S38" i="26"/>
  <c r="R38" i="26"/>
  <c r="Q38" i="26"/>
  <c r="P38" i="26"/>
  <c r="E38" i="26"/>
  <c r="S37" i="26"/>
  <c r="R37" i="26"/>
  <c r="Q37" i="26"/>
  <c r="P37" i="26"/>
  <c r="E37" i="26"/>
  <c r="U37" i="26" s="1"/>
  <c r="S36" i="26"/>
  <c r="R36" i="26"/>
  <c r="Q36" i="26"/>
  <c r="P36" i="26"/>
  <c r="E36" i="26"/>
  <c r="S35" i="26"/>
  <c r="R35" i="26"/>
  <c r="Q35" i="26"/>
  <c r="P35" i="26"/>
  <c r="E35" i="26"/>
  <c r="V33" i="26"/>
  <c r="O33" i="26"/>
  <c r="N33" i="26"/>
  <c r="M33" i="26"/>
  <c r="L33" i="26"/>
  <c r="K33" i="26"/>
  <c r="S33" i="26" s="1"/>
  <c r="J33" i="26"/>
  <c r="I33" i="26"/>
  <c r="Q33" i="26" s="1"/>
  <c r="H33" i="26"/>
  <c r="G33" i="26"/>
  <c r="F33" i="26"/>
  <c r="C33" i="26"/>
  <c r="B33" i="26"/>
  <c r="E33" i="26" s="1"/>
  <c r="S32" i="26"/>
  <c r="R32" i="26"/>
  <c r="Q32" i="26"/>
  <c r="P32" i="26"/>
  <c r="E32" i="26"/>
  <c r="V30" i="26"/>
  <c r="S30" i="26"/>
  <c r="O30" i="26"/>
  <c r="N30" i="26"/>
  <c r="M30" i="26"/>
  <c r="L30" i="26"/>
  <c r="K30" i="26"/>
  <c r="J30" i="26"/>
  <c r="R30" i="26" s="1"/>
  <c r="I30" i="26"/>
  <c r="H30" i="26"/>
  <c r="G30" i="26"/>
  <c r="F30" i="26"/>
  <c r="C30" i="26"/>
  <c r="B30" i="26"/>
  <c r="E30" i="26" s="1"/>
  <c r="S29" i="26"/>
  <c r="R29" i="26"/>
  <c r="Q29" i="26"/>
  <c r="P29" i="26"/>
  <c r="E29" i="26"/>
  <c r="U29" i="26" s="1"/>
  <c r="U28" i="26"/>
  <c r="S28" i="26"/>
  <c r="R28" i="26"/>
  <c r="Q28" i="26"/>
  <c r="P28" i="26"/>
  <c r="E28" i="26"/>
  <c r="T28" i="26" s="1"/>
  <c r="T27" i="26"/>
  <c r="S27" i="26"/>
  <c r="R27" i="26"/>
  <c r="Q27" i="26"/>
  <c r="P27" i="26"/>
  <c r="E27" i="26"/>
  <c r="U27" i="26" s="1"/>
  <c r="S26" i="26"/>
  <c r="R26" i="26"/>
  <c r="Q26" i="26"/>
  <c r="P26" i="26"/>
  <c r="E26" i="26"/>
  <c r="V24" i="26"/>
  <c r="O24" i="26"/>
  <c r="N24" i="26"/>
  <c r="M24" i="26"/>
  <c r="L24" i="26"/>
  <c r="K24" i="26"/>
  <c r="S24" i="26" s="1"/>
  <c r="J24" i="26"/>
  <c r="R24" i="26" s="1"/>
  <c r="I24" i="26"/>
  <c r="Q24" i="26" s="1"/>
  <c r="H24" i="26"/>
  <c r="P24" i="26" s="1"/>
  <c r="G24" i="26"/>
  <c r="F24" i="26"/>
  <c r="C24" i="26"/>
  <c r="B24" i="26"/>
  <c r="T23" i="26"/>
  <c r="S23" i="26"/>
  <c r="R23" i="26"/>
  <c r="Q23" i="26"/>
  <c r="P23" i="26"/>
  <c r="E23" i="26"/>
  <c r="U23" i="26" s="1"/>
  <c r="U22" i="26"/>
  <c r="S22" i="26"/>
  <c r="R22" i="26"/>
  <c r="Q22" i="26"/>
  <c r="P22" i="26"/>
  <c r="E22" i="26"/>
  <c r="T22" i="26" s="1"/>
  <c r="S21" i="26"/>
  <c r="R21" i="26"/>
  <c r="Q21" i="26"/>
  <c r="P21" i="26"/>
  <c r="E21" i="26"/>
  <c r="T20" i="26"/>
  <c r="S20" i="26"/>
  <c r="R20" i="26"/>
  <c r="Q20" i="26"/>
  <c r="P20" i="26"/>
  <c r="E20" i="26"/>
  <c r="U20" i="26" s="1"/>
  <c r="S19" i="26"/>
  <c r="R19" i="26"/>
  <c r="Q19" i="26"/>
  <c r="P19" i="26"/>
  <c r="E19" i="26"/>
  <c r="S18" i="26"/>
  <c r="R18" i="26"/>
  <c r="Q18" i="26"/>
  <c r="P18" i="26"/>
  <c r="E18" i="26"/>
  <c r="S17" i="26"/>
  <c r="R17" i="26"/>
  <c r="Q17" i="26"/>
  <c r="P17" i="26"/>
  <c r="E17" i="26"/>
  <c r="U17" i="26" s="1"/>
  <c r="V15" i="26"/>
  <c r="O15" i="26"/>
  <c r="N15" i="26"/>
  <c r="M15" i="26"/>
  <c r="L15" i="26"/>
  <c r="K15" i="26"/>
  <c r="S15" i="26" s="1"/>
  <c r="J15" i="26"/>
  <c r="R15" i="26" s="1"/>
  <c r="I15" i="26"/>
  <c r="H15" i="26"/>
  <c r="G15" i="26"/>
  <c r="F15" i="26"/>
  <c r="C15" i="26"/>
  <c r="E15" i="26" s="1"/>
  <c r="B15" i="26"/>
  <c r="S14" i="26"/>
  <c r="R14" i="26"/>
  <c r="Q14" i="26"/>
  <c r="P14" i="26"/>
  <c r="E14" i="26"/>
  <c r="S13" i="26"/>
  <c r="R13" i="26"/>
  <c r="Q13" i="26"/>
  <c r="P13" i="26"/>
  <c r="E13" i="26"/>
  <c r="U13" i="26" s="1"/>
  <c r="U12" i="26"/>
  <c r="S12" i="26"/>
  <c r="R12" i="26"/>
  <c r="Q12" i="26"/>
  <c r="P12" i="26"/>
  <c r="E12" i="26"/>
  <c r="T12" i="26" s="1"/>
  <c r="T11" i="26"/>
  <c r="S11" i="26"/>
  <c r="R11" i="26"/>
  <c r="Q11" i="26"/>
  <c r="P11" i="26"/>
  <c r="E11" i="26"/>
  <c r="U11" i="26" s="1"/>
  <c r="S10" i="26"/>
  <c r="R10" i="26"/>
  <c r="Q10" i="26"/>
  <c r="P10" i="26"/>
  <c r="T10" i="26" s="1"/>
  <c r="E10" i="26"/>
  <c r="U10" i="26" s="1"/>
  <c r="U9" i="26"/>
  <c r="S9" i="26"/>
  <c r="R9" i="26"/>
  <c r="Q9" i="26"/>
  <c r="P9" i="26"/>
  <c r="E9" i="26"/>
  <c r="T9" i="26" s="1"/>
  <c r="S94" i="25"/>
  <c r="R94" i="25"/>
  <c r="Q94" i="25"/>
  <c r="P94" i="25"/>
  <c r="E94" i="25"/>
  <c r="U94" i="25" s="1"/>
  <c r="S93" i="25"/>
  <c r="R93" i="25"/>
  <c r="Q93" i="25"/>
  <c r="P93" i="25"/>
  <c r="E93" i="25"/>
  <c r="T93" i="25" s="1"/>
  <c r="S92" i="25"/>
  <c r="R92" i="25"/>
  <c r="Q92" i="25"/>
  <c r="P92" i="25"/>
  <c r="E92" i="25"/>
  <c r="S91" i="25"/>
  <c r="R91" i="25"/>
  <c r="Q91" i="25"/>
  <c r="P91" i="25"/>
  <c r="E91" i="25"/>
  <c r="U91" i="25" s="1"/>
  <c r="S90" i="25"/>
  <c r="R90" i="25"/>
  <c r="Q90" i="25"/>
  <c r="P90" i="25"/>
  <c r="E90" i="25"/>
  <c r="T90" i="25" s="1"/>
  <c r="S89" i="25"/>
  <c r="R89" i="25"/>
  <c r="Q89" i="25"/>
  <c r="P89" i="25"/>
  <c r="E89" i="25"/>
  <c r="S88" i="25"/>
  <c r="R88" i="25"/>
  <c r="Q88" i="25"/>
  <c r="P88" i="25"/>
  <c r="E88" i="25"/>
  <c r="T88" i="25" s="1"/>
  <c r="S87" i="25"/>
  <c r="R87" i="25"/>
  <c r="Q87" i="25"/>
  <c r="P87" i="25"/>
  <c r="E87" i="25"/>
  <c r="T87" i="25" s="1"/>
  <c r="V73" i="25"/>
  <c r="O73" i="25"/>
  <c r="N73" i="25"/>
  <c r="M73" i="25"/>
  <c r="L73" i="25"/>
  <c r="K73" i="25"/>
  <c r="J73" i="25"/>
  <c r="I73" i="25"/>
  <c r="H73" i="25"/>
  <c r="G73" i="25"/>
  <c r="F73" i="25"/>
  <c r="C73" i="25"/>
  <c r="B73" i="25"/>
  <c r="E73" i="25" s="1"/>
  <c r="V72" i="25"/>
  <c r="O72" i="25"/>
  <c r="N72" i="25"/>
  <c r="M72" i="25"/>
  <c r="L72" i="25"/>
  <c r="K72" i="25"/>
  <c r="S72" i="25" s="1"/>
  <c r="J72" i="25"/>
  <c r="R72" i="25" s="1"/>
  <c r="I72" i="25"/>
  <c r="H72" i="25"/>
  <c r="G72" i="25"/>
  <c r="F72" i="25"/>
  <c r="C72" i="25"/>
  <c r="B72" i="25"/>
  <c r="V71" i="25"/>
  <c r="O71" i="25"/>
  <c r="N71" i="25"/>
  <c r="M71" i="25"/>
  <c r="L71" i="25"/>
  <c r="K71" i="25"/>
  <c r="S71" i="25" s="1"/>
  <c r="J71" i="25"/>
  <c r="R71" i="25" s="1"/>
  <c r="I71" i="25"/>
  <c r="H71" i="25"/>
  <c r="G71" i="25"/>
  <c r="F71" i="25"/>
  <c r="C71" i="25"/>
  <c r="B71" i="25"/>
  <c r="S70" i="25"/>
  <c r="R70" i="25"/>
  <c r="Q70" i="25"/>
  <c r="P70" i="25"/>
  <c r="E70" i="25"/>
  <c r="U70" i="25" s="1"/>
  <c r="S69" i="25"/>
  <c r="R69" i="25"/>
  <c r="Q69" i="25"/>
  <c r="P69" i="25"/>
  <c r="E69" i="25"/>
  <c r="V67" i="25"/>
  <c r="O67" i="25"/>
  <c r="N67" i="25"/>
  <c r="M67" i="25"/>
  <c r="L67" i="25"/>
  <c r="K67" i="25"/>
  <c r="S67" i="25" s="1"/>
  <c r="J67" i="25"/>
  <c r="I67" i="25"/>
  <c r="H67" i="25"/>
  <c r="G67" i="25"/>
  <c r="F67" i="25"/>
  <c r="C67" i="25"/>
  <c r="B67" i="25"/>
  <c r="V66" i="25"/>
  <c r="S66" i="25"/>
  <c r="O66" i="25"/>
  <c r="N66" i="25"/>
  <c r="M66" i="25"/>
  <c r="L66" i="25"/>
  <c r="K66" i="25"/>
  <c r="J66" i="25"/>
  <c r="R66" i="25" s="1"/>
  <c r="I66" i="25"/>
  <c r="H66" i="25"/>
  <c r="G66" i="25"/>
  <c r="F66" i="25"/>
  <c r="C66" i="25"/>
  <c r="B66" i="25"/>
  <c r="S65" i="25"/>
  <c r="R65" i="25"/>
  <c r="Q65" i="25"/>
  <c r="P65" i="25"/>
  <c r="E65" i="25"/>
  <c r="U64" i="25"/>
  <c r="S64" i="25"/>
  <c r="R64" i="25"/>
  <c r="Q64" i="25"/>
  <c r="P64" i="25"/>
  <c r="E64" i="25"/>
  <c r="T64" i="25" s="1"/>
  <c r="S63" i="25"/>
  <c r="R63" i="25"/>
  <c r="Q63" i="25"/>
  <c r="P63" i="25"/>
  <c r="E63" i="25"/>
  <c r="S62" i="25"/>
  <c r="R62" i="25"/>
  <c r="Q62" i="25"/>
  <c r="P62" i="25"/>
  <c r="E62" i="25"/>
  <c r="U62" i="25" s="1"/>
  <c r="U61" i="25"/>
  <c r="S61" i="25"/>
  <c r="R61" i="25"/>
  <c r="Q61" i="25"/>
  <c r="P61" i="25"/>
  <c r="E61" i="25"/>
  <c r="V59" i="25"/>
  <c r="O59" i="25"/>
  <c r="N59" i="25"/>
  <c r="M59" i="25"/>
  <c r="L59" i="25"/>
  <c r="K59" i="25"/>
  <c r="S59" i="25" s="1"/>
  <c r="J59" i="25"/>
  <c r="R59" i="25" s="1"/>
  <c r="I59" i="25"/>
  <c r="H59" i="25"/>
  <c r="G59" i="25"/>
  <c r="F59" i="25"/>
  <c r="C59" i="25"/>
  <c r="B59" i="25"/>
  <c r="S58" i="25"/>
  <c r="R58" i="25"/>
  <c r="Q58" i="25"/>
  <c r="P58" i="25"/>
  <c r="E58" i="25"/>
  <c r="U58" i="25" s="1"/>
  <c r="U57" i="25"/>
  <c r="S57" i="25"/>
  <c r="R57" i="25"/>
  <c r="Q57" i="25"/>
  <c r="P57" i="25"/>
  <c r="E57" i="25"/>
  <c r="T57" i="25" s="1"/>
  <c r="S56" i="25"/>
  <c r="R56" i="25"/>
  <c r="Q56" i="25"/>
  <c r="P56" i="25"/>
  <c r="E56" i="25"/>
  <c r="U55" i="25"/>
  <c r="T55" i="25"/>
  <c r="S55" i="25"/>
  <c r="R55" i="25"/>
  <c r="Q55" i="25"/>
  <c r="P55" i="25"/>
  <c r="E55" i="25"/>
  <c r="V53" i="25"/>
  <c r="O53" i="25"/>
  <c r="N53" i="25"/>
  <c r="M53" i="25"/>
  <c r="L53" i="25"/>
  <c r="K53" i="25"/>
  <c r="S53" i="25" s="1"/>
  <c r="J53" i="25"/>
  <c r="I53" i="25"/>
  <c r="H53" i="25"/>
  <c r="G53" i="25"/>
  <c r="F53" i="25"/>
  <c r="C53" i="25"/>
  <c r="B53" i="25"/>
  <c r="E53" i="25" s="1"/>
  <c r="T52" i="25"/>
  <c r="S52" i="25"/>
  <c r="R52" i="25"/>
  <c r="Q52" i="25"/>
  <c r="P52" i="25"/>
  <c r="E52" i="25"/>
  <c r="U52" i="25" s="1"/>
  <c r="S51" i="25"/>
  <c r="R51" i="25"/>
  <c r="Q51" i="25"/>
  <c r="P51" i="25"/>
  <c r="E51" i="25"/>
  <c r="U51" i="25" s="1"/>
  <c r="S50" i="25"/>
  <c r="R50" i="25"/>
  <c r="Q50" i="25"/>
  <c r="P50" i="25"/>
  <c r="E50" i="25"/>
  <c r="T50" i="25" s="1"/>
  <c r="T49" i="25"/>
  <c r="S49" i="25"/>
  <c r="R49" i="25"/>
  <c r="Q49" i="25"/>
  <c r="P49" i="25"/>
  <c r="E49" i="25"/>
  <c r="U49" i="25" s="1"/>
  <c r="U48" i="25"/>
  <c r="S48" i="25"/>
  <c r="R48" i="25"/>
  <c r="Q48" i="25"/>
  <c r="P48" i="25"/>
  <c r="E48" i="25"/>
  <c r="T48" i="25" s="1"/>
  <c r="S47" i="25"/>
  <c r="R47" i="25"/>
  <c r="Q47" i="25"/>
  <c r="P47" i="25"/>
  <c r="E47" i="25"/>
  <c r="U47" i="25" s="1"/>
  <c r="S46" i="25"/>
  <c r="R46" i="25"/>
  <c r="Q46" i="25"/>
  <c r="P46" i="25"/>
  <c r="E46" i="25"/>
  <c r="U46" i="25" s="1"/>
  <c r="U45" i="25"/>
  <c r="S45" i="25"/>
  <c r="R45" i="25"/>
  <c r="Q45" i="25"/>
  <c r="P45" i="25"/>
  <c r="E45" i="25"/>
  <c r="T45" i="25" s="1"/>
  <c r="T44" i="25"/>
  <c r="S44" i="25"/>
  <c r="R44" i="25"/>
  <c r="Q44" i="25"/>
  <c r="P44" i="25"/>
  <c r="E44" i="25"/>
  <c r="U44" i="25" s="1"/>
  <c r="U43" i="25"/>
  <c r="S43" i="25"/>
  <c r="R43" i="25"/>
  <c r="Q43" i="25"/>
  <c r="P43" i="25"/>
  <c r="E43" i="25"/>
  <c r="T43" i="25" s="1"/>
  <c r="S42" i="25"/>
  <c r="R42" i="25"/>
  <c r="Q42" i="25"/>
  <c r="P42" i="25"/>
  <c r="E42" i="25"/>
  <c r="T42" i="25" s="1"/>
  <c r="V40" i="25"/>
  <c r="O40" i="25"/>
  <c r="N40" i="25"/>
  <c r="M40" i="25"/>
  <c r="L40" i="25"/>
  <c r="K40" i="25"/>
  <c r="J40" i="25"/>
  <c r="R40" i="25" s="1"/>
  <c r="I40" i="25"/>
  <c r="H40" i="25"/>
  <c r="G40" i="25"/>
  <c r="F40" i="25"/>
  <c r="C40" i="25"/>
  <c r="B40" i="25"/>
  <c r="E40" i="25" s="1"/>
  <c r="S39" i="25"/>
  <c r="R39" i="25"/>
  <c r="Q39" i="25"/>
  <c r="P39" i="25"/>
  <c r="E39" i="25"/>
  <c r="U39" i="25" s="1"/>
  <c r="S38" i="25"/>
  <c r="R38" i="25"/>
  <c r="Q38" i="25"/>
  <c r="P38" i="25"/>
  <c r="E38" i="25"/>
  <c r="T38" i="25" s="1"/>
  <c r="T37" i="25"/>
  <c r="S37" i="25"/>
  <c r="R37" i="25"/>
  <c r="Q37" i="25"/>
  <c r="P37" i="25"/>
  <c r="E37" i="25"/>
  <c r="U37" i="25" s="1"/>
  <c r="S36" i="25"/>
  <c r="R36" i="25"/>
  <c r="Q36" i="25"/>
  <c r="P36" i="25"/>
  <c r="E36" i="25"/>
  <c r="U36" i="25" s="1"/>
  <c r="S35" i="25"/>
  <c r="R35" i="25"/>
  <c r="Q35" i="25"/>
  <c r="P35" i="25"/>
  <c r="E35" i="25"/>
  <c r="V33" i="25"/>
  <c r="O33" i="25"/>
  <c r="N33" i="25"/>
  <c r="M33" i="25"/>
  <c r="L33" i="25"/>
  <c r="K33" i="25"/>
  <c r="J33" i="25"/>
  <c r="R33" i="25" s="1"/>
  <c r="I33" i="25"/>
  <c r="H33" i="25"/>
  <c r="G33" i="25"/>
  <c r="F33" i="25"/>
  <c r="E33" i="25"/>
  <c r="C33" i="25"/>
  <c r="B33" i="25"/>
  <c r="S32" i="25"/>
  <c r="R32" i="25"/>
  <c r="Q32" i="25"/>
  <c r="U32" i="25" s="1"/>
  <c r="P32" i="25"/>
  <c r="E32" i="25"/>
  <c r="V30" i="25"/>
  <c r="O30" i="25"/>
  <c r="N30" i="25"/>
  <c r="M30" i="25"/>
  <c r="L30" i="25"/>
  <c r="K30" i="25"/>
  <c r="S30" i="25" s="1"/>
  <c r="J30" i="25"/>
  <c r="R30" i="25" s="1"/>
  <c r="I30" i="25"/>
  <c r="H30" i="25"/>
  <c r="G30" i="25"/>
  <c r="F30" i="25"/>
  <c r="C30" i="25"/>
  <c r="B30" i="25"/>
  <c r="E30" i="25" s="1"/>
  <c r="T29" i="25"/>
  <c r="S29" i="25"/>
  <c r="R29" i="25"/>
  <c r="Q29" i="25"/>
  <c r="P29" i="25"/>
  <c r="E29" i="25"/>
  <c r="U29" i="25" s="1"/>
  <c r="U28" i="25"/>
  <c r="S28" i="25"/>
  <c r="R28" i="25"/>
  <c r="Q28" i="25"/>
  <c r="P28" i="25"/>
  <c r="E28" i="25"/>
  <c r="T28" i="25" s="1"/>
  <c r="S27" i="25"/>
  <c r="R27" i="25"/>
  <c r="Q27" i="25"/>
  <c r="P27" i="25"/>
  <c r="E27" i="25"/>
  <c r="U27" i="25" s="1"/>
  <c r="S26" i="25"/>
  <c r="R26" i="25"/>
  <c r="Q26" i="25"/>
  <c r="P26" i="25"/>
  <c r="E26" i="25"/>
  <c r="U26" i="25" s="1"/>
  <c r="V24" i="25"/>
  <c r="Q24" i="25"/>
  <c r="O24" i="25"/>
  <c r="N24" i="25"/>
  <c r="M24" i="25"/>
  <c r="L24" i="25"/>
  <c r="K24" i="25"/>
  <c r="S24" i="25" s="1"/>
  <c r="J24" i="25"/>
  <c r="R24" i="25" s="1"/>
  <c r="I24" i="25"/>
  <c r="H24" i="25"/>
  <c r="G24" i="25"/>
  <c r="F24" i="25"/>
  <c r="C24" i="25"/>
  <c r="E24" i="25" s="1"/>
  <c r="B24" i="25"/>
  <c r="S23" i="25"/>
  <c r="R23" i="25"/>
  <c r="Q23" i="25"/>
  <c r="P23" i="25"/>
  <c r="E23" i="25"/>
  <c r="U23" i="25" s="1"/>
  <c r="S22" i="25"/>
  <c r="R22" i="25"/>
  <c r="Q22" i="25"/>
  <c r="P22" i="25"/>
  <c r="E22" i="25"/>
  <c r="U22" i="25" s="1"/>
  <c r="S21" i="25"/>
  <c r="R21" i="25"/>
  <c r="Q21" i="25"/>
  <c r="U21" i="25" s="1"/>
  <c r="P21" i="25"/>
  <c r="E21" i="25"/>
  <c r="S20" i="25"/>
  <c r="R20" i="25"/>
  <c r="Q20" i="25"/>
  <c r="P20" i="25"/>
  <c r="E20" i="25"/>
  <c r="S19" i="25"/>
  <c r="R19" i="25"/>
  <c r="Q19" i="25"/>
  <c r="P19" i="25"/>
  <c r="E19" i="25"/>
  <c r="U19" i="25" s="1"/>
  <c r="S18" i="25"/>
  <c r="R18" i="25"/>
  <c r="Q18" i="25"/>
  <c r="P18" i="25"/>
  <c r="E18" i="25"/>
  <c r="U18" i="25" s="1"/>
  <c r="T17" i="25"/>
  <c r="S17" i="25"/>
  <c r="R17" i="25"/>
  <c r="Q17" i="25"/>
  <c r="P17" i="25"/>
  <c r="E17" i="25"/>
  <c r="U17" i="25" s="1"/>
  <c r="V15" i="25"/>
  <c r="O15" i="25"/>
  <c r="N15" i="25"/>
  <c r="M15" i="25"/>
  <c r="L15" i="25"/>
  <c r="K15" i="25"/>
  <c r="S15" i="25" s="1"/>
  <c r="J15" i="25"/>
  <c r="I15" i="25"/>
  <c r="H15" i="25"/>
  <c r="G15" i="25"/>
  <c r="F15" i="25"/>
  <c r="C15" i="25"/>
  <c r="E15" i="25" s="1"/>
  <c r="B15" i="25"/>
  <c r="U14" i="25"/>
  <c r="S14" i="25"/>
  <c r="R14" i="25"/>
  <c r="Q14" i="25"/>
  <c r="P14" i="25"/>
  <c r="E14" i="25"/>
  <c r="T14" i="25" s="1"/>
  <c r="T13" i="25"/>
  <c r="S13" i="25"/>
  <c r="R13" i="25"/>
  <c r="Q13" i="25"/>
  <c r="P13" i="25"/>
  <c r="E13" i="25"/>
  <c r="U12" i="25"/>
  <c r="S12" i="25"/>
  <c r="R12" i="25"/>
  <c r="Q12" i="25"/>
  <c r="P12" i="25"/>
  <c r="E12" i="25"/>
  <c r="T12" i="25" s="1"/>
  <c r="S11" i="25"/>
  <c r="R11" i="25"/>
  <c r="Q11" i="25"/>
  <c r="P11" i="25"/>
  <c r="E11" i="25"/>
  <c r="U11" i="25" s="1"/>
  <c r="S10" i="25"/>
  <c r="R10" i="25"/>
  <c r="Q10" i="25"/>
  <c r="P10" i="25"/>
  <c r="E10" i="25"/>
  <c r="U10" i="25" s="1"/>
  <c r="S9" i="25"/>
  <c r="R9" i="25"/>
  <c r="Q9" i="25"/>
  <c r="P9" i="25"/>
  <c r="E9" i="25"/>
  <c r="U9" i="25" s="1"/>
  <c r="S94" i="24"/>
  <c r="R94" i="24"/>
  <c r="Q94" i="24"/>
  <c r="P94" i="24"/>
  <c r="E94" i="24"/>
  <c r="U93" i="24"/>
  <c r="T93" i="24"/>
  <c r="S93" i="24"/>
  <c r="R93" i="24"/>
  <c r="Q93" i="24"/>
  <c r="P93" i="24"/>
  <c r="E93" i="24"/>
  <c r="U92" i="24"/>
  <c r="T92" i="24"/>
  <c r="S92" i="24"/>
  <c r="R92" i="24"/>
  <c r="Q92" i="24"/>
  <c r="P92" i="24"/>
  <c r="E92" i="24"/>
  <c r="T91" i="24"/>
  <c r="S91" i="24"/>
  <c r="R91" i="24"/>
  <c r="Q91" i="24"/>
  <c r="P91" i="24"/>
  <c r="E91" i="24"/>
  <c r="U91" i="24" s="1"/>
  <c r="S90" i="24"/>
  <c r="R90" i="24"/>
  <c r="Q90" i="24"/>
  <c r="P90" i="24"/>
  <c r="E90" i="24"/>
  <c r="S89" i="24"/>
  <c r="R89" i="24"/>
  <c r="Q89" i="24"/>
  <c r="P89" i="24"/>
  <c r="E89" i="24"/>
  <c r="S88" i="24"/>
  <c r="R88" i="24"/>
  <c r="Q88" i="24"/>
  <c r="P88" i="24"/>
  <c r="E88" i="24"/>
  <c r="U88" i="24" s="1"/>
  <c r="S87" i="24"/>
  <c r="R87" i="24"/>
  <c r="Q87" i="24"/>
  <c r="P87" i="24"/>
  <c r="E87" i="24"/>
  <c r="V73" i="24"/>
  <c r="O73" i="24"/>
  <c r="N73" i="24"/>
  <c r="M73" i="24"/>
  <c r="L73" i="24"/>
  <c r="K73" i="24"/>
  <c r="J73" i="24"/>
  <c r="R73" i="24" s="1"/>
  <c r="I73" i="24"/>
  <c r="H73" i="24"/>
  <c r="G73" i="24"/>
  <c r="F73" i="24"/>
  <c r="C73" i="24"/>
  <c r="B73" i="24"/>
  <c r="V72" i="24"/>
  <c r="O72" i="24"/>
  <c r="N72" i="24"/>
  <c r="M72" i="24"/>
  <c r="L72" i="24"/>
  <c r="K72" i="24"/>
  <c r="J72" i="24"/>
  <c r="R72" i="24" s="1"/>
  <c r="I72" i="24"/>
  <c r="H72" i="24"/>
  <c r="G72" i="24"/>
  <c r="F72" i="24"/>
  <c r="E72" i="24"/>
  <c r="C72" i="24"/>
  <c r="B72" i="24"/>
  <c r="V71" i="24"/>
  <c r="O71" i="24"/>
  <c r="N71" i="24"/>
  <c r="M71" i="24"/>
  <c r="L71" i="24"/>
  <c r="K71" i="24"/>
  <c r="J71" i="24"/>
  <c r="I71" i="24"/>
  <c r="Q71" i="24" s="1"/>
  <c r="H71" i="24"/>
  <c r="G71" i="24"/>
  <c r="F71" i="24"/>
  <c r="C71" i="24"/>
  <c r="B71" i="24"/>
  <c r="S70" i="24"/>
  <c r="R70" i="24"/>
  <c r="Q70" i="24"/>
  <c r="P70" i="24"/>
  <c r="E70" i="24"/>
  <c r="U70" i="24" s="1"/>
  <c r="T69" i="24"/>
  <c r="S69" i="24"/>
  <c r="R69" i="24"/>
  <c r="Q69" i="24"/>
  <c r="P69" i="24"/>
  <c r="E69" i="24"/>
  <c r="V67" i="24"/>
  <c r="O67" i="24"/>
  <c r="N67" i="24"/>
  <c r="M67" i="24"/>
  <c r="L67" i="24"/>
  <c r="K67" i="24"/>
  <c r="J67" i="24"/>
  <c r="I67" i="24"/>
  <c r="H67" i="24"/>
  <c r="G67" i="24"/>
  <c r="F67" i="24"/>
  <c r="C67" i="24"/>
  <c r="B67" i="24"/>
  <c r="V66" i="24"/>
  <c r="O66" i="24"/>
  <c r="N66" i="24"/>
  <c r="M66" i="24"/>
  <c r="L66" i="24"/>
  <c r="K66" i="24"/>
  <c r="S66" i="24" s="1"/>
  <c r="J66" i="24"/>
  <c r="R66" i="24" s="1"/>
  <c r="I66" i="24"/>
  <c r="H66" i="24"/>
  <c r="G66" i="24"/>
  <c r="F66" i="24"/>
  <c r="C66" i="24"/>
  <c r="B66" i="24"/>
  <c r="T65" i="24"/>
  <c r="S65" i="24"/>
  <c r="R65" i="24"/>
  <c r="Q65" i="24"/>
  <c r="P65" i="24"/>
  <c r="E65" i="24"/>
  <c r="U65" i="24" s="1"/>
  <c r="U64" i="24"/>
  <c r="T64" i="24"/>
  <c r="S64" i="24"/>
  <c r="R64" i="24"/>
  <c r="Q64" i="24"/>
  <c r="P64" i="24"/>
  <c r="E64" i="24"/>
  <c r="S63" i="24"/>
  <c r="R63" i="24"/>
  <c r="Q63" i="24"/>
  <c r="P63" i="24"/>
  <c r="E63" i="24"/>
  <c r="U63" i="24" s="1"/>
  <c r="S62" i="24"/>
  <c r="R62" i="24"/>
  <c r="Q62" i="24"/>
  <c r="P62" i="24"/>
  <c r="E62" i="24"/>
  <c r="U62" i="24" s="1"/>
  <c r="U61" i="24"/>
  <c r="S61" i="24"/>
  <c r="R61" i="24"/>
  <c r="Q61" i="24"/>
  <c r="P61" i="24"/>
  <c r="E61" i="24"/>
  <c r="T61" i="24" s="1"/>
  <c r="V59" i="24"/>
  <c r="O59" i="24"/>
  <c r="N59" i="24"/>
  <c r="M59" i="24"/>
  <c r="L59" i="24"/>
  <c r="K59" i="24"/>
  <c r="S59" i="24" s="1"/>
  <c r="J59" i="24"/>
  <c r="R59" i="24" s="1"/>
  <c r="I59" i="24"/>
  <c r="Q59" i="24" s="1"/>
  <c r="H59" i="24"/>
  <c r="P59" i="24" s="1"/>
  <c r="G59" i="24"/>
  <c r="F59" i="24"/>
  <c r="C59" i="24"/>
  <c r="B59" i="24"/>
  <c r="E59" i="24" s="1"/>
  <c r="S58" i="24"/>
  <c r="R58" i="24"/>
  <c r="Q58" i="24"/>
  <c r="P58" i="24"/>
  <c r="E58" i="24"/>
  <c r="U58" i="24" s="1"/>
  <c r="S57" i="24"/>
  <c r="R57" i="24"/>
  <c r="Q57" i="24"/>
  <c r="P57" i="24"/>
  <c r="E57" i="24"/>
  <c r="T57" i="24" s="1"/>
  <c r="S56" i="24"/>
  <c r="R56" i="24"/>
  <c r="Q56" i="24"/>
  <c r="P56" i="24"/>
  <c r="E56" i="24"/>
  <c r="U56" i="24" s="1"/>
  <c r="S55" i="24"/>
  <c r="R55" i="24"/>
  <c r="Q55" i="24"/>
  <c r="P55" i="24"/>
  <c r="E55" i="24"/>
  <c r="U55" i="24" s="1"/>
  <c r="V53" i="24"/>
  <c r="O53" i="24"/>
  <c r="N53" i="24"/>
  <c r="M53" i="24"/>
  <c r="L53" i="24"/>
  <c r="K53" i="24"/>
  <c r="J53" i="24"/>
  <c r="R53" i="24" s="1"/>
  <c r="I53" i="24"/>
  <c r="Q53" i="24" s="1"/>
  <c r="H53" i="24"/>
  <c r="G53" i="24"/>
  <c r="F53" i="24"/>
  <c r="C53" i="24"/>
  <c r="B53" i="24"/>
  <c r="S52" i="24"/>
  <c r="R52" i="24"/>
  <c r="Q52" i="24"/>
  <c r="P52" i="24"/>
  <c r="E52" i="24"/>
  <c r="S51" i="24"/>
  <c r="R51" i="24"/>
  <c r="Q51" i="24"/>
  <c r="P51" i="24"/>
  <c r="E51" i="24"/>
  <c r="U50" i="24"/>
  <c r="S50" i="24"/>
  <c r="R50" i="24"/>
  <c r="Q50" i="24"/>
  <c r="P50" i="24"/>
  <c r="E50" i="24"/>
  <c r="T50" i="24" s="1"/>
  <c r="S49" i="24"/>
  <c r="R49" i="24"/>
  <c r="Q49" i="24"/>
  <c r="P49" i="24"/>
  <c r="E49" i="24"/>
  <c r="U49" i="24" s="1"/>
  <c r="S48" i="24"/>
  <c r="R48" i="24"/>
  <c r="Q48" i="24"/>
  <c r="P48" i="24"/>
  <c r="E48" i="24"/>
  <c r="S47" i="24"/>
  <c r="R47" i="24"/>
  <c r="Q47" i="24"/>
  <c r="P47" i="24"/>
  <c r="E47" i="24"/>
  <c r="T47" i="24" s="1"/>
  <c r="T46" i="24"/>
  <c r="S46" i="24"/>
  <c r="R46" i="24"/>
  <c r="Q46" i="24"/>
  <c r="P46" i="24"/>
  <c r="E46" i="24"/>
  <c r="U46" i="24" s="1"/>
  <c r="U45" i="24"/>
  <c r="T45" i="24"/>
  <c r="S45" i="24"/>
  <c r="R45" i="24"/>
  <c r="Q45" i="24"/>
  <c r="P45" i="24"/>
  <c r="E45" i="24"/>
  <c r="S44" i="24"/>
  <c r="R44" i="24"/>
  <c r="Q44" i="24"/>
  <c r="P44" i="24"/>
  <c r="E44" i="24"/>
  <c r="U44" i="24" s="1"/>
  <c r="S43" i="24"/>
  <c r="R43" i="24"/>
  <c r="Q43" i="24"/>
  <c r="P43" i="24"/>
  <c r="E43" i="24"/>
  <c r="U42" i="24"/>
  <c r="S42" i="24"/>
  <c r="R42" i="24"/>
  <c r="Q42" i="24"/>
  <c r="P42" i="24"/>
  <c r="E42" i="24"/>
  <c r="T42" i="24" s="1"/>
  <c r="V40" i="24"/>
  <c r="S40" i="24"/>
  <c r="O40" i="24"/>
  <c r="N40" i="24"/>
  <c r="M40" i="24"/>
  <c r="L40" i="24"/>
  <c r="K40" i="24"/>
  <c r="J40" i="24"/>
  <c r="R40" i="24" s="1"/>
  <c r="I40" i="24"/>
  <c r="H40" i="24"/>
  <c r="G40" i="24"/>
  <c r="F40" i="24"/>
  <c r="C40" i="24"/>
  <c r="E40" i="24" s="1"/>
  <c r="B40" i="24"/>
  <c r="S39" i="24"/>
  <c r="R39" i="24"/>
  <c r="Q39" i="24"/>
  <c r="P39" i="24"/>
  <c r="E39" i="24"/>
  <c r="U39" i="24" s="1"/>
  <c r="S38" i="24"/>
  <c r="R38" i="24"/>
  <c r="Q38" i="24"/>
  <c r="P38" i="24"/>
  <c r="E38" i="24"/>
  <c r="T37" i="24"/>
  <c r="S37" i="24"/>
  <c r="R37" i="24"/>
  <c r="Q37" i="24"/>
  <c r="P37" i="24"/>
  <c r="E37" i="24"/>
  <c r="U37" i="24" s="1"/>
  <c r="S36" i="24"/>
  <c r="R36" i="24"/>
  <c r="Q36" i="24"/>
  <c r="P36" i="24"/>
  <c r="E36" i="24"/>
  <c r="S35" i="24"/>
  <c r="R35" i="24"/>
  <c r="Q35" i="24"/>
  <c r="P35" i="24"/>
  <c r="E35" i="24"/>
  <c r="U35" i="24" s="1"/>
  <c r="V33" i="24"/>
  <c r="O33" i="24"/>
  <c r="N33" i="24"/>
  <c r="M33" i="24"/>
  <c r="L33" i="24"/>
  <c r="K33" i="24"/>
  <c r="S33" i="24" s="1"/>
  <c r="J33" i="24"/>
  <c r="R33" i="24" s="1"/>
  <c r="I33" i="24"/>
  <c r="Q33" i="24" s="1"/>
  <c r="H33" i="24"/>
  <c r="G33" i="24"/>
  <c r="F33" i="24"/>
  <c r="C33" i="24"/>
  <c r="B33" i="24"/>
  <c r="E33" i="24" s="1"/>
  <c r="U32" i="24"/>
  <c r="S32" i="24"/>
  <c r="R32" i="24"/>
  <c r="Q32" i="24"/>
  <c r="P32" i="24"/>
  <c r="E32" i="24"/>
  <c r="V30" i="24"/>
  <c r="Q30" i="24"/>
  <c r="O30" i="24"/>
  <c r="N30" i="24"/>
  <c r="M30" i="24"/>
  <c r="L30" i="24"/>
  <c r="K30" i="24"/>
  <c r="J30" i="24"/>
  <c r="R30" i="24" s="1"/>
  <c r="I30" i="24"/>
  <c r="H30" i="24"/>
  <c r="G30" i="24"/>
  <c r="F30" i="24"/>
  <c r="C30" i="24"/>
  <c r="B30" i="24"/>
  <c r="S29" i="24"/>
  <c r="R29" i="24"/>
  <c r="Q29" i="24"/>
  <c r="P29" i="24"/>
  <c r="E29" i="24"/>
  <c r="U28" i="24"/>
  <c r="S28" i="24"/>
  <c r="R28" i="24"/>
  <c r="Q28" i="24"/>
  <c r="P28" i="24"/>
  <c r="E28" i="24"/>
  <c r="T28" i="24" s="1"/>
  <c r="U27" i="24"/>
  <c r="T27" i="24"/>
  <c r="S27" i="24"/>
  <c r="R27" i="24"/>
  <c r="Q27" i="24"/>
  <c r="P27" i="24"/>
  <c r="E27" i="24"/>
  <c r="T26" i="24"/>
  <c r="S26" i="24"/>
  <c r="R26" i="24"/>
  <c r="Q26" i="24"/>
  <c r="P26" i="24"/>
  <c r="E26" i="24"/>
  <c r="U26" i="24" s="1"/>
  <c r="V24" i="24"/>
  <c r="O24" i="24"/>
  <c r="N24" i="24"/>
  <c r="M24" i="24"/>
  <c r="L24" i="24"/>
  <c r="K24" i="24"/>
  <c r="S24" i="24" s="1"/>
  <c r="J24" i="24"/>
  <c r="R24" i="24" s="1"/>
  <c r="I24" i="24"/>
  <c r="H24" i="24"/>
  <c r="G24" i="24"/>
  <c r="F24" i="24"/>
  <c r="C24" i="24"/>
  <c r="E24" i="24" s="1"/>
  <c r="B24" i="24"/>
  <c r="S23" i="24"/>
  <c r="R23" i="24"/>
  <c r="Q23" i="24"/>
  <c r="P23" i="24"/>
  <c r="E23" i="24"/>
  <c r="T23" i="24" s="1"/>
  <c r="T22" i="24"/>
  <c r="S22" i="24"/>
  <c r="R22" i="24"/>
  <c r="Q22" i="24"/>
  <c r="P22" i="24"/>
  <c r="E22" i="24"/>
  <c r="U22" i="24" s="1"/>
  <c r="U21" i="24"/>
  <c r="S21" i="24"/>
  <c r="R21" i="24"/>
  <c r="Q21" i="24"/>
  <c r="P21" i="24"/>
  <c r="E21" i="24"/>
  <c r="T21" i="24" s="1"/>
  <c r="T20" i="24"/>
  <c r="S20" i="24"/>
  <c r="R20" i="24"/>
  <c r="Q20" i="24"/>
  <c r="P20" i="24"/>
  <c r="E20" i="24"/>
  <c r="U20" i="24" s="1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T17" i="24"/>
  <c r="S17" i="24"/>
  <c r="R17" i="24"/>
  <c r="Q17" i="24"/>
  <c r="P17" i="24"/>
  <c r="E17" i="24"/>
  <c r="U17" i="24" s="1"/>
  <c r="V15" i="24"/>
  <c r="O15" i="24"/>
  <c r="N15" i="24"/>
  <c r="M15" i="24"/>
  <c r="L15" i="24"/>
  <c r="K15" i="24"/>
  <c r="S15" i="24" s="1"/>
  <c r="J15" i="24"/>
  <c r="R15" i="24" s="1"/>
  <c r="I15" i="24"/>
  <c r="H15" i="24"/>
  <c r="G15" i="24"/>
  <c r="F15" i="24"/>
  <c r="C15" i="24"/>
  <c r="B15" i="24"/>
  <c r="E15" i="24" s="1"/>
  <c r="S14" i="24"/>
  <c r="R14" i="24"/>
  <c r="Q14" i="24"/>
  <c r="P14" i="24"/>
  <c r="E14" i="24"/>
  <c r="T14" i="24" s="1"/>
  <c r="S13" i="24"/>
  <c r="R13" i="24"/>
  <c r="Q13" i="24"/>
  <c r="P13" i="24"/>
  <c r="E13" i="24"/>
  <c r="T12" i="24"/>
  <c r="S12" i="24"/>
  <c r="R12" i="24"/>
  <c r="Q12" i="24"/>
  <c r="P12" i="24"/>
  <c r="E12" i="24"/>
  <c r="U12" i="24" s="1"/>
  <c r="S11" i="24"/>
  <c r="R11" i="24"/>
  <c r="Q11" i="24"/>
  <c r="P11" i="24"/>
  <c r="E11" i="24"/>
  <c r="S10" i="24"/>
  <c r="R10" i="24"/>
  <c r="Q10" i="24"/>
  <c r="P10" i="24"/>
  <c r="E10" i="24"/>
  <c r="U10" i="24" s="1"/>
  <c r="U9" i="24"/>
  <c r="T9" i="24"/>
  <c r="S9" i="24"/>
  <c r="R9" i="24"/>
  <c r="Q9" i="24"/>
  <c r="P9" i="24"/>
  <c r="E9" i="24"/>
  <c r="S94" i="23"/>
  <c r="R94" i="23"/>
  <c r="Q94" i="23"/>
  <c r="P94" i="23"/>
  <c r="E94" i="23"/>
  <c r="U94" i="23" s="1"/>
  <c r="S93" i="23"/>
  <c r="R93" i="23"/>
  <c r="Q93" i="23"/>
  <c r="P93" i="23"/>
  <c r="E93" i="23"/>
  <c r="U92" i="23"/>
  <c r="S92" i="23"/>
  <c r="R92" i="23"/>
  <c r="Q92" i="23"/>
  <c r="P92" i="23"/>
  <c r="E92" i="23"/>
  <c r="T92" i="23" s="1"/>
  <c r="T91" i="23"/>
  <c r="S91" i="23"/>
  <c r="R91" i="23"/>
  <c r="Q91" i="23"/>
  <c r="P91" i="23"/>
  <c r="E91" i="23"/>
  <c r="U91" i="23" s="1"/>
  <c r="U90" i="23"/>
  <c r="T90" i="23"/>
  <c r="S90" i="23"/>
  <c r="R90" i="23"/>
  <c r="Q90" i="23"/>
  <c r="P90" i="23"/>
  <c r="E90" i="23"/>
  <c r="S89" i="23"/>
  <c r="R89" i="23"/>
  <c r="Q89" i="23"/>
  <c r="P89" i="23"/>
  <c r="E89" i="23"/>
  <c r="U89" i="23" s="1"/>
  <c r="T88" i="23"/>
  <c r="S88" i="23"/>
  <c r="R88" i="23"/>
  <c r="Q88" i="23"/>
  <c r="P88" i="23"/>
  <c r="E88" i="23"/>
  <c r="U88" i="23" s="1"/>
  <c r="U87" i="23"/>
  <c r="T87" i="23"/>
  <c r="S87" i="23"/>
  <c r="R87" i="23"/>
  <c r="Q87" i="23"/>
  <c r="P87" i="23"/>
  <c r="E87" i="23"/>
  <c r="V73" i="23"/>
  <c r="O73" i="23"/>
  <c r="N73" i="23"/>
  <c r="M73" i="23"/>
  <c r="L73" i="23"/>
  <c r="K73" i="23"/>
  <c r="J73" i="23"/>
  <c r="I73" i="23"/>
  <c r="H73" i="23"/>
  <c r="G73" i="23"/>
  <c r="F73" i="23"/>
  <c r="C73" i="23"/>
  <c r="B73" i="23"/>
  <c r="V72" i="23"/>
  <c r="O72" i="23"/>
  <c r="N72" i="23"/>
  <c r="M72" i="23"/>
  <c r="L72" i="23"/>
  <c r="K72" i="23"/>
  <c r="S72" i="23" s="1"/>
  <c r="J72" i="23"/>
  <c r="I72" i="23"/>
  <c r="H72" i="23"/>
  <c r="G72" i="23"/>
  <c r="F72" i="23"/>
  <c r="C72" i="23"/>
  <c r="B72" i="23"/>
  <c r="V71" i="23"/>
  <c r="O71" i="23"/>
  <c r="N71" i="23"/>
  <c r="M71" i="23"/>
  <c r="L71" i="23"/>
  <c r="K71" i="23"/>
  <c r="J71" i="23"/>
  <c r="R71" i="23" s="1"/>
  <c r="I71" i="23"/>
  <c r="H71" i="23"/>
  <c r="G71" i="23"/>
  <c r="F71" i="23"/>
  <c r="C71" i="23"/>
  <c r="B71" i="23"/>
  <c r="E71" i="23" s="1"/>
  <c r="U70" i="23"/>
  <c r="S70" i="23"/>
  <c r="R70" i="23"/>
  <c r="Q70" i="23"/>
  <c r="P70" i="23"/>
  <c r="E70" i="23"/>
  <c r="T70" i="23" s="1"/>
  <c r="S69" i="23"/>
  <c r="R69" i="23"/>
  <c r="Q69" i="23"/>
  <c r="P69" i="23"/>
  <c r="T69" i="23" s="1"/>
  <c r="E69" i="23"/>
  <c r="U69" i="23" s="1"/>
  <c r="V67" i="23"/>
  <c r="O67" i="23"/>
  <c r="N67" i="23"/>
  <c r="M67" i="23"/>
  <c r="L67" i="23"/>
  <c r="K67" i="23"/>
  <c r="S67" i="23" s="1"/>
  <c r="J67" i="23"/>
  <c r="I67" i="23"/>
  <c r="H67" i="23"/>
  <c r="G67" i="23"/>
  <c r="F67" i="23"/>
  <c r="C67" i="23"/>
  <c r="B67" i="23"/>
  <c r="V66" i="23"/>
  <c r="O66" i="23"/>
  <c r="N66" i="23"/>
  <c r="M66" i="23"/>
  <c r="L66" i="23"/>
  <c r="K66" i="23"/>
  <c r="S66" i="23" s="1"/>
  <c r="J66" i="23"/>
  <c r="R66" i="23" s="1"/>
  <c r="I66" i="23"/>
  <c r="H66" i="23"/>
  <c r="P66" i="23" s="1"/>
  <c r="G66" i="23"/>
  <c r="F66" i="23"/>
  <c r="C66" i="23"/>
  <c r="B66" i="23"/>
  <c r="E66" i="23" s="1"/>
  <c r="T65" i="23"/>
  <c r="S65" i="23"/>
  <c r="R65" i="23"/>
  <c r="Q65" i="23"/>
  <c r="P65" i="23"/>
  <c r="E65" i="23"/>
  <c r="U65" i="23" s="1"/>
  <c r="T64" i="23"/>
  <c r="S64" i="23"/>
  <c r="R64" i="23"/>
  <c r="Q64" i="23"/>
  <c r="P64" i="23"/>
  <c r="E64" i="23"/>
  <c r="U64" i="23" s="1"/>
  <c r="S63" i="23"/>
  <c r="R63" i="23"/>
  <c r="Q63" i="23"/>
  <c r="P63" i="23"/>
  <c r="E63" i="23"/>
  <c r="T63" i="23" s="1"/>
  <c r="S62" i="23"/>
  <c r="R62" i="23"/>
  <c r="Q62" i="23"/>
  <c r="P62" i="23"/>
  <c r="E62" i="23"/>
  <c r="U61" i="23"/>
  <c r="S61" i="23"/>
  <c r="R61" i="23"/>
  <c r="Q61" i="23"/>
  <c r="P61" i="23"/>
  <c r="E61" i="23"/>
  <c r="V59" i="23"/>
  <c r="O59" i="23"/>
  <c r="N59" i="23"/>
  <c r="M59" i="23"/>
  <c r="L59" i="23"/>
  <c r="K59" i="23"/>
  <c r="S59" i="23" s="1"/>
  <c r="J59" i="23"/>
  <c r="R59" i="23" s="1"/>
  <c r="I59" i="23"/>
  <c r="H59" i="23"/>
  <c r="G59" i="23"/>
  <c r="F59" i="23"/>
  <c r="C59" i="23"/>
  <c r="B59" i="23"/>
  <c r="S58" i="23"/>
  <c r="R58" i="23"/>
  <c r="Q58" i="23"/>
  <c r="P58" i="23"/>
  <c r="E58" i="23"/>
  <c r="S57" i="23"/>
  <c r="R57" i="23"/>
  <c r="Q57" i="23"/>
  <c r="P57" i="23"/>
  <c r="E57" i="23"/>
  <c r="T57" i="23" s="1"/>
  <c r="S56" i="23"/>
  <c r="R56" i="23"/>
  <c r="Q56" i="23"/>
  <c r="P56" i="23"/>
  <c r="E56" i="23"/>
  <c r="U56" i="23" s="1"/>
  <c r="U55" i="23"/>
  <c r="S55" i="23"/>
  <c r="R55" i="23"/>
  <c r="Q55" i="23"/>
  <c r="P55" i="23"/>
  <c r="E55" i="23"/>
  <c r="T55" i="23" s="1"/>
  <c r="V53" i="23"/>
  <c r="O53" i="23"/>
  <c r="N53" i="23"/>
  <c r="M53" i="23"/>
  <c r="L53" i="23"/>
  <c r="K53" i="23"/>
  <c r="S53" i="23" s="1"/>
  <c r="J53" i="23"/>
  <c r="R53" i="23" s="1"/>
  <c r="I53" i="23"/>
  <c r="H53" i="23"/>
  <c r="G53" i="23"/>
  <c r="F53" i="23"/>
  <c r="C53" i="23"/>
  <c r="B53" i="23"/>
  <c r="E53" i="23" s="1"/>
  <c r="U52" i="23"/>
  <c r="T52" i="23"/>
  <c r="S52" i="23"/>
  <c r="R52" i="23"/>
  <c r="Q52" i="23"/>
  <c r="P52" i="23"/>
  <c r="E52" i="23"/>
  <c r="T51" i="23"/>
  <c r="S51" i="23"/>
  <c r="R51" i="23"/>
  <c r="Q51" i="23"/>
  <c r="P51" i="23"/>
  <c r="E51" i="23"/>
  <c r="U51" i="23" s="1"/>
  <c r="S50" i="23"/>
  <c r="R50" i="23"/>
  <c r="Q50" i="23"/>
  <c r="P50" i="23"/>
  <c r="E50" i="23"/>
  <c r="S49" i="23"/>
  <c r="R49" i="23"/>
  <c r="Q49" i="23"/>
  <c r="P49" i="23"/>
  <c r="E49" i="23"/>
  <c r="U49" i="23" s="1"/>
  <c r="U48" i="23"/>
  <c r="S48" i="23"/>
  <c r="R48" i="23"/>
  <c r="Q48" i="23"/>
  <c r="P48" i="23"/>
  <c r="E48" i="23"/>
  <c r="T48" i="23" s="1"/>
  <c r="S47" i="23"/>
  <c r="R47" i="23"/>
  <c r="Q47" i="23"/>
  <c r="P47" i="23"/>
  <c r="E47" i="23"/>
  <c r="U47" i="23" s="1"/>
  <c r="S46" i="23"/>
  <c r="R46" i="23"/>
  <c r="Q46" i="23"/>
  <c r="P46" i="23"/>
  <c r="E46" i="23"/>
  <c r="U45" i="23"/>
  <c r="S45" i="23"/>
  <c r="R45" i="23"/>
  <c r="Q45" i="23"/>
  <c r="P45" i="23"/>
  <c r="E45" i="23"/>
  <c r="T45" i="23" s="1"/>
  <c r="T44" i="23"/>
  <c r="S44" i="23"/>
  <c r="R44" i="23"/>
  <c r="Q44" i="23"/>
  <c r="P44" i="23"/>
  <c r="E44" i="23"/>
  <c r="U44" i="23" s="1"/>
  <c r="U43" i="23"/>
  <c r="T43" i="23"/>
  <c r="S43" i="23"/>
  <c r="R43" i="23"/>
  <c r="Q43" i="23"/>
  <c r="P43" i="23"/>
  <c r="E43" i="23"/>
  <c r="T42" i="23"/>
  <c r="S42" i="23"/>
  <c r="R42" i="23"/>
  <c r="Q42" i="23"/>
  <c r="P42" i="23"/>
  <c r="E42" i="23"/>
  <c r="U42" i="23" s="1"/>
  <c r="V40" i="23"/>
  <c r="O40" i="23"/>
  <c r="N40" i="23"/>
  <c r="M40" i="23"/>
  <c r="L40" i="23"/>
  <c r="K40" i="23"/>
  <c r="J40" i="23"/>
  <c r="R40" i="23" s="1"/>
  <c r="I40" i="23"/>
  <c r="H40" i="23"/>
  <c r="G40" i="23"/>
  <c r="F40" i="23"/>
  <c r="C40" i="23"/>
  <c r="B40" i="23"/>
  <c r="U39" i="23"/>
  <c r="S39" i="23"/>
  <c r="R39" i="23"/>
  <c r="Q39" i="23"/>
  <c r="P39" i="23"/>
  <c r="E39" i="23"/>
  <c r="T39" i="23" s="1"/>
  <c r="U38" i="23"/>
  <c r="T38" i="23"/>
  <c r="S38" i="23"/>
  <c r="R38" i="23"/>
  <c r="Q38" i="23"/>
  <c r="P38" i="23"/>
  <c r="E38" i="23"/>
  <c r="T37" i="23"/>
  <c r="S37" i="23"/>
  <c r="R37" i="23"/>
  <c r="Q37" i="23"/>
  <c r="P37" i="23"/>
  <c r="E37" i="23"/>
  <c r="U37" i="23" s="1"/>
  <c r="S36" i="23"/>
  <c r="R36" i="23"/>
  <c r="Q36" i="23"/>
  <c r="P36" i="23"/>
  <c r="E36" i="23"/>
  <c r="T36" i="23" s="1"/>
  <c r="S35" i="23"/>
  <c r="R35" i="23"/>
  <c r="Q35" i="23"/>
  <c r="P35" i="23"/>
  <c r="E35" i="23"/>
  <c r="V33" i="23"/>
  <c r="O33" i="23"/>
  <c r="N33" i="23"/>
  <c r="M33" i="23"/>
  <c r="L33" i="23"/>
  <c r="K33" i="23"/>
  <c r="J33" i="23"/>
  <c r="R33" i="23" s="1"/>
  <c r="I33" i="23"/>
  <c r="H33" i="23"/>
  <c r="G33" i="23"/>
  <c r="F33" i="23"/>
  <c r="E33" i="23"/>
  <c r="C33" i="23"/>
  <c r="B33" i="23"/>
  <c r="S32" i="23"/>
  <c r="R32" i="23"/>
  <c r="Q32" i="23"/>
  <c r="P32" i="23"/>
  <c r="E32" i="23"/>
  <c r="T32" i="23" s="1"/>
  <c r="V30" i="23"/>
  <c r="O30" i="23"/>
  <c r="N30" i="23"/>
  <c r="M30" i="23"/>
  <c r="L30" i="23"/>
  <c r="K30" i="23"/>
  <c r="S30" i="23" s="1"/>
  <c r="J30" i="23"/>
  <c r="R30" i="23" s="1"/>
  <c r="I30" i="23"/>
  <c r="Q30" i="23" s="1"/>
  <c r="H30" i="23"/>
  <c r="G30" i="23"/>
  <c r="F30" i="23"/>
  <c r="C30" i="23"/>
  <c r="B30" i="23"/>
  <c r="T29" i="23"/>
  <c r="S29" i="23"/>
  <c r="R29" i="23"/>
  <c r="Q29" i="23"/>
  <c r="P29" i="23"/>
  <c r="E29" i="23"/>
  <c r="U29" i="23" s="1"/>
  <c r="U28" i="23"/>
  <c r="S28" i="23"/>
  <c r="R28" i="23"/>
  <c r="Q28" i="23"/>
  <c r="P28" i="23"/>
  <c r="E28" i="23"/>
  <c r="T28" i="23" s="1"/>
  <c r="S27" i="23"/>
  <c r="R27" i="23"/>
  <c r="Q27" i="23"/>
  <c r="P27" i="23"/>
  <c r="E27" i="23"/>
  <c r="U27" i="23" s="1"/>
  <c r="S26" i="23"/>
  <c r="R26" i="23"/>
  <c r="Q26" i="23"/>
  <c r="P26" i="23"/>
  <c r="E26" i="23"/>
  <c r="V24" i="23"/>
  <c r="O24" i="23"/>
  <c r="N24" i="23"/>
  <c r="M24" i="23"/>
  <c r="L24" i="23"/>
  <c r="K24" i="23"/>
  <c r="S24" i="23" s="1"/>
  <c r="J24" i="23"/>
  <c r="R24" i="23" s="1"/>
  <c r="I24" i="23"/>
  <c r="H24" i="23"/>
  <c r="G24" i="23"/>
  <c r="F24" i="23"/>
  <c r="C24" i="23"/>
  <c r="E24" i="23" s="1"/>
  <c r="B24" i="23"/>
  <c r="S23" i="23"/>
  <c r="R23" i="23"/>
  <c r="Q23" i="23"/>
  <c r="P23" i="23"/>
  <c r="E23" i="23"/>
  <c r="U23" i="23" s="1"/>
  <c r="S22" i="23"/>
  <c r="R22" i="23"/>
  <c r="Q22" i="23"/>
  <c r="P22" i="23"/>
  <c r="E22" i="23"/>
  <c r="U21" i="23"/>
  <c r="S21" i="23"/>
  <c r="R21" i="23"/>
  <c r="Q21" i="23"/>
  <c r="P21" i="23"/>
  <c r="E21" i="23"/>
  <c r="T21" i="23" s="1"/>
  <c r="S20" i="23"/>
  <c r="R20" i="23"/>
  <c r="Q20" i="23"/>
  <c r="P20" i="23"/>
  <c r="E20" i="23"/>
  <c r="S19" i="23"/>
  <c r="R19" i="23"/>
  <c r="Q19" i="23"/>
  <c r="P19" i="23"/>
  <c r="E19" i="23"/>
  <c r="U19" i="23" s="1"/>
  <c r="U18" i="23"/>
  <c r="S18" i="23"/>
  <c r="R18" i="23"/>
  <c r="Q18" i="23"/>
  <c r="P18" i="23"/>
  <c r="E18" i="23"/>
  <c r="T18" i="23" s="1"/>
  <c r="T17" i="23"/>
  <c r="S17" i="23"/>
  <c r="R17" i="23"/>
  <c r="Q17" i="23"/>
  <c r="P17" i="23"/>
  <c r="E17" i="23"/>
  <c r="U17" i="23" s="1"/>
  <c r="V15" i="23"/>
  <c r="O15" i="23"/>
  <c r="N15" i="23"/>
  <c r="M15" i="23"/>
  <c r="L15" i="23"/>
  <c r="K15" i="23"/>
  <c r="J15" i="23"/>
  <c r="I15" i="23"/>
  <c r="H15" i="23"/>
  <c r="G15" i="23"/>
  <c r="F15" i="23"/>
  <c r="C15" i="23"/>
  <c r="B15" i="23"/>
  <c r="S14" i="23"/>
  <c r="R14" i="23"/>
  <c r="Q14" i="23"/>
  <c r="P14" i="23"/>
  <c r="E14" i="23"/>
  <c r="S13" i="23"/>
  <c r="R13" i="23"/>
  <c r="Q13" i="23"/>
  <c r="P13" i="23"/>
  <c r="E13" i="23"/>
  <c r="U13" i="23" s="1"/>
  <c r="U12" i="23"/>
  <c r="S12" i="23"/>
  <c r="R12" i="23"/>
  <c r="Q12" i="23"/>
  <c r="P12" i="23"/>
  <c r="E12" i="23"/>
  <c r="T12" i="23" s="1"/>
  <c r="S11" i="23"/>
  <c r="R11" i="23"/>
  <c r="Q11" i="23"/>
  <c r="P11" i="23"/>
  <c r="E11" i="23"/>
  <c r="U11" i="23" s="1"/>
  <c r="S10" i="23"/>
  <c r="R10" i="23"/>
  <c r="Q10" i="23"/>
  <c r="P10" i="23"/>
  <c r="E10" i="23"/>
  <c r="U9" i="23"/>
  <c r="S9" i="23"/>
  <c r="R9" i="23"/>
  <c r="Q9" i="23"/>
  <c r="P9" i="23"/>
  <c r="E9" i="23"/>
  <c r="T94" i="22"/>
  <c r="S94" i="22"/>
  <c r="R94" i="22"/>
  <c r="Q94" i="22"/>
  <c r="P94" i="22"/>
  <c r="E94" i="22"/>
  <c r="U94" i="22" s="1"/>
  <c r="U93" i="22"/>
  <c r="S93" i="22"/>
  <c r="R93" i="22"/>
  <c r="Q93" i="22"/>
  <c r="P93" i="22"/>
  <c r="E93" i="22"/>
  <c r="T93" i="22" s="1"/>
  <c r="T92" i="22"/>
  <c r="S92" i="22"/>
  <c r="R92" i="22"/>
  <c r="Q92" i="22"/>
  <c r="P92" i="22"/>
  <c r="E92" i="22"/>
  <c r="U92" i="22" s="1"/>
  <c r="S91" i="22"/>
  <c r="R91" i="22"/>
  <c r="Q91" i="22"/>
  <c r="P91" i="22"/>
  <c r="E91" i="22"/>
  <c r="U91" i="22" s="1"/>
  <c r="U90" i="22"/>
  <c r="S90" i="22"/>
  <c r="R90" i="22"/>
  <c r="Q90" i="22"/>
  <c r="P90" i="22"/>
  <c r="E90" i="22"/>
  <c r="T90" i="22" s="1"/>
  <c r="S89" i="22"/>
  <c r="R89" i="22"/>
  <c r="Q89" i="22"/>
  <c r="P89" i="22"/>
  <c r="E89" i="22"/>
  <c r="U89" i="22" s="1"/>
  <c r="S88" i="22"/>
  <c r="R88" i="22"/>
  <c r="Q88" i="22"/>
  <c r="P88" i="22"/>
  <c r="E88" i="22"/>
  <c r="U87" i="22"/>
  <c r="S87" i="22"/>
  <c r="R87" i="22"/>
  <c r="Q87" i="22"/>
  <c r="P87" i="22"/>
  <c r="E87" i="22"/>
  <c r="T87" i="22" s="1"/>
  <c r="V73" i="22"/>
  <c r="O73" i="22"/>
  <c r="N73" i="22"/>
  <c r="M73" i="22"/>
  <c r="L73" i="22"/>
  <c r="K73" i="22"/>
  <c r="J73" i="22"/>
  <c r="I73" i="22"/>
  <c r="H73" i="22"/>
  <c r="G73" i="22"/>
  <c r="F73" i="22"/>
  <c r="C73" i="22"/>
  <c r="B73" i="22"/>
  <c r="V72" i="22"/>
  <c r="O72" i="22"/>
  <c r="N72" i="22"/>
  <c r="M72" i="22"/>
  <c r="L72" i="22"/>
  <c r="K72" i="22"/>
  <c r="S72" i="22" s="1"/>
  <c r="J72" i="22"/>
  <c r="I72" i="22"/>
  <c r="H72" i="22"/>
  <c r="G72" i="22"/>
  <c r="F72" i="22"/>
  <c r="C72" i="22"/>
  <c r="B72" i="22"/>
  <c r="E72" i="22" s="1"/>
  <c r="V71" i="22"/>
  <c r="O71" i="22"/>
  <c r="N71" i="22"/>
  <c r="M71" i="22"/>
  <c r="L71" i="22"/>
  <c r="K71" i="22"/>
  <c r="S71" i="22" s="1"/>
  <c r="J71" i="22"/>
  <c r="R71" i="22" s="1"/>
  <c r="I71" i="22"/>
  <c r="Q71" i="22" s="1"/>
  <c r="H71" i="22"/>
  <c r="G71" i="22"/>
  <c r="F71" i="22"/>
  <c r="C71" i="22"/>
  <c r="B71" i="22"/>
  <c r="U70" i="22"/>
  <c r="T70" i="22"/>
  <c r="S70" i="22"/>
  <c r="R70" i="22"/>
  <c r="Q70" i="22"/>
  <c r="P70" i="22"/>
  <c r="E70" i="22"/>
  <c r="S69" i="22"/>
  <c r="R69" i="22"/>
  <c r="Q69" i="22"/>
  <c r="P69" i="22"/>
  <c r="E69" i="22"/>
  <c r="T69" i="22" s="1"/>
  <c r="V67" i="22"/>
  <c r="O67" i="22"/>
  <c r="N67" i="22"/>
  <c r="M67" i="22"/>
  <c r="L67" i="22"/>
  <c r="K67" i="22"/>
  <c r="S67" i="22" s="1"/>
  <c r="J67" i="22"/>
  <c r="I67" i="22"/>
  <c r="H67" i="22"/>
  <c r="G67" i="22"/>
  <c r="F67" i="22"/>
  <c r="C67" i="22"/>
  <c r="B67" i="22"/>
  <c r="V66" i="22"/>
  <c r="O66" i="22"/>
  <c r="N66" i="22"/>
  <c r="M66" i="22"/>
  <c r="L66" i="22"/>
  <c r="K66" i="22"/>
  <c r="S66" i="22" s="1"/>
  <c r="J66" i="22"/>
  <c r="R66" i="22" s="1"/>
  <c r="I66" i="22"/>
  <c r="Q66" i="22" s="1"/>
  <c r="H66" i="22"/>
  <c r="G66" i="22"/>
  <c r="F66" i="22"/>
  <c r="C66" i="22"/>
  <c r="B66" i="22"/>
  <c r="U65" i="22"/>
  <c r="T65" i="22"/>
  <c r="S65" i="22"/>
  <c r="R65" i="22"/>
  <c r="Q65" i="22"/>
  <c r="P65" i="22"/>
  <c r="E65" i="22"/>
  <c r="T64" i="22"/>
  <c r="S64" i="22"/>
  <c r="R64" i="22"/>
  <c r="Q64" i="22"/>
  <c r="P64" i="22"/>
  <c r="E64" i="22"/>
  <c r="U64" i="22" s="1"/>
  <c r="U63" i="22"/>
  <c r="S63" i="22"/>
  <c r="R63" i="22"/>
  <c r="Q63" i="22"/>
  <c r="P63" i="22"/>
  <c r="E63" i="22"/>
  <c r="T63" i="22" s="1"/>
  <c r="S62" i="22"/>
  <c r="R62" i="22"/>
  <c r="Q62" i="22"/>
  <c r="P62" i="22"/>
  <c r="E62" i="22"/>
  <c r="S61" i="22"/>
  <c r="R61" i="22"/>
  <c r="Q61" i="22"/>
  <c r="P61" i="22"/>
  <c r="E61" i="22"/>
  <c r="V59" i="22"/>
  <c r="O59" i="22"/>
  <c r="N59" i="22"/>
  <c r="M59" i="22"/>
  <c r="L59" i="22"/>
  <c r="K59" i="22"/>
  <c r="S59" i="22" s="1"/>
  <c r="J59" i="22"/>
  <c r="R59" i="22" s="1"/>
  <c r="I59" i="22"/>
  <c r="H59" i="22"/>
  <c r="G59" i="22"/>
  <c r="F59" i="22"/>
  <c r="C59" i="22"/>
  <c r="B59" i="22"/>
  <c r="S58" i="22"/>
  <c r="R58" i="22"/>
  <c r="Q58" i="22"/>
  <c r="P58" i="22"/>
  <c r="E58" i="22"/>
  <c r="U58" i="22" s="1"/>
  <c r="S57" i="22"/>
  <c r="R57" i="22"/>
  <c r="Q57" i="22"/>
  <c r="P57" i="22"/>
  <c r="E57" i="22"/>
  <c r="S56" i="22"/>
  <c r="R56" i="22"/>
  <c r="Q56" i="22"/>
  <c r="P56" i="22"/>
  <c r="E56" i="22"/>
  <c r="U56" i="22" s="1"/>
  <c r="S55" i="22"/>
  <c r="R55" i="22"/>
  <c r="Q55" i="22"/>
  <c r="P55" i="22"/>
  <c r="E55" i="22"/>
  <c r="V53" i="22"/>
  <c r="O53" i="22"/>
  <c r="N53" i="22"/>
  <c r="M53" i="22"/>
  <c r="L53" i="22"/>
  <c r="K53" i="22"/>
  <c r="S53" i="22" s="1"/>
  <c r="J53" i="22"/>
  <c r="R53" i="22" s="1"/>
  <c r="I53" i="22"/>
  <c r="H53" i="22"/>
  <c r="G53" i="22"/>
  <c r="F53" i="22"/>
  <c r="C53" i="22"/>
  <c r="B53" i="22"/>
  <c r="E53" i="22" s="1"/>
  <c r="S52" i="22"/>
  <c r="R52" i="22"/>
  <c r="Q52" i="22"/>
  <c r="P52" i="22"/>
  <c r="E52" i="22"/>
  <c r="U52" i="22" s="1"/>
  <c r="S51" i="22"/>
  <c r="R51" i="22"/>
  <c r="Q51" i="22"/>
  <c r="P51" i="22"/>
  <c r="E51" i="22"/>
  <c r="S50" i="22"/>
  <c r="R50" i="22"/>
  <c r="Q50" i="22"/>
  <c r="P50" i="22"/>
  <c r="E50" i="22"/>
  <c r="U49" i="22"/>
  <c r="T49" i="22"/>
  <c r="S49" i="22"/>
  <c r="R49" i="22"/>
  <c r="Q49" i="22"/>
  <c r="P49" i="22"/>
  <c r="E49" i="22"/>
  <c r="U48" i="22"/>
  <c r="T48" i="22"/>
  <c r="S48" i="22"/>
  <c r="R48" i="22"/>
  <c r="Q48" i="22"/>
  <c r="P48" i="22"/>
  <c r="E48" i="22"/>
  <c r="T47" i="22"/>
  <c r="S47" i="22"/>
  <c r="R47" i="22"/>
  <c r="Q47" i="22"/>
  <c r="P47" i="22"/>
  <c r="E47" i="22"/>
  <c r="U47" i="22" s="1"/>
  <c r="T46" i="22"/>
  <c r="S46" i="22"/>
  <c r="R46" i="22"/>
  <c r="Q46" i="22"/>
  <c r="P46" i="22"/>
  <c r="E46" i="22"/>
  <c r="U46" i="22" s="1"/>
  <c r="S45" i="22"/>
  <c r="R45" i="22"/>
  <c r="Q45" i="22"/>
  <c r="P45" i="22"/>
  <c r="E45" i="22"/>
  <c r="T45" i="22" s="1"/>
  <c r="S44" i="22"/>
  <c r="R44" i="22"/>
  <c r="Q44" i="22"/>
  <c r="P44" i="22"/>
  <c r="E44" i="22"/>
  <c r="U44" i="22" s="1"/>
  <c r="S43" i="22"/>
  <c r="R43" i="22"/>
  <c r="Q43" i="22"/>
  <c r="P43" i="22"/>
  <c r="E43" i="22"/>
  <c r="S42" i="22"/>
  <c r="R42" i="22"/>
  <c r="Q42" i="22"/>
  <c r="P42" i="22"/>
  <c r="E42" i="22"/>
  <c r="T42" i="22" s="1"/>
  <c r="V40" i="22"/>
  <c r="O40" i="22"/>
  <c r="N40" i="22"/>
  <c r="M40" i="22"/>
  <c r="L40" i="22"/>
  <c r="K40" i="22"/>
  <c r="J40" i="22"/>
  <c r="I40" i="22"/>
  <c r="Q40" i="22" s="1"/>
  <c r="H40" i="22"/>
  <c r="G40" i="22"/>
  <c r="F40" i="22"/>
  <c r="C40" i="22"/>
  <c r="B40" i="22"/>
  <c r="E40" i="22" s="1"/>
  <c r="S39" i="22"/>
  <c r="R39" i="22"/>
  <c r="Q39" i="22"/>
  <c r="P39" i="22"/>
  <c r="E39" i="22"/>
  <c r="S38" i="22"/>
  <c r="R38" i="22"/>
  <c r="Q38" i="22"/>
  <c r="P38" i="22"/>
  <c r="E38" i="22"/>
  <c r="T38" i="22" s="1"/>
  <c r="S37" i="22"/>
  <c r="R37" i="22"/>
  <c r="Q37" i="22"/>
  <c r="P37" i="22"/>
  <c r="E37" i="22"/>
  <c r="T37" i="22" s="1"/>
  <c r="U36" i="22"/>
  <c r="T36" i="22"/>
  <c r="S36" i="22"/>
  <c r="R36" i="22"/>
  <c r="Q36" i="22"/>
  <c r="P36" i="22"/>
  <c r="E36" i="22"/>
  <c r="U35" i="22"/>
  <c r="T35" i="22"/>
  <c r="S35" i="22"/>
  <c r="R35" i="22"/>
  <c r="Q35" i="22"/>
  <c r="P35" i="22"/>
  <c r="E35" i="22"/>
  <c r="V33" i="22"/>
  <c r="O33" i="22"/>
  <c r="N33" i="22"/>
  <c r="M33" i="22"/>
  <c r="L33" i="22"/>
  <c r="K33" i="22"/>
  <c r="J33" i="22"/>
  <c r="I33" i="22"/>
  <c r="H33" i="22"/>
  <c r="G33" i="22"/>
  <c r="F33" i="22"/>
  <c r="C33" i="22"/>
  <c r="B33" i="22"/>
  <c r="S32" i="22"/>
  <c r="R32" i="22"/>
  <c r="Q32" i="22"/>
  <c r="P32" i="22"/>
  <c r="E32" i="22"/>
  <c r="V30" i="22"/>
  <c r="O30" i="22"/>
  <c r="N30" i="22"/>
  <c r="M30" i="22"/>
  <c r="L30" i="22"/>
  <c r="K30" i="22"/>
  <c r="S30" i="22" s="1"/>
  <c r="J30" i="22"/>
  <c r="R30" i="22" s="1"/>
  <c r="I30" i="22"/>
  <c r="H30" i="22"/>
  <c r="G30" i="22"/>
  <c r="F30" i="22"/>
  <c r="C30" i="22"/>
  <c r="B30" i="22"/>
  <c r="U29" i="22"/>
  <c r="T29" i="22"/>
  <c r="S29" i="22"/>
  <c r="R29" i="22"/>
  <c r="Q29" i="22"/>
  <c r="P29" i="22"/>
  <c r="E29" i="22"/>
  <c r="T28" i="22"/>
  <c r="S28" i="22"/>
  <c r="R28" i="22"/>
  <c r="Q28" i="22"/>
  <c r="P28" i="22"/>
  <c r="E28" i="22"/>
  <c r="U28" i="22" s="1"/>
  <c r="U27" i="22"/>
  <c r="S27" i="22"/>
  <c r="R27" i="22"/>
  <c r="Q27" i="22"/>
  <c r="P27" i="22"/>
  <c r="E27" i="22"/>
  <c r="T27" i="22" s="1"/>
  <c r="S26" i="22"/>
  <c r="R26" i="22"/>
  <c r="Q26" i="22"/>
  <c r="P26" i="22"/>
  <c r="E26" i="22"/>
  <c r="V24" i="22"/>
  <c r="O24" i="22"/>
  <c r="N24" i="22"/>
  <c r="M24" i="22"/>
  <c r="L24" i="22"/>
  <c r="K24" i="22"/>
  <c r="S24" i="22" s="1"/>
  <c r="J24" i="22"/>
  <c r="R24" i="22" s="1"/>
  <c r="I24" i="22"/>
  <c r="Q24" i="22" s="1"/>
  <c r="H24" i="22"/>
  <c r="G24" i="22"/>
  <c r="F24" i="22"/>
  <c r="C24" i="22"/>
  <c r="B24" i="22"/>
  <c r="U23" i="22"/>
  <c r="T23" i="22"/>
  <c r="S23" i="22"/>
  <c r="R23" i="22"/>
  <c r="Q23" i="22"/>
  <c r="P23" i="22"/>
  <c r="E23" i="22"/>
  <c r="S22" i="22"/>
  <c r="R22" i="22"/>
  <c r="Q22" i="22"/>
  <c r="P22" i="22"/>
  <c r="E22" i="22"/>
  <c r="U22" i="22" s="1"/>
  <c r="S21" i="22"/>
  <c r="R21" i="22"/>
  <c r="Q21" i="22"/>
  <c r="P21" i="22"/>
  <c r="E21" i="22"/>
  <c r="S20" i="22"/>
  <c r="R20" i="22"/>
  <c r="Q20" i="22"/>
  <c r="P20" i="22"/>
  <c r="E20" i="22"/>
  <c r="U20" i="22" s="1"/>
  <c r="S19" i="22"/>
  <c r="R19" i="22"/>
  <c r="Q19" i="22"/>
  <c r="P19" i="22"/>
  <c r="E19" i="22"/>
  <c r="S18" i="22"/>
  <c r="R18" i="22"/>
  <c r="Q18" i="22"/>
  <c r="P18" i="22"/>
  <c r="E18" i="22"/>
  <c r="T18" i="22" s="1"/>
  <c r="S17" i="22"/>
  <c r="R17" i="22"/>
  <c r="Q17" i="22"/>
  <c r="P17" i="22"/>
  <c r="E17" i="22"/>
  <c r="T17" i="22" s="1"/>
  <c r="V15" i="22"/>
  <c r="O15" i="22"/>
  <c r="N15" i="22"/>
  <c r="M15" i="22"/>
  <c r="L15" i="22"/>
  <c r="K15" i="22"/>
  <c r="S15" i="22" s="1"/>
  <c r="J15" i="22"/>
  <c r="R15" i="22" s="1"/>
  <c r="I15" i="22"/>
  <c r="H15" i="22"/>
  <c r="P15" i="22" s="1"/>
  <c r="G15" i="22"/>
  <c r="F15" i="22"/>
  <c r="C15" i="22"/>
  <c r="B15" i="22"/>
  <c r="E15" i="22" s="1"/>
  <c r="U14" i="22"/>
  <c r="S14" i="22"/>
  <c r="R14" i="22"/>
  <c r="Q14" i="22"/>
  <c r="P14" i="22"/>
  <c r="E14" i="22"/>
  <c r="T14" i="22" s="1"/>
  <c r="S13" i="22"/>
  <c r="R13" i="22"/>
  <c r="Q13" i="22"/>
  <c r="P13" i="22"/>
  <c r="E13" i="22"/>
  <c r="S12" i="22"/>
  <c r="R12" i="22"/>
  <c r="Q12" i="22"/>
  <c r="P12" i="22"/>
  <c r="E12" i="22"/>
  <c r="U12" i="22" s="1"/>
  <c r="U11" i="22"/>
  <c r="S11" i="22"/>
  <c r="R11" i="22"/>
  <c r="Q11" i="22"/>
  <c r="P11" i="22"/>
  <c r="E11" i="22"/>
  <c r="T11" i="22" s="1"/>
  <c r="T10" i="22"/>
  <c r="S10" i="22"/>
  <c r="R10" i="22"/>
  <c r="Q10" i="22"/>
  <c r="P10" i="22"/>
  <c r="E10" i="22"/>
  <c r="U10" i="22" s="1"/>
  <c r="T9" i="22"/>
  <c r="S9" i="22"/>
  <c r="R9" i="22"/>
  <c r="Q9" i="22"/>
  <c r="P9" i="22"/>
  <c r="E9" i="22"/>
  <c r="U9" i="22" s="1"/>
  <c r="S94" i="21"/>
  <c r="R94" i="21"/>
  <c r="Q94" i="21"/>
  <c r="P94" i="21"/>
  <c r="E94" i="21"/>
  <c r="U94" i="21" s="1"/>
  <c r="S93" i="21"/>
  <c r="R93" i="21"/>
  <c r="Q93" i="21"/>
  <c r="P93" i="21"/>
  <c r="E93" i="21"/>
  <c r="U92" i="21"/>
  <c r="S92" i="21"/>
  <c r="R92" i="21"/>
  <c r="Q92" i="21"/>
  <c r="P92" i="21"/>
  <c r="E92" i="21"/>
  <c r="T92" i="21" s="1"/>
  <c r="U91" i="21"/>
  <c r="S91" i="21"/>
  <c r="R91" i="21"/>
  <c r="Q91" i="21"/>
  <c r="P91" i="21"/>
  <c r="E91" i="21"/>
  <c r="T91" i="21" s="1"/>
  <c r="T90" i="21"/>
  <c r="S90" i="21"/>
  <c r="R90" i="21"/>
  <c r="Q90" i="21"/>
  <c r="P90" i="21"/>
  <c r="E90" i="21"/>
  <c r="U90" i="21" s="1"/>
  <c r="S89" i="21"/>
  <c r="R89" i="21"/>
  <c r="Q89" i="21"/>
  <c r="P89" i="21"/>
  <c r="E89" i="21"/>
  <c r="S88" i="21"/>
  <c r="R88" i="21"/>
  <c r="Q88" i="21"/>
  <c r="P88" i="21"/>
  <c r="E88" i="21"/>
  <c r="U87" i="21"/>
  <c r="T87" i="21"/>
  <c r="S87" i="21"/>
  <c r="R87" i="21"/>
  <c r="Q87" i="21"/>
  <c r="P87" i="21"/>
  <c r="E87" i="21"/>
  <c r="V73" i="21"/>
  <c r="O73" i="21"/>
  <c r="N73" i="21"/>
  <c r="M73" i="21"/>
  <c r="L73" i="21"/>
  <c r="K73" i="21"/>
  <c r="J73" i="21"/>
  <c r="R73" i="21" s="1"/>
  <c r="I73" i="21"/>
  <c r="H73" i="21"/>
  <c r="G73" i="21"/>
  <c r="F73" i="21"/>
  <c r="C73" i="21"/>
  <c r="B73" i="21"/>
  <c r="V72" i="21"/>
  <c r="O72" i="21"/>
  <c r="N72" i="21"/>
  <c r="M72" i="21"/>
  <c r="Q72" i="21" s="1"/>
  <c r="L72" i="21"/>
  <c r="K72" i="21"/>
  <c r="J72" i="21"/>
  <c r="I72" i="21"/>
  <c r="H72" i="21"/>
  <c r="G72" i="21"/>
  <c r="F72" i="21"/>
  <c r="C72" i="21"/>
  <c r="B72" i="21"/>
  <c r="E72" i="21" s="1"/>
  <c r="V71" i="21"/>
  <c r="O71" i="21"/>
  <c r="N71" i="21"/>
  <c r="M71" i="21"/>
  <c r="L71" i="21"/>
  <c r="K71" i="21"/>
  <c r="S71" i="21" s="1"/>
  <c r="J71" i="21"/>
  <c r="R71" i="21" s="1"/>
  <c r="I71" i="21"/>
  <c r="H71" i="21"/>
  <c r="G71" i="21"/>
  <c r="F71" i="21"/>
  <c r="C71" i="21"/>
  <c r="B71" i="21"/>
  <c r="U70" i="21"/>
  <c r="S70" i="21"/>
  <c r="R70" i="21"/>
  <c r="Q70" i="21"/>
  <c r="P70" i="21"/>
  <c r="E70" i="21"/>
  <c r="T70" i="21" s="1"/>
  <c r="S69" i="21"/>
  <c r="R69" i="21"/>
  <c r="Q69" i="21"/>
  <c r="U69" i="21" s="1"/>
  <c r="P69" i="21"/>
  <c r="E69" i="21"/>
  <c r="T69" i="21" s="1"/>
  <c r="V67" i="21"/>
  <c r="O67" i="21"/>
  <c r="N67" i="21"/>
  <c r="M67" i="21"/>
  <c r="S67" i="21" s="1"/>
  <c r="L67" i="21"/>
  <c r="K67" i="21"/>
  <c r="J67" i="21"/>
  <c r="I67" i="21"/>
  <c r="H67" i="21"/>
  <c r="G67" i="21"/>
  <c r="F67" i="21"/>
  <c r="C67" i="21"/>
  <c r="B67" i="21"/>
  <c r="E67" i="21" s="1"/>
  <c r="V66" i="21"/>
  <c r="O66" i="21"/>
  <c r="N66" i="21"/>
  <c r="M66" i="21"/>
  <c r="L66" i="21"/>
  <c r="K66" i="21"/>
  <c r="S66" i="21" s="1"/>
  <c r="J66" i="21"/>
  <c r="R66" i="21" s="1"/>
  <c r="I66" i="21"/>
  <c r="H66" i="21"/>
  <c r="G66" i="21"/>
  <c r="F66" i="21"/>
  <c r="C66" i="21"/>
  <c r="B66" i="21"/>
  <c r="E66" i="21" s="1"/>
  <c r="S65" i="21"/>
  <c r="R65" i="21"/>
  <c r="Q65" i="21"/>
  <c r="P65" i="21"/>
  <c r="E65" i="21"/>
  <c r="U65" i="21" s="1"/>
  <c r="S64" i="21"/>
  <c r="R64" i="21"/>
  <c r="Q64" i="21"/>
  <c r="P64" i="21"/>
  <c r="E64" i="21"/>
  <c r="S63" i="21"/>
  <c r="R63" i="21"/>
  <c r="Q63" i="21"/>
  <c r="P63" i="21"/>
  <c r="E63" i="21"/>
  <c r="U62" i="21"/>
  <c r="T62" i="21"/>
  <c r="S62" i="21"/>
  <c r="R62" i="21"/>
  <c r="Q62" i="21"/>
  <c r="P62" i="21"/>
  <c r="E62" i="21"/>
  <c r="U61" i="21"/>
  <c r="T61" i="21"/>
  <c r="S61" i="21"/>
  <c r="R61" i="21"/>
  <c r="Q61" i="21"/>
  <c r="P61" i="21"/>
  <c r="E61" i="21"/>
  <c r="V59" i="21"/>
  <c r="O59" i="21"/>
  <c r="N59" i="21"/>
  <c r="M59" i="21"/>
  <c r="L59" i="21"/>
  <c r="K59" i="21"/>
  <c r="S59" i="21" s="1"/>
  <c r="J59" i="21"/>
  <c r="R59" i="21" s="1"/>
  <c r="I59" i="21"/>
  <c r="H59" i="21"/>
  <c r="G59" i="21"/>
  <c r="F59" i="21"/>
  <c r="C59" i="21"/>
  <c r="B59" i="21"/>
  <c r="S58" i="21"/>
  <c r="R58" i="21"/>
  <c r="Q58" i="21"/>
  <c r="P58" i="21"/>
  <c r="E58" i="21"/>
  <c r="T58" i="21" s="1"/>
  <c r="T57" i="21"/>
  <c r="S57" i="21"/>
  <c r="R57" i="21"/>
  <c r="Q57" i="21"/>
  <c r="P57" i="21"/>
  <c r="E57" i="21"/>
  <c r="U57" i="21" s="1"/>
  <c r="U56" i="21"/>
  <c r="T56" i="21"/>
  <c r="S56" i="21"/>
  <c r="R56" i="21"/>
  <c r="Q56" i="21"/>
  <c r="P56" i="21"/>
  <c r="E56" i="21"/>
  <c r="S55" i="21"/>
  <c r="R55" i="21"/>
  <c r="Q55" i="21"/>
  <c r="P55" i="21"/>
  <c r="E55" i="21"/>
  <c r="U55" i="21" s="1"/>
  <c r="V53" i="21"/>
  <c r="O53" i="21"/>
  <c r="N53" i="21"/>
  <c r="M53" i="21"/>
  <c r="L53" i="21"/>
  <c r="K53" i="21"/>
  <c r="S53" i="21" s="1"/>
  <c r="J53" i="21"/>
  <c r="R53" i="21" s="1"/>
  <c r="I53" i="21"/>
  <c r="H53" i="21"/>
  <c r="G53" i="21"/>
  <c r="F53" i="21"/>
  <c r="C53" i="21"/>
  <c r="E53" i="21" s="1"/>
  <c r="B53" i="21"/>
  <c r="S52" i="21"/>
  <c r="R52" i="21"/>
  <c r="Q52" i="21"/>
  <c r="P52" i="21"/>
  <c r="E52" i="21"/>
  <c r="T52" i="21" s="1"/>
  <c r="T51" i="21"/>
  <c r="S51" i="21"/>
  <c r="R51" i="21"/>
  <c r="Q51" i="21"/>
  <c r="P51" i="21"/>
  <c r="E51" i="21"/>
  <c r="U51" i="21" s="1"/>
  <c r="T50" i="21"/>
  <c r="S50" i="21"/>
  <c r="R50" i="21"/>
  <c r="Q50" i="21"/>
  <c r="P50" i="21"/>
  <c r="E50" i="21"/>
  <c r="U50" i="21" s="1"/>
  <c r="S49" i="21"/>
  <c r="R49" i="21"/>
  <c r="Q49" i="21"/>
  <c r="P49" i="21"/>
  <c r="E49" i="21"/>
  <c r="U49" i="21" s="1"/>
  <c r="S48" i="21"/>
  <c r="R48" i="21"/>
  <c r="Q48" i="21"/>
  <c r="P48" i="21"/>
  <c r="E48" i="21"/>
  <c r="U47" i="21"/>
  <c r="S47" i="21"/>
  <c r="R47" i="21"/>
  <c r="Q47" i="21"/>
  <c r="P47" i="21"/>
  <c r="E47" i="21"/>
  <c r="T47" i="21" s="1"/>
  <c r="U46" i="21"/>
  <c r="S46" i="21"/>
  <c r="R46" i="21"/>
  <c r="Q46" i="21"/>
  <c r="P46" i="21"/>
  <c r="E46" i="21"/>
  <c r="T46" i="21" s="1"/>
  <c r="T45" i="21"/>
  <c r="S45" i="21"/>
  <c r="R45" i="21"/>
  <c r="Q45" i="21"/>
  <c r="P45" i="21"/>
  <c r="E45" i="21"/>
  <c r="U45" i="21" s="1"/>
  <c r="S44" i="21"/>
  <c r="R44" i="21"/>
  <c r="Q44" i="21"/>
  <c r="P44" i="21"/>
  <c r="E44" i="21"/>
  <c r="S43" i="21"/>
  <c r="R43" i="21"/>
  <c r="Q43" i="21"/>
  <c r="P43" i="21"/>
  <c r="E43" i="21"/>
  <c r="U42" i="21"/>
  <c r="T42" i="21"/>
  <c r="S42" i="21"/>
  <c r="R42" i="21"/>
  <c r="Q42" i="21"/>
  <c r="P42" i="21"/>
  <c r="E42" i="21"/>
  <c r="V40" i="21"/>
  <c r="O40" i="21"/>
  <c r="N40" i="21"/>
  <c r="M40" i="21"/>
  <c r="L40" i="21"/>
  <c r="K40" i="21"/>
  <c r="J40" i="21"/>
  <c r="R40" i="21" s="1"/>
  <c r="I40" i="21"/>
  <c r="H40" i="21"/>
  <c r="P40" i="21" s="1"/>
  <c r="G40" i="21"/>
  <c r="F40" i="21"/>
  <c r="C40" i="21"/>
  <c r="B40" i="21"/>
  <c r="S39" i="21"/>
  <c r="R39" i="21"/>
  <c r="Q39" i="21"/>
  <c r="P39" i="21"/>
  <c r="E39" i="21"/>
  <c r="S38" i="21"/>
  <c r="R38" i="21"/>
  <c r="Q38" i="21"/>
  <c r="P38" i="21"/>
  <c r="E38" i="21"/>
  <c r="U38" i="21" s="1"/>
  <c r="S37" i="21"/>
  <c r="R37" i="21"/>
  <c r="Q37" i="21"/>
  <c r="P37" i="21"/>
  <c r="E37" i="21"/>
  <c r="U37" i="21" s="1"/>
  <c r="S36" i="21"/>
  <c r="R36" i="21"/>
  <c r="Q36" i="21"/>
  <c r="P36" i="21"/>
  <c r="E36" i="21"/>
  <c r="S35" i="21"/>
  <c r="R35" i="21"/>
  <c r="Q35" i="21"/>
  <c r="P35" i="21"/>
  <c r="E35" i="21"/>
  <c r="U35" i="21" s="1"/>
  <c r="V33" i="21"/>
  <c r="O33" i="21"/>
  <c r="N33" i="21"/>
  <c r="M33" i="21"/>
  <c r="L33" i="21"/>
  <c r="K33" i="21"/>
  <c r="J33" i="21"/>
  <c r="I33" i="21"/>
  <c r="Q33" i="21" s="1"/>
  <c r="H33" i="21"/>
  <c r="G33" i="21"/>
  <c r="F33" i="21"/>
  <c r="C33" i="21"/>
  <c r="B33" i="21"/>
  <c r="S32" i="21"/>
  <c r="R32" i="21"/>
  <c r="Q32" i="21"/>
  <c r="P32" i="21"/>
  <c r="E32" i="21"/>
  <c r="V30" i="21"/>
  <c r="O30" i="21"/>
  <c r="N30" i="21"/>
  <c r="M30" i="21"/>
  <c r="L30" i="21"/>
  <c r="K30" i="21"/>
  <c r="S30" i="21" s="1"/>
  <c r="J30" i="21"/>
  <c r="R30" i="21" s="1"/>
  <c r="I30" i="21"/>
  <c r="H30" i="21"/>
  <c r="G30" i="21"/>
  <c r="F30" i="21"/>
  <c r="C30" i="21"/>
  <c r="B30" i="21"/>
  <c r="S29" i="21"/>
  <c r="R29" i="21"/>
  <c r="Q29" i="21"/>
  <c r="P29" i="21"/>
  <c r="E29" i="21"/>
  <c r="U29" i="21" s="1"/>
  <c r="S28" i="21"/>
  <c r="R28" i="21"/>
  <c r="Q28" i="21"/>
  <c r="P28" i="21"/>
  <c r="E28" i="21"/>
  <c r="S27" i="21"/>
  <c r="R27" i="21"/>
  <c r="Q27" i="21"/>
  <c r="P27" i="21"/>
  <c r="E27" i="21"/>
  <c r="T27" i="21" s="1"/>
  <c r="U26" i="21"/>
  <c r="S26" i="21"/>
  <c r="R26" i="21"/>
  <c r="Q26" i="21"/>
  <c r="P26" i="21"/>
  <c r="E26" i="21"/>
  <c r="T26" i="21" s="1"/>
  <c r="V24" i="21"/>
  <c r="S24" i="21"/>
  <c r="O24" i="21"/>
  <c r="N24" i="21"/>
  <c r="M24" i="21"/>
  <c r="L24" i="21"/>
  <c r="K24" i="21"/>
  <c r="J24" i="21"/>
  <c r="R24" i="21" s="1"/>
  <c r="I24" i="21"/>
  <c r="Q24" i="21" s="1"/>
  <c r="H24" i="21"/>
  <c r="P24" i="21" s="1"/>
  <c r="G24" i="21"/>
  <c r="F24" i="21"/>
  <c r="C24" i="21"/>
  <c r="B24" i="21"/>
  <c r="E24" i="21" s="1"/>
  <c r="U23" i="21"/>
  <c r="S23" i="21"/>
  <c r="R23" i="21"/>
  <c r="Q23" i="21"/>
  <c r="P23" i="21"/>
  <c r="E23" i="21"/>
  <c r="T23" i="21" s="1"/>
  <c r="T22" i="21"/>
  <c r="S22" i="21"/>
  <c r="R22" i="21"/>
  <c r="Q22" i="21"/>
  <c r="P22" i="21"/>
  <c r="E22" i="21"/>
  <c r="U22" i="21" s="1"/>
  <c r="S21" i="21"/>
  <c r="R21" i="21"/>
  <c r="Q21" i="21"/>
  <c r="P21" i="21"/>
  <c r="E21" i="21"/>
  <c r="S20" i="21"/>
  <c r="R20" i="21"/>
  <c r="Q20" i="21"/>
  <c r="P20" i="21"/>
  <c r="E20" i="21"/>
  <c r="U20" i="21" s="1"/>
  <c r="T19" i="21"/>
  <c r="S19" i="21"/>
  <c r="R19" i="21"/>
  <c r="Q19" i="21"/>
  <c r="P19" i="21"/>
  <c r="E19" i="21"/>
  <c r="U19" i="21" s="1"/>
  <c r="U18" i="21"/>
  <c r="T18" i="21"/>
  <c r="S18" i="21"/>
  <c r="R18" i="21"/>
  <c r="Q18" i="21"/>
  <c r="P18" i="21"/>
  <c r="E18" i="21"/>
  <c r="S17" i="21"/>
  <c r="R17" i="21"/>
  <c r="Q17" i="21"/>
  <c r="P17" i="21"/>
  <c r="E17" i="21"/>
  <c r="U17" i="21" s="1"/>
  <c r="V15" i="21"/>
  <c r="O15" i="21"/>
  <c r="N15" i="21"/>
  <c r="M15" i="21"/>
  <c r="L15" i="21"/>
  <c r="K15" i="21"/>
  <c r="S15" i="21" s="1"/>
  <c r="J15" i="21"/>
  <c r="R15" i="21" s="1"/>
  <c r="I15" i="21"/>
  <c r="H15" i="21"/>
  <c r="G15" i="21"/>
  <c r="F15" i="21"/>
  <c r="C15" i="21"/>
  <c r="B15" i="21"/>
  <c r="S14" i="21"/>
  <c r="R14" i="21"/>
  <c r="Q14" i="21"/>
  <c r="P14" i="21"/>
  <c r="E14" i="21"/>
  <c r="T14" i="21" s="1"/>
  <c r="S13" i="21"/>
  <c r="R13" i="21"/>
  <c r="Q13" i="21"/>
  <c r="P13" i="21"/>
  <c r="E13" i="21"/>
  <c r="U13" i="21" s="1"/>
  <c r="S12" i="21"/>
  <c r="R12" i="21"/>
  <c r="Q12" i="21"/>
  <c r="P12" i="21"/>
  <c r="E12" i="21"/>
  <c r="S11" i="21"/>
  <c r="R11" i="21"/>
  <c r="Q11" i="21"/>
  <c r="P11" i="21"/>
  <c r="E11" i="21"/>
  <c r="U10" i="21"/>
  <c r="T10" i="21"/>
  <c r="S10" i="21"/>
  <c r="R10" i="21"/>
  <c r="Q10" i="21"/>
  <c r="P10" i="21"/>
  <c r="E10" i="21"/>
  <c r="U9" i="21"/>
  <c r="T9" i="21"/>
  <c r="S9" i="21"/>
  <c r="R9" i="21"/>
  <c r="Q9" i="21"/>
  <c r="P9" i="21"/>
  <c r="E9" i="21"/>
  <c r="T94" i="20"/>
  <c r="S94" i="20"/>
  <c r="R94" i="20"/>
  <c r="Q94" i="20"/>
  <c r="P94" i="20"/>
  <c r="E94" i="20"/>
  <c r="U94" i="20" s="1"/>
  <c r="T93" i="20"/>
  <c r="S93" i="20"/>
  <c r="R93" i="20"/>
  <c r="Q93" i="20"/>
  <c r="P93" i="20"/>
  <c r="E93" i="20"/>
  <c r="U93" i="20" s="1"/>
  <c r="S92" i="20"/>
  <c r="R92" i="20"/>
  <c r="Q92" i="20"/>
  <c r="P92" i="20"/>
  <c r="E92" i="20"/>
  <c r="T92" i="20" s="1"/>
  <c r="S91" i="20"/>
  <c r="R91" i="20"/>
  <c r="Q91" i="20"/>
  <c r="P91" i="20"/>
  <c r="E91" i="20"/>
  <c r="U91" i="20" s="1"/>
  <c r="S90" i="20"/>
  <c r="R90" i="20"/>
  <c r="Q90" i="20"/>
  <c r="P90" i="20"/>
  <c r="E90" i="20"/>
  <c r="S89" i="20"/>
  <c r="R89" i="20"/>
  <c r="Q89" i="20"/>
  <c r="P89" i="20"/>
  <c r="E89" i="20"/>
  <c r="T89" i="20" s="1"/>
  <c r="U88" i="20"/>
  <c r="S88" i="20"/>
  <c r="R88" i="20"/>
  <c r="Q88" i="20"/>
  <c r="P88" i="20"/>
  <c r="E88" i="20"/>
  <c r="T88" i="20" s="1"/>
  <c r="U87" i="20"/>
  <c r="T87" i="20"/>
  <c r="S87" i="20"/>
  <c r="R87" i="20"/>
  <c r="Q87" i="20"/>
  <c r="P87" i="20"/>
  <c r="E87" i="20"/>
  <c r="V73" i="20"/>
  <c r="O73" i="20"/>
  <c r="N73" i="20"/>
  <c r="M73" i="20"/>
  <c r="L73" i="20"/>
  <c r="K73" i="20"/>
  <c r="S73" i="20" s="1"/>
  <c r="J73" i="20"/>
  <c r="R73" i="20" s="1"/>
  <c r="I73" i="20"/>
  <c r="H73" i="20"/>
  <c r="G73" i="20"/>
  <c r="F73" i="20"/>
  <c r="C73" i="20"/>
  <c r="B73" i="20"/>
  <c r="V72" i="20"/>
  <c r="O72" i="20"/>
  <c r="N72" i="20"/>
  <c r="M72" i="20"/>
  <c r="L72" i="20"/>
  <c r="K72" i="20"/>
  <c r="S72" i="20" s="1"/>
  <c r="J72" i="20"/>
  <c r="I72" i="20"/>
  <c r="H72" i="20"/>
  <c r="G72" i="20"/>
  <c r="F72" i="20"/>
  <c r="C72" i="20"/>
  <c r="B72" i="20"/>
  <c r="V71" i="20"/>
  <c r="O71" i="20"/>
  <c r="N71" i="20"/>
  <c r="M71" i="20"/>
  <c r="L71" i="20"/>
  <c r="K71" i="20"/>
  <c r="S71" i="20" s="1"/>
  <c r="J71" i="20"/>
  <c r="R71" i="20" s="1"/>
  <c r="I71" i="20"/>
  <c r="Q71" i="20" s="1"/>
  <c r="H71" i="20"/>
  <c r="G71" i="20"/>
  <c r="F71" i="20"/>
  <c r="C71" i="20"/>
  <c r="E71" i="20" s="1"/>
  <c r="B71" i="20"/>
  <c r="U70" i="20"/>
  <c r="T70" i="20"/>
  <c r="S70" i="20"/>
  <c r="R70" i="20"/>
  <c r="Q70" i="20"/>
  <c r="P70" i="20"/>
  <c r="E70" i="20"/>
  <c r="S69" i="20"/>
  <c r="R69" i="20"/>
  <c r="Q69" i="20"/>
  <c r="P69" i="20"/>
  <c r="E69" i="20"/>
  <c r="V67" i="20"/>
  <c r="O67" i="20"/>
  <c r="N67" i="20"/>
  <c r="M67" i="20"/>
  <c r="L67" i="20"/>
  <c r="K67" i="20"/>
  <c r="S67" i="20" s="1"/>
  <c r="J67" i="20"/>
  <c r="I67" i="20"/>
  <c r="H67" i="20"/>
  <c r="G67" i="20"/>
  <c r="F67" i="20"/>
  <c r="C67" i="20"/>
  <c r="B67" i="20"/>
  <c r="V66" i="20"/>
  <c r="O66" i="20"/>
  <c r="N66" i="20"/>
  <c r="M66" i="20"/>
  <c r="L66" i="20"/>
  <c r="K66" i="20"/>
  <c r="S66" i="20" s="1"/>
  <c r="J66" i="20"/>
  <c r="R66" i="20" s="1"/>
  <c r="I66" i="20"/>
  <c r="H66" i="20"/>
  <c r="P66" i="20" s="1"/>
  <c r="G66" i="20"/>
  <c r="F66" i="20"/>
  <c r="C66" i="20"/>
  <c r="B66" i="20"/>
  <c r="U65" i="20"/>
  <c r="S65" i="20"/>
  <c r="R65" i="20"/>
  <c r="Q65" i="20"/>
  <c r="P65" i="20"/>
  <c r="E65" i="20"/>
  <c r="T65" i="20" s="1"/>
  <c r="S64" i="20"/>
  <c r="R64" i="20"/>
  <c r="Q64" i="20"/>
  <c r="P64" i="20"/>
  <c r="E64" i="20"/>
  <c r="S63" i="20"/>
  <c r="R63" i="20"/>
  <c r="Q63" i="20"/>
  <c r="P63" i="20"/>
  <c r="E63" i="20"/>
  <c r="S62" i="20"/>
  <c r="R62" i="20"/>
  <c r="Q62" i="20"/>
  <c r="P62" i="20"/>
  <c r="E62" i="20"/>
  <c r="U62" i="20" s="1"/>
  <c r="S61" i="20"/>
  <c r="R61" i="20"/>
  <c r="Q61" i="20"/>
  <c r="P61" i="20"/>
  <c r="E61" i="20"/>
  <c r="V59" i="20"/>
  <c r="O59" i="20"/>
  <c r="N59" i="20"/>
  <c r="M59" i="20"/>
  <c r="L59" i="20"/>
  <c r="K59" i="20"/>
  <c r="S59" i="20" s="1"/>
  <c r="J59" i="20"/>
  <c r="R59" i="20" s="1"/>
  <c r="I59" i="20"/>
  <c r="H59" i="20"/>
  <c r="G59" i="20"/>
  <c r="F59" i="20"/>
  <c r="C59" i="20"/>
  <c r="B59" i="20"/>
  <c r="E59" i="20" s="1"/>
  <c r="S58" i="20"/>
  <c r="R58" i="20"/>
  <c r="Q58" i="20"/>
  <c r="P58" i="20"/>
  <c r="E58" i="20"/>
  <c r="U58" i="20" s="1"/>
  <c r="S57" i="20"/>
  <c r="R57" i="20"/>
  <c r="Q57" i="20"/>
  <c r="P57" i="20"/>
  <c r="E57" i="20"/>
  <c r="S56" i="20"/>
  <c r="R56" i="20"/>
  <c r="Q56" i="20"/>
  <c r="P56" i="20"/>
  <c r="E56" i="20"/>
  <c r="U55" i="20"/>
  <c r="T55" i="20"/>
  <c r="S55" i="20"/>
  <c r="R55" i="20"/>
  <c r="Q55" i="20"/>
  <c r="P55" i="20"/>
  <c r="E55" i="20"/>
  <c r="V53" i="20"/>
  <c r="O53" i="20"/>
  <c r="N53" i="20"/>
  <c r="M53" i="20"/>
  <c r="L53" i="20"/>
  <c r="K53" i="20"/>
  <c r="S53" i="20" s="1"/>
  <c r="J53" i="20"/>
  <c r="R53" i="20" s="1"/>
  <c r="I53" i="20"/>
  <c r="H53" i="20"/>
  <c r="G53" i="20"/>
  <c r="F53" i="20"/>
  <c r="C53" i="20"/>
  <c r="B53" i="20"/>
  <c r="S52" i="20"/>
  <c r="R52" i="20"/>
  <c r="Q52" i="20"/>
  <c r="P52" i="20"/>
  <c r="E52" i="20"/>
  <c r="S51" i="20"/>
  <c r="R51" i="20"/>
  <c r="Q51" i="20"/>
  <c r="P51" i="20"/>
  <c r="E51" i="20"/>
  <c r="U51" i="20" s="1"/>
  <c r="S50" i="20"/>
  <c r="R50" i="20"/>
  <c r="Q50" i="20"/>
  <c r="P50" i="20"/>
  <c r="E50" i="20"/>
  <c r="U49" i="20"/>
  <c r="T49" i="20"/>
  <c r="S49" i="20"/>
  <c r="R49" i="20"/>
  <c r="Q49" i="20"/>
  <c r="P49" i="20"/>
  <c r="E49" i="20"/>
  <c r="T48" i="20"/>
  <c r="S48" i="20"/>
  <c r="R48" i="20"/>
  <c r="Q48" i="20"/>
  <c r="P48" i="20"/>
  <c r="E48" i="20"/>
  <c r="U48" i="20" s="1"/>
  <c r="U47" i="20"/>
  <c r="S47" i="20"/>
  <c r="R47" i="20"/>
  <c r="Q47" i="20"/>
  <c r="P47" i="20"/>
  <c r="E47" i="20"/>
  <c r="T47" i="20" s="1"/>
  <c r="S46" i="20"/>
  <c r="R46" i="20"/>
  <c r="Q46" i="20"/>
  <c r="P46" i="20"/>
  <c r="E46" i="20"/>
  <c r="U46" i="20" s="1"/>
  <c r="S45" i="20"/>
  <c r="R45" i="20"/>
  <c r="Q45" i="20"/>
  <c r="P45" i="20"/>
  <c r="E45" i="20"/>
  <c r="U44" i="20"/>
  <c r="S44" i="20"/>
  <c r="R44" i="20"/>
  <c r="Q44" i="20"/>
  <c r="P44" i="20"/>
  <c r="E44" i="20"/>
  <c r="T44" i="20" s="1"/>
  <c r="S43" i="20"/>
  <c r="R43" i="20"/>
  <c r="Q43" i="20"/>
  <c r="P43" i="20"/>
  <c r="E43" i="20"/>
  <c r="S42" i="20"/>
  <c r="R42" i="20"/>
  <c r="Q42" i="20"/>
  <c r="P42" i="20"/>
  <c r="E42" i="20"/>
  <c r="U42" i="20" s="1"/>
  <c r="V40" i="20"/>
  <c r="O40" i="20"/>
  <c r="N40" i="20"/>
  <c r="M40" i="20"/>
  <c r="L40" i="20"/>
  <c r="K40" i="20"/>
  <c r="S40" i="20" s="1"/>
  <c r="J40" i="20"/>
  <c r="R40" i="20" s="1"/>
  <c r="I40" i="20"/>
  <c r="Q40" i="20" s="1"/>
  <c r="H40" i="20"/>
  <c r="G40" i="20"/>
  <c r="F40" i="20"/>
  <c r="C40" i="20"/>
  <c r="B40" i="20"/>
  <c r="E40" i="20" s="1"/>
  <c r="T39" i="20"/>
  <c r="S39" i="20"/>
  <c r="R39" i="20"/>
  <c r="Q39" i="20"/>
  <c r="P39" i="20"/>
  <c r="E39" i="20"/>
  <c r="U39" i="20" s="1"/>
  <c r="S38" i="20"/>
  <c r="R38" i="20"/>
  <c r="Q38" i="20"/>
  <c r="U38" i="20" s="1"/>
  <c r="P38" i="20"/>
  <c r="E38" i="20"/>
  <c r="T38" i="20" s="1"/>
  <c r="T37" i="20"/>
  <c r="S37" i="20"/>
  <c r="R37" i="20"/>
  <c r="Q37" i="20"/>
  <c r="P37" i="20"/>
  <c r="E37" i="20"/>
  <c r="U37" i="20" s="1"/>
  <c r="S36" i="20"/>
  <c r="R36" i="20"/>
  <c r="Q36" i="20"/>
  <c r="P36" i="20"/>
  <c r="E36" i="20"/>
  <c r="U36" i="20" s="1"/>
  <c r="U35" i="20"/>
  <c r="S35" i="20"/>
  <c r="R35" i="20"/>
  <c r="Q35" i="20"/>
  <c r="P35" i="20"/>
  <c r="E35" i="20"/>
  <c r="T35" i="20" s="1"/>
  <c r="V33" i="20"/>
  <c r="O33" i="20"/>
  <c r="N33" i="20"/>
  <c r="M33" i="20"/>
  <c r="L33" i="20"/>
  <c r="K33" i="20"/>
  <c r="S33" i="20" s="1"/>
  <c r="J33" i="20"/>
  <c r="R33" i="20" s="1"/>
  <c r="I33" i="20"/>
  <c r="H33" i="20"/>
  <c r="G33" i="20"/>
  <c r="F33" i="20"/>
  <c r="C33" i="20"/>
  <c r="B33" i="20"/>
  <c r="S32" i="20"/>
  <c r="R32" i="20"/>
  <c r="Q32" i="20"/>
  <c r="P32" i="20"/>
  <c r="E32" i="20"/>
  <c r="V30" i="20"/>
  <c r="O30" i="20"/>
  <c r="N30" i="20"/>
  <c r="M30" i="20"/>
  <c r="L30" i="20"/>
  <c r="K30" i="20"/>
  <c r="S30" i="20" s="1"/>
  <c r="J30" i="20"/>
  <c r="R30" i="20" s="1"/>
  <c r="I30" i="20"/>
  <c r="Q30" i="20" s="1"/>
  <c r="H30" i="20"/>
  <c r="G30" i="20"/>
  <c r="F30" i="20"/>
  <c r="C30" i="20"/>
  <c r="E30" i="20" s="1"/>
  <c r="B30" i="20"/>
  <c r="U29" i="20"/>
  <c r="T29" i="20"/>
  <c r="S29" i="20"/>
  <c r="R29" i="20"/>
  <c r="Q29" i="20"/>
  <c r="P29" i="20"/>
  <c r="E29" i="20"/>
  <c r="S28" i="20"/>
  <c r="R28" i="20"/>
  <c r="Q28" i="20"/>
  <c r="P28" i="20"/>
  <c r="E28" i="20"/>
  <c r="U28" i="20" s="1"/>
  <c r="S27" i="20"/>
  <c r="R27" i="20"/>
  <c r="Q27" i="20"/>
  <c r="P27" i="20"/>
  <c r="E27" i="20"/>
  <c r="S26" i="20"/>
  <c r="R26" i="20"/>
  <c r="Q26" i="20"/>
  <c r="P26" i="20"/>
  <c r="E26" i="20"/>
  <c r="U26" i="20" s="1"/>
  <c r="V24" i="20"/>
  <c r="O24" i="20"/>
  <c r="N24" i="20"/>
  <c r="M24" i="20"/>
  <c r="L24" i="20"/>
  <c r="K24" i="20"/>
  <c r="S24" i="20" s="1"/>
  <c r="J24" i="20"/>
  <c r="R24" i="20" s="1"/>
  <c r="I24" i="20"/>
  <c r="H24" i="20"/>
  <c r="P24" i="20" s="1"/>
  <c r="G24" i="20"/>
  <c r="F24" i="20"/>
  <c r="C24" i="20"/>
  <c r="B24" i="20"/>
  <c r="E24" i="20" s="1"/>
  <c r="U23" i="20"/>
  <c r="S23" i="20"/>
  <c r="R23" i="20"/>
  <c r="Q23" i="20"/>
  <c r="P23" i="20"/>
  <c r="E23" i="20"/>
  <c r="T23" i="20" s="1"/>
  <c r="S22" i="20"/>
  <c r="R22" i="20"/>
  <c r="Q22" i="20"/>
  <c r="P22" i="20"/>
  <c r="E22" i="20"/>
  <c r="U22" i="20" s="1"/>
  <c r="S21" i="20"/>
  <c r="R21" i="20"/>
  <c r="Q21" i="20"/>
  <c r="P21" i="20"/>
  <c r="E21" i="20"/>
  <c r="U20" i="20"/>
  <c r="S20" i="20"/>
  <c r="R20" i="20"/>
  <c r="Q20" i="20"/>
  <c r="P20" i="20"/>
  <c r="E20" i="20"/>
  <c r="T20" i="20" s="1"/>
  <c r="S19" i="20"/>
  <c r="R19" i="20"/>
  <c r="Q19" i="20"/>
  <c r="P19" i="20"/>
  <c r="E19" i="20"/>
  <c r="S18" i="20"/>
  <c r="R18" i="20"/>
  <c r="Q18" i="20"/>
  <c r="P18" i="20"/>
  <c r="E18" i="20"/>
  <c r="U18" i="20" s="1"/>
  <c r="U17" i="20"/>
  <c r="S17" i="20"/>
  <c r="R17" i="20"/>
  <c r="Q17" i="20"/>
  <c r="P17" i="20"/>
  <c r="E17" i="20"/>
  <c r="T17" i="20" s="1"/>
  <c r="V15" i="20"/>
  <c r="O15" i="20"/>
  <c r="N15" i="20"/>
  <c r="M15" i="20"/>
  <c r="L15" i="20"/>
  <c r="K15" i="20"/>
  <c r="S15" i="20" s="1"/>
  <c r="J15" i="20"/>
  <c r="I15" i="20"/>
  <c r="H15" i="20"/>
  <c r="P15" i="20" s="1"/>
  <c r="G15" i="20"/>
  <c r="F15" i="20"/>
  <c r="C15" i="20"/>
  <c r="B15" i="20"/>
  <c r="E15" i="20" s="1"/>
  <c r="U14" i="20"/>
  <c r="T14" i="20"/>
  <c r="S14" i="20"/>
  <c r="R14" i="20"/>
  <c r="Q14" i="20"/>
  <c r="P14" i="20"/>
  <c r="E14" i="20"/>
  <c r="U13" i="20"/>
  <c r="T13" i="20"/>
  <c r="S13" i="20"/>
  <c r="R13" i="20"/>
  <c r="Q13" i="20"/>
  <c r="P13" i="20"/>
  <c r="E13" i="20"/>
  <c r="S12" i="20"/>
  <c r="R12" i="20"/>
  <c r="Q12" i="20"/>
  <c r="P12" i="20"/>
  <c r="E12" i="20"/>
  <c r="U12" i="20" s="1"/>
  <c r="S11" i="20"/>
  <c r="R11" i="20"/>
  <c r="Q11" i="20"/>
  <c r="P11" i="20"/>
  <c r="E11" i="20"/>
  <c r="T11" i="20" s="1"/>
  <c r="S10" i="20"/>
  <c r="R10" i="20"/>
  <c r="Q10" i="20"/>
  <c r="P10" i="20"/>
  <c r="E10" i="20"/>
  <c r="U10" i="20" s="1"/>
  <c r="S9" i="20"/>
  <c r="R9" i="20"/>
  <c r="Q9" i="20"/>
  <c r="P9" i="20"/>
  <c r="E9" i="20"/>
  <c r="S94" i="19"/>
  <c r="R94" i="19"/>
  <c r="Q94" i="19"/>
  <c r="P94" i="19"/>
  <c r="E94" i="19"/>
  <c r="U93" i="19"/>
  <c r="T93" i="19"/>
  <c r="S93" i="19"/>
  <c r="R93" i="19"/>
  <c r="Q93" i="19"/>
  <c r="P93" i="19"/>
  <c r="E93" i="19"/>
  <c r="U92" i="19"/>
  <c r="T92" i="19"/>
  <c r="S92" i="19"/>
  <c r="R92" i="19"/>
  <c r="Q92" i="19"/>
  <c r="P92" i="19"/>
  <c r="E92" i="19"/>
  <c r="T91" i="19"/>
  <c r="S91" i="19"/>
  <c r="R91" i="19"/>
  <c r="Q91" i="19"/>
  <c r="P91" i="19"/>
  <c r="E91" i="19"/>
  <c r="U91" i="19" s="1"/>
  <c r="T90" i="19"/>
  <c r="S90" i="19"/>
  <c r="R90" i="19"/>
  <c r="Q90" i="19"/>
  <c r="P90" i="19"/>
  <c r="E90" i="19"/>
  <c r="U90" i="19" s="1"/>
  <c r="S89" i="19"/>
  <c r="R89" i="19"/>
  <c r="Q89" i="19"/>
  <c r="P89" i="19"/>
  <c r="E89" i="19"/>
  <c r="S88" i="19"/>
  <c r="R88" i="19"/>
  <c r="Q88" i="19"/>
  <c r="P88" i="19"/>
  <c r="E88" i="19"/>
  <c r="U88" i="19" s="1"/>
  <c r="S87" i="19"/>
  <c r="R87" i="19"/>
  <c r="Q87" i="19"/>
  <c r="P87" i="19"/>
  <c r="E87" i="19"/>
  <c r="V73" i="19"/>
  <c r="O73" i="19"/>
  <c r="N73" i="19"/>
  <c r="M73" i="19"/>
  <c r="L73" i="19"/>
  <c r="K73" i="19"/>
  <c r="S73" i="19" s="1"/>
  <c r="J73" i="19"/>
  <c r="I73" i="19"/>
  <c r="H73" i="19"/>
  <c r="G73" i="19"/>
  <c r="F73" i="19"/>
  <c r="C73" i="19"/>
  <c r="B73" i="19"/>
  <c r="V72" i="19"/>
  <c r="O72" i="19"/>
  <c r="N72" i="19"/>
  <c r="M72" i="19"/>
  <c r="L72" i="19"/>
  <c r="K72" i="19"/>
  <c r="S72" i="19" s="1"/>
  <c r="J72" i="19"/>
  <c r="R72" i="19" s="1"/>
  <c r="I72" i="19"/>
  <c r="H72" i="19"/>
  <c r="G72" i="19"/>
  <c r="F72" i="19"/>
  <c r="C72" i="19"/>
  <c r="B72" i="19"/>
  <c r="E72" i="19" s="1"/>
  <c r="V71" i="19"/>
  <c r="O71" i="19"/>
  <c r="N71" i="19"/>
  <c r="M71" i="19"/>
  <c r="L71" i="19"/>
  <c r="K71" i="19"/>
  <c r="S71" i="19" s="1"/>
  <c r="J71" i="19"/>
  <c r="R71" i="19" s="1"/>
  <c r="I71" i="19"/>
  <c r="H71" i="19"/>
  <c r="G71" i="19"/>
  <c r="F71" i="19"/>
  <c r="C71" i="19"/>
  <c r="B71" i="19"/>
  <c r="S70" i="19"/>
  <c r="R70" i="19"/>
  <c r="Q70" i="19"/>
  <c r="P70" i="19"/>
  <c r="E70" i="19"/>
  <c r="S69" i="19"/>
  <c r="R69" i="19"/>
  <c r="Q69" i="19"/>
  <c r="P69" i="19"/>
  <c r="E69" i="19"/>
  <c r="U69" i="19" s="1"/>
  <c r="V67" i="19"/>
  <c r="O67" i="19"/>
  <c r="N67" i="19"/>
  <c r="M67" i="19"/>
  <c r="L67" i="19"/>
  <c r="K67" i="19"/>
  <c r="S67" i="19" s="1"/>
  <c r="J67" i="19"/>
  <c r="I67" i="19"/>
  <c r="H67" i="19"/>
  <c r="G67" i="19"/>
  <c r="F67" i="19"/>
  <c r="C67" i="19"/>
  <c r="B67" i="19"/>
  <c r="V66" i="19"/>
  <c r="S66" i="19"/>
  <c r="O66" i="19"/>
  <c r="N66" i="19"/>
  <c r="M66" i="19"/>
  <c r="L66" i="19"/>
  <c r="K66" i="19"/>
  <c r="J66" i="19"/>
  <c r="R66" i="19" s="1"/>
  <c r="I66" i="19"/>
  <c r="H66" i="19"/>
  <c r="P66" i="19" s="1"/>
  <c r="G66" i="19"/>
  <c r="F66" i="19"/>
  <c r="C66" i="19"/>
  <c r="B66" i="19"/>
  <c r="S65" i="19"/>
  <c r="R65" i="19"/>
  <c r="Q65" i="19"/>
  <c r="P65" i="19"/>
  <c r="E65" i="19"/>
  <c r="S64" i="19"/>
  <c r="R64" i="19"/>
  <c r="Q64" i="19"/>
  <c r="P64" i="19"/>
  <c r="E64" i="19"/>
  <c r="U64" i="19" s="1"/>
  <c r="S63" i="19"/>
  <c r="R63" i="19"/>
  <c r="Q63" i="19"/>
  <c r="P63" i="19"/>
  <c r="E63" i="19"/>
  <c r="U62" i="19"/>
  <c r="T62" i="19"/>
  <c r="S62" i="19"/>
  <c r="R62" i="19"/>
  <c r="Q62" i="19"/>
  <c r="P62" i="19"/>
  <c r="E62" i="19"/>
  <c r="U61" i="19"/>
  <c r="T61" i="19"/>
  <c r="S61" i="19"/>
  <c r="R61" i="19"/>
  <c r="Q61" i="19"/>
  <c r="P61" i="19"/>
  <c r="E61" i="19"/>
  <c r="V59" i="19"/>
  <c r="O59" i="19"/>
  <c r="N59" i="19"/>
  <c r="M59" i="19"/>
  <c r="L59" i="19"/>
  <c r="K59" i="19"/>
  <c r="S59" i="19" s="1"/>
  <c r="J59" i="19"/>
  <c r="R59" i="19" s="1"/>
  <c r="I59" i="19"/>
  <c r="H59" i="19"/>
  <c r="G59" i="19"/>
  <c r="F59" i="19"/>
  <c r="C59" i="19"/>
  <c r="B59" i="19"/>
  <c r="S58" i="19"/>
  <c r="R58" i="19"/>
  <c r="Q58" i="19"/>
  <c r="P58" i="19"/>
  <c r="E58" i="19"/>
  <c r="U58" i="19" s="1"/>
  <c r="U57" i="19"/>
  <c r="T57" i="19"/>
  <c r="S57" i="19"/>
  <c r="R57" i="19"/>
  <c r="Q57" i="19"/>
  <c r="P57" i="19"/>
  <c r="E57" i="19"/>
  <c r="U56" i="19"/>
  <c r="T56" i="19"/>
  <c r="S56" i="19"/>
  <c r="R56" i="19"/>
  <c r="Q56" i="19"/>
  <c r="P56" i="19"/>
  <c r="E56" i="19"/>
  <c r="S55" i="19"/>
  <c r="R55" i="19"/>
  <c r="Q55" i="19"/>
  <c r="P55" i="19"/>
  <c r="E55" i="19"/>
  <c r="U55" i="19" s="1"/>
  <c r="V53" i="19"/>
  <c r="O53" i="19"/>
  <c r="N53" i="19"/>
  <c r="M53" i="19"/>
  <c r="L53" i="19"/>
  <c r="K53" i="19"/>
  <c r="S53" i="19" s="1"/>
  <c r="J53" i="19"/>
  <c r="I53" i="19"/>
  <c r="H53" i="19"/>
  <c r="G53" i="19"/>
  <c r="F53" i="19"/>
  <c r="C53" i="19"/>
  <c r="B53" i="19"/>
  <c r="E53" i="19" s="1"/>
  <c r="U52" i="19"/>
  <c r="T52" i="19"/>
  <c r="S52" i="19"/>
  <c r="R52" i="19"/>
  <c r="Q52" i="19"/>
  <c r="P52" i="19"/>
  <c r="E52" i="19"/>
  <c r="S51" i="19"/>
  <c r="R51" i="19"/>
  <c r="Q51" i="19"/>
  <c r="P51" i="19"/>
  <c r="E51" i="19"/>
  <c r="S50" i="19"/>
  <c r="R50" i="19"/>
  <c r="Q50" i="19"/>
  <c r="P50" i="19"/>
  <c r="E50" i="19"/>
  <c r="U49" i="19"/>
  <c r="S49" i="19"/>
  <c r="R49" i="19"/>
  <c r="Q49" i="19"/>
  <c r="P49" i="19"/>
  <c r="E49" i="19"/>
  <c r="T49" i="19" s="1"/>
  <c r="U48" i="19"/>
  <c r="T48" i="19"/>
  <c r="S48" i="19"/>
  <c r="R48" i="19"/>
  <c r="Q48" i="19"/>
  <c r="P48" i="19"/>
  <c r="E48" i="19"/>
  <c r="S47" i="19"/>
  <c r="R47" i="19"/>
  <c r="Q47" i="19"/>
  <c r="P47" i="19"/>
  <c r="E47" i="19"/>
  <c r="U47" i="19" s="1"/>
  <c r="S46" i="19"/>
  <c r="R46" i="19"/>
  <c r="Q46" i="19"/>
  <c r="P46" i="19"/>
  <c r="E46" i="19"/>
  <c r="S45" i="19"/>
  <c r="R45" i="19"/>
  <c r="Q45" i="19"/>
  <c r="P45" i="19"/>
  <c r="E45" i="19"/>
  <c r="U45" i="19" s="1"/>
  <c r="S44" i="19"/>
  <c r="R44" i="19"/>
  <c r="Q44" i="19"/>
  <c r="P44" i="19"/>
  <c r="E44" i="19"/>
  <c r="T44" i="19" s="1"/>
  <c r="S43" i="19"/>
  <c r="R43" i="19"/>
  <c r="Q43" i="19"/>
  <c r="P43" i="19"/>
  <c r="E43" i="19"/>
  <c r="S42" i="19"/>
  <c r="R42" i="19"/>
  <c r="Q42" i="19"/>
  <c r="P42" i="19"/>
  <c r="E42" i="19"/>
  <c r="V40" i="19"/>
  <c r="O40" i="19"/>
  <c r="N40" i="19"/>
  <c r="M40" i="19"/>
  <c r="L40" i="19"/>
  <c r="K40" i="19"/>
  <c r="S40" i="19" s="1"/>
  <c r="J40" i="19"/>
  <c r="R40" i="19" s="1"/>
  <c r="I40" i="19"/>
  <c r="H40" i="19"/>
  <c r="G40" i="19"/>
  <c r="F40" i="19"/>
  <c r="C40" i="19"/>
  <c r="B40" i="19"/>
  <c r="E40" i="19" s="1"/>
  <c r="S39" i="19"/>
  <c r="R39" i="19"/>
  <c r="Q39" i="19"/>
  <c r="P39" i="19"/>
  <c r="E39" i="19"/>
  <c r="U39" i="19" s="1"/>
  <c r="S38" i="19"/>
  <c r="R38" i="19"/>
  <c r="Q38" i="19"/>
  <c r="P38" i="19"/>
  <c r="E38" i="19"/>
  <c r="S37" i="19"/>
  <c r="R37" i="19"/>
  <c r="Q37" i="19"/>
  <c r="P37" i="19"/>
  <c r="E37" i="19"/>
  <c r="U36" i="19"/>
  <c r="T36" i="19"/>
  <c r="S36" i="19"/>
  <c r="R36" i="19"/>
  <c r="Q36" i="19"/>
  <c r="P36" i="19"/>
  <c r="E36" i="19"/>
  <c r="U35" i="19"/>
  <c r="T35" i="19"/>
  <c r="S35" i="19"/>
  <c r="R35" i="19"/>
  <c r="Q35" i="19"/>
  <c r="P35" i="19"/>
  <c r="E35" i="19"/>
  <c r="V33" i="19"/>
  <c r="O33" i="19"/>
  <c r="N33" i="19"/>
  <c r="M33" i="19"/>
  <c r="L33" i="19"/>
  <c r="K33" i="19"/>
  <c r="S33" i="19" s="1"/>
  <c r="J33" i="19"/>
  <c r="R33" i="19" s="1"/>
  <c r="I33" i="19"/>
  <c r="H33" i="19"/>
  <c r="G33" i="19"/>
  <c r="F33" i="19"/>
  <c r="C33" i="19"/>
  <c r="B33" i="19"/>
  <c r="S32" i="19"/>
  <c r="R32" i="19"/>
  <c r="Q32" i="19"/>
  <c r="P32" i="19"/>
  <c r="E32" i="19"/>
  <c r="V30" i="19"/>
  <c r="O30" i="19"/>
  <c r="N30" i="19"/>
  <c r="M30" i="19"/>
  <c r="L30" i="19"/>
  <c r="K30" i="19"/>
  <c r="S30" i="19" s="1"/>
  <c r="J30" i="19"/>
  <c r="R30" i="19" s="1"/>
  <c r="I30" i="19"/>
  <c r="H30" i="19"/>
  <c r="G30" i="19"/>
  <c r="F30" i="19"/>
  <c r="C30" i="19"/>
  <c r="B30" i="19"/>
  <c r="E30" i="19" s="1"/>
  <c r="U29" i="19"/>
  <c r="S29" i="19"/>
  <c r="R29" i="19"/>
  <c r="Q29" i="19"/>
  <c r="P29" i="19"/>
  <c r="E29" i="19"/>
  <c r="T29" i="19" s="1"/>
  <c r="T28" i="19"/>
  <c r="S28" i="19"/>
  <c r="R28" i="19"/>
  <c r="Q28" i="19"/>
  <c r="P28" i="19"/>
  <c r="E28" i="19"/>
  <c r="U28" i="19" s="1"/>
  <c r="U27" i="19"/>
  <c r="S27" i="19"/>
  <c r="R27" i="19"/>
  <c r="Q27" i="19"/>
  <c r="P27" i="19"/>
  <c r="E27" i="19"/>
  <c r="T27" i="19" s="1"/>
  <c r="U26" i="19"/>
  <c r="T26" i="19"/>
  <c r="S26" i="19"/>
  <c r="R26" i="19"/>
  <c r="Q26" i="19"/>
  <c r="P26" i="19"/>
  <c r="E26" i="19"/>
  <c r="V24" i="19"/>
  <c r="O24" i="19"/>
  <c r="N24" i="19"/>
  <c r="M24" i="19"/>
  <c r="L24" i="19"/>
  <c r="K24" i="19"/>
  <c r="S24" i="19" s="1"/>
  <c r="J24" i="19"/>
  <c r="R24" i="19" s="1"/>
  <c r="I24" i="19"/>
  <c r="H24" i="19"/>
  <c r="G24" i="19"/>
  <c r="F24" i="19"/>
  <c r="C24" i="19"/>
  <c r="B24" i="19"/>
  <c r="E24" i="19" s="1"/>
  <c r="U23" i="19"/>
  <c r="T23" i="19"/>
  <c r="S23" i="19"/>
  <c r="R23" i="19"/>
  <c r="Q23" i="19"/>
  <c r="P23" i="19"/>
  <c r="E23" i="19"/>
  <c r="U22" i="19"/>
  <c r="T22" i="19"/>
  <c r="S22" i="19"/>
  <c r="R22" i="19"/>
  <c r="Q22" i="19"/>
  <c r="P22" i="19"/>
  <c r="E22" i="19"/>
  <c r="T21" i="19"/>
  <c r="S21" i="19"/>
  <c r="R21" i="19"/>
  <c r="Q21" i="19"/>
  <c r="P21" i="19"/>
  <c r="E21" i="19"/>
  <c r="U21" i="19" s="1"/>
  <c r="U20" i="19"/>
  <c r="S20" i="19"/>
  <c r="R20" i="19"/>
  <c r="Q20" i="19"/>
  <c r="P20" i="19"/>
  <c r="E20" i="19"/>
  <c r="T20" i="19" s="1"/>
  <c r="S19" i="19"/>
  <c r="R19" i="19"/>
  <c r="Q19" i="19"/>
  <c r="P19" i="19"/>
  <c r="E19" i="19"/>
  <c r="U19" i="19" s="1"/>
  <c r="S18" i="19"/>
  <c r="R18" i="19"/>
  <c r="Q18" i="19"/>
  <c r="P18" i="19"/>
  <c r="E18" i="19"/>
  <c r="S17" i="19"/>
  <c r="R17" i="19"/>
  <c r="Q17" i="19"/>
  <c r="P17" i="19"/>
  <c r="E17" i="19"/>
  <c r="T17" i="19" s="1"/>
  <c r="V15" i="19"/>
  <c r="O15" i="19"/>
  <c r="N15" i="19"/>
  <c r="M15" i="19"/>
  <c r="L15" i="19"/>
  <c r="K15" i="19"/>
  <c r="S15" i="19" s="1"/>
  <c r="J15" i="19"/>
  <c r="I15" i="19"/>
  <c r="H15" i="19"/>
  <c r="G15" i="19"/>
  <c r="F15" i="19"/>
  <c r="C15" i="19"/>
  <c r="B15" i="19"/>
  <c r="S14" i="19"/>
  <c r="R14" i="19"/>
  <c r="Q14" i="19"/>
  <c r="P14" i="19"/>
  <c r="E14" i="19"/>
  <c r="S13" i="19"/>
  <c r="R13" i="19"/>
  <c r="Q13" i="19"/>
  <c r="P13" i="19"/>
  <c r="E13" i="19"/>
  <c r="T13" i="19" s="1"/>
  <c r="U12" i="19"/>
  <c r="T12" i="19"/>
  <c r="S12" i="19"/>
  <c r="R12" i="19"/>
  <c r="Q12" i="19"/>
  <c r="P12" i="19"/>
  <c r="E12" i="19"/>
  <c r="S11" i="19"/>
  <c r="R11" i="19"/>
  <c r="Q11" i="19"/>
  <c r="P11" i="19"/>
  <c r="E11" i="19"/>
  <c r="S10" i="19"/>
  <c r="R10" i="19"/>
  <c r="Q10" i="19"/>
  <c r="P10" i="19"/>
  <c r="E10" i="19"/>
  <c r="U10" i="19" s="1"/>
  <c r="S9" i="19"/>
  <c r="R9" i="19"/>
  <c r="Q9" i="19"/>
  <c r="P9" i="19"/>
  <c r="E9" i="19"/>
  <c r="T9" i="19" s="1"/>
  <c r="U94" i="18"/>
  <c r="T94" i="18"/>
  <c r="S94" i="18"/>
  <c r="R94" i="18"/>
  <c r="Q94" i="18"/>
  <c r="P94" i="18"/>
  <c r="E94" i="18"/>
  <c r="S93" i="18"/>
  <c r="R93" i="18"/>
  <c r="Q93" i="18"/>
  <c r="P93" i="18"/>
  <c r="E93" i="18"/>
  <c r="U93" i="18" s="1"/>
  <c r="S92" i="18"/>
  <c r="R92" i="18"/>
  <c r="Q92" i="18"/>
  <c r="P92" i="18"/>
  <c r="E92" i="18"/>
  <c r="U91" i="18"/>
  <c r="S91" i="18"/>
  <c r="R91" i="18"/>
  <c r="Q91" i="18"/>
  <c r="P91" i="18"/>
  <c r="E91" i="18"/>
  <c r="T91" i="18" s="1"/>
  <c r="U90" i="18"/>
  <c r="T90" i="18"/>
  <c r="S90" i="18"/>
  <c r="R90" i="18"/>
  <c r="Q90" i="18"/>
  <c r="P90" i="18"/>
  <c r="E90" i="18"/>
  <c r="T89" i="18"/>
  <c r="S89" i="18"/>
  <c r="R89" i="18"/>
  <c r="Q89" i="18"/>
  <c r="P89" i="18"/>
  <c r="E89" i="18"/>
  <c r="U89" i="18" s="1"/>
  <c r="U88" i="18"/>
  <c r="S88" i="18"/>
  <c r="R88" i="18"/>
  <c r="Q88" i="18"/>
  <c r="P88" i="18"/>
  <c r="E88" i="18"/>
  <c r="T88" i="18" s="1"/>
  <c r="U87" i="18"/>
  <c r="T87" i="18"/>
  <c r="S87" i="18"/>
  <c r="R87" i="18"/>
  <c r="Q87" i="18"/>
  <c r="P87" i="18"/>
  <c r="E87" i="18"/>
  <c r="V73" i="18"/>
  <c r="O73" i="18"/>
  <c r="N73" i="18"/>
  <c r="M73" i="18"/>
  <c r="L73" i="18"/>
  <c r="K73" i="18"/>
  <c r="J73" i="18"/>
  <c r="R73" i="18" s="1"/>
  <c r="I73" i="18"/>
  <c r="H73" i="18"/>
  <c r="G73" i="18"/>
  <c r="F73" i="18"/>
  <c r="C73" i="18"/>
  <c r="B73" i="18"/>
  <c r="V72" i="18"/>
  <c r="R72" i="18"/>
  <c r="O72" i="18"/>
  <c r="N72" i="18"/>
  <c r="M72" i="18"/>
  <c r="L72" i="18"/>
  <c r="K72" i="18"/>
  <c r="J72" i="18"/>
  <c r="I72" i="18"/>
  <c r="Q72" i="18" s="1"/>
  <c r="H72" i="18"/>
  <c r="P72" i="18" s="1"/>
  <c r="G72" i="18"/>
  <c r="F72" i="18"/>
  <c r="C72" i="18"/>
  <c r="B72" i="18"/>
  <c r="E72" i="18" s="1"/>
  <c r="V71" i="18"/>
  <c r="O71" i="18"/>
  <c r="N71" i="18"/>
  <c r="M71" i="18"/>
  <c r="L71" i="18"/>
  <c r="K71" i="18"/>
  <c r="J71" i="18"/>
  <c r="I71" i="18"/>
  <c r="H71" i="18"/>
  <c r="G71" i="18"/>
  <c r="F71" i="18"/>
  <c r="C71" i="18"/>
  <c r="B71" i="18"/>
  <c r="S70" i="18"/>
  <c r="R70" i="18"/>
  <c r="Q70" i="18"/>
  <c r="P70" i="18"/>
  <c r="E70" i="18"/>
  <c r="U69" i="18"/>
  <c r="S69" i="18"/>
  <c r="R69" i="18"/>
  <c r="Q69" i="18"/>
  <c r="P69" i="18"/>
  <c r="E69" i="18"/>
  <c r="V67" i="18"/>
  <c r="O67" i="18"/>
  <c r="N67" i="18"/>
  <c r="M67" i="18"/>
  <c r="L67" i="18"/>
  <c r="K67" i="18"/>
  <c r="J67" i="18"/>
  <c r="I67" i="18"/>
  <c r="H67" i="18"/>
  <c r="G67" i="18"/>
  <c r="F67" i="18"/>
  <c r="C67" i="18"/>
  <c r="B67" i="18"/>
  <c r="V66" i="18"/>
  <c r="O66" i="18"/>
  <c r="N66" i="18"/>
  <c r="M66" i="18"/>
  <c r="L66" i="18"/>
  <c r="K66" i="18"/>
  <c r="S66" i="18" s="1"/>
  <c r="J66" i="18"/>
  <c r="R66" i="18" s="1"/>
  <c r="I66" i="18"/>
  <c r="H66" i="18"/>
  <c r="G66" i="18"/>
  <c r="F66" i="18"/>
  <c r="C66" i="18"/>
  <c r="B66" i="18"/>
  <c r="U65" i="18"/>
  <c r="S65" i="18"/>
  <c r="R65" i="18"/>
  <c r="Q65" i="18"/>
  <c r="P65" i="18"/>
  <c r="E65" i="18"/>
  <c r="T65" i="18" s="1"/>
  <c r="S64" i="18"/>
  <c r="R64" i="18"/>
  <c r="Q64" i="18"/>
  <c r="P64" i="18"/>
  <c r="E64" i="18"/>
  <c r="U64" i="18" s="1"/>
  <c r="S63" i="18"/>
  <c r="R63" i="18"/>
  <c r="Q63" i="18"/>
  <c r="P63" i="18"/>
  <c r="E63" i="18"/>
  <c r="S62" i="18"/>
  <c r="R62" i="18"/>
  <c r="Q62" i="18"/>
  <c r="P62" i="18"/>
  <c r="E62" i="18"/>
  <c r="U61" i="18"/>
  <c r="T61" i="18"/>
  <c r="S61" i="18"/>
  <c r="R61" i="18"/>
  <c r="Q61" i="18"/>
  <c r="P61" i="18"/>
  <c r="E61" i="18"/>
  <c r="V59" i="18"/>
  <c r="O59" i="18"/>
  <c r="N59" i="18"/>
  <c r="M59" i="18"/>
  <c r="L59" i="18"/>
  <c r="K59" i="18"/>
  <c r="S59" i="18" s="1"/>
  <c r="J59" i="18"/>
  <c r="R59" i="18" s="1"/>
  <c r="I59" i="18"/>
  <c r="H59" i="18"/>
  <c r="G59" i="18"/>
  <c r="F59" i="18"/>
  <c r="C59" i="18"/>
  <c r="B59" i="18"/>
  <c r="S58" i="18"/>
  <c r="R58" i="18"/>
  <c r="Q58" i="18"/>
  <c r="P58" i="18"/>
  <c r="E58" i="18"/>
  <c r="S57" i="18"/>
  <c r="R57" i="18"/>
  <c r="Q57" i="18"/>
  <c r="P57" i="18"/>
  <c r="E57" i="18"/>
  <c r="U57" i="18" s="1"/>
  <c r="U56" i="18"/>
  <c r="T56" i="18"/>
  <c r="S56" i="18"/>
  <c r="R56" i="18"/>
  <c r="Q56" i="18"/>
  <c r="P56" i="18"/>
  <c r="E56" i="18"/>
  <c r="T55" i="18"/>
  <c r="S55" i="18"/>
  <c r="R55" i="18"/>
  <c r="Q55" i="18"/>
  <c r="P55" i="18"/>
  <c r="E55" i="18"/>
  <c r="U55" i="18" s="1"/>
  <c r="V53" i="18"/>
  <c r="O53" i="18"/>
  <c r="N53" i="18"/>
  <c r="M53" i="18"/>
  <c r="L53" i="18"/>
  <c r="K53" i="18"/>
  <c r="S53" i="18" s="1"/>
  <c r="J53" i="18"/>
  <c r="R53" i="18" s="1"/>
  <c r="I53" i="18"/>
  <c r="H53" i="18"/>
  <c r="G53" i="18"/>
  <c r="F53" i="18"/>
  <c r="C53" i="18"/>
  <c r="B53" i="18"/>
  <c r="S52" i="18"/>
  <c r="R52" i="18"/>
  <c r="Q52" i="18"/>
  <c r="P52" i="18"/>
  <c r="E52" i="18"/>
  <c r="S51" i="18"/>
  <c r="R51" i="18"/>
  <c r="Q51" i="18"/>
  <c r="P51" i="18"/>
  <c r="E51" i="18"/>
  <c r="U51" i="18" s="1"/>
  <c r="U50" i="18"/>
  <c r="S50" i="18"/>
  <c r="R50" i="18"/>
  <c r="Q50" i="18"/>
  <c r="P50" i="18"/>
  <c r="E50" i="18"/>
  <c r="T50" i="18" s="1"/>
  <c r="U49" i="18"/>
  <c r="T49" i="18"/>
  <c r="S49" i="18"/>
  <c r="R49" i="18"/>
  <c r="Q49" i="18"/>
  <c r="P49" i="18"/>
  <c r="E49" i="18"/>
  <c r="S48" i="18"/>
  <c r="R48" i="18"/>
  <c r="Q48" i="18"/>
  <c r="P48" i="18"/>
  <c r="E48" i="18"/>
  <c r="U48" i="18" s="1"/>
  <c r="S47" i="18"/>
  <c r="R47" i="18"/>
  <c r="Q47" i="18"/>
  <c r="P47" i="18"/>
  <c r="E47" i="18"/>
  <c r="U46" i="18"/>
  <c r="S46" i="18"/>
  <c r="R46" i="18"/>
  <c r="Q46" i="18"/>
  <c r="P46" i="18"/>
  <c r="E46" i="18"/>
  <c r="T46" i="18" s="1"/>
  <c r="U45" i="18"/>
  <c r="T45" i="18"/>
  <c r="S45" i="18"/>
  <c r="R45" i="18"/>
  <c r="Q45" i="18"/>
  <c r="P45" i="18"/>
  <c r="E45" i="18"/>
  <c r="T44" i="18"/>
  <c r="S44" i="18"/>
  <c r="R44" i="18"/>
  <c r="Q44" i="18"/>
  <c r="P44" i="18"/>
  <c r="E44" i="18"/>
  <c r="U44" i="18" s="1"/>
  <c r="U43" i="18"/>
  <c r="S43" i="18"/>
  <c r="R43" i="18"/>
  <c r="Q43" i="18"/>
  <c r="P43" i="18"/>
  <c r="E43" i="18"/>
  <c r="T43" i="18" s="1"/>
  <c r="U42" i="18"/>
  <c r="T42" i="18"/>
  <c r="S42" i="18"/>
  <c r="R42" i="18"/>
  <c r="Q42" i="18"/>
  <c r="P42" i="18"/>
  <c r="E42" i="18"/>
  <c r="V40" i="18"/>
  <c r="O40" i="18"/>
  <c r="N40" i="18"/>
  <c r="M40" i="18"/>
  <c r="L40" i="18"/>
  <c r="K40" i="18"/>
  <c r="S40" i="18" s="1"/>
  <c r="J40" i="18"/>
  <c r="R40" i="18" s="1"/>
  <c r="I40" i="18"/>
  <c r="H40" i="18"/>
  <c r="G40" i="18"/>
  <c r="F40" i="18"/>
  <c r="C40" i="18"/>
  <c r="B40" i="18"/>
  <c r="E40" i="18" s="1"/>
  <c r="U39" i="18"/>
  <c r="T39" i="18"/>
  <c r="S39" i="18"/>
  <c r="R39" i="18"/>
  <c r="Q39" i="18"/>
  <c r="P39" i="18"/>
  <c r="E39" i="18"/>
  <c r="T38" i="18"/>
  <c r="S38" i="18"/>
  <c r="R38" i="18"/>
  <c r="Q38" i="18"/>
  <c r="P38" i="18"/>
  <c r="E38" i="18"/>
  <c r="U38" i="18" s="1"/>
  <c r="U37" i="18"/>
  <c r="S37" i="18"/>
  <c r="R37" i="18"/>
  <c r="Q37" i="18"/>
  <c r="P37" i="18"/>
  <c r="E37" i="18"/>
  <c r="T37" i="18" s="1"/>
  <c r="S36" i="18"/>
  <c r="R36" i="18"/>
  <c r="Q36" i="18"/>
  <c r="P36" i="18"/>
  <c r="E36" i="18"/>
  <c r="U36" i="18" s="1"/>
  <c r="S35" i="18"/>
  <c r="R35" i="18"/>
  <c r="Q35" i="18"/>
  <c r="P35" i="18"/>
  <c r="E35" i="18"/>
  <c r="V33" i="18"/>
  <c r="O33" i="18"/>
  <c r="N33" i="18"/>
  <c r="M33" i="18"/>
  <c r="L33" i="18"/>
  <c r="K33" i="18"/>
  <c r="J33" i="18"/>
  <c r="I33" i="18"/>
  <c r="H33" i="18"/>
  <c r="G33" i="18"/>
  <c r="F33" i="18"/>
  <c r="C33" i="18"/>
  <c r="E33" i="18" s="1"/>
  <c r="B33" i="18"/>
  <c r="S32" i="18"/>
  <c r="R32" i="18"/>
  <c r="Q32" i="18"/>
  <c r="P32" i="18"/>
  <c r="E32" i="18"/>
  <c r="U32" i="18" s="1"/>
  <c r="V30" i="18"/>
  <c r="O30" i="18"/>
  <c r="N30" i="18"/>
  <c r="M30" i="18"/>
  <c r="L30" i="18"/>
  <c r="K30" i="18"/>
  <c r="S30" i="18" s="1"/>
  <c r="J30" i="18"/>
  <c r="R30" i="18" s="1"/>
  <c r="I30" i="18"/>
  <c r="Q30" i="18" s="1"/>
  <c r="H30" i="18"/>
  <c r="G30" i="18"/>
  <c r="F30" i="18"/>
  <c r="C30" i="18"/>
  <c r="B30" i="18"/>
  <c r="E30" i="18" s="1"/>
  <c r="S29" i="18"/>
  <c r="R29" i="18"/>
  <c r="Q29" i="18"/>
  <c r="P29" i="18"/>
  <c r="E29" i="18"/>
  <c r="T29" i="18" s="1"/>
  <c r="S28" i="18"/>
  <c r="R28" i="18"/>
  <c r="Q28" i="18"/>
  <c r="P28" i="18"/>
  <c r="E28" i="18"/>
  <c r="U28" i="18" s="1"/>
  <c r="S27" i="18"/>
  <c r="R27" i="18"/>
  <c r="Q27" i="18"/>
  <c r="P27" i="18"/>
  <c r="E27" i="18"/>
  <c r="S26" i="18"/>
  <c r="R26" i="18"/>
  <c r="Q26" i="18"/>
  <c r="P26" i="18"/>
  <c r="E26" i="18"/>
  <c r="T26" i="18" s="1"/>
  <c r="V24" i="18"/>
  <c r="O24" i="18"/>
  <c r="N24" i="18"/>
  <c r="M24" i="18"/>
  <c r="L24" i="18"/>
  <c r="K24" i="18"/>
  <c r="J24" i="18"/>
  <c r="R24" i="18" s="1"/>
  <c r="I24" i="18"/>
  <c r="H24" i="18"/>
  <c r="G24" i="18"/>
  <c r="F24" i="18"/>
  <c r="C24" i="18"/>
  <c r="B24" i="18"/>
  <c r="S23" i="18"/>
  <c r="R23" i="18"/>
  <c r="Q23" i="18"/>
  <c r="P23" i="18"/>
  <c r="E23" i="18"/>
  <c r="S22" i="18"/>
  <c r="R22" i="18"/>
  <c r="Q22" i="18"/>
  <c r="P22" i="18"/>
  <c r="E22" i="18"/>
  <c r="T22" i="18" s="1"/>
  <c r="U21" i="18"/>
  <c r="T21" i="18"/>
  <c r="S21" i="18"/>
  <c r="R21" i="18"/>
  <c r="Q21" i="18"/>
  <c r="P21" i="18"/>
  <c r="E21" i="18"/>
  <c r="S20" i="18"/>
  <c r="R20" i="18"/>
  <c r="Q20" i="18"/>
  <c r="P20" i="18"/>
  <c r="E20" i="18"/>
  <c r="S19" i="18"/>
  <c r="R19" i="18"/>
  <c r="Q19" i="18"/>
  <c r="P19" i="18"/>
  <c r="E19" i="18"/>
  <c r="U19" i="18" s="1"/>
  <c r="T18" i="18"/>
  <c r="S18" i="18"/>
  <c r="R18" i="18"/>
  <c r="Q18" i="18"/>
  <c r="P18" i="18"/>
  <c r="E18" i="18"/>
  <c r="U18" i="18" s="1"/>
  <c r="U17" i="18"/>
  <c r="S17" i="18"/>
  <c r="R17" i="18"/>
  <c r="Q17" i="18"/>
  <c r="P17" i="18"/>
  <c r="E17" i="18"/>
  <c r="T17" i="18" s="1"/>
  <c r="V15" i="18"/>
  <c r="O15" i="18"/>
  <c r="N15" i="18"/>
  <c r="M15" i="18"/>
  <c r="L15" i="18"/>
  <c r="K15" i="18"/>
  <c r="J15" i="18"/>
  <c r="I15" i="18"/>
  <c r="H15" i="18"/>
  <c r="G15" i="18"/>
  <c r="F15" i="18"/>
  <c r="C15" i="18"/>
  <c r="B15" i="18"/>
  <c r="E15" i="18" s="1"/>
  <c r="S14" i="18"/>
  <c r="R14" i="18"/>
  <c r="Q14" i="18"/>
  <c r="P14" i="18"/>
  <c r="E14" i="18"/>
  <c r="U13" i="18"/>
  <c r="S13" i="18"/>
  <c r="R13" i="18"/>
  <c r="Q13" i="18"/>
  <c r="P13" i="18"/>
  <c r="E13" i="18"/>
  <c r="T13" i="18" s="1"/>
  <c r="S12" i="18"/>
  <c r="R12" i="18"/>
  <c r="Q12" i="18"/>
  <c r="P12" i="18"/>
  <c r="E12" i="18"/>
  <c r="U12" i="18" s="1"/>
  <c r="S11" i="18"/>
  <c r="R11" i="18"/>
  <c r="Q11" i="18"/>
  <c r="P11" i="18"/>
  <c r="E11" i="18"/>
  <c r="U10" i="18"/>
  <c r="S10" i="18"/>
  <c r="R10" i="18"/>
  <c r="Q10" i="18"/>
  <c r="P10" i="18"/>
  <c r="E10" i="18"/>
  <c r="T10" i="18" s="1"/>
  <c r="T9" i="18"/>
  <c r="S9" i="18"/>
  <c r="R9" i="18"/>
  <c r="Q9" i="18"/>
  <c r="P9" i="18"/>
  <c r="E9" i="18"/>
  <c r="U9" i="18" s="1"/>
  <c r="U94" i="17"/>
  <c r="S94" i="17"/>
  <c r="R94" i="17"/>
  <c r="Q94" i="17"/>
  <c r="P94" i="17"/>
  <c r="E94" i="17"/>
  <c r="T94" i="17" s="1"/>
  <c r="U93" i="17"/>
  <c r="T93" i="17"/>
  <c r="S93" i="17"/>
  <c r="R93" i="17"/>
  <c r="Q93" i="17"/>
  <c r="P93" i="17"/>
  <c r="E93" i="17"/>
  <c r="S92" i="17"/>
  <c r="R92" i="17"/>
  <c r="Q92" i="17"/>
  <c r="P92" i="17"/>
  <c r="E92" i="17"/>
  <c r="U92" i="17" s="1"/>
  <c r="U91" i="17"/>
  <c r="S91" i="17"/>
  <c r="R91" i="17"/>
  <c r="Q91" i="17"/>
  <c r="P91" i="17"/>
  <c r="E91" i="17"/>
  <c r="T91" i="17" s="1"/>
  <c r="S90" i="17"/>
  <c r="R90" i="17"/>
  <c r="Q90" i="17"/>
  <c r="P90" i="17"/>
  <c r="E90" i="17"/>
  <c r="U90" i="17" s="1"/>
  <c r="S89" i="17"/>
  <c r="R89" i="17"/>
  <c r="Q89" i="17"/>
  <c r="P89" i="17"/>
  <c r="E89" i="17"/>
  <c r="U88" i="17"/>
  <c r="S88" i="17"/>
  <c r="R88" i="17"/>
  <c r="Q88" i="17"/>
  <c r="P88" i="17"/>
  <c r="E88" i="17"/>
  <c r="T88" i="17" s="1"/>
  <c r="U87" i="17"/>
  <c r="T87" i="17"/>
  <c r="S87" i="17"/>
  <c r="R87" i="17"/>
  <c r="Q87" i="17"/>
  <c r="P87" i="17"/>
  <c r="E87" i="17"/>
  <c r="V73" i="17"/>
  <c r="O73" i="17"/>
  <c r="N73" i="17"/>
  <c r="M73" i="17"/>
  <c r="L73" i="17"/>
  <c r="K73" i="17"/>
  <c r="J73" i="17"/>
  <c r="R73" i="17" s="1"/>
  <c r="I73" i="17"/>
  <c r="H73" i="17"/>
  <c r="G73" i="17"/>
  <c r="F73" i="17"/>
  <c r="C73" i="17"/>
  <c r="B73" i="17"/>
  <c r="V72" i="17"/>
  <c r="O72" i="17"/>
  <c r="N72" i="17"/>
  <c r="M72" i="17"/>
  <c r="L72" i="17"/>
  <c r="K72" i="17"/>
  <c r="S72" i="17" s="1"/>
  <c r="J72" i="17"/>
  <c r="R72" i="17" s="1"/>
  <c r="I72" i="17"/>
  <c r="H72" i="17"/>
  <c r="G72" i="17"/>
  <c r="F72" i="17"/>
  <c r="C72" i="17"/>
  <c r="B72" i="17"/>
  <c r="V71" i="17"/>
  <c r="O71" i="17"/>
  <c r="N71" i="17"/>
  <c r="M71" i="17"/>
  <c r="L71" i="17"/>
  <c r="K71" i="17"/>
  <c r="J71" i="17"/>
  <c r="R71" i="17" s="1"/>
  <c r="I71" i="17"/>
  <c r="H71" i="17"/>
  <c r="P71" i="17" s="1"/>
  <c r="G71" i="17"/>
  <c r="F71" i="17"/>
  <c r="C71" i="17"/>
  <c r="B71" i="17"/>
  <c r="E71" i="17" s="1"/>
  <c r="T70" i="17"/>
  <c r="S70" i="17"/>
  <c r="R70" i="17"/>
  <c r="Q70" i="17"/>
  <c r="P70" i="17"/>
  <c r="E70" i="17"/>
  <c r="U70" i="17" s="1"/>
  <c r="S69" i="17"/>
  <c r="R69" i="17"/>
  <c r="Q69" i="17"/>
  <c r="U69" i="17" s="1"/>
  <c r="P69" i="17"/>
  <c r="E69" i="17"/>
  <c r="V67" i="17"/>
  <c r="O67" i="17"/>
  <c r="N67" i="17"/>
  <c r="M67" i="17"/>
  <c r="L67" i="17"/>
  <c r="K67" i="17"/>
  <c r="J67" i="17"/>
  <c r="R67" i="17" s="1"/>
  <c r="I67" i="17"/>
  <c r="H67" i="17"/>
  <c r="G67" i="17"/>
  <c r="F67" i="17"/>
  <c r="C67" i="17"/>
  <c r="B67" i="17"/>
  <c r="V66" i="17"/>
  <c r="O66" i="17"/>
  <c r="N66" i="17"/>
  <c r="M66" i="17"/>
  <c r="L66" i="17"/>
  <c r="K66" i="17"/>
  <c r="S66" i="17" s="1"/>
  <c r="J66" i="17"/>
  <c r="R66" i="17" s="1"/>
  <c r="I66" i="17"/>
  <c r="Q66" i="17" s="1"/>
  <c r="H66" i="17"/>
  <c r="P66" i="17" s="1"/>
  <c r="G66" i="17"/>
  <c r="F66" i="17"/>
  <c r="C66" i="17"/>
  <c r="B66" i="17"/>
  <c r="E66" i="17" s="1"/>
  <c r="U65" i="17"/>
  <c r="T65" i="17"/>
  <c r="S65" i="17"/>
  <c r="R65" i="17"/>
  <c r="Q65" i="17"/>
  <c r="P65" i="17"/>
  <c r="E65" i="17"/>
  <c r="U64" i="17"/>
  <c r="T64" i="17"/>
  <c r="S64" i="17"/>
  <c r="R64" i="17"/>
  <c r="Q64" i="17"/>
  <c r="P64" i="17"/>
  <c r="E64" i="17"/>
  <c r="S63" i="17"/>
  <c r="R63" i="17"/>
  <c r="Q63" i="17"/>
  <c r="P63" i="17"/>
  <c r="E63" i="17"/>
  <c r="U62" i="17"/>
  <c r="S62" i="17"/>
  <c r="R62" i="17"/>
  <c r="Q62" i="17"/>
  <c r="P62" i="17"/>
  <c r="E62" i="17"/>
  <c r="T62" i="17" s="1"/>
  <c r="S61" i="17"/>
  <c r="R61" i="17"/>
  <c r="Q61" i="17"/>
  <c r="P61" i="17"/>
  <c r="E61" i="17"/>
  <c r="V59" i="17"/>
  <c r="O59" i="17"/>
  <c r="N59" i="17"/>
  <c r="M59" i="17"/>
  <c r="L59" i="17"/>
  <c r="K59" i="17"/>
  <c r="S59" i="17" s="1"/>
  <c r="J59" i="17"/>
  <c r="R59" i="17" s="1"/>
  <c r="I59" i="17"/>
  <c r="H59" i="17"/>
  <c r="G59" i="17"/>
  <c r="F59" i="17"/>
  <c r="E59" i="17"/>
  <c r="C59" i="17"/>
  <c r="B59" i="17"/>
  <c r="S58" i="17"/>
  <c r="R58" i="17"/>
  <c r="Q58" i="17"/>
  <c r="P58" i="17"/>
  <c r="E58" i="17"/>
  <c r="S57" i="17"/>
  <c r="R57" i="17"/>
  <c r="Q57" i="17"/>
  <c r="P57" i="17"/>
  <c r="E57" i="17"/>
  <c r="S56" i="17"/>
  <c r="R56" i="17"/>
  <c r="Q56" i="17"/>
  <c r="P56" i="17"/>
  <c r="E56" i="17"/>
  <c r="S55" i="17"/>
  <c r="R55" i="17"/>
  <c r="Q55" i="17"/>
  <c r="P55" i="17"/>
  <c r="E55" i="17"/>
  <c r="V53" i="17"/>
  <c r="O53" i="17"/>
  <c r="N53" i="17"/>
  <c r="M53" i="17"/>
  <c r="L53" i="17"/>
  <c r="K53" i="17"/>
  <c r="S53" i="17" s="1"/>
  <c r="J53" i="17"/>
  <c r="R53" i="17" s="1"/>
  <c r="I53" i="17"/>
  <c r="Q53" i="17" s="1"/>
  <c r="H53" i="17"/>
  <c r="G53" i="17"/>
  <c r="F53" i="17"/>
  <c r="C53" i="17"/>
  <c r="B53" i="17"/>
  <c r="S52" i="17"/>
  <c r="R52" i="17"/>
  <c r="Q52" i="17"/>
  <c r="P52" i="17"/>
  <c r="E52" i="17"/>
  <c r="S51" i="17"/>
  <c r="R51" i="17"/>
  <c r="Q51" i="17"/>
  <c r="P51" i="17"/>
  <c r="E51" i="17"/>
  <c r="S50" i="17"/>
  <c r="R50" i="17"/>
  <c r="Q50" i="17"/>
  <c r="P50" i="17"/>
  <c r="E50" i="17"/>
  <c r="S49" i="17"/>
  <c r="R49" i="17"/>
  <c r="Q49" i="17"/>
  <c r="P49" i="17"/>
  <c r="E49" i="17"/>
  <c r="T49" i="17" s="1"/>
  <c r="U48" i="17"/>
  <c r="T48" i="17"/>
  <c r="S48" i="17"/>
  <c r="R48" i="17"/>
  <c r="Q48" i="17"/>
  <c r="P48" i="17"/>
  <c r="E48" i="17"/>
  <c r="T47" i="17"/>
  <c r="S47" i="17"/>
  <c r="R47" i="17"/>
  <c r="Q47" i="17"/>
  <c r="P47" i="17"/>
  <c r="E47" i="17"/>
  <c r="U47" i="17" s="1"/>
  <c r="U46" i="17"/>
  <c r="S46" i="17"/>
  <c r="R46" i="17"/>
  <c r="Q46" i="17"/>
  <c r="P46" i="17"/>
  <c r="E46" i="17"/>
  <c r="T46" i="17" s="1"/>
  <c r="S45" i="17"/>
  <c r="R45" i="17"/>
  <c r="Q45" i="17"/>
  <c r="P45" i="17"/>
  <c r="E45" i="17"/>
  <c r="S44" i="17"/>
  <c r="R44" i="17"/>
  <c r="Q44" i="17"/>
  <c r="P44" i="17"/>
  <c r="E44" i="17"/>
  <c r="S43" i="17"/>
  <c r="R43" i="17"/>
  <c r="Q43" i="17"/>
  <c r="P43" i="17"/>
  <c r="E43" i="17"/>
  <c r="U43" i="17" s="1"/>
  <c r="T42" i="17"/>
  <c r="S42" i="17"/>
  <c r="R42" i="17"/>
  <c r="Q42" i="17"/>
  <c r="P42" i="17"/>
  <c r="E42" i="17"/>
  <c r="U42" i="17" s="1"/>
  <c r="V40" i="17"/>
  <c r="O40" i="17"/>
  <c r="N40" i="17"/>
  <c r="M40" i="17"/>
  <c r="L40" i="17"/>
  <c r="K40" i="17"/>
  <c r="S40" i="17" s="1"/>
  <c r="J40" i="17"/>
  <c r="I40" i="17"/>
  <c r="H40" i="17"/>
  <c r="G40" i="17"/>
  <c r="F40" i="17"/>
  <c r="C40" i="17"/>
  <c r="B40" i="17"/>
  <c r="E40" i="17" s="1"/>
  <c r="U39" i="17"/>
  <c r="S39" i="17"/>
  <c r="R39" i="17"/>
  <c r="Q39" i="17"/>
  <c r="P39" i="17"/>
  <c r="E39" i="17"/>
  <c r="T39" i="17" s="1"/>
  <c r="U38" i="17"/>
  <c r="T38" i="17"/>
  <c r="S38" i="17"/>
  <c r="R38" i="17"/>
  <c r="Q38" i="17"/>
  <c r="P38" i="17"/>
  <c r="E38" i="17"/>
  <c r="T37" i="17"/>
  <c r="S37" i="17"/>
  <c r="R37" i="17"/>
  <c r="Q37" i="17"/>
  <c r="P37" i="17"/>
  <c r="E37" i="17"/>
  <c r="U37" i="17" s="1"/>
  <c r="S36" i="17"/>
  <c r="R36" i="17"/>
  <c r="Q36" i="17"/>
  <c r="U36" i="17" s="1"/>
  <c r="P36" i="17"/>
  <c r="E36" i="17"/>
  <c r="T36" i="17" s="1"/>
  <c r="S35" i="17"/>
  <c r="R35" i="17"/>
  <c r="Q35" i="17"/>
  <c r="P35" i="17"/>
  <c r="E35" i="17"/>
  <c r="V33" i="17"/>
  <c r="O33" i="17"/>
  <c r="N33" i="17"/>
  <c r="M33" i="17"/>
  <c r="L33" i="17"/>
  <c r="K33" i="17"/>
  <c r="S33" i="17" s="1"/>
  <c r="J33" i="17"/>
  <c r="R33" i="17" s="1"/>
  <c r="I33" i="17"/>
  <c r="H33" i="17"/>
  <c r="G33" i="17"/>
  <c r="F33" i="17"/>
  <c r="C33" i="17"/>
  <c r="E33" i="17" s="1"/>
  <c r="B33" i="17"/>
  <c r="U32" i="17"/>
  <c r="T32" i="17"/>
  <c r="S32" i="17"/>
  <c r="R32" i="17"/>
  <c r="Q32" i="17"/>
  <c r="P32" i="17"/>
  <c r="E32" i="17"/>
  <c r="V30" i="17"/>
  <c r="O30" i="17"/>
  <c r="N30" i="17"/>
  <c r="M30" i="17"/>
  <c r="L30" i="17"/>
  <c r="K30" i="17"/>
  <c r="S30" i="17" s="1"/>
  <c r="J30" i="17"/>
  <c r="R30" i="17" s="1"/>
  <c r="I30" i="17"/>
  <c r="H30" i="17"/>
  <c r="G30" i="17"/>
  <c r="F30" i="17"/>
  <c r="C30" i="17"/>
  <c r="B30" i="17"/>
  <c r="S29" i="17"/>
  <c r="R29" i="17"/>
  <c r="Q29" i="17"/>
  <c r="P29" i="17"/>
  <c r="E29" i="17"/>
  <c r="S28" i="17"/>
  <c r="R28" i="17"/>
  <c r="Q28" i="17"/>
  <c r="P28" i="17"/>
  <c r="E28" i="17"/>
  <c r="T27" i="17"/>
  <c r="S27" i="17"/>
  <c r="R27" i="17"/>
  <c r="Q27" i="17"/>
  <c r="P27" i="17"/>
  <c r="E27" i="17"/>
  <c r="U27" i="17" s="1"/>
  <c r="U26" i="17"/>
  <c r="S26" i="17"/>
  <c r="R26" i="17"/>
  <c r="Q26" i="17"/>
  <c r="P26" i="17"/>
  <c r="E26" i="17"/>
  <c r="T26" i="17" s="1"/>
  <c r="V24" i="17"/>
  <c r="O24" i="17"/>
  <c r="N24" i="17"/>
  <c r="M24" i="17"/>
  <c r="L24" i="17"/>
  <c r="K24" i="17"/>
  <c r="S24" i="17" s="1"/>
  <c r="J24" i="17"/>
  <c r="R24" i="17" s="1"/>
  <c r="I24" i="17"/>
  <c r="H24" i="17"/>
  <c r="G24" i="17"/>
  <c r="F24" i="17"/>
  <c r="C24" i="17"/>
  <c r="B24" i="17"/>
  <c r="S23" i="17"/>
  <c r="R23" i="17"/>
  <c r="Q23" i="17"/>
  <c r="P23" i="17"/>
  <c r="E23" i="17"/>
  <c r="U22" i="17"/>
  <c r="S22" i="17"/>
  <c r="R22" i="17"/>
  <c r="Q22" i="17"/>
  <c r="P22" i="17"/>
  <c r="E22" i="17"/>
  <c r="T22" i="17" s="1"/>
  <c r="S21" i="17"/>
  <c r="R21" i="17"/>
  <c r="Q21" i="17"/>
  <c r="P21" i="17"/>
  <c r="E21" i="17"/>
  <c r="S20" i="17"/>
  <c r="R20" i="17"/>
  <c r="Q20" i="17"/>
  <c r="P20" i="17"/>
  <c r="E20" i="17"/>
  <c r="U19" i="17"/>
  <c r="S19" i="17"/>
  <c r="R19" i="17"/>
  <c r="Q19" i="17"/>
  <c r="P19" i="17"/>
  <c r="E19" i="17"/>
  <c r="T19" i="17" s="1"/>
  <c r="T18" i="17"/>
  <c r="S18" i="17"/>
  <c r="R18" i="17"/>
  <c r="Q18" i="17"/>
  <c r="P18" i="17"/>
  <c r="E18" i="17"/>
  <c r="U18" i="17" s="1"/>
  <c r="U17" i="17"/>
  <c r="S17" i="17"/>
  <c r="R17" i="17"/>
  <c r="Q17" i="17"/>
  <c r="P17" i="17"/>
  <c r="E17" i="17"/>
  <c r="T17" i="17" s="1"/>
  <c r="V15" i="17"/>
  <c r="O15" i="17"/>
  <c r="N15" i="17"/>
  <c r="M15" i="17"/>
  <c r="L15" i="17"/>
  <c r="R15" i="17" s="1"/>
  <c r="K15" i="17"/>
  <c r="J15" i="17"/>
  <c r="I15" i="17"/>
  <c r="H15" i="17"/>
  <c r="G15" i="17"/>
  <c r="F15" i="17"/>
  <c r="C15" i="17"/>
  <c r="B15" i="17"/>
  <c r="S14" i="17"/>
  <c r="R14" i="17"/>
  <c r="Q14" i="17"/>
  <c r="P14" i="17"/>
  <c r="E14" i="17"/>
  <c r="S13" i="17"/>
  <c r="R13" i="17"/>
  <c r="Q13" i="17"/>
  <c r="P13" i="17"/>
  <c r="E13" i="17"/>
  <c r="U12" i="17"/>
  <c r="T12" i="17"/>
  <c r="S12" i="17"/>
  <c r="R12" i="17"/>
  <c r="Q12" i="17"/>
  <c r="P12" i="17"/>
  <c r="E12" i="17"/>
  <c r="T11" i="17"/>
  <c r="S11" i="17"/>
  <c r="R11" i="17"/>
  <c r="Q11" i="17"/>
  <c r="P11" i="17"/>
  <c r="E11" i="17"/>
  <c r="U11" i="17" s="1"/>
  <c r="S10" i="17"/>
  <c r="R10" i="17"/>
  <c r="Q10" i="17"/>
  <c r="U10" i="17" s="1"/>
  <c r="P10" i="17"/>
  <c r="E10" i="17"/>
  <c r="S9" i="17"/>
  <c r="R9" i="17"/>
  <c r="Q9" i="17"/>
  <c r="P9" i="17"/>
  <c r="E9" i="17"/>
  <c r="S94" i="16"/>
  <c r="R94" i="16"/>
  <c r="Q94" i="16"/>
  <c r="P94" i="16"/>
  <c r="E94" i="16"/>
  <c r="S93" i="16"/>
  <c r="R93" i="16"/>
  <c r="Q93" i="16"/>
  <c r="P93" i="16"/>
  <c r="E93" i="16"/>
  <c r="S92" i="16"/>
  <c r="R92" i="16"/>
  <c r="Q92" i="16"/>
  <c r="P92" i="16"/>
  <c r="E92" i="16"/>
  <c r="S91" i="16"/>
  <c r="R91" i="16"/>
  <c r="Q91" i="16"/>
  <c r="P91" i="16"/>
  <c r="E91" i="16"/>
  <c r="T91" i="16" s="1"/>
  <c r="U90" i="16"/>
  <c r="T90" i="16"/>
  <c r="S90" i="16"/>
  <c r="R90" i="16"/>
  <c r="Q90" i="16"/>
  <c r="P90" i="16"/>
  <c r="E90" i="16"/>
  <c r="T89" i="16"/>
  <c r="S89" i="16"/>
  <c r="R89" i="16"/>
  <c r="Q89" i="16"/>
  <c r="P89" i="16"/>
  <c r="E89" i="16"/>
  <c r="U89" i="16" s="1"/>
  <c r="S88" i="16"/>
  <c r="R88" i="16"/>
  <c r="Q88" i="16"/>
  <c r="P88" i="16"/>
  <c r="E88" i="16"/>
  <c r="U88" i="16" s="1"/>
  <c r="S87" i="16"/>
  <c r="R87" i="16"/>
  <c r="Q87" i="16"/>
  <c r="P87" i="16"/>
  <c r="E87" i="16"/>
  <c r="V73" i="16"/>
  <c r="O73" i="16"/>
  <c r="N73" i="16"/>
  <c r="M73" i="16"/>
  <c r="L73" i="16"/>
  <c r="K73" i="16"/>
  <c r="J73" i="16"/>
  <c r="I73" i="16"/>
  <c r="H73" i="16"/>
  <c r="G73" i="16"/>
  <c r="F73" i="16"/>
  <c r="C73" i="16"/>
  <c r="B73" i="16"/>
  <c r="V72" i="16"/>
  <c r="O72" i="16"/>
  <c r="N72" i="16"/>
  <c r="M72" i="16"/>
  <c r="L72" i="16"/>
  <c r="K72" i="16"/>
  <c r="J72" i="16"/>
  <c r="I72" i="16"/>
  <c r="H72" i="16"/>
  <c r="G72" i="16"/>
  <c r="F72" i="16"/>
  <c r="E72" i="16"/>
  <c r="C72" i="16"/>
  <c r="B72" i="16"/>
  <c r="V71" i="16"/>
  <c r="O71" i="16"/>
  <c r="N71" i="16"/>
  <c r="M71" i="16"/>
  <c r="L71" i="16"/>
  <c r="K71" i="16"/>
  <c r="S71" i="16" s="1"/>
  <c r="J71" i="16"/>
  <c r="I71" i="16"/>
  <c r="H71" i="16"/>
  <c r="G71" i="16"/>
  <c r="F71" i="16"/>
  <c r="C71" i="16"/>
  <c r="B71" i="16"/>
  <c r="E71" i="16" s="1"/>
  <c r="U70" i="16"/>
  <c r="T70" i="16"/>
  <c r="S70" i="16"/>
  <c r="R70" i="16"/>
  <c r="Q70" i="16"/>
  <c r="P70" i="16"/>
  <c r="E70" i="16"/>
  <c r="U69" i="16"/>
  <c r="T69" i="16"/>
  <c r="S69" i="16"/>
  <c r="R69" i="16"/>
  <c r="Q69" i="16"/>
  <c r="P69" i="16"/>
  <c r="E69" i="16"/>
  <c r="V67" i="16"/>
  <c r="O67" i="16"/>
  <c r="N67" i="16"/>
  <c r="M67" i="16"/>
  <c r="L67" i="16"/>
  <c r="R67" i="16" s="1"/>
  <c r="K67" i="16"/>
  <c r="J67" i="16"/>
  <c r="I67" i="16"/>
  <c r="H67" i="16"/>
  <c r="G67" i="16"/>
  <c r="F67" i="16"/>
  <c r="C67" i="16"/>
  <c r="B67" i="16"/>
  <c r="V66" i="16"/>
  <c r="O66" i="16"/>
  <c r="N66" i="16"/>
  <c r="M66" i="16"/>
  <c r="L66" i="16"/>
  <c r="K66" i="16"/>
  <c r="S66" i="16" s="1"/>
  <c r="J66" i="16"/>
  <c r="R66" i="16" s="1"/>
  <c r="I66" i="16"/>
  <c r="H66" i="16"/>
  <c r="G66" i="16"/>
  <c r="F66" i="16"/>
  <c r="C66" i="16"/>
  <c r="B66" i="16"/>
  <c r="S65" i="16"/>
  <c r="R65" i="16"/>
  <c r="Q65" i="16"/>
  <c r="P65" i="16"/>
  <c r="E65" i="16"/>
  <c r="S64" i="16"/>
  <c r="R64" i="16"/>
  <c r="Q64" i="16"/>
  <c r="P64" i="16"/>
  <c r="E64" i="16"/>
  <c r="T64" i="16" s="1"/>
  <c r="S63" i="16"/>
  <c r="R63" i="16"/>
  <c r="Q63" i="16"/>
  <c r="P63" i="16"/>
  <c r="E63" i="16"/>
  <c r="U63" i="16" s="1"/>
  <c r="U62" i="16"/>
  <c r="T62" i="16"/>
  <c r="S62" i="16"/>
  <c r="R62" i="16"/>
  <c r="Q62" i="16"/>
  <c r="P62" i="16"/>
  <c r="E62" i="16"/>
  <c r="U61" i="16"/>
  <c r="T61" i="16"/>
  <c r="S61" i="16"/>
  <c r="R61" i="16"/>
  <c r="Q61" i="16"/>
  <c r="P61" i="16"/>
  <c r="E61" i="16"/>
  <c r="V59" i="16"/>
  <c r="O59" i="16"/>
  <c r="N59" i="16"/>
  <c r="M59" i="16"/>
  <c r="L59" i="16"/>
  <c r="K59" i="16"/>
  <c r="S59" i="16" s="1"/>
  <c r="J59" i="16"/>
  <c r="R59" i="16" s="1"/>
  <c r="I59" i="16"/>
  <c r="H59" i="16"/>
  <c r="G59" i="16"/>
  <c r="F59" i="16"/>
  <c r="C59" i="16"/>
  <c r="B59" i="16"/>
  <c r="S58" i="16"/>
  <c r="R58" i="16"/>
  <c r="Q58" i="16"/>
  <c r="P58" i="16"/>
  <c r="E58" i="16"/>
  <c r="S57" i="16"/>
  <c r="R57" i="16"/>
  <c r="Q57" i="16"/>
  <c r="P57" i="16"/>
  <c r="E57" i="16"/>
  <c r="T56" i="16"/>
  <c r="S56" i="16"/>
  <c r="R56" i="16"/>
  <c r="Q56" i="16"/>
  <c r="P56" i="16"/>
  <c r="E56" i="16"/>
  <c r="U56" i="16" s="1"/>
  <c r="S55" i="16"/>
  <c r="R55" i="16"/>
  <c r="Q55" i="16"/>
  <c r="P55" i="16"/>
  <c r="E55" i="16"/>
  <c r="U55" i="16" s="1"/>
  <c r="V53" i="16"/>
  <c r="O53" i="16"/>
  <c r="N53" i="16"/>
  <c r="M53" i="16"/>
  <c r="L53" i="16"/>
  <c r="K53" i="16"/>
  <c r="S53" i="16" s="1"/>
  <c r="J53" i="16"/>
  <c r="R53" i="16" s="1"/>
  <c r="I53" i="16"/>
  <c r="H53" i="16"/>
  <c r="G53" i="16"/>
  <c r="F53" i="16"/>
  <c r="C53" i="16"/>
  <c r="B53" i="16"/>
  <c r="T52" i="16"/>
  <c r="S52" i="16"/>
  <c r="R52" i="16"/>
  <c r="Q52" i="16"/>
  <c r="P52" i="16"/>
  <c r="E52" i="16"/>
  <c r="U52" i="16" s="1"/>
  <c r="S51" i="16"/>
  <c r="R51" i="16"/>
  <c r="Q51" i="16"/>
  <c r="P51" i="16"/>
  <c r="E51" i="16"/>
  <c r="U51" i="16" s="1"/>
  <c r="S50" i="16"/>
  <c r="R50" i="16"/>
  <c r="Q50" i="16"/>
  <c r="P50" i="16"/>
  <c r="E50" i="16"/>
  <c r="S49" i="16"/>
  <c r="R49" i="16"/>
  <c r="Q49" i="16"/>
  <c r="P49" i="16"/>
  <c r="E49" i="16"/>
  <c r="S48" i="16"/>
  <c r="R48" i="16"/>
  <c r="Q48" i="16"/>
  <c r="P48" i="16"/>
  <c r="E48" i="16"/>
  <c r="T48" i="16" s="1"/>
  <c r="S47" i="16"/>
  <c r="R47" i="16"/>
  <c r="Q47" i="16"/>
  <c r="P47" i="16"/>
  <c r="E47" i="16"/>
  <c r="U46" i="16"/>
  <c r="T46" i="16"/>
  <c r="S46" i="16"/>
  <c r="R46" i="16"/>
  <c r="Q46" i="16"/>
  <c r="P46" i="16"/>
  <c r="E46" i="16"/>
  <c r="U45" i="16"/>
  <c r="T45" i="16"/>
  <c r="S45" i="16"/>
  <c r="R45" i="16"/>
  <c r="Q45" i="16"/>
  <c r="P45" i="16"/>
  <c r="E45" i="16"/>
  <c r="S44" i="16"/>
  <c r="R44" i="16"/>
  <c r="Q44" i="16"/>
  <c r="P44" i="16"/>
  <c r="E44" i="16"/>
  <c r="U44" i="16" s="1"/>
  <c r="S43" i="16"/>
  <c r="R43" i="16"/>
  <c r="Q43" i="16"/>
  <c r="P43" i="16"/>
  <c r="E43" i="16"/>
  <c r="U43" i="16" s="1"/>
  <c r="S42" i="16"/>
  <c r="R42" i="16"/>
  <c r="Q42" i="16"/>
  <c r="P42" i="16"/>
  <c r="E42" i="16"/>
  <c r="V40" i="16"/>
  <c r="O40" i="16"/>
  <c r="N40" i="16"/>
  <c r="M40" i="16"/>
  <c r="L40" i="16"/>
  <c r="K40" i="16"/>
  <c r="J40" i="16"/>
  <c r="I40" i="16"/>
  <c r="H40" i="16"/>
  <c r="G40" i="16"/>
  <c r="F40" i="16"/>
  <c r="E40" i="16"/>
  <c r="C40" i="16"/>
  <c r="B40" i="16"/>
  <c r="S39" i="16"/>
  <c r="R39" i="16"/>
  <c r="Q39" i="16"/>
  <c r="P39" i="16"/>
  <c r="E39" i="16"/>
  <c r="U39" i="16" s="1"/>
  <c r="S38" i="16"/>
  <c r="R38" i="16"/>
  <c r="Q38" i="16"/>
  <c r="P38" i="16"/>
  <c r="E38" i="16"/>
  <c r="S37" i="16"/>
  <c r="R37" i="16"/>
  <c r="Q37" i="16"/>
  <c r="P37" i="16"/>
  <c r="E37" i="16"/>
  <c r="S36" i="16"/>
  <c r="R36" i="16"/>
  <c r="Q36" i="16"/>
  <c r="P36" i="16"/>
  <c r="E36" i="16"/>
  <c r="U36" i="16" s="1"/>
  <c r="S35" i="16"/>
  <c r="R35" i="16"/>
  <c r="Q35" i="16"/>
  <c r="P35" i="16"/>
  <c r="E35" i="16"/>
  <c r="V33" i="16"/>
  <c r="R33" i="16"/>
  <c r="O33" i="16"/>
  <c r="N33" i="16"/>
  <c r="M33" i="16"/>
  <c r="L33" i="16"/>
  <c r="K33" i="16"/>
  <c r="J33" i="16"/>
  <c r="I33" i="16"/>
  <c r="H33" i="16"/>
  <c r="P33" i="16" s="1"/>
  <c r="G33" i="16"/>
  <c r="F33" i="16"/>
  <c r="C33" i="16"/>
  <c r="B33" i="16"/>
  <c r="S32" i="16"/>
  <c r="R32" i="16"/>
  <c r="Q32" i="16"/>
  <c r="P32" i="16"/>
  <c r="E32" i="16"/>
  <c r="V30" i="16"/>
  <c r="O30" i="16"/>
  <c r="N30" i="16"/>
  <c r="M30" i="16"/>
  <c r="L30" i="16"/>
  <c r="K30" i="16"/>
  <c r="S30" i="16" s="1"/>
  <c r="J30" i="16"/>
  <c r="R30" i="16" s="1"/>
  <c r="I30" i="16"/>
  <c r="H30" i="16"/>
  <c r="G30" i="16"/>
  <c r="F30" i="16"/>
  <c r="C30" i="16"/>
  <c r="B30" i="16"/>
  <c r="S29" i="16"/>
  <c r="R29" i="16"/>
  <c r="Q29" i="16"/>
  <c r="P29" i="16"/>
  <c r="E29" i="16"/>
  <c r="S28" i="16"/>
  <c r="R28" i="16"/>
  <c r="Q28" i="16"/>
  <c r="P28" i="16"/>
  <c r="E28" i="16"/>
  <c r="S27" i="16"/>
  <c r="R27" i="16"/>
  <c r="Q27" i="16"/>
  <c r="P27" i="16"/>
  <c r="E27" i="16"/>
  <c r="S26" i="16"/>
  <c r="R26" i="16"/>
  <c r="Q26" i="16"/>
  <c r="P26" i="16"/>
  <c r="E26" i="16"/>
  <c r="T26" i="16" s="1"/>
  <c r="V24" i="16"/>
  <c r="R24" i="16"/>
  <c r="O24" i="16"/>
  <c r="N24" i="16"/>
  <c r="M24" i="16"/>
  <c r="L24" i="16"/>
  <c r="K24" i="16"/>
  <c r="S24" i="16" s="1"/>
  <c r="J24" i="16"/>
  <c r="I24" i="16"/>
  <c r="Q24" i="16" s="1"/>
  <c r="H24" i="16"/>
  <c r="P24" i="16" s="1"/>
  <c r="G24" i="16"/>
  <c r="F24" i="16"/>
  <c r="C24" i="16"/>
  <c r="B24" i="16"/>
  <c r="S23" i="16"/>
  <c r="R23" i="16"/>
  <c r="Q23" i="16"/>
  <c r="P23" i="16"/>
  <c r="E23" i="16"/>
  <c r="T23" i="16" s="1"/>
  <c r="S22" i="16"/>
  <c r="R22" i="16"/>
  <c r="Q22" i="16"/>
  <c r="P22" i="16"/>
  <c r="E22" i="16"/>
  <c r="U22" i="16" s="1"/>
  <c r="S21" i="16"/>
  <c r="R21" i="16"/>
  <c r="Q21" i="16"/>
  <c r="P21" i="16"/>
  <c r="E21" i="16"/>
  <c r="S20" i="16"/>
  <c r="R20" i="16"/>
  <c r="Q20" i="16"/>
  <c r="P20" i="16"/>
  <c r="E20" i="16"/>
  <c r="S19" i="16"/>
  <c r="R19" i="16"/>
  <c r="Q19" i="16"/>
  <c r="P19" i="16"/>
  <c r="E19" i="16"/>
  <c r="U19" i="16" s="1"/>
  <c r="S18" i="16"/>
  <c r="R18" i="16"/>
  <c r="Q18" i="16"/>
  <c r="P18" i="16"/>
  <c r="E18" i="16"/>
  <c r="S17" i="16"/>
  <c r="R17" i="16"/>
  <c r="Q17" i="16"/>
  <c r="P17" i="16"/>
  <c r="E17" i="16"/>
  <c r="V15" i="16"/>
  <c r="O15" i="16"/>
  <c r="N15" i="16"/>
  <c r="M15" i="16"/>
  <c r="L15" i="16"/>
  <c r="K15" i="16"/>
  <c r="J15" i="16"/>
  <c r="R15" i="16" s="1"/>
  <c r="I15" i="16"/>
  <c r="H15" i="16"/>
  <c r="G15" i="16"/>
  <c r="F15" i="16"/>
  <c r="C15" i="16"/>
  <c r="E15" i="16" s="1"/>
  <c r="B15" i="16"/>
  <c r="S14" i="16"/>
  <c r="R14" i="16"/>
  <c r="Q14" i="16"/>
  <c r="P14" i="16"/>
  <c r="E14" i="16"/>
  <c r="S13" i="16"/>
  <c r="R13" i="16"/>
  <c r="Q13" i="16"/>
  <c r="P13" i="16"/>
  <c r="E13" i="16"/>
  <c r="S12" i="16"/>
  <c r="R12" i="16"/>
  <c r="Q12" i="16"/>
  <c r="P12" i="16"/>
  <c r="E12" i="16"/>
  <c r="T12" i="16" s="1"/>
  <c r="S11" i="16"/>
  <c r="R11" i="16"/>
  <c r="Q11" i="16"/>
  <c r="P11" i="16"/>
  <c r="E11" i="16"/>
  <c r="S10" i="16"/>
  <c r="R10" i="16"/>
  <c r="Q10" i="16"/>
  <c r="P10" i="16"/>
  <c r="E10" i="16"/>
  <c r="S9" i="16"/>
  <c r="R9" i="16"/>
  <c r="Q9" i="16"/>
  <c r="P9" i="16"/>
  <c r="E9" i="16"/>
  <c r="T9" i="16" s="1"/>
  <c r="T94" i="15"/>
  <c r="S94" i="15"/>
  <c r="R94" i="15"/>
  <c r="Q94" i="15"/>
  <c r="P94" i="15"/>
  <c r="E94" i="15"/>
  <c r="U94" i="15" s="1"/>
  <c r="S93" i="15"/>
  <c r="R93" i="15"/>
  <c r="Q93" i="15"/>
  <c r="P93" i="15"/>
  <c r="E93" i="15"/>
  <c r="U93" i="15" s="1"/>
  <c r="S92" i="15"/>
  <c r="R92" i="15"/>
  <c r="Q92" i="15"/>
  <c r="P92" i="15"/>
  <c r="E92" i="15"/>
  <c r="S91" i="15"/>
  <c r="R91" i="15"/>
  <c r="Q91" i="15"/>
  <c r="P91" i="15"/>
  <c r="E91" i="15"/>
  <c r="S90" i="15"/>
  <c r="R90" i="15"/>
  <c r="Q90" i="15"/>
  <c r="P90" i="15"/>
  <c r="E90" i="15"/>
  <c r="T90" i="15" s="1"/>
  <c r="S89" i="15"/>
  <c r="R89" i="15"/>
  <c r="Q89" i="15"/>
  <c r="P89" i="15"/>
  <c r="E89" i="15"/>
  <c r="S88" i="15"/>
  <c r="R88" i="15"/>
  <c r="Q88" i="15"/>
  <c r="P88" i="15"/>
  <c r="E88" i="15"/>
  <c r="U87" i="15"/>
  <c r="S87" i="15"/>
  <c r="R87" i="15"/>
  <c r="Q87" i="15"/>
  <c r="P87" i="15"/>
  <c r="E87" i="15"/>
  <c r="T87" i="15" s="1"/>
  <c r="V73" i="15"/>
  <c r="O73" i="15"/>
  <c r="N73" i="15"/>
  <c r="M73" i="15"/>
  <c r="L73" i="15"/>
  <c r="K73" i="15"/>
  <c r="J73" i="15"/>
  <c r="I73" i="15"/>
  <c r="H73" i="15"/>
  <c r="P73" i="15" s="1"/>
  <c r="G73" i="15"/>
  <c r="F73" i="15"/>
  <c r="C73" i="15"/>
  <c r="B73" i="15"/>
  <c r="V72" i="15"/>
  <c r="O72" i="15"/>
  <c r="N72" i="15"/>
  <c r="M72" i="15"/>
  <c r="S72" i="15" s="1"/>
  <c r="L72" i="15"/>
  <c r="K72" i="15"/>
  <c r="J72" i="15"/>
  <c r="R72" i="15" s="1"/>
  <c r="I72" i="15"/>
  <c r="H72" i="15"/>
  <c r="G72" i="15"/>
  <c r="F72" i="15"/>
  <c r="E72" i="15"/>
  <c r="C72" i="15"/>
  <c r="B72" i="15"/>
  <c r="V71" i="15"/>
  <c r="O71" i="15"/>
  <c r="N71" i="15"/>
  <c r="M71" i="15"/>
  <c r="L71" i="15"/>
  <c r="K71" i="15"/>
  <c r="J71" i="15"/>
  <c r="I71" i="15"/>
  <c r="H71" i="15"/>
  <c r="G71" i="15"/>
  <c r="F71" i="15"/>
  <c r="C71" i="15"/>
  <c r="E71" i="15" s="1"/>
  <c r="B71" i="15"/>
  <c r="S70" i="15"/>
  <c r="R70" i="15"/>
  <c r="Q70" i="15"/>
  <c r="P70" i="15"/>
  <c r="E70" i="15"/>
  <c r="S69" i="15"/>
  <c r="R69" i="15"/>
  <c r="Q69" i="15"/>
  <c r="P69" i="15"/>
  <c r="E69" i="15"/>
  <c r="V67" i="15"/>
  <c r="O67" i="15"/>
  <c r="N67" i="15"/>
  <c r="M67" i="15"/>
  <c r="L67" i="15"/>
  <c r="K67" i="15"/>
  <c r="S67" i="15" s="1"/>
  <c r="J67" i="15"/>
  <c r="I67" i="15"/>
  <c r="H67" i="15"/>
  <c r="G67" i="15"/>
  <c r="F67" i="15"/>
  <c r="C67" i="15"/>
  <c r="B67" i="15"/>
  <c r="V66" i="15"/>
  <c r="O66" i="15"/>
  <c r="N66" i="15"/>
  <c r="M66" i="15"/>
  <c r="L66" i="15"/>
  <c r="K66" i="15"/>
  <c r="S66" i="15" s="1"/>
  <c r="J66" i="15"/>
  <c r="R66" i="15" s="1"/>
  <c r="I66" i="15"/>
  <c r="Q66" i="15" s="1"/>
  <c r="H66" i="15"/>
  <c r="G66" i="15"/>
  <c r="F66" i="15"/>
  <c r="C66" i="15"/>
  <c r="B66" i="15"/>
  <c r="E66" i="15" s="1"/>
  <c r="U65" i="15"/>
  <c r="S65" i="15"/>
  <c r="R65" i="15"/>
  <c r="Q65" i="15"/>
  <c r="P65" i="15"/>
  <c r="E65" i="15"/>
  <c r="T65" i="15" s="1"/>
  <c r="S64" i="15"/>
  <c r="R64" i="15"/>
  <c r="Q64" i="15"/>
  <c r="P64" i="15"/>
  <c r="E64" i="15"/>
  <c r="S63" i="15"/>
  <c r="R63" i="15"/>
  <c r="Q63" i="15"/>
  <c r="P63" i="15"/>
  <c r="E63" i="15"/>
  <c r="S62" i="15"/>
  <c r="R62" i="15"/>
  <c r="Q62" i="15"/>
  <c r="P62" i="15"/>
  <c r="E62" i="15"/>
  <c r="S61" i="15"/>
  <c r="R61" i="15"/>
  <c r="Q61" i="15"/>
  <c r="P61" i="15"/>
  <c r="E61" i="15"/>
  <c r="U61" i="15" s="1"/>
  <c r="V59" i="15"/>
  <c r="O59" i="15"/>
  <c r="N59" i="15"/>
  <c r="M59" i="15"/>
  <c r="L59" i="15"/>
  <c r="K59" i="15"/>
  <c r="S59" i="15" s="1"/>
  <c r="J59" i="15"/>
  <c r="R59" i="15" s="1"/>
  <c r="I59" i="15"/>
  <c r="H59" i="15"/>
  <c r="G59" i="15"/>
  <c r="F59" i="15"/>
  <c r="C59" i="15"/>
  <c r="B59" i="15"/>
  <c r="S58" i="15"/>
  <c r="R58" i="15"/>
  <c r="Q58" i="15"/>
  <c r="P58" i="15"/>
  <c r="E58" i="15"/>
  <c r="S57" i="15"/>
  <c r="R57" i="15"/>
  <c r="Q57" i="15"/>
  <c r="P57" i="15"/>
  <c r="E57" i="15"/>
  <c r="T57" i="15" s="1"/>
  <c r="U56" i="15"/>
  <c r="S56" i="15"/>
  <c r="R56" i="15"/>
  <c r="Q56" i="15"/>
  <c r="P56" i="15"/>
  <c r="E56" i="15"/>
  <c r="T56" i="15" s="1"/>
  <c r="U55" i="15"/>
  <c r="T55" i="15"/>
  <c r="S55" i="15"/>
  <c r="R55" i="15"/>
  <c r="Q55" i="15"/>
  <c r="P55" i="15"/>
  <c r="E55" i="15"/>
  <c r="V53" i="15"/>
  <c r="O53" i="15"/>
  <c r="N53" i="15"/>
  <c r="M53" i="15"/>
  <c r="L53" i="15"/>
  <c r="K53" i="15"/>
  <c r="J53" i="15"/>
  <c r="I53" i="15"/>
  <c r="H53" i="15"/>
  <c r="G53" i="15"/>
  <c r="F53" i="15"/>
  <c r="C53" i="15"/>
  <c r="B53" i="15"/>
  <c r="S52" i="15"/>
  <c r="R52" i="15"/>
  <c r="Q52" i="15"/>
  <c r="P52" i="15"/>
  <c r="E52" i="15"/>
  <c r="U52" i="15" s="1"/>
  <c r="U51" i="15"/>
  <c r="T51" i="15"/>
  <c r="S51" i="15"/>
  <c r="R51" i="15"/>
  <c r="Q51" i="15"/>
  <c r="P51" i="15"/>
  <c r="E51" i="15"/>
  <c r="U50" i="15"/>
  <c r="T50" i="15"/>
  <c r="S50" i="15"/>
  <c r="R50" i="15"/>
  <c r="Q50" i="15"/>
  <c r="P50" i="15"/>
  <c r="E50" i="15"/>
  <c r="S49" i="15"/>
  <c r="R49" i="15"/>
  <c r="Q49" i="15"/>
  <c r="P49" i="15"/>
  <c r="E49" i="15"/>
  <c r="U49" i="15" s="1"/>
  <c r="S48" i="15"/>
  <c r="R48" i="15"/>
  <c r="Q48" i="15"/>
  <c r="P48" i="15"/>
  <c r="E48" i="15"/>
  <c r="U48" i="15" s="1"/>
  <c r="S47" i="15"/>
  <c r="R47" i="15"/>
  <c r="Q47" i="15"/>
  <c r="P47" i="15"/>
  <c r="E47" i="15"/>
  <c r="S46" i="15"/>
  <c r="R46" i="15"/>
  <c r="Q46" i="15"/>
  <c r="P46" i="15"/>
  <c r="E46" i="15"/>
  <c r="S45" i="15"/>
  <c r="R45" i="15"/>
  <c r="Q45" i="15"/>
  <c r="P45" i="15"/>
  <c r="E45" i="15"/>
  <c r="S44" i="15"/>
  <c r="R44" i="15"/>
  <c r="Q44" i="15"/>
  <c r="P44" i="15"/>
  <c r="E44" i="15"/>
  <c r="U44" i="15" s="1"/>
  <c r="T43" i="15"/>
  <c r="S43" i="15"/>
  <c r="R43" i="15"/>
  <c r="Q43" i="15"/>
  <c r="P43" i="15"/>
  <c r="E43" i="15"/>
  <c r="U43" i="15" s="1"/>
  <c r="U42" i="15"/>
  <c r="S42" i="15"/>
  <c r="R42" i="15"/>
  <c r="Q42" i="15"/>
  <c r="P42" i="15"/>
  <c r="E42" i="15"/>
  <c r="T42" i="15" s="1"/>
  <c r="V40" i="15"/>
  <c r="O40" i="15"/>
  <c r="N40" i="15"/>
  <c r="M40" i="15"/>
  <c r="L40" i="15"/>
  <c r="K40" i="15"/>
  <c r="S40" i="15" s="1"/>
  <c r="J40" i="15"/>
  <c r="R40" i="15" s="1"/>
  <c r="I40" i="15"/>
  <c r="H40" i="15"/>
  <c r="G40" i="15"/>
  <c r="F40" i="15"/>
  <c r="C40" i="15"/>
  <c r="B40" i="15"/>
  <c r="E40" i="15" s="1"/>
  <c r="U39" i="15"/>
  <c r="S39" i="15"/>
  <c r="R39" i="15"/>
  <c r="Q39" i="15"/>
  <c r="P39" i="15"/>
  <c r="E39" i="15"/>
  <c r="T39" i="15" s="1"/>
  <c r="U38" i="15"/>
  <c r="T38" i="15"/>
  <c r="S38" i="15"/>
  <c r="R38" i="15"/>
  <c r="Q38" i="15"/>
  <c r="P38" i="15"/>
  <c r="E38" i="15"/>
  <c r="T37" i="15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S35" i="15"/>
  <c r="R35" i="15"/>
  <c r="Q35" i="15"/>
  <c r="P35" i="15"/>
  <c r="E35" i="15"/>
  <c r="V33" i="15"/>
  <c r="O33" i="15"/>
  <c r="N33" i="15"/>
  <c r="M33" i="15"/>
  <c r="L33" i="15"/>
  <c r="K33" i="15"/>
  <c r="J33" i="15"/>
  <c r="R33" i="15" s="1"/>
  <c r="I33" i="15"/>
  <c r="H33" i="15"/>
  <c r="P33" i="15" s="1"/>
  <c r="G33" i="15"/>
  <c r="F33" i="15"/>
  <c r="E33" i="15"/>
  <c r="C33" i="15"/>
  <c r="B33" i="15"/>
  <c r="S32" i="15"/>
  <c r="R32" i="15"/>
  <c r="Q32" i="15"/>
  <c r="P32" i="15"/>
  <c r="E32" i="15"/>
  <c r="V30" i="15"/>
  <c r="O30" i="15"/>
  <c r="N30" i="15"/>
  <c r="M30" i="15"/>
  <c r="L30" i="15"/>
  <c r="K30" i="15"/>
  <c r="S30" i="15" s="1"/>
  <c r="J30" i="15"/>
  <c r="R30" i="15" s="1"/>
  <c r="I30" i="15"/>
  <c r="H30" i="15"/>
  <c r="G30" i="15"/>
  <c r="F30" i="15"/>
  <c r="C30" i="15"/>
  <c r="B30" i="15"/>
  <c r="E30" i="15" s="1"/>
  <c r="T29" i="15"/>
  <c r="S29" i="15"/>
  <c r="R29" i="15"/>
  <c r="Q29" i="15"/>
  <c r="P29" i="15"/>
  <c r="E29" i="15"/>
  <c r="U29" i="15" s="1"/>
  <c r="S28" i="15"/>
  <c r="R28" i="15"/>
  <c r="Q28" i="15"/>
  <c r="P28" i="15"/>
  <c r="E28" i="15"/>
  <c r="U28" i="15" s="1"/>
  <c r="S27" i="15"/>
  <c r="R27" i="15"/>
  <c r="Q27" i="15"/>
  <c r="P27" i="15"/>
  <c r="E27" i="15"/>
  <c r="S26" i="15"/>
  <c r="R26" i="15"/>
  <c r="Q26" i="15"/>
  <c r="P26" i="15"/>
  <c r="E26" i="15"/>
  <c r="V24" i="15"/>
  <c r="O24" i="15"/>
  <c r="N24" i="15"/>
  <c r="M24" i="15"/>
  <c r="L24" i="15"/>
  <c r="K24" i="15"/>
  <c r="S24" i="15" s="1"/>
  <c r="J24" i="15"/>
  <c r="R24" i="15" s="1"/>
  <c r="I24" i="15"/>
  <c r="H24" i="15"/>
  <c r="G24" i="15"/>
  <c r="F24" i="15"/>
  <c r="E24" i="15"/>
  <c r="C24" i="15"/>
  <c r="B24" i="15"/>
  <c r="S23" i="15"/>
  <c r="R23" i="15"/>
  <c r="Q23" i="15"/>
  <c r="P23" i="15"/>
  <c r="E23" i="15"/>
  <c r="S22" i="15"/>
  <c r="R22" i="15"/>
  <c r="Q22" i="15"/>
  <c r="P22" i="15"/>
  <c r="E22" i="15"/>
  <c r="S21" i="15"/>
  <c r="R21" i="15"/>
  <c r="Q21" i="15"/>
  <c r="P21" i="15"/>
  <c r="E21" i="15"/>
  <c r="T21" i="15" s="1"/>
  <c r="S20" i="15"/>
  <c r="R20" i="15"/>
  <c r="Q20" i="15"/>
  <c r="P20" i="15"/>
  <c r="E20" i="15"/>
  <c r="S19" i="15"/>
  <c r="R19" i="15"/>
  <c r="Q19" i="15"/>
  <c r="P19" i="15"/>
  <c r="E19" i="15"/>
  <c r="U18" i="15"/>
  <c r="S18" i="15"/>
  <c r="R18" i="15"/>
  <c r="Q18" i="15"/>
  <c r="P18" i="15"/>
  <c r="E18" i="15"/>
  <c r="T18" i="15" s="1"/>
  <c r="T17" i="15"/>
  <c r="S17" i="15"/>
  <c r="R17" i="15"/>
  <c r="Q17" i="15"/>
  <c r="P17" i="15"/>
  <c r="E17" i="15"/>
  <c r="U17" i="15" s="1"/>
  <c r="V15" i="15"/>
  <c r="R15" i="15"/>
  <c r="O15" i="15"/>
  <c r="N15" i="15"/>
  <c r="M15" i="15"/>
  <c r="L15" i="15"/>
  <c r="K15" i="15"/>
  <c r="J15" i="15"/>
  <c r="I15" i="15"/>
  <c r="H15" i="15"/>
  <c r="G15" i="15"/>
  <c r="F15" i="15"/>
  <c r="C15" i="15"/>
  <c r="B15" i="15"/>
  <c r="S14" i="15"/>
  <c r="R14" i="15"/>
  <c r="Q14" i="15"/>
  <c r="P14" i="15"/>
  <c r="E14" i="15"/>
  <c r="U14" i="15" s="1"/>
  <c r="S13" i="15"/>
  <c r="R13" i="15"/>
  <c r="Q13" i="15"/>
  <c r="P13" i="15"/>
  <c r="E13" i="15"/>
  <c r="S12" i="15"/>
  <c r="R12" i="15"/>
  <c r="Q12" i="15"/>
  <c r="P12" i="15"/>
  <c r="E12" i="15"/>
  <c r="U12" i="15" s="1"/>
  <c r="S11" i="15"/>
  <c r="R11" i="15"/>
  <c r="Q11" i="15"/>
  <c r="P11" i="15"/>
  <c r="E11" i="15"/>
  <c r="S10" i="15"/>
  <c r="R10" i="15"/>
  <c r="Q10" i="15"/>
  <c r="P10" i="15"/>
  <c r="E10" i="15"/>
  <c r="U9" i="15"/>
  <c r="S9" i="15"/>
  <c r="R9" i="15"/>
  <c r="Q9" i="15"/>
  <c r="P9" i="15"/>
  <c r="E9" i="15"/>
  <c r="S94" i="14"/>
  <c r="R94" i="14"/>
  <c r="Q94" i="14"/>
  <c r="P94" i="14"/>
  <c r="E94" i="14"/>
  <c r="T94" i="14" s="1"/>
  <c r="S93" i="14"/>
  <c r="R93" i="14"/>
  <c r="Q93" i="14"/>
  <c r="P93" i="14"/>
  <c r="E93" i="14"/>
  <c r="U93" i="14" s="1"/>
  <c r="S92" i="14"/>
  <c r="R92" i="14"/>
  <c r="Q92" i="14"/>
  <c r="P92" i="14"/>
  <c r="E92" i="14"/>
  <c r="S91" i="14"/>
  <c r="R91" i="14"/>
  <c r="Q91" i="14"/>
  <c r="P91" i="14"/>
  <c r="E91" i="14"/>
  <c r="S90" i="14"/>
  <c r="R90" i="14"/>
  <c r="Q90" i="14"/>
  <c r="P90" i="14"/>
  <c r="E90" i="14"/>
  <c r="U90" i="14" s="1"/>
  <c r="S89" i="14"/>
  <c r="R89" i="14"/>
  <c r="Q89" i="14"/>
  <c r="P89" i="14"/>
  <c r="E89" i="14"/>
  <c r="S88" i="14"/>
  <c r="R88" i="14"/>
  <c r="Q88" i="14"/>
  <c r="P88" i="14"/>
  <c r="E88" i="14"/>
  <c r="U87" i="14"/>
  <c r="S87" i="14"/>
  <c r="R87" i="14"/>
  <c r="Q87" i="14"/>
  <c r="P87" i="14"/>
  <c r="E87" i="14"/>
  <c r="T87" i="14" s="1"/>
  <c r="V73" i="14"/>
  <c r="O73" i="14"/>
  <c r="N73" i="14"/>
  <c r="M73" i="14"/>
  <c r="L73" i="14"/>
  <c r="K73" i="14"/>
  <c r="J73" i="14"/>
  <c r="I73" i="14"/>
  <c r="H73" i="14"/>
  <c r="G73" i="14"/>
  <c r="F73" i="14"/>
  <c r="C73" i="14"/>
  <c r="B73" i="14"/>
  <c r="V72" i="14"/>
  <c r="O72" i="14"/>
  <c r="N72" i="14"/>
  <c r="M72" i="14"/>
  <c r="L72" i="14"/>
  <c r="K72" i="14"/>
  <c r="S72" i="14" s="1"/>
  <c r="J72" i="14"/>
  <c r="R72" i="14" s="1"/>
  <c r="I72" i="14"/>
  <c r="H72" i="14"/>
  <c r="G72" i="14"/>
  <c r="F72" i="14"/>
  <c r="C72" i="14"/>
  <c r="B72" i="14"/>
  <c r="E72" i="14" s="1"/>
  <c r="V71" i="14"/>
  <c r="O71" i="14"/>
  <c r="N71" i="14"/>
  <c r="M71" i="14"/>
  <c r="L71" i="14"/>
  <c r="K71" i="14"/>
  <c r="J71" i="14"/>
  <c r="R71" i="14" s="1"/>
  <c r="I71" i="14"/>
  <c r="H71" i="14"/>
  <c r="G71" i="14"/>
  <c r="F71" i="14"/>
  <c r="C71" i="14"/>
  <c r="B71" i="14"/>
  <c r="E71" i="14" s="1"/>
  <c r="T70" i="14"/>
  <c r="S70" i="14"/>
  <c r="R70" i="14"/>
  <c r="Q70" i="14"/>
  <c r="P70" i="14"/>
  <c r="E70" i="14"/>
  <c r="U70" i="14" s="1"/>
  <c r="S69" i="14"/>
  <c r="R69" i="14"/>
  <c r="Q69" i="14"/>
  <c r="U69" i="14" s="1"/>
  <c r="P69" i="14"/>
  <c r="E69" i="14"/>
  <c r="T69" i="14" s="1"/>
  <c r="V67" i="14"/>
  <c r="O67" i="14"/>
  <c r="N67" i="14"/>
  <c r="M67" i="14"/>
  <c r="L67" i="14"/>
  <c r="K67" i="14"/>
  <c r="J67" i="14"/>
  <c r="R67" i="14" s="1"/>
  <c r="I67" i="14"/>
  <c r="H67" i="14"/>
  <c r="G67" i="14"/>
  <c r="F67" i="14"/>
  <c r="C67" i="14"/>
  <c r="B67" i="14"/>
  <c r="V66" i="14"/>
  <c r="O66" i="14"/>
  <c r="N66" i="14"/>
  <c r="M66" i="14"/>
  <c r="L66" i="14"/>
  <c r="K66" i="14"/>
  <c r="S66" i="14" s="1"/>
  <c r="J66" i="14"/>
  <c r="R66" i="14" s="1"/>
  <c r="I66" i="14"/>
  <c r="H66" i="14"/>
  <c r="P66" i="14" s="1"/>
  <c r="G66" i="14"/>
  <c r="F66" i="14"/>
  <c r="C66" i="14"/>
  <c r="B66" i="14"/>
  <c r="E66" i="14" s="1"/>
  <c r="S65" i="14"/>
  <c r="R65" i="14"/>
  <c r="Q65" i="14"/>
  <c r="P65" i="14"/>
  <c r="E65" i="14"/>
  <c r="T65" i="14" s="1"/>
  <c r="S64" i="14"/>
  <c r="R64" i="14"/>
  <c r="Q64" i="14"/>
  <c r="P64" i="14"/>
  <c r="E64" i="14"/>
  <c r="S63" i="14"/>
  <c r="R63" i="14"/>
  <c r="Q63" i="14"/>
  <c r="P63" i="14"/>
  <c r="E63" i="14"/>
  <c r="S62" i="14"/>
  <c r="R62" i="14"/>
  <c r="Q62" i="14"/>
  <c r="P62" i="14"/>
  <c r="E62" i="14"/>
  <c r="T62" i="14" s="1"/>
  <c r="S61" i="14"/>
  <c r="R61" i="14"/>
  <c r="Q61" i="14"/>
  <c r="P61" i="14"/>
  <c r="E61" i="14"/>
  <c r="V59" i="14"/>
  <c r="O59" i="14"/>
  <c r="N59" i="14"/>
  <c r="M59" i="14"/>
  <c r="L59" i="14"/>
  <c r="K59" i="14"/>
  <c r="S59" i="14" s="1"/>
  <c r="J59" i="14"/>
  <c r="R59" i="14" s="1"/>
  <c r="I59" i="14"/>
  <c r="H59" i="14"/>
  <c r="G59" i="14"/>
  <c r="F59" i="14"/>
  <c r="C59" i="14"/>
  <c r="B59" i="14"/>
  <c r="S58" i="14"/>
  <c r="R58" i="14"/>
  <c r="Q58" i="14"/>
  <c r="P58" i="14"/>
  <c r="E58" i="14"/>
  <c r="U58" i="14" s="1"/>
  <c r="S57" i="14"/>
  <c r="R57" i="14"/>
  <c r="Q57" i="14"/>
  <c r="P57" i="14"/>
  <c r="E57" i="14"/>
  <c r="S56" i="14"/>
  <c r="R56" i="14"/>
  <c r="Q56" i="14"/>
  <c r="P56" i="14"/>
  <c r="E56" i="14"/>
  <c r="S55" i="14"/>
  <c r="R55" i="14"/>
  <c r="Q55" i="14"/>
  <c r="P55" i="14"/>
  <c r="E55" i="14"/>
  <c r="V53" i="14"/>
  <c r="O53" i="14"/>
  <c r="N53" i="14"/>
  <c r="M53" i="14"/>
  <c r="L53" i="14"/>
  <c r="K53" i="14"/>
  <c r="S53" i="14" s="1"/>
  <c r="J53" i="14"/>
  <c r="R53" i="14" s="1"/>
  <c r="I53" i="14"/>
  <c r="H53" i="14"/>
  <c r="G53" i="14"/>
  <c r="F53" i="14"/>
  <c r="C53" i="14"/>
  <c r="B53" i="14"/>
  <c r="S52" i="14"/>
  <c r="R52" i="14"/>
  <c r="Q52" i="14"/>
  <c r="P52" i="14"/>
  <c r="E52" i="14"/>
  <c r="T52" i="14" s="1"/>
  <c r="S51" i="14"/>
  <c r="R51" i="14"/>
  <c r="Q51" i="14"/>
  <c r="P51" i="14"/>
  <c r="E51" i="14"/>
  <c r="T50" i="14"/>
  <c r="S50" i="14"/>
  <c r="R50" i="14"/>
  <c r="Q50" i="14"/>
  <c r="P50" i="14"/>
  <c r="E50" i="14"/>
  <c r="U50" i="14" s="1"/>
  <c r="U49" i="14"/>
  <c r="S49" i="14"/>
  <c r="R49" i="14"/>
  <c r="Q49" i="14"/>
  <c r="P49" i="14"/>
  <c r="E49" i="14"/>
  <c r="T49" i="14" s="1"/>
  <c r="U48" i="14"/>
  <c r="T48" i="14"/>
  <c r="S48" i="14"/>
  <c r="R48" i="14"/>
  <c r="Q48" i="14"/>
  <c r="P48" i="14"/>
  <c r="E48" i="14"/>
  <c r="S47" i="14"/>
  <c r="R47" i="14"/>
  <c r="Q47" i="14"/>
  <c r="P47" i="14"/>
  <c r="E47" i="14"/>
  <c r="S46" i="14"/>
  <c r="R46" i="14"/>
  <c r="Q46" i="14"/>
  <c r="P46" i="14"/>
  <c r="E46" i="14"/>
  <c r="U46" i="14" s="1"/>
  <c r="S45" i="14"/>
  <c r="R45" i="14"/>
  <c r="Q45" i="14"/>
  <c r="P45" i="14"/>
  <c r="E45" i="14"/>
  <c r="S44" i="14"/>
  <c r="R44" i="14"/>
  <c r="Q44" i="14"/>
  <c r="P44" i="14"/>
  <c r="E44" i="14"/>
  <c r="S43" i="14"/>
  <c r="R43" i="14"/>
  <c r="Q43" i="14"/>
  <c r="P43" i="14"/>
  <c r="E43" i="14"/>
  <c r="T42" i="14"/>
  <c r="S42" i="14"/>
  <c r="R42" i="14"/>
  <c r="Q42" i="14"/>
  <c r="P42" i="14"/>
  <c r="E42" i="14"/>
  <c r="U42" i="14" s="1"/>
  <c r="V40" i="14"/>
  <c r="R40" i="14"/>
  <c r="O40" i="14"/>
  <c r="N40" i="14"/>
  <c r="M40" i="14"/>
  <c r="L40" i="14"/>
  <c r="K40" i="14"/>
  <c r="J40" i="14"/>
  <c r="I40" i="14"/>
  <c r="H40" i="14"/>
  <c r="P40" i="14" s="1"/>
  <c r="G40" i="14"/>
  <c r="F40" i="14"/>
  <c r="C40" i="14"/>
  <c r="E40" i="14" s="1"/>
  <c r="B40" i="14"/>
  <c r="S39" i="14"/>
  <c r="R39" i="14"/>
  <c r="Q39" i="14"/>
  <c r="P39" i="14"/>
  <c r="E39" i="14"/>
  <c r="S38" i="14"/>
  <c r="R38" i="14"/>
  <c r="Q38" i="14"/>
  <c r="P38" i="14"/>
  <c r="E38" i="14"/>
  <c r="U37" i="14"/>
  <c r="S37" i="14"/>
  <c r="R37" i="14"/>
  <c r="Q37" i="14"/>
  <c r="P37" i="14"/>
  <c r="E37" i="14"/>
  <c r="T37" i="14" s="1"/>
  <c r="T36" i="14"/>
  <c r="S36" i="14"/>
  <c r="R36" i="14"/>
  <c r="Q36" i="14"/>
  <c r="P36" i="14"/>
  <c r="E36" i="14"/>
  <c r="U36" i="14" s="1"/>
  <c r="S35" i="14"/>
  <c r="R35" i="14"/>
  <c r="Q35" i="14"/>
  <c r="P35" i="14"/>
  <c r="T35" i="14" s="1"/>
  <c r="E35" i="14"/>
  <c r="V33" i="14"/>
  <c r="O33" i="14"/>
  <c r="N33" i="14"/>
  <c r="M33" i="14"/>
  <c r="L33" i="14"/>
  <c r="K33" i="14"/>
  <c r="S33" i="14" s="1"/>
  <c r="J33" i="14"/>
  <c r="R33" i="14" s="1"/>
  <c r="I33" i="14"/>
  <c r="H33" i="14"/>
  <c r="G33" i="14"/>
  <c r="F33" i="14"/>
  <c r="C33" i="14"/>
  <c r="B33" i="14"/>
  <c r="T32" i="14"/>
  <c r="S32" i="14"/>
  <c r="R32" i="14"/>
  <c r="Q32" i="14"/>
  <c r="U32" i="14" s="1"/>
  <c r="P32" i="14"/>
  <c r="E32" i="14"/>
  <c r="V30" i="14"/>
  <c r="O30" i="14"/>
  <c r="N30" i="14"/>
  <c r="M30" i="14"/>
  <c r="L30" i="14"/>
  <c r="K30" i="14"/>
  <c r="S30" i="14" s="1"/>
  <c r="J30" i="14"/>
  <c r="R30" i="14" s="1"/>
  <c r="I30" i="14"/>
  <c r="H30" i="14"/>
  <c r="G30" i="14"/>
  <c r="F30" i="14"/>
  <c r="C30" i="14"/>
  <c r="B30" i="14"/>
  <c r="S29" i="14"/>
  <c r="R29" i="14"/>
  <c r="Q29" i="14"/>
  <c r="P29" i="14"/>
  <c r="E29" i="14"/>
  <c r="U28" i="14"/>
  <c r="T28" i="14"/>
  <c r="S28" i="14"/>
  <c r="R28" i="14"/>
  <c r="Q28" i="14"/>
  <c r="P28" i="14"/>
  <c r="E28" i="14"/>
  <c r="U27" i="14"/>
  <c r="T27" i="14"/>
  <c r="S27" i="14"/>
  <c r="R27" i="14"/>
  <c r="Q27" i="14"/>
  <c r="P27" i="14"/>
  <c r="E27" i="14"/>
  <c r="S26" i="14"/>
  <c r="R26" i="14"/>
  <c r="Q26" i="14"/>
  <c r="P26" i="14"/>
  <c r="E26" i="14"/>
  <c r="U26" i="14" s="1"/>
  <c r="V24" i="14"/>
  <c r="O24" i="14"/>
  <c r="N24" i="14"/>
  <c r="M24" i="14"/>
  <c r="L24" i="14"/>
  <c r="K24" i="14"/>
  <c r="S24" i="14" s="1"/>
  <c r="J24" i="14"/>
  <c r="R24" i="14" s="1"/>
  <c r="I24" i="14"/>
  <c r="H24" i="14"/>
  <c r="G24" i="14"/>
  <c r="F24" i="14"/>
  <c r="C24" i="14"/>
  <c r="B24" i="14"/>
  <c r="S23" i="14"/>
  <c r="R23" i="14"/>
  <c r="Q23" i="14"/>
  <c r="P23" i="14"/>
  <c r="E23" i="14"/>
  <c r="T23" i="14" s="1"/>
  <c r="S22" i="14"/>
  <c r="R22" i="14"/>
  <c r="Q22" i="14"/>
  <c r="P22" i="14"/>
  <c r="E22" i="14"/>
  <c r="U22" i="14" s="1"/>
  <c r="S21" i="14"/>
  <c r="R21" i="14"/>
  <c r="Q21" i="14"/>
  <c r="P21" i="14"/>
  <c r="E21" i="14"/>
  <c r="S20" i="14"/>
  <c r="R20" i="14"/>
  <c r="Q20" i="14"/>
  <c r="P20" i="14"/>
  <c r="E20" i="14"/>
  <c r="U19" i="14"/>
  <c r="S19" i="14"/>
  <c r="R19" i="14"/>
  <c r="Q19" i="14"/>
  <c r="P19" i="14"/>
  <c r="E19" i="14"/>
  <c r="T19" i="14" s="1"/>
  <c r="S18" i="14"/>
  <c r="R18" i="14"/>
  <c r="Q18" i="14"/>
  <c r="P18" i="14"/>
  <c r="E18" i="14"/>
  <c r="U18" i="14" s="1"/>
  <c r="S17" i="14"/>
  <c r="R17" i="14"/>
  <c r="Q17" i="14"/>
  <c r="P17" i="14"/>
  <c r="E17" i="14"/>
  <c r="V15" i="14"/>
  <c r="O15" i="14"/>
  <c r="N15" i="14"/>
  <c r="M15" i="14"/>
  <c r="L15" i="14"/>
  <c r="K15" i="14"/>
  <c r="S15" i="14" s="1"/>
  <c r="J15" i="14"/>
  <c r="R15" i="14" s="1"/>
  <c r="I15" i="14"/>
  <c r="H15" i="14"/>
  <c r="G15" i="14"/>
  <c r="F15" i="14"/>
  <c r="C15" i="14"/>
  <c r="B15" i="14"/>
  <c r="T14" i="14"/>
  <c r="S14" i="14"/>
  <c r="R14" i="14"/>
  <c r="Q14" i="14"/>
  <c r="P14" i="14"/>
  <c r="E14" i="14"/>
  <c r="U14" i="14" s="1"/>
  <c r="S13" i="14"/>
  <c r="R13" i="14"/>
  <c r="Q13" i="14"/>
  <c r="P13" i="14"/>
  <c r="E13" i="14"/>
  <c r="T13" i="14" s="1"/>
  <c r="S12" i="14"/>
  <c r="R12" i="14"/>
  <c r="Q12" i="14"/>
  <c r="P12" i="14"/>
  <c r="E12" i="14"/>
  <c r="S11" i="14"/>
  <c r="R11" i="14"/>
  <c r="Q11" i="14"/>
  <c r="P11" i="14"/>
  <c r="E11" i="14"/>
  <c r="S10" i="14"/>
  <c r="R10" i="14"/>
  <c r="Q10" i="14"/>
  <c r="P10" i="14"/>
  <c r="E10" i="14"/>
  <c r="U10" i="14" s="1"/>
  <c r="S9" i="14"/>
  <c r="R9" i="14"/>
  <c r="Q9" i="14"/>
  <c r="P9" i="14"/>
  <c r="E9" i="14"/>
  <c r="S94" i="13"/>
  <c r="R94" i="13"/>
  <c r="Q94" i="13"/>
  <c r="P94" i="13"/>
  <c r="E94" i="13"/>
  <c r="U93" i="13"/>
  <c r="S93" i="13"/>
  <c r="R93" i="13"/>
  <c r="Q93" i="13"/>
  <c r="P93" i="13"/>
  <c r="E93" i="13"/>
  <c r="T93" i="13" s="1"/>
  <c r="T92" i="13"/>
  <c r="S92" i="13"/>
  <c r="R92" i="13"/>
  <c r="Q92" i="13"/>
  <c r="P92" i="13"/>
  <c r="E92" i="13"/>
  <c r="U92" i="13" s="1"/>
  <c r="S91" i="13"/>
  <c r="R91" i="13"/>
  <c r="Q91" i="13"/>
  <c r="P91" i="13"/>
  <c r="E91" i="13"/>
  <c r="T91" i="13" s="1"/>
  <c r="S90" i="13"/>
  <c r="R90" i="13"/>
  <c r="Q90" i="13"/>
  <c r="P90" i="13"/>
  <c r="E90" i="13"/>
  <c r="S89" i="13"/>
  <c r="R89" i="13"/>
  <c r="Q89" i="13"/>
  <c r="P89" i="13"/>
  <c r="E89" i="13"/>
  <c r="S88" i="13"/>
  <c r="R88" i="13"/>
  <c r="Q88" i="13"/>
  <c r="P88" i="13"/>
  <c r="E88" i="13"/>
  <c r="U88" i="13" s="1"/>
  <c r="S87" i="13"/>
  <c r="R87" i="13"/>
  <c r="Q87" i="13"/>
  <c r="P87" i="13"/>
  <c r="E87" i="13"/>
  <c r="V73" i="13"/>
  <c r="O73" i="13"/>
  <c r="N73" i="13"/>
  <c r="M73" i="13"/>
  <c r="L73" i="13"/>
  <c r="K73" i="13"/>
  <c r="J73" i="13"/>
  <c r="R73" i="13" s="1"/>
  <c r="I73" i="13"/>
  <c r="H73" i="13"/>
  <c r="G73" i="13"/>
  <c r="F73" i="13"/>
  <c r="C73" i="13"/>
  <c r="B73" i="13"/>
  <c r="E73" i="13" s="1"/>
  <c r="V72" i="13"/>
  <c r="O72" i="13"/>
  <c r="N72" i="13"/>
  <c r="M72" i="13"/>
  <c r="L72" i="13"/>
  <c r="K72" i="13"/>
  <c r="S72" i="13" s="1"/>
  <c r="J72" i="13"/>
  <c r="I72" i="13"/>
  <c r="H72" i="13"/>
  <c r="P72" i="13" s="1"/>
  <c r="G72" i="13"/>
  <c r="F72" i="13"/>
  <c r="C72" i="13"/>
  <c r="B72" i="13"/>
  <c r="E72" i="13" s="1"/>
  <c r="V71" i="13"/>
  <c r="O71" i="13"/>
  <c r="N71" i="13"/>
  <c r="M71" i="13"/>
  <c r="L71" i="13"/>
  <c r="K71" i="13"/>
  <c r="J71" i="13"/>
  <c r="I71" i="13"/>
  <c r="H71" i="13"/>
  <c r="G71" i="13"/>
  <c r="F71" i="13"/>
  <c r="C71" i="13"/>
  <c r="B71" i="13"/>
  <c r="S70" i="13"/>
  <c r="R70" i="13"/>
  <c r="Q70" i="13"/>
  <c r="P70" i="13"/>
  <c r="E70" i="13"/>
  <c r="U69" i="13"/>
  <c r="S69" i="13"/>
  <c r="R69" i="13"/>
  <c r="Q69" i="13"/>
  <c r="P69" i="13"/>
  <c r="E69" i="13"/>
  <c r="V67" i="13"/>
  <c r="Q67" i="13"/>
  <c r="O67" i="13"/>
  <c r="N67" i="13"/>
  <c r="M67" i="13"/>
  <c r="L67" i="13"/>
  <c r="K67" i="13"/>
  <c r="S67" i="13" s="1"/>
  <c r="J67" i="13"/>
  <c r="I67" i="13"/>
  <c r="H67" i="13"/>
  <c r="P67" i="13" s="1"/>
  <c r="G67" i="13"/>
  <c r="F67" i="13"/>
  <c r="C67" i="13"/>
  <c r="B67" i="13"/>
  <c r="E67" i="13" s="1"/>
  <c r="V66" i="13"/>
  <c r="O66" i="13"/>
  <c r="N66" i="13"/>
  <c r="M66" i="13"/>
  <c r="L66" i="13"/>
  <c r="K66" i="13"/>
  <c r="S66" i="13" s="1"/>
  <c r="J66" i="13"/>
  <c r="R66" i="13" s="1"/>
  <c r="I66" i="13"/>
  <c r="H66" i="13"/>
  <c r="G66" i="13"/>
  <c r="F66" i="13"/>
  <c r="C66" i="13"/>
  <c r="B66" i="13"/>
  <c r="S65" i="13"/>
  <c r="R65" i="13"/>
  <c r="Q65" i="13"/>
  <c r="P65" i="13"/>
  <c r="E65" i="13"/>
  <c r="U64" i="13"/>
  <c r="S64" i="13"/>
  <c r="R64" i="13"/>
  <c r="Q64" i="13"/>
  <c r="P64" i="13"/>
  <c r="E64" i="13"/>
  <c r="T64" i="13" s="1"/>
  <c r="T63" i="13"/>
  <c r="S63" i="13"/>
  <c r="R63" i="13"/>
  <c r="Q63" i="13"/>
  <c r="P63" i="13"/>
  <c r="E63" i="13"/>
  <c r="U63" i="13" s="1"/>
  <c r="S62" i="13"/>
  <c r="R62" i="13"/>
  <c r="Q62" i="13"/>
  <c r="P62" i="13"/>
  <c r="E62" i="13"/>
  <c r="T62" i="13" s="1"/>
  <c r="S61" i="13"/>
  <c r="R61" i="13"/>
  <c r="Q61" i="13"/>
  <c r="P61" i="13"/>
  <c r="E61" i="13"/>
  <c r="V59" i="13"/>
  <c r="O59" i="13"/>
  <c r="N59" i="13"/>
  <c r="M59" i="13"/>
  <c r="L59" i="13"/>
  <c r="K59" i="13"/>
  <c r="S59" i="13" s="1"/>
  <c r="J59" i="13"/>
  <c r="R59" i="13" s="1"/>
  <c r="I59" i="13"/>
  <c r="H59" i="13"/>
  <c r="G59" i="13"/>
  <c r="F59" i="13"/>
  <c r="C59" i="13"/>
  <c r="B59" i="13"/>
  <c r="U58" i="13"/>
  <c r="S58" i="13"/>
  <c r="R58" i="13"/>
  <c r="Q58" i="13"/>
  <c r="P58" i="13"/>
  <c r="E58" i="13"/>
  <c r="T58" i="13" s="1"/>
  <c r="U57" i="13"/>
  <c r="T57" i="13"/>
  <c r="S57" i="13"/>
  <c r="R57" i="13"/>
  <c r="Q57" i="13"/>
  <c r="P57" i="13"/>
  <c r="E57" i="13"/>
  <c r="S56" i="13"/>
  <c r="R56" i="13"/>
  <c r="Q56" i="13"/>
  <c r="P56" i="13"/>
  <c r="E56" i="13"/>
  <c r="U56" i="13" s="1"/>
  <c r="S55" i="13"/>
  <c r="R55" i="13"/>
  <c r="Q55" i="13"/>
  <c r="P55" i="13"/>
  <c r="E55" i="13"/>
  <c r="U55" i="13" s="1"/>
  <c r="V53" i="13"/>
  <c r="O53" i="13"/>
  <c r="N53" i="13"/>
  <c r="M53" i="13"/>
  <c r="L53" i="13"/>
  <c r="K53" i="13"/>
  <c r="S53" i="13" s="1"/>
  <c r="J53" i="13"/>
  <c r="R53" i="13" s="1"/>
  <c r="I53" i="13"/>
  <c r="Q53" i="13" s="1"/>
  <c r="H53" i="13"/>
  <c r="P53" i="13" s="1"/>
  <c r="G53" i="13"/>
  <c r="F53" i="13"/>
  <c r="C53" i="13"/>
  <c r="B53" i="13"/>
  <c r="E53" i="13" s="1"/>
  <c r="U52" i="13"/>
  <c r="T52" i="13"/>
  <c r="S52" i="13"/>
  <c r="R52" i="13"/>
  <c r="Q52" i="13"/>
  <c r="P52" i="13"/>
  <c r="E52" i="13"/>
  <c r="S51" i="13"/>
  <c r="R51" i="13"/>
  <c r="Q51" i="13"/>
  <c r="P51" i="13"/>
  <c r="E51" i="13"/>
  <c r="U51" i="13" s="1"/>
  <c r="S50" i="13"/>
  <c r="R50" i="13"/>
  <c r="Q50" i="13"/>
  <c r="P50" i="13"/>
  <c r="E50" i="13"/>
  <c r="U49" i="13"/>
  <c r="S49" i="13"/>
  <c r="R49" i="13"/>
  <c r="Q49" i="13"/>
  <c r="P49" i="13"/>
  <c r="E49" i="13"/>
  <c r="T49" i="13" s="1"/>
  <c r="S48" i="13"/>
  <c r="R48" i="13"/>
  <c r="Q48" i="13"/>
  <c r="P48" i="13"/>
  <c r="E48" i="13"/>
  <c r="S47" i="13"/>
  <c r="R47" i="13"/>
  <c r="Q47" i="13"/>
  <c r="P47" i="13"/>
  <c r="E47" i="13"/>
  <c r="U47" i="13" s="1"/>
  <c r="U46" i="13"/>
  <c r="S46" i="13"/>
  <c r="R46" i="13"/>
  <c r="Q46" i="13"/>
  <c r="P46" i="13"/>
  <c r="E46" i="13"/>
  <c r="T46" i="13" s="1"/>
  <c r="U45" i="13"/>
  <c r="S45" i="13"/>
  <c r="R45" i="13"/>
  <c r="Q45" i="13"/>
  <c r="P45" i="13"/>
  <c r="E45" i="13"/>
  <c r="T45" i="13" s="1"/>
  <c r="S44" i="13"/>
  <c r="R44" i="13"/>
  <c r="Q44" i="13"/>
  <c r="P44" i="13"/>
  <c r="E44" i="13"/>
  <c r="U44" i="13" s="1"/>
  <c r="S43" i="13"/>
  <c r="R43" i="13"/>
  <c r="Q43" i="13"/>
  <c r="P43" i="13"/>
  <c r="E43" i="13"/>
  <c r="S42" i="13"/>
  <c r="R42" i="13"/>
  <c r="Q42" i="13"/>
  <c r="P42" i="13"/>
  <c r="E42" i="13"/>
  <c r="V40" i="13"/>
  <c r="O40" i="13"/>
  <c r="N40" i="13"/>
  <c r="M40" i="13"/>
  <c r="L40" i="13"/>
  <c r="K40" i="13"/>
  <c r="J40" i="13"/>
  <c r="I40" i="13"/>
  <c r="H40" i="13"/>
  <c r="G40" i="13"/>
  <c r="F40" i="13"/>
  <c r="E40" i="13"/>
  <c r="C40" i="13"/>
  <c r="B40" i="13"/>
  <c r="S39" i="13"/>
  <c r="R39" i="13"/>
  <c r="Q39" i="13"/>
  <c r="P39" i="13"/>
  <c r="E39" i="13"/>
  <c r="U39" i="13" s="1"/>
  <c r="S38" i="13"/>
  <c r="R38" i="13"/>
  <c r="Q38" i="13"/>
  <c r="P38" i="13"/>
  <c r="E38" i="13"/>
  <c r="S37" i="13"/>
  <c r="R37" i="13"/>
  <c r="Q37" i="13"/>
  <c r="P37" i="13"/>
  <c r="E37" i="13"/>
  <c r="T37" i="13" s="1"/>
  <c r="S36" i="13"/>
  <c r="R36" i="13"/>
  <c r="Q36" i="13"/>
  <c r="P36" i="13"/>
  <c r="E36" i="13"/>
  <c r="T35" i="13"/>
  <c r="S35" i="13"/>
  <c r="R35" i="13"/>
  <c r="Q35" i="13"/>
  <c r="P35" i="13"/>
  <c r="E35" i="13"/>
  <c r="V33" i="13"/>
  <c r="O33" i="13"/>
  <c r="N33" i="13"/>
  <c r="M33" i="13"/>
  <c r="L33" i="13"/>
  <c r="K33" i="13"/>
  <c r="S33" i="13" s="1"/>
  <c r="J33" i="13"/>
  <c r="R33" i="13" s="1"/>
  <c r="I33" i="13"/>
  <c r="H33" i="13"/>
  <c r="G33" i="13"/>
  <c r="F33" i="13"/>
  <c r="C33" i="13"/>
  <c r="E33" i="13" s="1"/>
  <c r="B33" i="13"/>
  <c r="S32" i="13"/>
  <c r="R32" i="13"/>
  <c r="Q32" i="13"/>
  <c r="P32" i="13"/>
  <c r="E32" i="13"/>
  <c r="V30" i="13"/>
  <c r="O30" i="13"/>
  <c r="N30" i="13"/>
  <c r="M30" i="13"/>
  <c r="L30" i="13"/>
  <c r="K30" i="13"/>
  <c r="S30" i="13" s="1"/>
  <c r="J30" i="13"/>
  <c r="R30" i="13" s="1"/>
  <c r="I30" i="13"/>
  <c r="Q30" i="13" s="1"/>
  <c r="H30" i="13"/>
  <c r="G30" i="13"/>
  <c r="F30" i="13"/>
  <c r="C30" i="13"/>
  <c r="B30" i="13"/>
  <c r="U29" i="13"/>
  <c r="S29" i="13"/>
  <c r="R29" i="13"/>
  <c r="Q29" i="13"/>
  <c r="P29" i="13"/>
  <c r="E29" i="13"/>
  <c r="T29" i="13" s="1"/>
  <c r="S28" i="13"/>
  <c r="R28" i="13"/>
  <c r="Q28" i="13"/>
  <c r="P28" i="13"/>
  <c r="E28" i="13"/>
  <c r="T28" i="13" s="1"/>
  <c r="S27" i="13"/>
  <c r="R27" i="13"/>
  <c r="Q27" i="13"/>
  <c r="P27" i="13"/>
  <c r="E27" i="13"/>
  <c r="U26" i="13"/>
  <c r="S26" i="13"/>
  <c r="R26" i="13"/>
  <c r="Q26" i="13"/>
  <c r="P26" i="13"/>
  <c r="E26" i="13"/>
  <c r="T26" i="13" s="1"/>
  <c r="V24" i="13"/>
  <c r="O24" i="13"/>
  <c r="N24" i="13"/>
  <c r="M24" i="13"/>
  <c r="L24" i="13"/>
  <c r="K24" i="13"/>
  <c r="S24" i="13" s="1"/>
  <c r="J24" i="13"/>
  <c r="R24" i="13" s="1"/>
  <c r="I24" i="13"/>
  <c r="H24" i="13"/>
  <c r="G24" i="13"/>
  <c r="F24" i="13"/>
  <c r="C24" i="13"/>
  <c r="B24" i="13"/>
  <c r="S23" i="13"/>
  <c r="R23" i="13"/>
  <c r="Q23" i="13"/>
  <c r="P23" i="13"/>
  <c r="E23" i="13"/>
  <c r="S22" i="13"/>
  <c r="R22" i="13"/>
  <c r="Q22" i="13"/>
  <c r="P22" i="13"/>
  <c r="E22" i="13"/>
  <c r="U21" i="13"/>
  <c r="T21" i="13"/>
  <c r="S21" i="13"/>
  <c r="R21" i="13"/>
  <c r="Q21" i="13"/>
  <c r="P21" i="13"/>
  <c r="E21" i="13"/>
  <c r="U20" i="13"/>
  <c r="T20" i="13"/>
  <c r="S20" i="13"/>
  <c r="R20" i="13"/>
  <c r="Q20" i="13"/>
  <c r="P20" i="13"/>
  <c r="E20" i="13"/>
  <c r="S19" i="13"/>
  <c r="R19" i="13"/>
  <c r="Q19" i="13"/>
  <c r="P19" i="13"/>
  <c r="E19" i="13"/>
  <c r="U19" i="13" s="1"/>
  <c r="S18" i="13"/>
  <c r="R18" i="13"/>
  <c r="Q18" i="13"/>
  <c r="P18" i="13"/>
  <c r="E18" i="13"/>
  <c r="U17" i="13"/>
  <c r="S17" i="13"/>
  <c r="R17" i="13"/>
  <c r="Q17" i="13"/>
  <c r="P17" i="13"/>
  <c r="E17" i="13"/>
  <c r="T17" i="13" s="1"/>
  <c r="V15" i="13"/>
  <c r="O15" i="13"/>
  <c r="N15" i="13"/>
  <c r="M15" i="13"/>
  <c r="L15" i="13"/>
  <c r="K15" i="13"/>
  <c r="J15" i="13"/>
  <c r="I15" i="13"/>
  <c r="H15" i="13"/>
  <c r="G15" i="13"/>
  <c r="F15" i="13"/>
  <c r="C15" i="13"/>
  <c r="B15" i="13"/>
  <c r="S14" i="13"/>
  <c r="R14" i="13"/>
  <c r="Q14" i="13"/>
  <c r="P14" i="13"/>
  <c r="E14" i="13"/>
  <c r="U13" i="13"/>
  <c r="S13" i="13"/>
  <c r="R13" i="13"/>
  <c r="Q13" i="13"/>
  <c r="P13" i="13"/>
  <c r="E13" i="13"/>
  <c r="T13" i="13" s="1"/>
  <c r="S12" i="13"/>
  <c r="R12" i="13"/>
  <c r="Q12" i="13"/>
  <c r="P12" i="13"/>
  <c r="E12" i="13"/>
  <c r="T12" i="13" s="1"/>
  <c r="S11" i="13"/>
  <c r="R11" i="13"/>
  <c r="Q11" i="13"/>
  <c r="P11" i="13"/>
  <c r="E11" i="13"/>
  <c r="S10" i="13"/>
  <c r="R10" i="13"/>
  <c r="Q10" i="13"/>
  <c r="P10" i="13"/>
  <c r="E10" i="13"/>
  <c r="U9" i="13"/>
  <c r="T9" i="13"/>
  <c r="S9" i="13"/>
  <c r="R9" i="13"/>
  <c r="Q9" i="13"/>
  <c r="P9" i="13"/>
  <c r="E9" i="13"/>
  <c r="U94" i="12"/>
  <c r="T94" i="12"/>
  <c r="S94" i="12"/>
  <c r="R94" i="12"/>
  <c r="Q94" i="12"/>
  <c r="P94" i="12"/>
  <c r="E94" i="12"/>
  <c r="S93" i="12"/>
  <c r="R93" i="12"/>
  <c r="Q93" i="12"/>
  <c r="P93" i="12"/>
  <c r="E93" i="12"/>
  <c r="U93" i="12" s="1"/>
  <c r="S92" i="12"/>
  <c r="R92" i="12"/>
  <c r="Q92" i="12"/>
  <c r="P92" i="12"/>
  <c r="E92" i="12"/>
  <c r="U91" i="12"/>
  <c r="S91" i="12"/>
  <c r="R91" i="12"/>
  <c r="Q91" i="12"/>
  <c r="P91" i="12"/>
  <c r="E91" i="12"/>
  <c r="T91" i="12" s="1"/>
  <c r="S90" i="12"/>
  <c r="R90" i="12"/>
  <c r="Q90" i="12"/>
  <c r="P90" i="12"/>
  <c r="E90" i="12"/>
  <c r="T90" i="12" s="1"/>
  <c r="S89" i="12"/>
  <c r="R89" i="12"/>
  <c r="Q89" i="12"/>
  <c r="P89" i="12"/>
  <c r="E89" i="12"/>
  <c r="S88" i="12"/>
  <c r="R88" i="12"/>
  <c r="Q88" i="12"/>
  <c r="P88" i="12"/>
  <c r="E88" i="12"/>
  <c r="U87" i="12"/>
  <c r="T87" i="12"/>
  <c r="S87" i="12"/>
  <c r="R87" i="12"/>
  <c r="Q87" i="12"/>
  <c r="P87" i="12"/>
  <c r="E87" i="12"/>
  <c r="W73" i="12"/>
  <c r="V73" i="12"/>
  <c r="O73" i="12"/>
  <c r="N73" i="12"/>
  <c r="M73" i="12"/>
  <c r="L73" i="12"/>
  <c r="K73" i="12"/>
  <c r="J73" i="12"/>
  <c r="I73" i="12"/>
  <c r="H73" i="12"/>
  <c r="G73" i="12"/>
  <c r="F73" i="12"/>
  <c r="C73" i="12"/>
  <c r="B73" i="12"/>
  <c r="V72" i="12"/>
  <c r="O72" i="12"/>
  <c r="N72" i="12"/>
  <c r="M72" i="12"/>
  <c r="L72" i="12"/>
  <c r="K72" i="12"/>
  <c r="J72" i="12"/>
  <c r="I72" i="12"/>
  <c r="H72" i="12"/>
  <c r="G72" i="12"/>
  <c r="F72" i="12"/>
  <c r="C72" i="12"/>
  <c r="B72" i="12"/>
  <c r="V71" i="12"/>
  <c r="O71" i="12"/>
  <c r="N71" i="12"/>
  <c r="M71" i="12"/>
  <c r="L71" i="12"/>
  <c r="K71" i="12"/>
  <c r="J71" i="12"/>
  <c r="R71" i="12" s="1"/>
  <c r="I71" i="12"/>
  <c r="H71" i="12"/>
  <c r="G71" i="12"/>
  <c r="F71" i="12"/>
  <c r="C71" i="12"/>
  <c r="B71" i="12"/>
  <c r="S70" i="12"/>
  <c r="R70" i="12"/>
  <c r="Q70" i="12"/>
  <c r="P70" i="12"/>
  <c r="E70" i="12"/>
  <c r="U70" i="12" s="1"/>
  <c r="S69" i="12"/>
  <c r="R69" i="12"/>
  <c r="Q69" i="12"/>
  <c r="P69" i="12"/>
  <c r="E69" i="12"/>
  <c r="W67" i="12"/>
  <c r="V67" i="12"/>
  <c r="O67" i="12"/>
  <c r="N67" i="12"/>
  <c r="M67" i="12"/>
  <c r="L67" i="12"/>
  <c r="K67" i="12"/>
  <c r="J67" i="12"/>
  <c r="I67" i="12"/>
  <c r="H67" i="12"/>
  <c r="G67" i="12"/>
  <c r="F67" i="12"/>
  <c r="C67" i="12"/>
  <c r="B67" i="12"/>
  <c r="V66" i="12"/>
  <c r="O66" i="12"/>
  <c r="N66" i="12"/>
  <c r="M66" i="12"/>
  <c r="L66" i="12"/>
  <c r="K66" i="12"/>
  <c r="S66" i="12" s="1"/>
  <c r="J66" i="12"/>
  <c r="R66" i="12" s="1"/>
  <c r="I66" i="12"/>
  <c r="Q66" i="12" s="1"/>
  <c r="H66" i="12"/>
  <c r="G66" i="12"/>
  <c r="F66" i="12"/>
  <c r="C66" i="12"/>
  <c r="B66" i="12"/>
  <c r="S65" i="12"/>
  <c r="R65" i="12"/>
  <c r="Q65" i="12"/>
  <c r="P65" i="12"/>
  <c r="E65" i="12"/>
  <c r="T65" i="12" s="1"/>
  <c r="S64" i="12"/>
  <c r="R64" i="12"/>
  <c r="Q64" i="12"/>
  <c r="P64" i="12"/>
  <c r="E64" i="12"/>
  <c r="U64" i="12" s="1"/>
  <c r="S63" i="12"/>
  <c r="R63" i="12"/>
  <c r="Q63" i="12"/>
  <c r="P63" i="12"/>
  <c r="E63" i="12"/>
  <c r="S62" i="12"/>
  <c r="R62" i="12"/>
  <c r="Q62" i="12"/>
  <c r="P62" i="12"/>
  <c r="E62" i="12"/>
  <c r="U62" i="12" s="1"/>
  <c r="S61" i="12"/>
  <c r="R61" i="12"/>
  <c r="Q61" i="12"/>
  <c r="P61" i="12"/>
  <c r="E61" i="12"/>
  <c r="V59" i="12"/>
  <c r="O59" i="12"/>
  <c r="N59" i="12"/>
  <c r="M59" i="12"/>
  <c r="L59" i="12"/>
  <c r="K59" i="12"/>
  <c r="S59" i="12" s="1"/>
  <c r="J59" i="12"/>
  <c r="R59" i="12" s="1"/>
  <c r="I59" i="12"/>
  <c r="H59" i="12"/>
  <c r="G59" i="12"/>
  <c r="F59" i="12"/>
  <c r="E59" i="12"/>
  <c r="C59" i="12"/>
  <c r="B59" i="12"/>
  <c r="S58" i="12"/>
  <c r="R58" i="12"/>
  <c r="Q58" i="12"/>
  <c r="P58" i="12"/>
  <c r="E58" i="12"/>
  <c r="U58" i="12" s="1"/>
  <c r="S57" i="12"/>
  <c r="R57" i="12"/>
  <c r="Q57" i="12"/>
  <c r="P57" i="12"/>
  <c r="E57" i="12"/>
  <c r="S56" i="12"/>
  <c r="R56" i="12"/>
  <c r="Q56" i="12"/>
  <c r="P56" i="12"/>
  <c r="E56" i="12"/>
  <c r="U56" i="12" s="1"/>
  <c r="S55" i="12"/>
  <c r="R55" i="12"/>
  <c r="Q55" i="12"/>
  <c r="P55" i="12"/>
  <c r="E55" i="12"/>
  <c r="V53" i="12"/>
  <c r="O53" i="12"/>
  <c r="N53" i="12"/>
  <c r="M53" i="12"/>
  <c r="L53" i="12"/>
  <c r="K53" i="12"/>
  <c r="S53" i="12" s="1"/>
  <c r="J53" i="12"/>
  <c r="R53" i="12" s="1"/>
  <c r="I53" i="12"/>
  <c r="H53" i="12"/>
  <c r="G53" i="12"/>
  <c r="F53" i="12"/>
  <c r="C53" i="12"/>
  <c r="B53" i="12"/>
  <c r="E53" i="12" s="1"/>
  <c r="T52" i="12"/>
  <c r="S52" i="12"/>
  <c r="R52" i="12"/>
  <c r="Q52" i="12"/>
  <c r="P52" i="12"/>
  <c r="E52" i="12"/>
  <c r="U52" i="12" s="1"/>
  <c r="S51" i="12"/>
  <c r="R51" i="12"/>
  <c r="Q51" i="12"/>
  <c r="P51" i="12"/>
  <c r="E51" i="12"/>
  <c r="S50" i="12"/>
  <c r="R50" i="12"/>
  <c r="Q50" i="12"/>
  <c r="P50" i="12"/>
  <c r="E50" i="12"/>
  <c r="U49" i="12"/>
  <c r="S49" i="12"/>
  <c r="R49" i="12"/>
  <c r="Q49" i="12"/>
  <c r="P49" i="12"/>
  <c r="E49" i="12"/>
  <c r="T49" i="12" s="1"/>
  <c r="U48" i="12"/>
  <c r="T48" i="12"/>
  <c r="S48" i="12"/>
  <c r="R48" i="12"/>
  <c r="Q48" i="12"/>
  <c r="P48" i="12"/>
  <c r="E48" i="12"/>
  <c r="T47" i="12"/>
  <c r="S47" i="12"/>
  <c r="R47" i="12"/>
  <c r="Q47" i="12"/>
  <c r="P47" i="12"/>
  <c r="E47" i="12"/>
  <c r="U47" i="12" s="1"/>
  <c r="S46" i="12"/>
  <c r="R46" i="12"/>
  <c r="Q46" i="12"/>
  <c r="P46" i="12"/>
  <c r="E46" i="12"/>
  <c r="U46" i="12" s="1"/>
  <c r="S45" i="12"/>
  <c r="R45" i="12"/>
  <c r="Q45" i="12"/>
  <c r="P45" i="12"/>
  <c r="E45" i="12"/>
  <c r="U44" i="12"/>
  <c r="T44" i="12"/>
  <c r="S44" i="12"/>
  <c r="R44" i="12"/>
  <c r="Q44" i="12"/>
  <c r="P44" i="12"/>
  <c r="E44" i="12"/>
  <c r="S43" i="12"/>
  <c r="R43" i="12"/>
  <c r="Q43" i="12"/>
  <c r="P43" i="12"/>
  <c r="E43" i="12"/>
  <c r="T43" i="12" s="1"/>
  <c r="S42" i="12"/>
  <c r="R42" i="12"/>
  <c r="Q42" i="12"/>
  <c r="P42" i="12"/>
  <c r="E42" i="12"/>
  <c r="W40" i="12"/>
  <c r="V40" i="12"/>
  <c r="O40" i="12"/>
  <c r="N40" i="12"/>
  <c r="M40" i="12"/>
  <c r="L40" i="12"/>
  <c r="K40" i="12"/>
  <c r="S40" i="12" s="1"/>
  <c r="J40" i="12"/>
  <c r="I40" i="12"/>
  <c r="H40" i="12"/>
  <c r="G40" i="12"/>
  <c r="F40" i="12"/>
  <c r="C40" i="12"/>
  <c r="B40" i="12"/>
  <c r="E40" i="12" s="1"/>
  <c r="U39" i="12"/>
  <c r="S39" i="12"/>
  <c r="R39" i="12"/>
  <c r="Q39" i="12"/>
  <c r="P39" i="12"/>
  <c r="E39" i="12"/>
  <c r="T39" i="12" s="1"/>
  <c r="U38" i="12"/>
  <c r="S38" i="12"/>
  <c r="R38" i="12"/>
  <c r="Q38" i="12"/>
  <c r="P38" i="12"/>
  <c r="E38" i="12"/>
  <c r="T38" i="12" s="1"/>
  <c r="S37" i="12"/>
  <c r="R37" i="12"/>
  <c r="Q37" i="12"/>
  <c r="P37" i="12"/>
  <c r="E37" i="12"/>
  <c r="U37" i="12" s="1"/>
  <c r="S36" i="12"/>
  <c r="R36" i="12"/>
  <c r="Q36" i="12"/>
  <c r="P36" i="12"/>
  <c r="E36" i="12"/>
  <c r="S35" i="12"/>
  <c r="R35" i="12"/>
  <c r="Q35" i="12"/>
  <c r="P35" i="12"/>
  <c r="E35" i="12"/>
  <c r="T35" i="12" s="1"/>
  <c r="V33" i="12"/>
  <c r="O33" i="12"/>
  <c r="N33" i="12"/>
  <c r="M33" i="12"/>
  <c r="L33" i="12"/>
  <c r="K33" i="12"/>
  <c r="S33" i="12" s="1"/>
  <c r="J33" i="12"/>
  <c r="R33" i="12" s="1"/>
  <c r="I33" i="12"/>
  <c r="H33" i="12"/>
  <c r="G33" i="12"/>
  <c r="F33" i="12"/>
  <c r="C33" i="12"/>
  <c r="B33" i="12"/>
  <c r="S32" i="12"/>
  <c r="R32" i="12"/>
  <c r="Q32" i="12"/>
  <c r="P32" i="12"/>
  <c r="E32" i="12"/>
  <c r="V30" i="12"/>
  <c r="O30" i="12"/>
  <c r="N30" i="12"/>
  <c r="M30" i="12"/>
  <c r="L30" i="12"/>
  <c r="K30" i="12"/>
  <c r="S30" i="12" s="1"/>
  <c r="J30" i="12"/>
  <c r="R30" i="12" s="1"/>
  <c r="I30" i="12"/>
  <c r="Q30" i="12" s="1"/>
  <c r="H30" i="12"/>
  <c r="G30" i="12"/>
  <c r="F30" i="12"/>
  <c r="C30" i="12"/>
  <c r="B30" i="12"/>
  <c r="E30" i="12" s="1"/>
  <c r="T29" i="12"/>
  <c r="S29" i="12"/>
  <c r="R29" i="12"/>
  <c r="Q29" i="12"/>
  <c r="P29" i="12"/>
  <c r="E29" i="12"/>
  <c r="U29" i="12" s="1"/>
  <c r="S28" i="12"/>
  <c r="R28" i="12"/>
  <c r="Q28" i="12"/>
  <c r="P28" i="12"/>
  <c r="E28" i="12"/>
  <c r="T28" i="12" s="1"/>
  <c r="S27" i="12"/>
  <c r="R27" i="12"/>
  <c r="Q27" i="12"/>
  <c r="P27" i="12"/>
  <c r="E27" i="12"/>
  <c r="S26" i="12"/>
  <c r="R26" i="12"/>
  <c r="Q26" i="12"/>
  <c r="P26" i="12"/>
  <c r="E26" i="12"/>
  <c r="V24" i="12"/>
  <c r="O24" i="12"/>
  <c r="N24" i="12"/>
  <c r="M24" i="12"/>
  <c r="L24" i="12"/>
  <c r="K24" i="12"/>
  <c r="S24" i="12" s="1"/>
  <c r="J24" i="12"/>
  <c r="R24" i="12" s="1"/>
  <c r="I24" i="12"/>
  <c r="H24" i="12"/>
  <c r="G24" i="12"/>
  <c r="F24" i="12"/>
  <c r="C24" i="12"/>
  <c r="B24" i="12"/>
  <c r="U23" i="12"/>
  <c r="T23" i="12"/>
  <c r="S23" i="12"/>
  <c r="R23" i="12"/>
  <c r="Q23" i="12"/>
  <c r="P23" i="12"/>
  <c r="E23" i="12"/>
  <c r="T22" i="12"/>
  <c r="S22" i="12"/>
  <c r="R22" i="12"/>
  <c r="Q22" i="12"/>
  <c r="P22" i="12"/>
  <c r="E22" i="12"/>
  <c r="U22" i="12" s="1"/>
  <c r="S21" i="12"/>
  <c r="R21" i="12"/>
  <c r="Q21" i="12"/>
  <c r="P21" i="12"/>
  <c r="E21" i="12"/>
  <c r="U21" i="12" s="1"/>
  <c r="S20" i="12"/>
  <c r="R20" i="12"/>
  <c r="Q20" i="12"/>
  <c r="P20" i="12"/>
  <c r="E20" i="12"/>
  <c r="U19" i="12"/>
  <c r="S19" i="12"/>
  <c r="R19" i="12"/>
  <c r="Q19" i="12"/>
  <c r="P19" i="12"/>
  <c r="E19" i="12"/>
  <c r="T19" i="12" s="1"/>
  <c r="S18" i="12"/>
  <c r="R18" i="12"/>
  <c r="Q18" i="12"/>
  <c r="P18" i="12"/>
  <c r="E18" i="12"/>
  <c r="S17" i="12"/>
  <c r="R17" i="12"/>
  <c r="Q17" i="12"/>
  <c r="P17" i="12"/>
  <c r="E17" i="12"/>
  <c r="V15" i="12"/>
  <c r="O15" i="12"/>
  <c r="N15" i="12"/>
  <c r="M15" i="12"/>
  <c r="L15" i="12"/>
  <c r="K15" i="12"/>
  <c r="S15" i="12" s="1"/>
  <c r="J15" i="12"/>
  <c r="R15" i="12" s="1"/>
  <c r="I15" i="12"/>
  <c r="H15" i="12"/>
  <c r="G15" i="12"/>
  <c r="F15" i="12"/>
  <c r="C15" i="12"/>
  <c r="E15" i="12" s="1"/>
  <c r="B15" i="12"/>
  <c r="S14" i="12"/>
  <c r="R14" i="12"/>
  <c r="Q14" i="12"/>
  <c r="P14" i="12"/>
  <c r="E14" i="12"/>
  <c r="U14" i="12" s="1"/>
  <c r="S13" i="12"/>
  <c r="R13" i="12"/>
  <c r="Q13" i="12"/>
  <c r="P13" i="12"/>
  <c r="E13" i="12"/>
  <c r="S12" i="12"/>
  <c r="R12" i="12"/>
  <c r="Q12" i="12"/>
  <c r="P12" i="12"/>
  <c r="E12" i="12"/>
  <c r="T12" i="12" s="1"/>
  <c r="U11" i="12"/>
  <c r="T11" i="12"/>
  <c r="S11" i="12"/>
  <c r="R11" i="12"/>
  <c r="Q11" i="12"/>
  <c r="P11" i="12"/>
  <c r="E11" i="12"/>
  <c r="S10" i="12"/>
  <c r="R10" i="12"/>
  <c r="Q10" i="12"/>
  <c r="U10" i="12" s="1"/>
  <c r="P10" i="12"/>
  <c r="T10" i="12" s="1"/>
  <c r="E10" i="12"/>
  <c r="S9" i="12"/>
  <c r="R9" i="12"/>
  <c r="Q9" i="12"/>
  <c r="P9" i="12"/>
  <c r="E9" i="12"/>
  <c r="S94" i="11"/>
  <c r="R94" i="11"/>
  <c r="Q94" i="11"/>
  <c r="P94" i="11"/>
  <c r="E94" i="11"/>
  <c r="S93" i="11"/>
  <c r="R93" i="11"/>
  <c r="Q93" i="11"/>
  <c r="P93" i="11"/>
  <c r="E93" i="11"/>
  <c r="T93" i="11" s="1"/>
  <c r="S92" i="11"/>
  <c r="R92" i="11"/>
  <c r="Q92" i="11"/>
  <c r="P92" i="11"/>
  <c r="E92" i="11"/>
  <c r="T91" i="11"/>
  <c r="S91" i="11"/>
  <c r="R91" i="11"/>
  <c r="Q91" i="11"/>
  <c r="P91" i="11"/>
  <c r="E91" i="11"/>
  <c r="U91" i="11" s="1"/>
  <c r="U90" i="11"/>
  <c r="S90" i="11"/>
  <c r="R90" i="11"/>
  <c r="Q90" i="11"/>
  <c r="P90" i="11"/>
  <c r="E90" i="11"/>
  <c r="T90" i="11" s="1"/>
  <c r="T89" i="11"/>
  <c r="S89" i="11"/>
  <c r="R89" i="11"/>
  <c r="Q89" i="11"/>
  <c r="P89" i="11"/>
  <c r="E89" i="11"/>
  <c r="U89" i="11" s="1"/>
  <c r="S88" i="11"/>
  <c r="R88" i="11"/>
  <c r="Q88" i="11"/>
  <c r="P88" i="11"/>
  <c r="E88" i="11"/>
  <c r="U88" i="11" s="1"/>
  <c r="S87" i="11"/>
  <c r="R87" i="11"/>
  <c r="Q87" i="11"/>
  <c r="P87" i="11"/>
  <c r="E87" i="11"/>
  <c r="U87" i="11" s="1"/>
  <c r="V73" i="11"/>
  <c r="O73" i="11"/>
  <c r="N73" i="11"/>
  <c r="M73" i="11"/>
  <c r="L73" i="11"/>
  <c r="K73" i="11"/>
  <c r="J73" i="11"/>
  <c r="I73" i="11"/>
  <c r="H73" i="11"/>
  <c r="G73" i="11"/>
  <c r="F73" i="11"/>
  <c r="C73" i="11"/>
  <c r="B73" i="11"/>
  <c r="E73" i="11" s="1"/>
  <c r="V72" i="11"/>
  <c r="O72" i="11"/>
  <c r="N72" i="11"/>
  <c r="M72" i="11"/>
  <c r="L72" i="11"/>
  <c r="K72" i="11"/>
  <c r="J72" i="11"/>
  <c r="I72" i="11"/>
  <c r="H72" i="11"/>
  <c r="G72" i="11"/>
  <c r="F72" i="11"/>
  <c r="C72" i="11"/>
  <c r="B72" i="11"/>
  <c r="E72" i="11" s="1"/>
  <c r="V71" i="11"/>
  <c r="O71" i="11"/>
  <c r="N71" i="11"/>
  <c r="M71" i="11"/>
  <c r="L71" i="11"/>
  <c r="K71" i="11"/>
  <c r="S71" i="11" s="1"/>
  <c r="J71" i="11"/>
  <c r="R71" i="11" s="1"/>
  <c r="I71" i="11"/>
  <c r="Q71" i="11" s="1"/>
  <c r="H71" i="11"/>
  <c r="G71" i="11"/>
  <c r="F71" i="11"/>
  <c r="C71" i="11"/>
  <c r="B71" i="11"/>
  <c r="U70" i="11"/>
  <c r="S70" i="11"/>
  <c r="R70" i="11"/>
  <c r="Q70" i="11"/>
  <c r="P70" i="11"/>
  <c r="E70" i="11"/>
  <c r="T70" i="11" s="1"/>
  <c r="S69" i="11"/>
  <c r="R69" i="11"/>
  <c r="Q69" i="11"/>
  <c r="P69" i="11"/>
  <c r="E69" i="11"/>
  <c r="T69" i="11" s="1"/>
  <c r="V67" i="11"/>
  <c r="O67" i="11"/>
  <c r="N67" i="11"/>
  <c r="M67" i="11"/>
  <c r="L67" i="11"/>
  <c r="K67" i="11"/>
  <c r="J67" i="11"/>
  <c r="R67" i="11" s="1"/>
  <c r="I67" i="11"/>
  <c r="H67" i="11"/>
  <c r="G67" i="11"/>
  <c r="F67" i="11"/>
  <c r="C67" i="11"/>
  <c r="B67" i="11"/>
  <c r="V66" i="11"/>
  <c r="O66" i="11"/>
  <c r="N66" i="11"/>
  <c r="M66" i="11"/>
  <c r="L66" i="11"/>
  <c r="K66" i="11"/>
  <c r="S66" i="11" s="1"/>
  <c r="J66" i="11"/>
  <c r="R66" i="11" s="1"/>
  <c r="I66" i="11"/>
  <c r="H66" i="11"/>
  <c r="G66" i="11"/>
  <c r="F66" i="11"/>
  <c r="C66" i="11"/>
  <c r="B66" i="11"/>
  <c r="S65" i="11"/>
  <c r="R65" i="11"/>
  <c r="Q65" i="11"/>
  <c r="P65" i="11"/>
  <c r="E65" i="11"/>
  <c r="S64" i="11"/>
  <c r="R64" i="11"/>
  <c r="Q64" i="11"/>
  <c r="P64" i="11"/>
  <c r="E64" i="11"/>
  <c r="U63" i="11"/>
  <c r="S63" i="11"/>
  <c r="R63" i="11"/>
  <c r="Q63" i="11"/>
  <c r="P63" i="11"/>
  <c r="E63" i="11"/>
  <c r="T63" i="11" s="1"/>
  <c r="T62" i="11"/>
  <c r="S62" i="11"/>
  <c r="R62" i="11"/>
  <c r="Q62" i="11"/>
  <c r="P62" i="11"/>
  <c r="E62" i="11"/>
  <c r="U62" i="11" s="1"/>
  <c r="S61" i="11"/>
  <c r="R61" i="11"/>
  <c r="Q61" i="11"/>
  <c r="P61" i="11"/>
  <c r="E61" i="11"/>
  <c r="T61" i="11" s="1"/>
  <c r="V59" i="11"/>
  <c r="O59" i="11"/>
  <c r="N59" i="11"/>
  <c r="M59" i="11"/>
  <c r="L59" i="11"/>
  <c r="K59" i="11"/>
  <c r="S59" i="11" s="1"/>
  <c r="J59" i="11"/>
  <c r="R59" i="11" s="1"/>
  <c r="I59" i="11"/>
  <c r="H59" i="11"/>
  <c r="P59" i="11" s="1"/>
  <c r="G59" i="11"/>
  <c r="F59" i="11"/>
  <c r="C59" i="11"/>
  <c r="B59" i="11"/>
  <c r="S58" i="11"/>
  <c r="R58" i="11"/>
  <c r="Q58" i="11"/>
  <c r="P58" i="11"/>
  <c r="E58" i="11"/>
  <c r="U58" i="11" s="1"/>
  <c r="S57" i="11"/>
  <c r="R57" i="11"/>
  <c r="Q57" i="11"/>
  <c r="P57" i="11"/>
  <c r="E57" i="11"/>
  <c r="S56" i="11"/>
  <c r="R56" i="11"/>
  <c r="Q56" i="11"/>
  <c r="P56" i="11"/>
  <c r="E56" i="11"/>
  <c r="U55" i="11"/>
  <c r="T55" i="11"/>
  <c r="S55" i="11"/>
  <c r="R55" i="11"/>
  <c r="Q55" i="11"/>
  <c r="P55" i="11"/>
  <c r="E55" i="11"/>
  <c r="V53" i="11"/>
  <c r="O53" i="11"/>
  <c r="N53" i="11"/>
  <c r="M53" i="11"/>
  <c r="L53" i="11"/>
  <c r="K53" i="11"/>
  <c r="S53" i="11" s="1"/>
  <c r="J53" i="11"/>
  <c r="R53" i="11" s="1"/>
  <c r="I53" i="11"/>
  <c r="H53" i="11"/>
  <c r="G53" i="11"/>
  <c r="F53" i="11"/>
  <c r="C53" i="11"/>
  <c r="B53" i="11"/>
  <c r="U52" i="11"/>
  <c r="S52" i="11"/>
  <c r="R52" i="11"/>
  <c r="Q52" i="11"/>
  <c r="P52" i="11"/>
  <c r="E52" i="11"/>
  <c r="T52" i="11" s="1"/>
  <c r="U51" i="11"/>
  <c r="T51" i="11"/>
  <c r="S51" i="11"/>
  <c r="R51" i="11"/>
  <c r="Q51" i="11"/>
  <c r="P51" i="11"/>
  <c r="E51" i="11"/>
  <c r="S50" i="11"/>
  <c r="R50" i="11"/>
  <c r="Q50" i="11"/>
  <c r="P50" i="11"/>
  <c r="E50" i="11"/>
  <c r="U50" i="11" s="1"/>
  <c r="S49" i="11"/>
  <c r="R49" i="11"/>
  <c r="Q49" i="11"/>
  <c r="P49" i="11"/>
  <c r="E49" i="11"/>
  <c r="U48" i="11"/>
  <c r="S48" i="11"/>
  <c r="R48" i="11"/>
  <c r="Q48" i="11"/>
  <c r="P48" i="11"/>
  <c r="E48" i="11"/>
  <c r="T48" i="11" s="1"/>
  <c r="S47" i="11"/>
  <c r="R47" i="11"/>
  <c r="Q47" i="11"/>
  <c r="P47" i="11"/>
  <c r="E47" i="11"/>
  <c r="T46" i="11"/>
  <c r="S46" i="11"/>
  <c r="R46" i="11"/>
  <c r="Q46" i="11"/>
  <c r="P46" i="11"/>
  <c r="E46" i="11"/>
  <c r="U46" i="11" s="1"/>
  <c r="S45" i="11"/>
  <c r="R45" i="11"/>
  <c r="Q45" i="11"/>
  <c r="P45" i="11"/>
  <c r="E45" i="11"/>
  <c r="T45" i="11" s="1"/>
  <c r="U44" i="11"/>
  <c r="S44" i="11"/>
  <c r="R44" i="11"/>
  <c r="Q44" i="11"/>
  <c r="P44" i="11"/>
  <c r="E44" i="11"/>
  <c r="T44" i="11" s="1"/>
  <c r="U43" i="11"/>
  <c r="T43" i="11"/>
  <c r="S43" i="11"/>
  <c r="R43" i="11"/>
  <c r="Q43" i="11"/>
  <c r="P43" i="11"/>
  <c r="E43" i="11"/>
  <c r="S42" i="11"/>
  <c r="R42" i="11"/>
  <c r="Q42" i="11"/>
  <c r="P42" i="11"/>
  <c r="E42" i="11"/>
  <c r="U42" i="11" s="1"/>
  <c r="V40" i="11"/>
  <c r="O40" i="11"/>
  <c r="N40" i="11"/>
  <c r="M40" i="11"/>
  <c r="L40" i="11"/>
  <c r="K40" i="11"/>
  <c r="S40" i="11" s="1"/>
  <c r="J40" i="11"/>
  <c r="R40" i="11" s="1"/>
  <c r="I40" i="11"/>
  <c r="H40" i="11"/>
  <c r="P40" i="11" s="1"/>
  <c r="G40" i="11"/>
  <c r="F40" i="11"/>
  <c r="C40" i="11"/>
  <c r="B40" i="11"/>
  <c r="E40" i="11" s="1"/>
  <c r="S39" i="11"/>
  <c r="R39" i="11"/>
  <c r="Q39" i="11"/>
  <c r="P39" i="11"/>
  <c r="E39" i="11"/>
  <c r="U39" i="11" s="1"/>
  <c r="S38" i="11"/>
  <c r="R38" i="11"/>
  <c r="Q38" i="11"/>
  <c r="P38" i="11"/>
  <c r="E38" i="11"/>
  <c r="U38" i="11" s="1"/>
  <c r="S37" i="11"/>
  <c r="R37" i="11"/>
  <c r="Q37" i="11"/>
  <c r="P37" i="11"/>
  <c r="E37" i="11"/>
  <c r="S36" i="11"/>
  <c r="R36" i="11"/>
  <c r="Q36" i="11"/>
  <c r="P36" i="11"/>
  <c r="E36" i="11"/>
  <c r="U36" i="11" s="1"/>
  <c r="U35" i="11"/>
  <c r="S35" i="11"/>
  <c r="R35" i="11"/>
  <c r="Q35" i="11"/>
  <c r="P35" i="11"/>
  <c r="E35" i="11"/>
  <c r="T35" i="11" s="1"/>
  <c r="V33" i="11"/>
  <c r="S33" i="11"/>
  <c r="O33" i="11"/>
  <c r="N33" i="11"/>
  <c r="M33" i="11"/>
  <c r="L33" i="11"/>
  <c r="K33" i="11"/>
  <c r="J33" i="11"/>
  <c r="I33" i="11"/>
  <c r="H33" i="11"/>
  <c r="G33" i="11"/>
  <c r="F33" i="11"/>
  <c r="C33" i="11"/>
  <c r="B33" i="11"/>
  <c r="E33" i="11" s="1"/>
  <c r="S32" i="11"/>
  <c r="R32" i="11"/>
  <c r="Q32" i="11"/>
  <c r="U32" i="11" s="1"/>
  <c r="P32" i="11"/>
  <c r="E32" i="11"/>
  <c r="V30" i="11"/>
  <c r="O30" i="11"/>
  <c r="N30" i="11"/>
  <c r="M30" i="11"/>
  <c r="L30" i="11"/>
  <c r="K30" i="11"/>
  <c r="S30" i="11" s="1"/>
  <c r="J30" i="11"/>
  <c r="R30" i="11" s="1"/>
  <c r="I30" i="11"/>
  <c r="H30" i="11"/>
  <c r="G30" i="11"/>
  <c r="F30" i="11"/>
  <c r="C30" i="11"/>
  <c r="B30" i="11"/>
  <c r="S29" i="11"/>
  <c r="R29" i="11"/>
  <c r="Q29" i="11"/>
  <c r="P29" i="11"/>
  <c r="E29" i="11"/>
  <c r="U28" i="11"/>
  <c r="S28" i="11"/>
  <c r="R28" i="11"/>
  <c r="Q28" i="11"/>
  <c r="P28" i="11"/>
  <c r="E28" i="11"/>
  <c r="T28" i="11" s="1"/>
  <c r="S27" i="11"/>
  <c r="R27" i="11"/>
  <c r="Q27" i="11"/>
  <c r="P27" i="11"/>
  <c r="E27" i="11"/>
  <c r="T27" i="11" s="1"/>
  <c r="T26" i="11"/>
  <c r="S26" i="11"/>
  <c r="R26" i="11"/>
  <c r="Q26" i="11"/>
  <c r="P26" i="11"/>
  <c r="E26" i="11"/>
  <c r="U26" i="11" s="1"/>
  <c r="V24" i="11"/>
  <c r="R24" i="11"/>
  <c r="O24" i="11"/>
  <c r="N24" i="11"/>
  <c r="M24" i="11"/>
  <c r="L24" i="11"/>
  <c r="K24" i="11"/>
  <c r="S24" i="11" s="1"/>
  <c r="J24" i="11"/>
  <c r="I24" i="11"/>
  <c r="H24" i="11"/>
  <c r="G24" i="11"/>
  <c r="F24" i="11"/>
  <c r="C24" i="11"/>
  <c r="B24" i="11"/>
  <c r="U23" i="11"/>
  <c r="S23" i="11"/>
  <c r="R23" i="11"/>
  <c r="Q23" i="11"/>
  <c r="P23" i="11"/>
  <c r="E23" i="11"/>
  <c r="T23" i="11" s="1"/>
  <c r="S22" i="11"/>
  <c r="R22" i="11"/>
  <c r="Q22" i="11"/>
  <c r="P22" i="11"/>
  <c r="E22" i="11"/>
  <c r="U22" i="11" s="1"/>
  <c r="S21" i="11"/>
  <c r="R21" i="11"/>
  <c r="Q21" i="11"/>
  <c r="U21" i="11" s="1"/>
  <c r="P21" i="11"/>
  <c r="E21" i="11"/>
  <c r="U20" i="11"/>
  <c r="T20" i="11"/>
  <c r="S20" i="11"/>
  <c r="R20" i="11"/>
  <c r="Q20" i="11"/>
  <c r="P20" i="11"/>
  <c r="E20" i="11"/>
  <c r="S19" i="11"/>
  <c r="R19" i="11"/>
  <c r="Q19" i="11"/>
  <c r="P19" i="11"/>
  <c r="E19" i="11"/>
  <c r="S18" i="11"/>
  <c r="R18" i="11"/>
  <c r="Q18" i="11"/>
  <c r="P18" i="11"/>
  <c r="E18" i="11"/>
  <c r="U18" i="11" s="1"/>
  <c r="S17" i="11"/>
  <c r="R17" i="11"/>
  <c r="Q17" i="11"/>
  <c r="P17" i="11"/>
  <c r="E17" i="11"/>
  <c r="V15" i="11"/>
  <c r="O15" i="11"/>
  <c r="N15" i="11"/>
  <c r="M15" i="11"/>
  <c r="L15" i="11"/>
  <c r="K15" i="11"/>
  <c r="S15" i="11" s="1"/>
  <c r="J15" i="11"/>
  <c r="R15" i="11" s="1"/>
  <c r="I15" i="11"/>
  <c r="H15" i="11"/>
  <c r="G15" i="11"/>
  <c r="F15" i="11"/>
  <c r="C15" i="11"/>
  <c r="B15" i="11"/>
  <c r="E15" i="11" s="1"/>
  <c r="S14" i="11"/>
  <c r="R14" i="11"/>
  <c r="Q14" i="11"/>
  <c r="P14" i="11"/>
  <c r="E14" i="11"/>
  <c r="U14" i="11" s="1"/>
  <c r="S13" i="11"/>
  <c r="R13" i="11"/>
  <c r="Q13" i="11"/>
  <c r="P13" i="11"/>
  <c r="E13" i="11"/>
  <c r="S12" i="11"/>
  <c r="R12" i="11"/>
  <c r="Q12" i="11"/>
  <c r="P12" i="11"/>
  <c r="E12" i="11"/>
  <c r="U11" i="11"/>
  <c r="S11" i="11"/>
  <c r="R11" i="11"/>
  <c r="Q11" i="11"/>
  <c r="P11" i="11"/>
  <c r="E11" i="11"/>
  <c r="T11" i="11" s="1"/>
  <c r="S10" i="11"/>
  <c r="R10" i="11"/>
  <c r="Q10" i="11"/>
  <c r="P10" i="11"/>
  <c r="E10" i="11"/>
  <c r="U10" i="11" s="1"/>
  <c r="U9" i="11"/>
  <c r="S9" i="11"/>
  <c r="R9" i="11"/>
  <c r="Q9" i="11"/>
  <c r="P9" i="11"/>
  <c r="E9" i="11"/>
  <c r="T9" i="11" s="1"/>
  <c r="U94" i="10"/>
  <c r="T94" i="10"/>
  <c r="S94" i="10"/>
  <c r="R94" i="10"/>
  <c r="Q94" i="10"/>
  <c r="P94" i="10"/>
  <c r="E94" i="10"/>
  <c r="S93" i="10"/>
  <c r="R93" i="10"/>
  <c r="Q93" i="10"/>
  <c r="P93" i="10"/>
  <c r="E93" i="10"/>
  <c r="T93" i="10" s="1"/>
  <c r="S92" i="10"/>
  <c r="R92" i="10"/>
  <c r="Q92" i="10"/>
  <c r="P92" i="10"/>
  <c r="E92" i="10"/>
  <c r="U92" i="10" s="1"/>
  <c r="S91" i="10"/>
  <c r="R91" i="10"/>
  <c r="Q91" i="10"/>
  <c r="P91" i="10"/>
  <c r="E91" i="10"/>
  <c r="S90" i="10"/>
  <c r="R90" i="10"/>
  <c r="Q90" i="10"/>
  <c r="P90" i="10"/>
  <c r="E90" i="10"/>
  <c r="T90" i="10" s="1"/>
  <c r="U89" i="10"/>
  <c r="S89" i="10"/>
  <c r="R89" i="10"/>
  <c r="Q89" i="10"/>
  <c r="P89" i="10"/>
  <c r="E89" i="10"/>
  <c r="T89" i="10" s="1"/>
  <c r="S88" i="10"/>
  <c r="R88" i="10"/>
  <c r="Q88" i="10"/>
  <c r="P88" i="10"/>
  <c r="E88" i="10"/>
  <c r="U88" i="10" s="1"/>
  <c r="U87" i="10"/>
  <c r="S87" i="10"/>
  <c r="R87" i="10"/>
  <c r="Q87" i="10"/>
  <c r="P87" i="10"/>
  <c r="E87" i="10"/>
  <c r="T87" i="10" s="1"/>
  <c r="V73" i="10"/>
  <c r="O73" i="10"/>
  <c r="N73" i="10"/>
  <c r="M73" i="10"/>
  <c r="L73" i="10"/>
  <c r="K73" i="10"/>
  <c r="J73" i="10"/>
  <c r="I73" i="10"/>
  <c r="H73" i="10"/>
  <c r="G73" i="10"/>
  <c r="F73" i="10"/>
  <c r="C73" i="10"/>
  <c r="B73" i="10"/>
  <c r="V72" i="10"/>
  <c r="S72" i="10"/>
  <c r="O72" i="10"/>
  <c r="N72" i="10"/>
  <c r="M72" i="10"/>
  <c r="L72" i="10"/>
  <c r="K72" i="10"/>
  <c r="J72" i="10"/>
  <c r="I72" i="10"/>
  <c r="H72" i="10"/>
  <c r="P72" i="10" s="1"/>
  <c r="G72" i="10"/>
  <c r="F72" i="10"/>
  <c r="C72" i="10"/>
  <c r="B72" i="10"/>
  <c r="V71" i="10"/>
  <c r="O71" i="10"/>
  <c r="N71" i="10"/>
  <c r="M71" i="10"/>
  <c r="L71" i="10"/>
  <c r="K71" i="10"/>
  <c r="J71" i="10"/>
  <c r="R71" i="10" s="1"/>
  <c r="I71" i="10"/>
  <c r="H71" i="10"/>
  <c r="P71" i="10" s="1"/>
  <c r="G71" i="10"/>
  <c r="F71" i="10"/>
  <c r="E71" i="10"/>
  <c r="C71" i="10"/>
  <c r="B71" i="10"/>
  <c r="S70" i="10"/>
  <c r="R70" i="10"/>
  <c r="Q70" i="10"/>
  <c r="P70" i="10"/>
  <c r="E70" i="10"/>
  <c r="U70" i="10" s="1"/>
  <c r="S69" i="10"/>
  <c r="R69" i="10"/>
  <c r="Q69" i="10"/>
  <c r="P69" i="10"/>
  <c r="E69" i="10"/>
  <c r="V67" i="10"/>
  <c r="O67" i="10"/>
  <c r="N67" i="10"/>
  <c r="M67" i="10"/>
  <c r="L67" i="10"/>
  <c r="K67" i="10"/>
  <c r="J67" i="10"/>
  <c r="I67" i="10"/>
  <c r="H67" i="10"/>
  <c r="G67" i="10"/>
  <c r="F67" i="10"/>
  <c r="C67" i="10"/>
  <c r="B67" i="10"/>
  <c r="V66" i="10"/>
  <c r="O66" i="10"/>
  <c r="N66" i="10"/>
  <c r="M66" i="10"/>
  <c r="L66" i="10"/>
  <c r="K66" i="10"/>
  <c r="S66" i="10" s="1"/>
  <c r="J66" i="10"/>
  <c r="R66" i="10" s="1"/>
  <c r="I66" i="10"/>
  <c r="H66" i="10"/>
  <c r="G66" i="10"/>
  <c r="F66" i="10"/>
  <c r="C66" i="10"/>
  <c r="B66" i="10"/>
  <c r="S65" i="10"/>
  <c r="R65" i="10"/>
  <c r="Q65" i="10"/>
  <c r="P65" i="10"/>
  <c r="E65" i="10"/>
  <c r="U65" i="10" s="1"/>
  <c r="U64" i="10"/>
  <c r="S64" i="10"/>
  <c r="R64" i="10"/>
  <c r="Q64" i="10"/>
  <c r="P64" i="10"/>
  <c r="E64" i="10"/>
  <c r="T64" i="10" s="1"/>
  <c r="S63" i="10"/>
  <c r="R63" i="10"/>
  <c r="Q63" i="10"/>
  <c r="P63" i="10"/>
  <c r="E63" i="10"/>
  <c r="U63" i="10" s="1"/>
  <c r="S62" i="10"/>
  <c r="R62" i="10"/>
  <c r="Q62" i="10"/>
  <c r="P62" i="10"/>
  <c r="E62" i="10"/>
  <c r="U61" i="10"/>
  <c r="S61" i="10"/>
  <c r="R61" i="10"/>
  <c r="Q61" i="10"/>
  <c r="P61" i="10"/>
  <c r="E61" i="10"/>
  <c r="T61" i="10" s="1"/>
  <c r="V59" i="10"/>
  <c r="O59" i="10"/>
  <c r="N59" i="10"/>
  <c r="M59" i="10"/>
  <c r="L59" i="10"/>
  <c r="K59" i="10"/>
  <c r="S59" i="10" s="1"/>
  <c r="J59" i="10"/>
  <c r="R59" i="10" s="1"/>
  <c r="I59" i="10"/>
  <c r="H59" i="10"/>
  <c r="G59" i="10"/>
  <c r="F59" i="10"/>
  <c r="C59" i="10"/>
  <c r="B59" i="10"/>
  <c r="E59" i="10" s="1"/>
  <c r="S58" i="10"/>
  <c r="R58" i="10"/>
  <c r="Q58" i="10"/>
  <c r="P58" i="10"/>
  <c r="E58" i="10"/>
  <c r="S57" i="10"/>
  <c r="R57" i="10"/>
  <c r="Q57" i="10"/>
  <c r="P57" i="10"/>
  <c r="E57" i="10"/>
  <c r="U57" i="10" s="1"/>
  <c r="S56" i="10"/>
  <c r="R56" i="10"/>
  <c r="Q56" i="10"/>
  <c r="P56" i="10"/>
  <c r="E56" i="10"/>
  <c r="T55" i="10"/>
  <c r="S55" i="10"/>
  <c r="R55" i="10"/>
  <c r="Q55" i="10"/>
  <c r="P55" i="10"/>
  <c r="E55" i="10"/>
  <c r="U55" i="10" s="1"/>
  <c r="V53" i="10"/>
  <c r="O53" i="10"/>
  <c r="N53" i="10"/>
  <c r="M53" i="10"/>
  <c r="L53" i="10"/>
  <c r="K53" i="10"/>
  <c r="S53" i="10" s="1"/>
  <c r="J53" i="10"/>
  <c r="R53" i="10" s="1"/>
  <c r="I53" i="10"/>
  <c r="H53" i="10"/>
  <c r="G53" i="10"/>
  <c r="F53" i="10"/>
  <c r="C53" i="10"/>
  <c r="B53" i="10"/>
  <c r="U52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U50" i="10"/>
  <c r="S50" i="10"/>
  <c r="R50" i="10"/>
  <c r="Q50" i="10"/>
  <c r="P50" i="10"/>
  <c r="E50" i="10"/>
  <c r="T50" i="10" s="1"/>
  <c r="S49" i="10"/>
  <c r="R49" i="10"/>
  <c r="Q49" i="10"/>
  <c r="P49" i="10"/>
  <c r="E49" i="10"/>
  <c r="U49" i="10" s="1"/>
  <c r="U48" i="10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S46" i="10"/>
  <c r="R46" i="10"/>
  <c r="Q46" i="10"/>
  <c r="P46" i="10"/>
  <c r="E46" i="10"/>
  <c r="U45" i="10"/>
  <c r="T45" i="10"/>
  <c r="S45" i="10"/>
  <c r="R45" i="10"/>
  <c r="Q45" i="10"/>
  <c r="P45" i="10"/>
  <c r="E45" i="10"/>
  <c r="S44" i="10"/>
  <c r="R44" i="10"/>
  <c r="Q44" i="10"/>
  <c r="P44" i="10"/>
  <c r="E44" i="10"/>
  <c r="T43" i="10"/>
  <c r="S43" i="10"/>
  <c r="R43" i="10"/>
  <c r="Q43" i="10"/>
  <c r="P43" i="10"/>
  <c r="E43" i="10"/>
  <c r="U43" i="10" s="1"/>
  <c r="S42" i="10"/>
  <c r="R42" i="10"/>
  <c r="Q42" i="10"/>
  <c r="P42" i="10"/>
  <c r="E42" i="10"/>
  <c r="T42" i="10" s="1"/>
  <c r="V40" i="10"/>
  <c r="O40" i="10"/>
  <c r="N40" i="10"/>
  <c r="M40" i="10"/>
  <c r="L40" i="10"/>
  <c r="K40" i="10"/>
  <c r="J40" i="10"/>
  <c r="R40" i="10" s="1"/>
  <c r="I40" i="10"/>
  <c r="H40" i="10"/>
  <c r="G40" i="10"/>
  <c r="F40" i="10"/>
  <c r="C40" i="10"/>
  <c r="B40" i="10"/>
  <c r="S39" i="10"/>
  <c r="R39" i="10"/>
  <c r="Q39" i="10"/>
  <c r="P39" i="10"/>
  <c r="E39" i="10"/>
  <c r="U39" i="10" s="1"/>
  <c r="U38" i="10"/>
  <c r="S38" i="10"/>
  <c r="R38" i="10"/>
  <c r="Q38" i="10"/>
  <c r="P38" i="10"/>
  <c r="E38" i="10"/>
  <c r="T38" i="10" s="1"/>
  <c r="S37" i="10"/>
  <c r="R37" i="10"/>
  <c r="Q37" i="10"/>
  <c r="P37" i="10"/>
  <c r="E37" i="10"/>
  <c r="U37" i="10" s="1"/>
  <c r="U36" i="10"/>
  <c r="S36" i="10"/>
  <c r="R36" i="10"/>
  <c r="Q36" i="10"/>
  <c r="P36" i="10"/>
  <c r="E36" i="10"/>
  <c r="T36" i="10" s="1"/>
  <c r="S35" i="10"/>
  <c r="R35" i="10"/>
  <c r="Q35" i="10"/>
  <c r="P35" i="10"/>
  <c r="E35" i="10"/>
  <c r="V33" i="10"/>
  <c r="O33" i="10"/>
  <c r="N33" i="10"/>
  <c r="M33" i="10"/>
  <c r="L33" i="10"/>
  <c r="K33" i="10"/>
  <c r="S33" i="10" s="1"/>
  <c r="J33" i="10"/>
  <c r="I33" i="10"/>
  <c r="H33" i="10"/>
  <c r="G33" i="10"/>
  <c r="F33" i="10"/>
  <c r="C33" i="10"/>
  <c r="B33" i="10"/>
  <c r="E33" i="10" s="1"/>
  <c r="S32" i="10"/>
  <c r="R32" i="10"/>
  <c r="Q32" i="10"/>
  <c r="P32" i="10"/>
  <c r="E32" i="10"/>
  <c r="V30" i="10"/>
  <c r="O30" i="10"/>
  <c r="N30" i="10"/>
  <c r="M30" i="10"/>
  <c r="L30" i="10"/>
  <c r="K30" i="10"/>
  <c r="S30" i="10" s="1"/>
  <c r="J30" i="10"/>
  <c r="R30" i="10" s="1"/>
  <c r="I30" i="10"/>
  <c r="H30" i="10"/>
  <c r="G30" i="10"/>
  <c r="F30" i="10"/>
  <c r="C30" i="10"/>
  <c r="B30" i="10"/>
  <c r="S29" i="10"/>
  <c r="R29" i="10"/>
  <c r="Q29" i="10"/>
  <c r="P29" i="10"/>
  <c r="E29" i="10"/>
  <c r="U29" i="10" s="1"/>
  <c r="U28" i="10"/>
  <c r="S28" i="10"/>
  <c r="R28" i="10"/>
  <c r="Q28" i="10"/>
  <c r="P28" i="10"/>
  <c r="E28" i="10"/>
  <c r="T28" i="10" s="1"/>
  <c r="S27" i="10"/>
  <c r="R27" i="10"/>
  <c r="Q27" i="10"/>
  <c r="P27" i="10"/>
  <c r="E27" i="10"/>
  <c r="U27" i="10" s="1"/>
  <c r="S26" i="10"/>
  <c r="R26" i="10"/>
  <c r="Q26" i="10"/>
  <c r="P26" i="10"/>
  <c r="E26" i="10"/>
  <c r="V24" i="10"/>
  <c r="O24" i="10"/>
  <c r="N24" i="10"/>
  <c r="M24" i="10"/>
  <c r="L24" i="10"/>
  <c r="K24" i="10"/>
  <c r="S24" i="10" s="1"/>
  <c r="J24" i="10"/>
  <c r="R24" i="10" s="1"/>
  <c r="I24" i="10"/>
  <c r="H24" i="10"/>
  <c r="G24" i="10"/>
  <c r="F24" i="10"/>
  <c r="E24" i="10"/>
  <c r="C24" i="10"/>
  <c r="B24" i="10"/>
  <c r="S23" i="10"/>
  <c r="R23" i="10"/>
  <c r="Q23" i="10"/>
  <c r="P23" i="10"/>
  <c r="E23" i="10"/>
  <c r="U23" i="10" s="1"/>
  <c r="S22" i="10"/>
  <c r="R22" i="10"/>
  <c r="Q22" i="10"/>
  <c r="P22" i="10"/>
  <c r="E22" i="10"/>
  <c r="S21" i="10"/>
  <c r="R21" i="10"/>
  <c r="Q21" i="10"/>
  <c r="P21" i="10"/>
  <c r="E21" i="10"/>
  <c r="U21" i="10" s="1"/>
  <c r="U20" i="10"/>
  <c r="S20" i="10"/>
  <c r="R20" i="10"/>
  <c r="Q20" i="10"/>
  <c r="P20" i="10"/>
  <c r="E20" i="10"/>
  <c r="S19" i="10"/>
  <c r="R19" i="10"/>
  <c r="Q19" i="10"/>
  <c r="P19" i="10"/>
  <c r="E19" i="10"/>
  <c r="U19" i="10" s="1"/>
  <c r="U18" i="10"/>
  <c r="S18" i="10"/>
  <c r="R18" i="10"/>
  <c r="Q18" i="10"/>
  <c r="P18" i="10"/>
  <c r="E18" i="10"/>
  <c r="T18" i="10" s="1"/>
  <c r="S17" i="10"/>
  <c r="R17" i="10"/>
  <c r="Q17" i="10"/>
  <c r="P17" i="10"/>
  <c r="E17" i="10"/>
  <c r="U17" i="10" s="1"/>
  <c r="V15" i="10"/>
  <c r="O15" i="10"/>
  <c r="N15" i="10"/>
  <c r="M15" i="10"/>
  <c r="L15" i="10"/>
  <c r="K15" i="10"/>
  <c r="S15" i="10" s="1"/>
  <c r="J15" i="10"/>
  <c r="R15" i="10" s="1"/>
  <c r="I15" i="10"/>
  <c r="Q15" i="10" s="1"/>
  <c r="H15" i="10"/>
  <c r="G15" i="10"/>
  <c r="F15" i="10"/>
  <c r="C15" i="10"/>
  <c r="B15" i="10"/>
  <c r="U14" i="10"/>
  <c r="S14" i="10"/>
  <c r="R14" i="10"/>
  <c r="Q14" i="10"/>
  <c r="P14" i="10"/>
  <c r="E14" i="10"/>
  <c r="T14" i="10" s="1"/>
  <c r="S13" i="10"/>
  <c r="R13" i="10"/>
  <c r="Q13" i="10"/>
  <c r="P13" i="10"/>
  <c r="E13" i="10"/>
  <c r="U13" i="10" s="1"/>
  <c r="U12" i="10"/>
  <c r="S12" i="10"/>
  <c r="R12" i="10"/>
  <c r="Q12" i="10"/>
  <c r="P12" i="10"/>
  <c r="E12" i="10"/>
  <c r="T12" i="10" s="1"/>
  <c r="S11" i="10"/>
  <c r="R11" i="10"/>
  <c r="Q11" i="10"/>
  <c r="P11" i="10"/>
  <c r="E11" i="10"/>
  <c r="U11" i="10" s="1"/>
  <c r="S10" i="10"/>
  <c r="R10" i="10"/>
  <c r="Q10" i="10"/>
  <c r="P10" i="10"/>
  <c r="E10" i="10"/>
  <c r="S9" i="10"/>
  <c r="R9" i="10"/>
  <c r="Q9" i="10"/>
  <c r="P9" i="10"/>
  <c r="E9" i="10"/>
  <c r="U9" i="10" s="1"/>
  <c r="U94" i="9"/>
  <c r="S94" i="9"/>
  <c r="R94" i="9"/>
  <c r="Q94" i="9"/>
  <c r="P94" i="9"/>
  <c r="E94" i="9"/>
  <c r="T94" i="9" s="1"/>
  <c r="S93" i="9"/>
  <c r="R93" i="9"/>
  <c r="Q93" i="9"/>
  <c r="P93" i="9"/>
  <c r="E93" i="9"/>
  <c r="U93" i="9" s="1"/>
  <c r="U92" i="9"/>
  <c r="S92" i="9"/>
  <c r="R92" i="9"/>
  <c r="Q92" i="9"/>
  <c r="P92" i="9"/>
  <c r="E92" i="9"/>
  <c r="T92" i="9" s="1"/>
  <c r="S91" i="9"/>
  <c r="R91" i="9"/>
  <c r="Q91" i="9"/>
  <c r="P91" i="9"/>
  <c r="E91" i="9"/>
  <c r="U91" i="9" s="1"/>
  <c r="U90" i="9"/>
  <c r="S90" i="9"/>
  <c r="R90" i="9"/>
  <c r="Q90" i="9"/>
  <c r="P90" i="9"/>
  <c r="E90" i="9"/>
  <c r="T90" i="9" s="1"/>
  <c r="S89" i="9"/>
  <c r="R89" i="9"/>
  <c r="Q89" i="9"/>
  <c r="P89" i="9"/>
  <c r="E89" i="9"/>
  <c r="S88" i="9"/>
  <c r="R88" i="9"/>
  <c r="Q88" i="9"/>
  <c r="P88" i="9"/>
  <c r="E88" i="9"/>
  <c r="U87" i="9"/>
  <c r="T87" i="9"/>
  <c r="S87" i="9"/>
  <c r="R87" i="9"/>
  <c r="Q87" i="9"/>
  <c r="P87" i="9"/>
  <c r="E87" i="9"/>
  <c r="V73" i="9"/>
  <c r="O73" i="9"/>
  <c r="N73" i="9"/>
  <c r="M73" i="9"/>
  <c r="L73" i="9"/>
  <c r="K73" i="9"/>
  <c r="J73" i="9"/>
  <c r="I73" i="9"/>
  <c r="H73" i="9"/>
  <c r="G73" i="9"/>
  <c r="F73" i="9"/>
  <c r="C73" i="9"/>
  <c r="B73" i="9"/>
  <c r="V72" i="9"/>
  <c r="O72" i="9"/>
  <c r="N72" i="9"/>
  <c r="M72" i="9"/>
  <c r="L72" i="9"/>
  <c r="K72" i="9"/>
  <c r="J72" i="9"/>
  <c r="I72" i="9"/>
  <c r="H72" i="9"/>
  <c r="P72" i="9" s="1"/>
  <c r="G72" i="9"/>
  <c r="F72" i="9"/>
  <c r="E72" i="9"/>
  <c r="C72" i="9"/>
  <c r="B72" i="9"/>
  <c r="V71" i="9"/>
  <c r="O71" i="9"/>
  <c r="N71" i="9"/>
  <c r="M71" i="9"/>
  <c r="L71" i="9"/>
  <c r="K71" i="9"/>
  <c r="S71" i="9" s="1"/>
  <c r="J71" i="9"/>
  <c r="R71" i="9" s="1"/>
  <c r="I71" i="9"/>
  <c r="H71" i="9"/>
  <c r="G71" i="9"/>
  <c r="F71" i="9"/>
  <c r="C71" i="9"/>
  <c r="B71" i="9"/>
  <c r="S70" i="9"/>
  <c r="R70" i="9"/>
  <c r="Q70" i="9"/>
  <c r="P70" i="9"/>
  <c r="E70" i="9"/>
  <c r="S69" i="9"/>
  <c r="R69" i="9"/>
  <c r="Q69" i="9"/>
  <c r="U69" i="9" s="1"/>
  <c r="P69" i="9"/>
  <c r="T69" i="9" s="1"/>
  <c r="E69" i="9"/>
  <c r="V67" i="9"/>
  <c r="O67" i="9"/>
  <c r="N67" i="9"/>
  <c r="M67" i="9"/>
  <c r="L67" i="9"/>
  <c r="K67" i="9"/>
  <c r="J67" i="9"/>
  <c r="I67" i="9"/>
  <c r="H67" i="9"/>
  <c r="G67" i="9"/>
  <c r="F67" i="9"/>
  <c r="C67" i="9"/>
  <c r="B67" i="9"/>
  <c r="E67" i="9" s="1"/>
  <c r="V66" i="9"/>
  <c r="O66" i="9"/>
  <c r="N66" i="9"/>
  <c r="M66" i="9"/>
  <c r="Q66" i="9" s="1"/>
  <c r="L66" i="9"/>
  <c r="K66" i="9"/>
  <c r="S66" i="9" s="1"/>
  <c r="J66" i="9"/>
  <c r="R66" i="9" s="1"/>
  <c r="I66" i="9"/>
  <c r="H66" i="9"/>
  <c r="G66" i="9"/>
  <c r="F66" i="9"/>
  <c r="C66" i="9"/>
  <c r="E66" i="9" s="1"/>
  <c r="B66" i="9"/>
  <c r="S65" i="9"/>
  <c r="R65" i="9"/>
  <c r="Q65" i="9"/>
  <c r="P65" i="9"/>
  <c r="E65" i="9"/>
  <c r="T64" i="9"/>
  <c r="S64" i="9"/>
  <c r="R64" i="9"/>
  <c r="Q64" i="9"/>
  <c r="P64" i="9"/>
  <c r="E64" i="9"/>
  <c r="U64" i="9" s="1"/>
  <c r="S63" i="9"/>
  <c r="R63" i="9"/>
  <c r="Q63" i="9"/>
  <c r="P63" i="9"/>
  <c r="E63" i="9"/>
  <c r="T63" i="9" s="1"/>
  <c r="S62" i="9"/>
  <c r="R62" i="9"/>
  <c r="Q62" i="9"/>
  <c r="P62" i="9"/>
  <c r="E62" i="9"/>
  <c r="U62" i="9" s="1"/>
  <c r="U61" i="9"/>
  <c r="S61" i="9"/>
  <c r="R61" i="9"/>
  <c r="Q61" i="9"/>
  <c r="P61" i="9"/>
  <c r="E61" i="9"/>
  <c r="T61" i="9" s="1"/>
  <c r="V59" i="9"/>
  <c r="O59" i="9"/>
  <c r="N59" i="9"/>
  <c r="M59" i="9"/>
  <c r="L59" i="9"/>
  <c r="K59" i="9"/>
  <c r="S59" i="9" s="1"/>
  <c r="J59" i="9"/>
  <c r="R59" i="9" s="1"/>
  <c r="I59" i="9"/>
  <c r="H59" i="9"/>
  <c r="G59" i="9"/>
  <c r="F59" i="9"/>
  <c r="C59" i="9"/>
  <c r="B59" i="9"/>
  <c r="T58" i="9"/>
  <c r="S58" i="9"/>
  <c r="R58" i="9"/>
  <c r="Q58" i="9"/>
  <c r="P58" i="9"/>
  <c r="E58" i="9"/>
  <c r="U58" i="9" s="1"/>
  <c r="S57" i="9"/>
  <c r="R57" i="9"/>
  <c r="Q57" i="9"/>
  <c r="P57" i="9"/>
  <c r="E57" i="9"/>
  <c r="T57" i="9" s="1"/>
  <c r="S56" i="9"/>
  <c r="R56" i="9"/>
  <c r="Q56" i="9"/>
  <c r="P56" i="9"/>
  <c r="E56" i="9"/>
  <c r="S55" i="9"/>
  <c r="R55" i="9"/>
  <c r="Q55" i="9"/>
  <c r="P55" i="9"/>
  <c r="E55" i="9"/>
  <c r="V53" i="9"/>
  <c r="O53" i="9"/>
  <c r="N53" i="9"/>
  <c r="M53" i="9"/>
  <c r="L53" i="9"/>
  <c r="K53" i="9"/>
  <c r="S53" i="9" s="1"/>
  <c r="J53" i="9"/>
  <c r="R53" i="9" s="1"/>
  <c r="I53" i="9"/>
  <c r="H53" i="9"/>
  <c r="G53" i="9"/>
  <c r="F53" i="9"/>
  <c r="C53" i="9"/>
  <c r="E53" i="9" s="1"/>
  <c r="B53" i="9"/>
  <c r="S52" i="9"/>
  <c r="R52" i="9"/>
  <c r="Q52" i="9"/>
  <c r="P52" i="9"/>
  <c r="E52" i="9"/>
  <c r="S51" i="9"/>
  <c r="R51" i="9"/>
  <c r="Q51" i="9"/>
  <c r="P51" i="9"/>
  <c r="E51" i="9"/>
  <c r="U50" i="9"/>
  <c r="T50" i="9"/>
  <c r="S50" i="9"/>
  <c r="R50" i="9"/>
  <c r="Q50" i="9"/>
  <c r="P50" i="9"/>
  <c r="E50" i="9"/>
  <c r="S49" i="9"/>
  <c r="R49" i="9"/>
  <c r="Q49" i="9"/>
  <c r="P49" i="9"/>
  <c r="E49" i="9"/>
  <c r="T48" i="9"/>
  <c r="S48" i="9"/>
  <c r="R48" i="9"/>
  <c r="Q48" i="9"/>
  <c r="P48" i="9"/>
  <c r="E48" i="9"/>
  <c r="U48" i="9" s="1"/>
  <c r="S47" i="9"/>
  <c r="R47" i="9"/>
  <c r="Q47" i="9"/>
  <c r="P47" i="9"/>
  <c r="E47" i="9"/>
  <c r="T47" i="9" s="1"/>
  <c r="T46" i="9"/>
  <c r="S46" i="9"/>
  <c r="R46" i="9"/>
  <c r="Q46" i="9"/>
  <c r="P46" i="9"/>
  <c r="E46" i="9"/>
  <c r="U46" i="9" s="1"/>
  <c r="S45" i="9"/>
  <c r="R45" i="9"/>
  <c r="Q45" i="9"/>
  <c r="P45" i="9"/>
  <c r="E45" i="9"/>
  <c r="S44" i="9"/>
  <c r="R44" i="9"/>
  <c r="Q44" i="9"/>
  <c r="P44" i="9"/>
  <c r="E44" i="9"/>
  <c r="S43" i="9"/>
  <c r="R43" i="9"/>
  <c r="Q43" i="9"/>
  <c r="P43" i="9"/>
  <c r="E43" i="9"/>
  <c r="U42" i="9"/>
  <c r="T42" i="9"/>
  <c r="S42" i="9"/>
  <c r="R42" i="9"/>
  <c r="Q42" i="9"/>
  <c r="P42" i="9"/>
  <c r="E42" i="9"/>
  <c r="V40" i="9"/>
  <c r="O40" i="9"/>
  <c r="N40" i="9"/>
  <c r="M40" i="9"/>
  <c r="L40" i="9"/>
  <c r="K40" i="9"/>
  <c r="J40" i="9"/>
  <c r="R40" i="9" s="1"/>
  <c r="I40" i="9"/>
  <c r="H40" i="9"/>
  <c r="G40" i="9"/>
  <c r="F40" i="9"/>
  <c r="C40" i="9"/>
  <c r="B40" i="9"/>
  <c r="S39" i="9"/>
  <c r="R39" i="9"/>
  <c r="Q39" i="9"/>
  <c r="P39" i="9"/>
  <c r="E39" i="9"/>
  <c r="S38" i="9"/>
  <c r="R38" i="9"/>
  <c r="Q38" i="9"/>
  <c r="P38" i="9"/>
  <c r="T38" i="9" s="1"/>
  <c r="E38" i="9"/>
  <c r="U38" i="9" s="1"/>
  <c r="S37" i="9"/>
  <c r="R37" i="9"/>
  <c r="Q37" i="9"/>
  <c r="P37" i="9"/>
  <c r="E37" i="9"/>
  <c r="U37" i="9" s="1"/>
  <c r="S36" i="9"/>
  <c r="R36" i="9"/>
  <c r="Q36" i="9"/>
  <c r="P36" i="9"/>
  <c r="E36" i="9"/>
  <c r="U36" i="9" s="1"/>
  <c r="S35" i="9"/>
  <c r="R35" i="9"/>
  <c r="Q35" i="9"/>
  <c r="U35" i="9" s="1"/>
  <c r="P35" i="9"/>
  <c r="E35" i="9"/>
  <c r="V33" i="9"/>
  <c r="O33" i="9"/>
  <c r="N33" i="9"/>
  <c r="M33" i="9"/>
  <c r="L33" i="9"/>
  <c r="K33" i="9"/>
  <c r="S33" i="9" s="1"/>
  <c r="J33" i="9"/>
  <c r="R33" i="9" s="1"/>
  <c r="I33" i="9"/>
  <c r="H33" i="9"/>
  <c r="P33" i="9" s="1"/>
  <c r="G33" i="9"/>
  <c r="F33" i="9"/>
  <c r="C33" i="9"/>
  <c r="B33" i="9"/>
  <c r="E33" i="9" s="1"/>
  <c r="S32" i="9"/>
  <c r="R32" i="9"/>
  <c r="Q32" i="9"/>
  <c r="P32" i="9"/>
  <c r="T32" i="9" s="1"/>
  <c r="E32" i="9"/>
  <c r="V30" i="9"/>
  <c r="R30" i="9"/>
  <c r="O30" i="9"/>
  <c r="N30" i="9"/>
  <c r="M30" i="9"/>
  <c r="L30" i="9"/>
  <c r="K30" i="9"/>
  <c r="S30" i="9" s="1"/>
  <c r="J30" i="9"/>
  <c r="I30" i="9"/>
  <c r="H30" i="9"/>
  <c r="G30" i="9"/>
  <c r="F30" i="9"/>
  <c r="C30" i="9"/>
  <c r="E30" i="9" s="1"/>
  <c r="B30" i="9"/>
  <c r="S29" i="9"/>
  <c r="R29" i="9"/>
  <c r="Q29" i="9"/>
  <c r="P29" i="9"/>
  <c r="E29" i="9"/>
  <c r="U29" i="9" s="1"/>
  <c r="S28" i="9"/>
  <c r="R28" i="9"/>
  <c r="Q28" i="9"/>
  <c r="P28" i="9"/>
  <c r="E28" i="9"/>
  <c r="U28" i="9" s="1"/>
  <c r="S27" i="9"/>
  <c r="R27" i="9"/>
  <c r="Q27" i="9"/>
  <c r="P27" i="9"/>
  <c r="E27" i="9"/>
  <c r="T27" i="9" s="1"/>
  <c r="T26" i="9"/>
  <c r="S26" i="9"/>
  <c r="R26" i="9"/>
  <c r="Q26" i="9"/>
  <c r="P26" i="9"/>
  <c r="E26" i="9"/>
  <c r="U26" i="9" s="1"/>
  <c r="V24" i="9"/>
  <c r="O24" i="9"/>
  <c r="N24" i="9"/>
  <c r="M24" i="9"/>
  <c r="L24" i="9"/>
  <c r="K24" i="9"/>
  <c r="S24" i="9" s="1"/>
  <c r="J24" i="9"/>
  <c r="R24" i="9" s="1"/>
  <c r="I24" i="9"/>
  <c r="H24" i="9"/>
  <c r="G24" i="9"/>
  <c r="F24" i="9"/>
  <c r="C24" i="9"/>
  <c r="B24" i="9"/>
  <c r="E24" i="9" s="1"/>
  <c r="S23" i="9"/>
  <c r="R23" i="9"/>
  <c r="Q23" i="9"/>
  <c r="P23" i="9"/>
  <c r="E23" i="9"/>
  <c r="T23" i="9" s="1"/>
  <c r="T22" i="9"/>
  <c r="S22" i="9"/>
  <c r="R22" i="9"/>
  <c r="Q22" i="9"/>
  <c r="P22" i="9"/>
  <c r="E22" i="9"/>
  <c r="U22" i="9" s="1"/>
  <c r="S21" i="9"/>
  <c r="R21" i="9"/>
  <c r="Q21" i="9"/>
  <c r="P21" i="9"/>
  <c r="E21" i="9"/>
  <c r="U21" i="9" s="1"/>
  <c r="T20" i="9"/>
  <c r="S20" i="9"/>
  <c r="R20" i="9"/>
  <c r="Q20" i="9"/>
  <c r="P20" i="9"/>
  <c r="E20" i="9"/>
  <c r="U20" i="9" s="1"/>
  <c r="S19" i="9"/>
  <c r="R19" i="9"/>
  <c r="Q19" i="9"/>
  <c r="P19" i="9"/>
  <c r="E19" i="9"/>
  <c r="T19" i="9" s="1"/>
  <c r="U18" i="9"/>
  <c r="T18" i="9"/>
  <c r="S18" i="9"/>
  <c r="R18" i="9"/>
  <c r="Q18" i="9"/>
  <c r="P18" i="9"/>
  <c r="E18" i="9"/>
  <c r="S17" i="9"/>
  <c r="R17" i="9"/>
  <c r="Q17" i="9"/>
  <c r="P17" i="9"/>
  <c r="E17" i="9"/>
  <c r="T17" i="9" s="1"/>
  <c r="V15" i="9"/>
  <c r="O15" i="9"/>
  <c r="N15" i="9"/>
  <c r="M15" i="9"/>
  <c r="L15" i="9"/>
  <c r="K15" i="9"/>
  <c r="J15" i="9"/>
  <c r="R15" i="9" s="1"/>
  <c r="I15" i="9"/>
  <c r="H15" i="9"/>
  <c r="G15" i="9"/>
  <c r="F15" i="9"/>
  <c r="C15" i="9"/>
  <c r="B15" i="9"/>
  <c r="S14" i="9"/>
  <c r="R14" i="9"/>
  <c r="Q14" i="9"/>
  <c r="P14" i="9"/>
  <c r="E14" i="9"/>
  <c r="U13" i="9"/>
  <c r="S13" i="9"/>
  <c r="R13" i="9"/>
  <c r="Q13" i="9"/>
  <c r="P13" i="9"/>
  <c r="E13" i="9"/>
  <c r="T13" i="9" s="1"/>
  <c r="T12" i="9"/>
  <c r="S12" i="9"/>
  <c r="R12" i="9"/>
  <c r="Q12" i="9"/>
  <c r="P12" i="9"/>
  <c r="E12" i="9"/>
  <c r="U12" i="9" s="1"/>
  <c r="S11" i="9"/>
  <c r="R11" i="9"/>
  <c r="Q11" i="9"/>
  <c r="P11" i="9"/>
  <c r="E11" i="9"/>
  <c r="T11" i="9" s="1"/>
  <c r="S10" i="9"/>
  <c r="R10" i="9"/>
  <c r="Q10" i="9"/>
  <c r="P10" i="9"/>
  <c r="E10" i="9"/>
  <c r="U10" i="9" s="1"/>
  <c r="S9" i="9"/>
  <c r="R9" i="9"/>
  <c r="Q9" i="9"/>
  <c r="P9" i="9"/>
  <c r="E9" i="9"/>
  <c r="U9" i="9" s="1"/>
  <c r="S94" i="8"/>
  <c r="R94" i="8"/>
  <c r="Q94" i="8"/>
  <c r="P94" i="8"/>
  <c r="E94" i="8"/>
  <c r="U94" i="8" s="1"/>
  <c r="U93" i="8"/>
  <c r="S93" i="8"/>
  <c r="R93" i="8"/>
  <c r="Q93" i="8"/>
  <c r="P93" i="8"/>
  <c r="E93" i="8"/>
  <c r="T93" i="8" s="1"/>
  <c r="U92" i="8"/>
  <c r="S92" i="8"/>
  <c r="R92" i="8"/>
  <c r="Q92" i="8"/>
  <c r="P92" i="8"/>
  <c r="E92" i="8"/>
  <c r="T92" i="8" s="1"/>
  <c r="S91" i="8"/>
  <c r="R91" i="8"/>
  <c r="Q91" i="8"/>
  <c r="P91" i="8"/>
  <c r="E91" i="8"/>
  <c r="U91" i="8" s="1"/>
  <c r="S90" i="8"/>
  <c r="R90" i="8"/>
  <c r="Q90" i="8"/>
  <c r="P90" i="8"/>
  <c r="E90" i="8"/>
  <c r="U90" i="8" s="1"/>
  <c r="S89" i="8"/>
  <c r="R89" i="8"/>
  <c r="Q89" i="8"/>
  <c r="P89" i="8"/>
  <c r="E89" i="8"/>
  <c r="T89" i="8" s="1"/>
  <c r="S88" i="8"/>
  <c r="R88" i="8"/>
  <c r="Q88" i="8"/>
  <c r="P88" i="8"/>
  <c r="E88" i="8"/>
  <c r="U87" i="8"/>
  <c r="S87" i="8"/>
  <c r="R87" i="8"/>
  <c r="Q87" i="8"/>
  <c r="P87" i="8"/>
  <c r="E87" i="8"/>
  <c r="T87" i="8" s="1"/>
  <c r="V73" i="8"/>
  <c r="O73" i="8"/>
  <c r="N73" i="8"/>
  <c r="M73" i="8"/>
  <c r="L73" i="8"/>
  <c r="K73" i="8"/>
  <c r="J73" i="8"/>
  <c r="I73" i="8"/>
  <c r="H73" i="8"/>
  <c r="G73" i="8"/>
  <c r="F73" i="8"/>
  <c r="C73" i="8"/>
  <c r="B73" i="8"/>
  <c r="V72" i="8"/>
  <c r="O72" i="8"/>
  <c r="N72" i="8"/>
  <c r="M72" i="8"/>
  <c r="L72" i="8"/>
  <c r="K72" i="8"/>
  <c r="J72" i="8"/>
  <c r="R72" i="8" s="1"/>
  <c r="I72" i="8"/>
  <c r="H72" i="8"/>
  <c r="G72" i="8"/>
  <c r="F72" i="8"/>
  <c r="E72" i="8"/>
  <c r="C72" i="8"/>
  <c r="B72" i="8"/>
  <c r="V71" i="8"/>
  <c r="O71" i="8"/>
  <c r="N71" i="8"/>
  <c r="M71" i="8"/>
  <c r="L71" i="8"/>
  <c r="K71" i="8"/>
  <c r="S71" i="8" s="1"/>
  <c r="J71" i="8"/>
  <c r="R71" i="8" s="1"/>
  <c r="I71" i="8"/>
  <c r="H71" i="8"/>
  <c r="P71" i="8" s="1"/>
  <c r="G71" i="8"/>
  <c r="F71" i="8"/>
  <c r="C71" i="8"/>
  <c r="B71" i="8"/>
  <c r="E71" i="8" s="1"/>
  <c r="U70" i="8"/>
  <c r="S70" i="8"/>
  <c r="R70" i="8"/>
  <c r="Q70" i="8"/>
  <c r="P70" i="8"/>
  <c r="E70" i="8"/>
  <c r="T70" i="8" s="1"/>
  <c r="S69" i="8"/>
  <c r="R69" i="8"/>
  <c r="Q69" i="8"/>
  <c r="P69" i="8"/>
  <c r="E69" i="8"/>
  <c r="U69" i="8" s="1"/>
  <c r="V67" i="8"/>
  <c r="O67" i="8"/>
  <c r="N67" i="8"/>
  <c r="M67" i="8"/>
  <c r="L67" i="8"/>
  <c r="K67" i="8"/>
  <c r="J67" i="8"/>
  <c r="I67" i="8"/>
  <c r="H67" i="8"/>
  <c r="G67" i="8"/>
  <c r="F67" i="8"/>
  <c r="C67" i="8"/>
  <c r="B67" i="8"/>
  <c r="V66" i="8"/>
  <c r="O66" i="8"/>
  <c r="N66" i="8"/>
  <c r="M66" i="8"/>
  <c r="L66" i="8"/>
  <c r="K66" i="8"/>
  <c r="S66" i="8" s="1"/>
  <c r="J66" i="8"/>
  <c r="R66" i="8" s="1"/>
  <c r="I66" i="8"/>
  <c r="H66" i="8"/>
  <c r="G66" i="8"/>
  <c r="F66" i="8"/>
  <c r="E66" i="8"/>
  <c r="C66" i="8"/>
  <c r="B66" i="8"/>
  <c r="S65" i="8"/>
  <c r="R65" i="8"/>
  <c r="Q65" i="8"/>
  <c r="P65" i="8"/>
  <c r="E65" i="8"/>
  <c r="U65" i="8" s="1"/>
  <c r="S64" i="8"/>
  <c r="R64" i="8"/>
  <c r="Q64" i="8"/>
  <c r="P64" i="8"/>
  <c r="E64" i="8"/>
  <c r="U64" i="8" s="1"/>
  <c r="S63" i="8"/>
  <c r="R63" i="8"/>
  <c r="Q63" i="8"/>
  <c r="P63" i="8"/>
  <c r="E63" i="8"/>
  <c r="T63" i="8" s="1"/>
  <c r="U62" i="8"/>
  <c r="T62" i="8"/>
  <c r="S62" i="8"/>
  <c r="R62" i="8"/>
  <c r="Q62" i="8"/>
  <c r="P62" i="8"/>
  <c r="E62" i="8"/>
  <c r="S61" i="8"/>
  <c r="R61" i="8"/>
  <c r="Q61" i="8"/>
  <c r="P61" i="8"/>
  <c r="E61" i="8"/>
  <c r="U61" i="8" s="1"/>
  <c r="V59" i="8"/>
  <c r="O59" i="8"/>
  <c r="N59" i="8"/>
  <c r="M59" i="8"/>
  <c r="L59" i="8"/>
  <c r="K59" i="8"/>
  <c r="S59" i="8" s="1"/>
  <c r="J59" i="8"/>
  <c r="R59" i="8" s="1"/>
  <c r="I59" i="8"/>
  <c r="H59" i="8"/>
  <c r="G59" i="8"/>
  <c r="F59" i="8"/>
  <c r="C59" i="8"/>
  <c r="B59" i="8"/>
  <c r="S58" i="8"/>
  <c r="R58" i="8"/>
  <c r="Q58" i="8"/>
  <c r="P58" i="8"/>
  <c r="E58" i="8"/>
  <c r="T57" i="8"/>
  <c r="S57" i="8"/>
  <c r="R57" i="8"/>
  <c r="Q57" i="8"/>
  <c r="P57" i="8"/>
  <c r="E57" i="8"/>
  <c r="U57" i="8" s="1"/>
  <c r="S56" i="8"/>
  <c r="R56" i="8"/>
  <c r="Q56" i="8"/>
  <c r="P56" i="8"/>
  <c r="E56" i="8"/>
  <c r="U56" i="8" s="1"/>
  <c r="U55" i="8"/>
  <c r="T55" i="8"/>
  <c r="S55" i="8"/>
  <c r="R55" i="8"/>
  <c r="Q55" i="8"/>
  <c r="P55" i="8"/>
  <c r="E55" i="8"/>
  <c r="V53" i="8"/>
  <c r="O53" i="8"/>
  <c r="N53" i="8"/>
  <c r="M53" i="8"/>
  <c r="L53" i="8"/>
  <c r="K53" i="8"/>
  <c r="S53" i="8" s="1"/>
  <c r="J53" i="8"/>
  <c r="R53" i="8" s="1"/>
  <c r="I53" i="8"/>
  <c r="H53" i="8"/>
  <c r="G53" i="8"/>
  <c r="F53" i="8"/>
  <c r="C53" i="8"/>
  <c r="B53" i="8"/>
  <c r="S52" i="8"/>
  <c r="R52" i="8"/>
  <c r="Q52" i="8"/>
  <c r="P52" i="8"/>
  <c r="E52" i="8"/>
  <c r="U52" i="8" s="1"/>
  <c r="U51" i="8"/>
  <c r="S51" i="8"/>
  <c r="R51" i="8"/>
  <c r="Q51" i="8"/>
  <c r="P51" i="8"/>
  <c r="E51" i="8"/>
  <c r="T51" i="8" s="1"/>
  <c r="U50" i="8"/>
  <c r="T50" i="8"/>
  <c r="S50" i="8"/>
  <c r="R50" i="8"/>
  <c r="Q50" i="8"/>
  <c r="P50" i="8"/>
  <c r="E50" i="8"/>
  <c r="S49" i="8"/>
  <c r="R49" i="8"/>
  <c r="Q49" i="8"/>
  <c r="P49" i="8"/>
  <c r="E49" i="8"/>
  <c r="U49" i="8" s="1"/>
  <c r="S48" i="8"/>
  <c r="R48" i="8"/>
  <c r="Q48" i="8"/>
  <c r="P48" i="8"/>
  <c r="E48" i="8"/>
  <c r="U48" i="8" s="1"/>
  <c r="U47" i="8"/>
  <c r="S47" i="8"/>
  <c r="R47" i="8"/>
  <c r="Q47" i="8"/>
  <c r="P47" i="8"/>
  <c r="E47" i="8"/>
  <c r="T47" i="8" s="1"/>
  <c r="U46" i="8"/>
  <c r="S46" i="8"/>
  <c r="R46" i="8"/>
  <c r="Q46" i="8"/>
  <c r="P46" i="8"/>
  <c r="E46" i="8"/>
  <c r="T46" i="8" s="1"/>
  <c r="S45" i="8"/>
  <c r="R45" i="8"/>
  <c r="Q45" i="8"/>
  <c r="P45" i="8"/>
  <c r="E45" i="8"/>
  <c r="U45" i="8" s="1"/>
  <c r="S44" i="8"/>
  <c r="R44" i="8"/>
  <c r="Q44" i="8"/>
  <c r="P44" i="8"/>
  <c r="E44" i="8"/>
  <c r="U44" i="8" s="1"/>
  <c r="U43" i="8"/>
  <c r="S43" i="8"/>
  <c r="R43" i="8"/>
  <c r="Q43" i="8"/>
  <c r="P43" i="8"/>
  <c r="E43" i="8"/>
  <c r="T43" i="8" s="1"/>
  <c r="U42" i="8"/>
  <c r="T42" i="8"/>
  <c r="S42" i="8"/>
  <c r="R42" i="8"/>
  <c r="Q42" i="8"/>
  <c r="P42" i="8"/>
  <c r="E42" i="8"/>
  <c r="V40" i="8"/>
  <c r="O40" i="8"/>
  <c r="N40" i="8"/>
  <c r="M40" i="8"/>
  <c r="L40" i="8"/>
  <c r="K40" i="8"/>
  <c r="S40" i="8" s="1"/>
  <c r="J40" i="8"/>
  <c r="R40" i="8" s="1"/>
  <c r="I40" i="8"/>
  <c r="H40" i="8"/>
  <c r="G40" i="8"/>
  <c r="F40" i="8"/>
  <c r="C40" i="8"/>
  <c r="B40" i="8"/>
  <c r="E40" i="8" s="1"/>
  <c r="U39" i="8"/>
  <c r="T39" i="8"/>
  <c r="S39" i="8"/>
  <c r="R39" i="8"/>
  <c r="Q39" i="8"/>
  <c r="P39" i="8"/>
  <c r="E39" i="8"/>
  <c r="T38" i="8"/>
  <c r="S38" i="8"/>
  <c r="R38" i="8"/>
  <c r="Q38" i="8"/>
  <c r="P38" i="8"/>
  <c r="E38" i="8"/>
  <c r="U38" i="8" s="1"/>
  <c r="S37" i="8"/>
  <c r="R37" i="8"/>
  <c r="Q37" i="8"/>
  <c r="P37" i="8"/>
  <c r="E37" i="8"/>
  <c r="U37" i="8" s="1"/>
  <c r="S36" i="8"/>
  <c r="R36" i="8"/>
  <c r="Q36" i="8"/>
  <c r="P36" i="8"/>
  <c r="E36" i="8"/>
  <c r="U36" i="8" s="1"/>
  <c r="U35" i="8"/>
  <c r="S35" i="8"/>
  <c r="R35" i="8"/>
  <c r="Q35" i="8"/>
  <c r="P35" i="8"/>
  <c r="E35" i="8"/>
  <c r="V33" i="8"/>
  <c r="O33" i="8"/>
  <c r="N33" i="8"/>
  <c r="M33" i="8"/>
  <c r="L33" i="8"/>
  <c r="K33" i="8"/>
  <c r="S33" i="8" s="1"/>
  <c r="J33" i="8"/>
  <c r="R33" i="8" s="1"/>
  <c r="I33" i="8"/>
  <c r="Q33" i="8" s="1"/>
  <c r="H33" i="8"/>
  <c r="G33" i="8"/>
  <c r="F33" i="8"/>
  <c r="C33" i="8"/>
  <c r="B33" i="8"/>
  <c r="S32" i="8"/>
  <c r="R32" i="8"/>
  <c r="Q32" i="8"/>
  <c r="P32" i="8"/>
  <c r="E32" i="8"/>
  <c r="V30" i="8"/>
  <c r="O30" i="8"/>
  <c r="N30" i="8"/>
  <c r="M30" i="8"/>
  <c r="L30" i="8"/>
  <c r="K30" i="8"/>
  <c r="S30" i="8" s="1"/>
  <c r="J30" i="8"/>
  <c r="R30" i="8" s="1"/>
  <c r="I30" i="8"/>
  <c r="H30" i="8"/>
  <c r="P30" i="8" s="1"/>
  <c r="G30" i="8"/>
  <c r="F30" i="8"/>
  <c r="C30" i="8"/>
  <c r="B30" i="8"/>
  <c r="E30" i="8" s="1"/>
  <c r="S29" i="8"/>
  <c r="R29" i="8"/>
  <c r="Q29" i="8"/>
  <c r="P29" i="8"/>
  <c r="E29" i="8"/>
  <c r="U29" i="8" s="1"/>
  <c r="S28" i="8"/>
  <c r="R28" i="8"/>
  <c r="Q28" i="8"/>
  <c r="P28" i="8"/>
  <c r="E28" i="8"/>
  <c r="U28" i="8" s="1"/>
  <c r="S27" i="8"/>
  <c r="R27" i="8"/>
  <c r="Q27" i="8"/>
  <c r="P27" i="8"/>
  <c r="E27" i="8"/>
  <c r="T27" i="8" s="1"/>
  <c r="S26" i="8"/>
  <c r="R26" i="8"/>
  <c r="Q26" i="8"/>
  <c r="P26" i="8"/>
  <c r="E26" i="8"/>
  <c r="U26" i="8" s="1"/>
  <c r="V24" i="8"/>
  <c r="O24" i="8"/>
  <c r="N24" i="8"/>
  <c r="M24" i="8"/>
  <c r="L24" i="8"/>
  <c r="K24" i="8"/>
  <c r="S24" i="8" s="1"/>
  <c r="J24" i="8"/>
  <c r="R24" i="8" s="1"/>
  <c r="I24" i="8"/>
  <c r="H24" i="8"/>
  <c r="P24" i="8" s="1"/>
  <c r="G24" i="8"/>
  <c r="F24" i="8"/>
  <c r="C24" i="8"/>
  <c r="B24" i="8"/>
  <c r="S23" i="8"/>
  <c r="R23" i="8"/>
  <c r="Q23" i="8"/>
  <c r="P23" i="8"/>
  <c r="E23" i="8"/>
  <c r="T23" i="8" s="1"/>
  <c r="U22" i="8"/>
  <c r="T22" i="8"/>
  <c r="S22" i="8"/>
  <c r="R22" i="8"/>
  <c r="Q22" i="8"/>
  <c r="P22" i="8"/>
  <c r="E22" i="8"/>
  <c r="S21" i="8"/>
  <c r="R21" i="8"/>
  <c r="Q21" i="8"/>
  <c r="P21" i="8"/>
  <c r="E21" i="8"/>
  <c r="U21" i="8" s="1"/>
  <c r="S20" i="8"/>
  <c r="R20" i="8"/>
  <c r="Q20" i="8"/>
  <c r="P20" i="8"/>
  <c r="E20" i="8"/>
  <c r="U20" i="8" s="1"/>
  <c r="S19" i="8"/>
  <c r="R19" i="8"/>
  <c r="Q19" i="8"/>
  <c r="P19" i="8"/>
  <c r="E19" i="8"/>
  <c r="U18" i="8"/>
  <c r="S18" i="8"/>
  <c r="R18" i="8"/>
  <c r="Q18" i="8"/>
  <c r="P18" i="8"/>
  <c r="E18" i="8"/>
  <c r="T18" i="8" s="1"/>
  <c r="S17" i="8"/>
  <c r="R17" i="8"/>
  <c r="Q17" i="8"/>
  <c r="P17" i="8"/>
  <c r="E17" i="8"/>
  <c r="U17" i="8" s="1"/>
  <c r="V15" i="8"/>
  <c r="O15" i="8"/>
  <c r="N15" i="8"/>
  <c r="M15" i="8"/>
  <c r="L15" i="8"/>
  <c r="K15" i="8"/>
  <c r="J15" i="8"/>
  <c r="R15" i="8" s="1"/>
  <c r="I15" i="8"/>
  <c r="H15" i="8"/>
  <c r="P15" i="8" s="1"/>
  <c r="G15" i="8"/>
  <c r="F15" i="8"/>
  <c r="E15" i="8"/>
  <c r="C15" i="8"/>
  <c r="B15" i="8"/>
  <c r="U14" i="8"/>
  <c r="S14" i="8"/>
  <c r="R14" i="8"/>
  <c r="Q14" i="8"/>
  <c r="P14" i="8"/>
  <c r="E14" i="8"/>
  <c r="T14" i="8" s="1"/>
  <c r="S13" i="8"/>
  <c r="R13" i="8"/>
  <c r="Q13" i="8"/>
  <c r="P13" i="8"/>
  <c r="E13" i="8"/>
  <c r="U13" i="8" s="1"/>
  <c r="S12" i="8"/>
  <c r="R12" i="8"/>
  <c r="Q12" i="8"/>
  <c r="P12" i="8"/>
  <c r="E12" i="8"/>
  <c r="U12" i="8" s="1"/>
  <c r="S11" i="8"/>
  <c r="R11" i="8"/>
  <c r="Q11" i="8"/>
  <c r="P11" i="8"/>
  <c r="E11" i="8"/>
  <c r="T11" i="8" s="1"/>
  <c r="S10" i="8"/>
  <c r="R10" i="8"/>
  <c r="Q10" i="8"/>
  <c r="P10" i="8"/>
  <c r="E10" i="8"/>
  <c r="T9" i="8"/>
  <c r="S9" i="8"/>
  <c r="R9" i="8"/>
  <c r="Q9" i="8"/>
  <c r="P9" i="8"/>
  <c r="E9" i="8"/>
  <c r="U9" i="8" s="1"/>
  <c r="S94" i="7"/>
  <c r="R94" i="7"/>
  <c r="Q94" i="7"/>
  <c r="P94" i="7"/>
  <c r="E94" i="7"/>
  <c r="U94" i="7" s="1"/>
  <c r="U93" i="7"/>
  <c r="T93" i="7"/>
  <c r="S93" i="7"/>
  <c r="R93" i="7"/>
  <c r="Q93" i="7"/>
  <c r="P93" i="7"/>
  <c r="E93" i="7"/>
  <c r="U92" i="7"/>
  <c r="S92" i="7"/>
  <c r="R92" i="7"/>
  <c r="Q92" i="7"/>
  <c r="P92" i="7"/>
  <c r="E92" i="7"/>
  <c r="T92" i="7" s="1"/>
  <c r="S91" i="7"/>
  <c r="R91" i="7"/>
  <c r="Q91" i="7"/>
  <c r="P91" i="7"/>
  <c r="E91" i="7"/>
  <c r="U91" i="7" s="1"/>
  <c r="S90" i="7"/>
  <c r="R90" i="7"/>
  <c r="Q90" i="7"/>
  <c r="P90" i="7"/>
  <c r="E90" i="7"/>
  <c r="U90" i="7" s="1"/>
  <c r="S89" i="7"/>
  <c r="R89" i="7"/>
  <c r="Q89" i="7"/>
  <c r="P89" i="7"/>
  <c r="E89" i="7"/>
  <c r="T89" i="7" s="1"/>
  <c r="S88" i="7"/>
  <c r="R88" i="7"/>
  <c r="Q88" i="7"/>
  <c r="P88" i="7"/>
  <c r="E88" i="7"/>
  <c r="T87" i="7"/>
  <c r="S87" i="7"/>
  <c r="R87" i="7"/>
  <c r="Q87" i="7"/>
  <c r="P87" i="7"/>
  <c r="E87" i="7"/>
  <c r="U87" i="7" s="1"/>
  <c r="V73" i="7"/>
  <c r="O73" i="7"/>
  <c r="N73" i="7"/>
  <c r="M73" i="7"/>
  <c r="L73" i="7"/>
  <c r="K73" i="7"/>
  <c r="J73" i="7"/>
  <c r="I73" i="7"/>
  <c r="H73" i="7"/>
  <c r="G73" i="7"/>
  <c r="F73" i="7"/>
  <c r="C73" i="7"/>
  <c r="B73" i="7"/>
  <c r="V72" i="7"/>
  <c r="O72" i="7"/>
  <c r="N72" i="7"/>
  <c r="M72" i="7"/>
  <c r="L72" i="7"/>
  <c r="K72" i="7"/>
  <c r="S72" i="7" s="1"/>
  <c r="J72" i="7"/>
  <c r="I72" i="7"/>
  <c r="H72" i="7"/>
  <c r="G72" i="7"/>
  <c r="F72" i="7"/>
  <c r="C72" i="7"/>
  <c r="B72" i="7"/>
  <c r="E72" i="7" s="1"/>
  <c r="V71" i="7"/>
  <c r="O71" i="7"/>
  <c r="N71" i="7"/>
  <c r="M71" i="7"/>
  <c r="L71" i="7"/>
  <c r="K71" i="7"/>
  <c r="J71" i="7"/>
  <c r="I71" i="7"/>
  <c r="Q71" i="7" s="1"/>
  <c r="H71" i="7"/>
  <c r="G71" i="7"/>
  <c r="F71" i="7"/>
  <c r="C71" i="7"/>
  <c r="E71" i="7" s="1"/>
  <c r="B71" i="7"/>
  <c r="T70" i="7"/>
  <c r="S70" i="7"/>
  <c r="R70" i="7"/>
  <c r="Q70" i="7"/>
  <c r="P70" i="7"/>
  <c r="E70" i="7"/>
  <c r="U70" i="7" s="1"/>
  <c r="S69" i="7"/>
  <c r="R69" i="7"/>
  <c r="Q69" i="7"/>
  <c r="P69" i="7"/>
  <c r="E69" i="7"/>
  <c r="V67" i="7"/>
  <c r="O67" i="7"/>
  <c r="N67" i="7"/>
  <c r="M67" i="7"/>
  <c r="L67" i="7"/>
  <c r="K67" i="7"/>
  <c r="J67" i="7"/>
  <c r="R67" i="7" s="1"/>
  <c r="I67" i="7"/>
  <c r="H67" i="7"/>
  <c r="G67" i="7"/>
  <c r="F67" i="7"/>
  <c r="C67" i="7"/>
  <c r="B67" i="7"/>
  <c r="V66" i="7"/>
  <c r="O66" i="7"/>
  <c r="N66" i="7"/>
  <c r="M66" i="7"/>
  <c r="L66" i="7"/>
  <c r="K66" i="7"/>
  <c r="S66" i="7" s="1"/>
  <c r="J66" i="7"/>
  <c r="R66" i="7" s="1"/>
  <c r="I66" i="7"/>
  <c r="Q66" i="7" s="1"/>
  <c r="H66" i="7"/>
  <c r="G66" i="7"/>
  <c r="F66" i="7"/>
  <c r="C66" i="7"/>
  <c r="B66" i="7"/>
  <c r="E66" i="7" s="1"/>
  <c r="S65" i="7"/>
  <c r="R65" i="7"/>
  <c r="Q65" i="7"/>
  <c r="P65" i="7"/>
  <c r="E65" i="7"/>
  <c r="U65" i="7" s="1"/>
  <c r="U64" i="7"/>
  <c r="S64" i="7"/>
  <c r="R64" i="7"/>
  <c r="Q64" i="7"/>
  <c r="P64" i="7"/>
  <c r="E64" i="7"/>
  <c r="T64" i="7" s="1"/>
  <c r="S63" i="7"/>
  <c r="R63" i="7"/>
  <c r="Q63" i="7"/>
  <c r="P63" i="7"/>
  <c r="E63" i="7"/>
  <c r="S62" i="7"/>
  <c r="R62" i="7"/>
  <c r="Q62" i="7"/>
  <c r="P62" i="7"/>
  <c r="E62" i="7"/>
  <c r="U62" i="7" s="1"/>
  <c r="S61" i="7"/>
  <c r="R61" i="7"/>
  <c r="Q61" i="7"/>
  <c r="P61" i="7"/>
  <c r="E61" i="7"/>
  <c r="V59" i="7"/>
  <c r="O59" i="7"/>
  <c r="N59" i="7"/>
  <c r="M59" i="7"/>
  <c r="L59" i="7"/>
  <c r="K59" i="7"/>
  <c r="S59" i="7" s="1"/>
  <c r="J59" i="7"/>
  <c r="R59" i="7" s="1"/>
  <c r="I59" i="7"/>
  <c r="H59" i="7"/>
  <c r="G59" i="7"/>
  <c r="F59" i="7"/>
  <c r="C59" i="7"/>
  <c r="B59" i="7"/>
  <c r="E59" i="7" s="1"/>
  <c r="S58" i="7"/>
  <c r="R58" i="7"/>
  <c r="Q58" i="7"/>
  <c r="P58" i="7"/>
  <c r="E58" i="7"/>
  <c r="U58" i="7" s="1"/>
  <c r="S57" i="7"/>
  <c r="R57" i="7"/>
  <c r="Q57" i="7"/>
  <c r="P57" i="7"/>
  <c r="E57" i="7"/>
  <c r="U57" i="7" s="1"/>
  <c r="S56" i="7"/>
  <c r="R56" i="7"/>
  <c r="Q56" i="7"/>
  <c r="P56" i="7"/>
  <c r="E56" i="7"/>
  <c r="T56" i="7" s="1"/>
  <c r="U55" i="7"/>
  <c r="T55" i="7"/>
  <c r="S55" i="7"/>
  <c r="R55" i="7"/>
  <c r="Q55" i="7"/>
  <c r="P55" i="7"/>
  <c r="E55" i="7"/>
  <c r="V53" i="7"/>
  <c r="O53" i="7"/>
  <c r="N53" i="7"/>
  <c r="M53" i="7"/>
  <c r="L53" i="7"/>
  <c r="K53" i="7"/>
  <c r="J53" i="7"/>
  <c r="R53" i="7" s="1"/>
  <c r="I53" i="7"/>
  <c r="H53" i="7"/>
  <c r="G53" i="7"/>
  <c r="F53" i="7"/>
  <c r="C53" i="7"/>
  <c r="B53" i="7"/>
  <c r="S52" i="7"/>
  <c r="R52" i="7"/>
  <c r="Q52" i="7"/>
  <c r="P52" i="7"/>
  <c r="E52" i="7"/>
  <c r="T52" i="7" s="1"/>
  <c r="S51" i="7"/>
  <c r="R51" i="7"/>
  <c r="Q51" i="7"/>
  <c r="P51" i="7"/>
  <c r="E51" i="7"/>
  <c r="T50" i="7"/>
  <c r="S50" i="7"/>
  <c r="R50" i="7"/>
  <c r="Q50" i="7"/>
  <c r="P50" i="7"/>
  <c r="E50" i="7"/>
  <c r="U50" i="7" s="1"/>
  <c r="S49" i="7"/>
  <c r="R49" i="7"/>
  <c r="Q49" i="7"/>
  <c r="P49" i="7"/>
  <c r="E49" i="7"/>
  <c r="U49" i="7" s="1"/>
  <c r="U48" i="7"/>
  <c r="T48" i="7"/>
  <c r="S48" i="7"/>
  <c r="R48" i="7"/>
  <c r="Q48" i="7"/>
  <c r="P48" i="7"/>
  <c r="E48" i="7"/>
  <c r="S47" i="7"/>
  <c r="R47" i="7"/>
  <c r="Q47" i="7"/>
  <c r="P47" i="7"/>
  <c r="E47" i="7"/>
  <c r="U47" i="7" s="1"/>
  <c r="S46" i="7"/>
  <c r="R46" i="7"/>
  <c r="Q46" i="7"/>
  <c r="P46" i="7"/>
  <c r="E46" i="7"/>
  <c r="U46" i="7" s="1"/>
  <c r="S45" i="7"/>
  <c r="R45" i="7"/>
  <c r="Q45" i="7"/>
  <c r="P45" i="7"/>
  <c r="E45" i="7"/>
  <c r="U45" i="7" s="1"/>
  <c r="S44" i="7"/>
  <c r="R44" i="7"/>
  <c r="Q44" i="7"/>
  <c r="P44" i="7"/>
  <c r="E44" i="7"/>
  <c r="T44" i="7" s="1"/>
  <c r="U43" i="7"/>
  <c r="T43" i="7"/>
  <c r="S43" i="7"/>
  <c r="R43" i="7"/>
  <c r="Q43" i="7"/>
  <c r="P43" i="7"/>
  <c r="E43" i="7"/>
  <c r="S42" i="7"/>
  <c r="R42" i="7"/>
  <c r="Q42" i="7"/>
  <c r="P42" i="7"/>
  <c r="E42" i="7"/>
  <c r="U42" i="7" s="1"/>
  <c r="V40" i="7"/>
  <c r="O40" i="7"/>
  <c r="N40" i="7"/>
  <c r="M40" i="7"/>
  <c r="L40" i="7"/>
  <c r="K40" i="7"/>
  <c r="S40" i="7" s="1"/>
  <c r="J40" i="7"/>
  <c r="R40" i="7" s="1"/>
  <c r="I40" i="7"/>
  <c r="H40" i="7"/>
  <c r="P40" i="7" s="1"/>
  <c r="G40" i="7"/>
  <c r="F40" i="7"/>
  <c r="C40" i="7"/>
  <c r="E40" i="7" s="1"/>
  <c r="B40" i="7"/>
  <c r="S39" i="7"/>
  <c r="R39" i="7"/>
  <c r="Q39" i="7"/>
  <c r="P39" i="7"/>
  <c r="E39" i="7"/>
  <c r="T38" i="7"/>
  <c r="S38" i="7"/>
  <c r="R38" i="7"/>
  <c r="Q38" i="7"/>
  <c r="P38" i="7"/>
  <c r="E38" i="7"/>
  <c r="U38" i="7" s="1"/>
  <c r="S37" i="7"/>
  <c r="R37" i="7"/>
  <c r="Q37" i="7"/>
  <c r="P37" i="7"/>
  <c r="E37" i="7"/>
  <c r="U37" i="7" s="1"/>
  <c r="U36" i="7"/>
  <c r="T36" i="7"/>
  <c r="S36" i="7"/>
  <c r="R36" i="7"/>
  <c r="Q36" i="7"/>
  <c r="P36" i="7"/>
  <c r="E36" i="7"/>
  <c r="U35" i="7"/>
  <c r="S35" i="7"/>
  <c r="R35" i="7"/>
  <c r="Q35" i="7"/>
  <c r="P35" i="7"/>
  <c r="E35" i="7"/>
  <c r="T35" i="7" s="1"/>
  <c r="V33" i="7"/>
  <c r="O33" i="7"/>
  <c r="N33" i="7"/>
  <c r="M33" i="7"/>
  <c r="L33" i="7"/>
  <c r="K33" i="7"/>
  <c r="J33" i="7"/>
  <c r="R33" i="7" s="1"/>
  <c r="I33" i="7"/>
  <c r="H33" i="7"/>
  <c r="G33" i="7"/>
  <c r="F33" i="7"/>
  <c r="C33" i="7"/>
  <c r="B33" i="7"/>
  <c r="S32" i="7"/>
  <c r="R32" i="7"/>
  <c r="Q32" i="7"/>
  <c r="P32" i="7"/>
  <c r="E32" i="7"/>
  <c r="T32" i="7" s="1"/>
  <c r="V30" i="7"/>
  <c r="O30" i="7"/>
  <c r="N30" i="7"/>
  <c r="M30" i="7"/>
  <c r="L30" i="7"/>
  <c r="K30" i="7"/>
  <c r="S30" i="7" s="1"/>
  <c r="J30" i="7"/>
  <c r="R30" i="7" s="1"/>
  <c r="I30" i="7"/>
  <c r="H30" i="7"/>
  <c r="P30" i="7" s="1"/>
  <c r="G30" i="7"/>
  <c r="F30" i="7"/>
  <c r="C30" i="7"/>
  <c r="B30" i="7"/>
  <c r="S29" i="7"/>
  <c r="R29" i="7"/>
  <c r="Q29" i="7"/>
  <c r="P29" i="7"/>
  <c r="E29" i="7"/>
  <c r="S28" i="7"/>
  <c r="R28" i="7"/>
  <c r="Q28" i="7"/>
  <c r="P28" i="7"/>
  <c r="E28" i="7"/>
  <c r="U28" i="7" s="1"/>
  <c r="S27" i="7"/>
  <c r="R27" i="7"/>
  <c r="Q27" i="7"/>
  <c r="P27" i="7"/>
  <c r="E27" i="7"/>
  <c r="U27" i="7" s="1"/>
  <c r="S26" i="7"/>
  <c r="R26" i="7"/>
  <c r="Q26" i="7"/>
  <c r="P26" i="7"/>
  <c r="E26" i="7"/>
  <c r="U26" i="7" s="1"/>
  <c r="V24" i="7"/>
  <c r="O24" i="7"/>
  <c r="N24" i="7"/>
  <c r="M24" i="7"/>
  <c r="L24" i="7"/>
  <c r="K24" i="7"/>
  <c r="S24" i="7" s="1"/>
  <c r="J24" i="7"/>
  <c r="R24" i="7" s="1"/>
  <c r="I24" i="7"/>
  <c r="H24" i="7"/>
  <c r="G24" i="7"/>
  <c r="F24" i="7"/>
  <c r="E24" i="7"/>
  <c r="C24" i="7"/>
  <c r="B24" i="7"/>
  <c r="U23" i="7"/>
  <c r="T23" i="7"/>
  <c r="S23" i="7"/>
  <c r="R23" i="7"/>
  <c r="Q23" i="7"/>
  <c r="P23" i="7"/>
  <c r="E23" i="7"/>
  <c r="S22" i="7"/>
  <c r="R22" i="7"/>
  <c r="Q22" i="7"/>
  <c r="P22" i="7"/>
  <c r="E22" i="7"/>
  <c r="U22" i="7" s="1"/>
  <c r="S21" i="7"/>
  <c r="R21" i="7"/>
  <c r="Q21" i="7"/>
  <c r="P21" i="7"/>
  <c r="E21" i="7"/>
  <c r="U21" i="7" s="1"/>
  <c r="U20" i="7"/>
  <c r="S20" i="7"/>
  <c r="R20" i="7"/>
  <c r="Q20" i="7"/>
  <c r="P20" i="7"/>
  <c r="E20" i="7"/>
  <c r="S19" i="7"/>
  <c r="R19" i="7"/>
  <c r="Q19" i="7"/>
  <c r="P19" i="7"/>
  <c r="E19" i="7"/>
  <c r="U19" i="7" s="1"/>
  <c r="S18" i="7"/>
  <c r="R18" i="7"/>
  <c r="Q18" i="7"/>
  <c r="P18" i="7"/>
  <c r="E18" i="7"/>
  <c r="S17" i="7"/>
  <c r="R17" i="7"/>
  <c r="Q17" i="7"/>
  <c r="P17" i="7"/>
  <c r="E17" i="7"/>
  <c r="U17" i="7" s="1"/>
  <c r="V15" i="7"/>
  <c r="O15" i="7"/>
  <c r="N15" i="7"/>
  <c r="M15" i="7"/>
  <c r="L15" i="7"/>
  <c r="K15" i="7"/>
  <c r="J15" i="7"/>
  <c r="I15" i="7"/>
  <c r="Q15" i="7" s="1"/>
  <c r="H15" i="7"/>
  <c r="G15" i="7"/>
  <c r="F15" i="7"/>
  <c r="C15" i="7"/>
  <c r="E15" i="7" s="1"/>
  <c r="B15" i="7"/>
  <c r="S14" i="7"/>
  <c r="R14" i="7"/>
  <c r="Q14" i="7"/>
  <c r="P14" i="7"/>
  <c r="E14" i="7"/>
  <c r="U14" i="7" s="1"/>
  <c r="S13" i="7"/>
  <c r="R13" i="7"/>
  <c r="Q13" i="7"/>
  <c r="P13" i="7"/>
  <c r="E13" i="7"/>
  <c r="U13" i="7" s="1"/>
  <c r="S12" i="7"/>
  <c r="R12" i="7"/>
  <c r="Q12" i="7"/>
  <c r="P12" i="7"/>
  <c r="E12" i="7"/>
  <c r="U12" i="7" s="1"/>
  <c r="U11" i="7"/>
  <c r="S11" i="7"/>
  <c r="R11" i="7"/>
  <c r="Q11" i="7"/>
  <c r="P11" i="7"/>
  <c r="E11" i="7"/>
  <c r="T11" i="7" s="1"/>
  <c r="S10" i="7"/>
  <c r="R10" i="7"/>
  <c r="Q10" i="7"/>
  <c r="P10" i="7"/>
  <c r="E10" i="7"/>
  <c r="U10" i="7" s="1"/>
  <c r="S9" i="7"/>
  <c r="R9" i="7"/>
  <c r="Q9" i="7"/>
  <c r="P9" i="7"/>
  <c r="E9" i="7"/>
  <c r="T9" i="7" s="1"/>
  <c r="S94" i="6"/>
  <c r="R94" i="6"/>
  <c r="Q94" i="6"/>
  <c r="P94" i="6"/>
  <c r="E94" i="6"/>
  <c r="T94" i="6" s="1"/>
  <c r="U93" i="6"/>
  <c r="T93" i="6"/>
  <c r="S93" i="6"/>
  <c r="R93" i="6"/>
  <c r="Q93" i="6"/>
  <c r="P93" i="6"/>
  <c r="E93" i="6"/>
  <c r="S92" i="6"/>
  <c r="R92" i="6"/>
  <c r="Q92" i="6"/>
  <c r="P92" i="6"/>
  <c r="E92" i="6"/>
  <c r="U92" i="6" s="1"/>
  <c r="S91" i="6"/>
  <c r="R91" i="6"/>
  <c r="Q91" i="6"/>
  <c r="P91" i="6"/>
  <c r="E91" i="6"/>
  <c r="U91" i="6" s="1"/>
  <c r="S90" i="6"/>
  <c r="R90" i="6"/>
  <c r="Q90" i="6"/>
  <c r="P90" i="6"/>
  <c r="E90" i="6"/>
  <c r="U90" i="6" s="1"/>
  <c r="U89" i="6"/>
  <c r="S89" i="6"/>
  <c r="R89" i="6"/>
  <c r="Q89" i="6"/>
  <c r="P89" i="6"/>
  <c r="E89" i="6"/>
  <c r="T89" i="6" s="1"/>
  <c r="S88" i="6"/>
  <c r="R88" i="6"/>
  <c r="Q88" i="6"/>
  <c r="P88" i="6"/>
  <c r="E88" i="6"/>
  <c r="U88" i="6" s="1"/>
  <c r="S87" i="6"/>
  <c r="R87" i="6"/>
  <c r="Q87" i="6"/>
  <c r="P87" i="6"/>
  <c r="E87" i="6"/>
  <c r="U87" i="6" s="1"/>
  <c r="V73" i="6"/>
  <c r="O73" i="6"/>
  <c r="N73" i="6"/>
  <c r="M73" i="6"/>
  <c r="L73" i="6"/>
  <c r="K73" i="6"/>
  <c r="J73" i="6"/>
  <c r="R73" i="6" s="1"/>
  <c r="I73" i="6"/>
  <c r="H73" i="6"/>
  <c r="G73" i="6"/>
  <c r="F73" i="6"/>
  <c r="E73" i="6"/>
  <c r="C73" i="6"/>
  <c r="B73" i="6"/>
  <c r="V72" i="6"/>
  <c r="O72" i="6"/>
  <c r="N72" i="6"/>
  <c r="M72" i="6"/>
  <c r="L72" i="6"/>
  <c r="K72" i="6"/>
  <c r="S72" i="6" s="1"/>
  <c r="J72" i="6"/>
  <c r="R72" i="6" s="1"/>
  <c r="I72" i="6"/>
  <c r="H72" i="6"/>
  <c r="P72" i="6" s="1"/>
  <c r="G72" i="6"/>
  <c r="F72" i="6"/>
  <c r="C72" i="6"/>
  <c r="B72" i="6"/>
  <c r="V71" i="6"/>
  <c r="O71" i="6"/>
  <c r="N71" i="6"/>
  <c r="M71" i="6"/>
  <c r="L71" i="6"/>
  <c r="K71" i="6"/>
  <c r="S71" i="6" s="1"/>
  <c r="J71" i="6"/>
  <c r="R71" i="6" s="1"/>
  <c r="I71" i="6"/>
  <c r="H71" i="6"/>
  <c r="P71" i="6" s="1"/>
  <c r="G71" i="6"/>
  <c r="F71" i="6"/>
  <c r="C71" i="6"/>
  <c r="B71" i="6"/>
  <c r="E71" i="6" s="1"/>
  <c r="S70" i="6"/>
  <c r="R70" i="6"/>
  <c r="Q70" i="6"/>
  <c r="P70" i="6"/>
  <c r="E70" i="6"/>
  <c r="U70" i="6" s="1"/>
  <c r="S69" i="6"/>
  <c r="R69" i="6"/>
  <c r="Q69" i="6"/>
  <c r="P69" i="6"/>
  <c r="E69" i="6"/>
  <c r="U69" i="6" s="1"/>
  <c r="V67" i="6"/>
  <c r="O67" i="6"/>
  <c r="N67" i="6"/>
  <c r="M67" i="6"/>
  <c r="L67" i="6"/>
  <c r="K67" i="6"/>
  <c r="J67" i="6"/>
  <c r="I67" i="6"/>
  <c r="H67" i="6"/>
  <c r="G67" i="6"/>
  <c r="F67" i="6"/>
  <c r="C67" i="6"/>
  <c r="B67" i="6"/>
  <c r="V66" i="6"/>
  <c r="O66" i="6"/>
  <c r="N66" i="6"/>
  <c r="M66" i="6"/>
  <c r="L66" i="6"/>
  <c r="K66" i="6"/>
  <c r="S66" i="6" s="1"/>
  <c r="J66" i="6"/>
  <c r="R66" i="6" s="1"/>
  <c r="I66" i="6"/>
  <c r="H66" i="6"/>
  <c r="G66" i="6"/>
  <c r="F66" i="6"/>
  <c r="C66" i="6"/>
  <c r="B66" i="6"/>
  <c r="U65" i="6"/>
  <c r="S65" i="6"/>
  <c r="R65" i="6"/>
  <c r="Q65" i="6"/>
  <c r="P65" i="6"/>
  <c r="E65" i="6"/>
  <c r="T65" i="6" s="1"/>
  <c r="S64" i="6"/>
  <c r="R64" i="6"/>
  <c r="Q64" i="6"/>
  <c r="P64" i="6"/>
  <c r="E64" i="6"/>
  <c r="T64" i="6" s="1"/>
  <c r="S63" i="6"/>
  <c r="R63" i="6"/>
  <c r="Q63" i="6"/>
  <c r="P63" i="6"/>
  <c r="E63" i="6"/>
  <c r="S62" i="6"/>
  <c r="R62" i="6"/>
  <c r="Q62" i="6"/>
  <c r="P62" i="6"/>
  <c r="E62" i="6"/>
  <c r="T62" i="6" s="1"/>
  <c r="U61" i="6"/>
  <c r="T61" i="6"/>
  <c r="S61" i="6"/>
  <c r="R61" i="6"/>
  <c r="Q61" i="6"/>
  <c r="P61" i="6"/>
  <c r="E61" i="6"/>
  <c r="V59" i="6"/>
  <c r="O59" i="6"/>
  <c r="N59" i="6"/>
  <c r="M59" i="6"/>
  <c r="L59" i="6"/>
  <c r="K59" i="6"/>
  <c r="S59" i="6" s="1"/>
  <c r="J59" i="6"/>
  <c r="R59" i="6" s="1"/>
  <c r="I59" i="6"/>
  <c r="H59" i="6"/>
  <c r="G59" i="6"/>
  <c r="F59" i="6"/>
  <c r="C59" i="6"/>
  <c r="B59" i="6"/>
  <c r="S58" i="6"/>
  <c r="R58" i="6"/>
  <c r="Q58" i="6"/>
  <c r="P58" i="6"/>
  <c r="E58" i="6"/>
  <c r="T58" i="6" s="1"/>
  <c r="U57" i="6"/>
  <c r="S57" i="6"/>
  <c r="R57" i="6"/>
  <c r="Q57" i="6"/>
  <c r="P57" i="6"/>
  <c r="E57" i="6"/>
  <c r="T57" i="6" s="1"/>
  <c r="T56" i="6"/>
  <c r="S56" i="6"/>
  <c r="R56" i="6"/>
  <c r="Q56" i="6"/>
  <c r="P56" i="6"/>
  <c r="E56" i="6"/>
  <c r="U56" i="6" s="1"/>
  <c r="S55" i="6"/>
  <c r="R55" i="6"/>
  <c r="Q55" i="6"/>
  <c r="P55" i="6"/>
  <c r="E55" i="6"/>
  <c r="U55" i="6" s="1"/>
  <c r="V53" i="6"/>
  <c r="O53" i="6"/>
  <c r="N53" i="6"/>
  <c r="M53" i="6"/>
  <c r="L53" i="6"/>
  <c r="K53" i="6"/>
  <c r="S53" i="6" s="1"/>
  <c r="J53" i="6"/>
  <c r="R53" i="6" s="1"/>
  <c r="I53" i="6"/>
  <c r="H53" i="6"/>
  <c r="G53" i="6"/>
  <c r="F53" i="6"/>
  <c r="C53" i="6"/>
  <c r="B53" i="6"/>
  <c r="E53" i="6" s="1"/>
  <c r="U52" i="6"/>
  <c r="T52" i="6"/>
  <c r="S52" i="6"/>
  <c r="R52" i="6"/>
  <c r="Q52" i="6"/>
  <c r="P52" i="6"/>
  <c r="E52" i="6"/>
  <c r="S51" i="6"/>
  <c r="R51" i="6"/>
  <c r="Q51" i="6"/>
  <c r="P51" i="6"/>
  <c r="E51" i="6"/>
  <c r="U51" i="6" s="1"/>
  <c r="S50" i="6"/>
  <c r="R50" i="6"/>
  <c r="Q50" i="6"/>
  <c r="P50" i="6"/>
  <c r="E50" i="6"/>
  <c r="U50" i="6" s="1"/>
  <c r="U49" i="6"/>
  <c r="S49" i="6"/>
  <c r="R49" i="6"/>
  <c r="Q49" i="6"/>
  <c r="P49" i="6"/>
  <c r="E49" i="6"/>
  <c r="T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U46" i="6"/>
  <c r="S46" i="6"/>
  <c r="R46" i="6"/>
  <c r="Q46" i="6"/>
  <c r="P46" i="6"/>
  <c r="E46" i="6"/>
  <c r="T46" i="6" s="1"/>
  <c r="U45" i="6"/>
  <c r="S45" i="6"/>
  <c r="R45" i="6"/>
  <c r="Q45" i="6"/>
  <c r="P45" i="6"/>
  <c r="E45" i="6"/>
  <c r="T45" i="6" s="1"/>
  <c r="U44" i="6"/>
  <c r="T44" i="6"/>
  <c r="S44" i="6"/>
  <c r="R44" i="6"/>
  <c r="Q44" i="6"/>
  <c r="P44" i="6"/>
  <c r="E44" i="6"/>
  <c r="S43" i="6"/>
  <c r="R43" i="6"/>
  <c r="Q43" i="6"/>
  <c r="P43" i="6"/>
  <c r="E43" i="6"/>
  <c r="S42" i="6"/>
  <c r="R42" i="6"/>
  <c r="Q42" i="6"/>
  <c r="P42" i="6"/>
  <c r="E42" i="6"/>
  <c r="U42" i="6" s="1"/>
  <c r="V40" i="6"/>
  <c r="O40" i="6"/>
  <c r="N40" i="6"/>
  <c r="M40" i="6"/>
  <c r="L40" i="6"/>
  <c r="K40" i="6"/>
  <c r="S40" i="6" s="1"/>
  <c r="J40" i="6"/>
  <c r="R40" i="6" s="1"/>
  <c r="I40" i="6"/>
  <c r="Q40" i="6" s="1"/>
  <c r="H40" i="6"/>
  <c r="G40" i="6"/>
  <c r="F40" i="6"/>
  <c r="C40" i="6"/>
  <c r="B40" i="6"/>
  <c r="S39" i="6"/>
  <c r="R39" i="6"/>
  <c r="Q39" i="6"/>
  <c r="P39" i="6"/>
  <c r="E39" i="6"/>
  <c r="U39" i="6" s="1"/>
  <c r="S38" i="6"/>
  <c r="R38" i="6"/>
  <c r="Q38" i="6"/>
  <c r="P38" i="6"/>
  <c r="E38" i="6"/>
  <c r="U38" i="6" s="1"/>
  <c r="U37" i="6"/>
  <c r="S37" i="6"/>
  <c r="R37" i="6"/>
  <c r="Q37" i="6"/>
  <c r="P37" i="6"/>
  <c r="E37" i="6"/>
  <c r="T37" i="6" s="1"/>
  <c r="T36" i="6"/>
  <c r="S36" i="6"/>
  <c r="R36" i="6"/>
  <c r="Q36" i="6"/>
  <c r="P36" i="6"/>
  <c r="E36" i="6"/>
  <c r="S35" i="6"/>
  <c r="R35" i="6"/>
  <c r="Q35" i="6"/>
  <c r="P35" i="6"/>
  <c r="E35" i="6"/>
  <c r="V33" i="6"/>
  <c r="O33" i="6"/>
  <c r="N33" i="6"/>
  <c r="M33" i="6"/>
  <c r="L33" i="6"/>
  <c r="K33" i="6"/>
  <c r="S33" i="6" s="1"/>
  <c r="J33" i="6"/>
  <c r="I33" i="6"/>
  <c r="H33" i="6"/>
  <c r="G33" i="6"/>
  <c r="F33" i="6"/>
  <c r="C33" i="6"/>
  <c r="B33" i="6"/>
  <c r="U32" i="6"/>
  <c r="S32" i="6"/>
  <c r="R32" i="6"/>
  <c r="Q32" i="6"/>
  <c r="P32" i="6"/>
  <c r="E32" i="6"/>
  <c r="T32" i="6" s="1"/>
  <c r="V30" i="6"/>
  <c r="O30" i="6"/>
  <c r="N30" i="6"/>
  <c r="M30" i="6"/>
  <c r="L30" i="6"/>
  <c r="K30" i="6"/>
  <c r="S30" i="6" s="1"/>
  <c r="J30" i="6"/>
  <c r="R30" i="6" s="1"/>
  <c r="I30" i="6"/>
  <c r="H30" i="6"/>
  <c r="P30" i="6" s="1"/>
  <c r="G30" i="6"/>
  <c r="F30" i="6"/>
  <c r="C30" i="6"/>
  <c r="B30" i="6"/>
  <c r="S29" i="6"/>
  <c r="R29" i="6"/>
  <c r="Q29" i="6"/>
  <c r="P29" i="6"/>
  <c r="E29" i="6"/>
  <c r="T29" i="6" s="1"/>
  <c r="T28" i="6"/>
  <c r="S28" i="6"/>
  <c r="R28" i="6"/>
  <c r="Q28" i="6"/>
  <c r="P28" i="6"/>
  <c r="E28" i="6"/>
  <c r="U28" i="6" s="1"/>
  <c r="S27" i="6"/>
  <c r="R27" i="6"/>
  <c r="Q27" i="6"/>
  <c r="P27" i="6"/>
  <c r="E27" i="6"/>
  <c r="U27" i="6" s="1"/>
  <c r="U26" i="6"/>
  <c r="S26" i="6"/>
  <c r="R26" i="6"/>
  <c r="Q26" i="6"/>
  <c r="P26" i="6"/>
  <c r="E26" i="6"/>
  <c r="T26" i="6" s="1"/>
  <c r="V24" i="6"/>
  <c r="O24" i="6"/>
  <c r="N24" i="6"/>
  <c r="M24" i="6"/>
  <c r="L24" i="6"/>
  <c r="K24" i="6"/>
  <c r="S24" i="6" s="1"/>
  <c r="J24" i="6"/>
  <c r="I24" i="6"/>
  <c r="H24" i="6"/>
  <c r="G24" i="6"/>
  <c r="F24" i="6"/>
  <c r="C24" i="6"/>
  <c r="B24" i="6"/>
  <c r="E24" i="6" s="1"/>
  <c r="S23" i="6"/>
  <c r="R23" i="6"/>
  <c r="Q23" i="6"/>
  <c r="P23" i="6"/>
  <c r="E23" i="6"/>
  <c r="S22" i="6"/>
  <c r="R22" i="6"/>
  <c r="Q22" i="6"/>
  <c r="P22" i="6"/>
  <c r="E22" i="6"/>
  <c r="T22" i="6" s="1"/>
  <c r="S21" i="6"/>
  <c r="R21" i="6"/>
  <c r="Q21" i="6"/>
  <c r="P21" i="6"/>
  <c r="E21" i="6"/>
  <c r="T21" i="6" s="1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U18" i="6" s="1"/>
  <c r="S17" i="6"/>
  <c r="R17" i="6"/>
  <c r="Q17" i="6"/>
  <c r="P17" i="6"/>
  <c r="T17" i="6" s="1"/>
  <c r="E17" i="6"/>
  <c r="U17" i="6" s="1"/>
  <c r="V15" i="6"/>
  <c r="O15" i="6"/>
  <c r="N15" i="6"/>
  <c r="M15" i="6"/>
  <c r="L15" i="6"/>
  <c r="K15" i="6"/>
  <c r="J15" i="6"/>
  <c r="I15" i="6"/>
  <c r="H15" i="6"/>
  <c r="G15" i="6"/>
  <c r="F15" i="6"/>
  <c r="C15" i="6"/>
  <c r="B15" i="6"/>
  <c r="E15" i="6" s="1"/>
  <c r="S14" i="6"/>
  <c r="R14" i="6"/>
  <c r="Q14" i="6"/>
  <c r="P14" i="6"/>
  <c r="E14" i="6"/>
  <c r="U14" i="6" s="1"/>
  <c r="S13" i="6"/>
  <c r="R13" i="6"/>
  <c r="Q13" i="6"/>
  <c r="P13" i="6"/>
  <c r="T13" i="6" s="1"/>
  <c r="E13" i="6"/>
  <c r="U13" i="6" s="1"/>
  <c r="S12" i="6"/>
  <c r="R12" i="6"/>
  <c r="Q12" i="6"/>
  <c r="P12" i="6"/>
  <c r="E12" i="6"/>
  <c r="T12" i="6" s="1"/>
  <c r="S11" i="6"/>
  <c r="R11" i="6"/>
  <c r="Q11" i="6"/>
  <c r="P11" i="6"/>
  <c r="E11" i="6"/>
  <c r="S10" i="6"/>
  <c r="R10" i="6"/>
  <c r="Q10" i="6"/>
  <c r="P10" i="6"/>
  <c r="E10" i="6"/>
  <c r="T10" i="6" s="1"/>
  <c r="U9" i="6"/>
  <c r="T9" i="6"/>
  <c r="S9" i="6"/>
  <c r="R9" i="6"/>
  <c r="Q9" i="6"/>
  <c r="P9" i="6"/>
  <c r="E9" i="6"/>
  <c r="S94" i="5"/>
  <c r="R94" i="5"/>
  <c r="Q94" i="5"/>
  <c r="P94" i="5"/>
  <c r="E94" i="5"/>
  <c r="U94" i="5" s="1"/>
  <c r="S93" i="5"/>
  <c r="R93" i="5"/>
  <c r="Q93" i="5"/>
  <c r="P93" i="5"/>
  <c r="E93" i="5"/>
  <c r="U93" i="5" s="1"/>
  <c r="S92" i="5"/>
  <c r="R92" i="5"/>
  <c r="Q92" i="5"/>
  <c r="P92" i="5"/>
  <c r="E92" i="5"/>
  <c r="U92" i="5" s="1"/>
  <c r="S91" i="5"/>
  <c r="R91" i="5"/>
  <c r="Q91" i="5"/>
  <c r="P91" i="5"/>
  <c r="E91" i="5"/>
  <c r="T91" i="5" s="1"/>
  <c r="S90" i="5"/>
  <c r="R90" i="5"/>
  <c r="Q90" i="5"/>
  <c r="P90" i="5"/>
  <c r="E90" i="5"/>
  <c r="U90" i="5" s="1"/>
  <c r="T89" i="5"/>
  <c r="S89" i="5"/>
  <c r="R89" i="5"/>
  <c r="Q89" i="5"/>
  <c r="P89" i="5"/>
  <c r="E89" i="5"/>
  <c r="U89" i="5" s="1"/>
  <c r="S88" i="5"/>
  <c r="R88" i="5"/>
  <c r="Q88" i="5"/>
  <c r="P88" i="5"/>
  <c r="E88" i="5"/>
  <c r="T88" i="5" s="1"/>
  <c r="U87" i="5"/>
  <c r="S87" i="5"/>
  <c r="R87" i="5"/>
  <c r="Q87" i="5"/>
  <c r="P87" i="5"/>
  <c r="E87" i="5"/>
  <c r="T87" i="5" s="1"/>
  <c r="V73" i="5"/>
  <c r="O73" i="5"/>
  <c r="N73" i="5"/>
  <c r="M73" i="5"/>
  <c r="L73" i="5"/>
  <c r="K73" i="5"/>
  <c r="J73" i="5"/>
  <c r="R73" i="5" s="1"/>
  <c r="I73" i="5"/>
  <c r="H73" i="5"/>
  <c r="G73" i="5"/>
  <c r="F73" i="5"/>
  <c r="C73" i="5"/>
  <c r="B73" i="5"/>
  <c r="V72" i="5"/>
  <c r="O72" i="5"/>
  <c r="N72" i="5"/>
  <c r="M72" i="5"/>
  <c r="L72" i="5"/>
  <c r="K72" i="5"/>
  <c r="J72" i="5"/>
  <c r="I72" i="5"/>
  <c r="H72" i="5"/>
  <c r="G72" i="5"/>
  <c r="F72" i="5"/>
  <c r="C72" i="5"/>
  <c r="B72" i="5"/>
  <c r="V71" i="5"/>
  <c r="O71" i="5"/>
  <c r="N71" i="5"/>
  <c r="M71" i="5"/>
  <c r="L71" i="5"/>
  <c r="K71" i="5"/>
  <c r="J71" i="5"/>
  <c r="R71" i="5" s="1"/>
  <c r="I71" i="5"/>
  <c r="Q71" i="5" s="1"/>
  <c r="H71" i="5"/>
  <c r="G71" i="5"/>
  <c r="F71" i="5"/>
  <c r="C71" i="5"/>
  <c r="B71" i="5"/>
  <c r="S70" i="5"/>
  <c r="R70" i="5"/>
  <c r="Q70" i="5"/>
  <c r="P70" i="5"/>
  <c r="E70" i="5"/>
  <c r="U70" i="5" s="1"/>
  <c r="S69" i="5"/>
  <c r="R69" i="5"/>
  <c r="Q69" i="5"/>
  <c r="P69" i="5"/>
  <c r="E69" i="5"/>
  <c r="U69" i="5" s="1"/>
  <c r="V67" i="5"/>
  <c r="O67" i="5"/>
  <c r="N67" i="5"/>
  <c r="M67" i="5"/>
  <c r="L67" i="5"/>
  <c r="K67" i="5"/>
  <c r="J67" i="5"/>
  <c r="I67" i="5"/>
  <c r="Q67" i="5" s="1"/>
  <c r="H67" i="5"/>
  <c r="G67" i="5"/>
  <c r="F67" i="5"/>
  <c r="C67" i="5"/>
  <c r="B67" i="5"/>
  <c r="V66" i="5"/>
  <c r="O66" i="5"/>
  <c r="N66" i="5"/>
  <c r="M66" i="5"/>
  <c r="L66" i="5"/>
  <c r="K66" i="5"/>
  <c r="S66" i="5" s="1"/>
  <c r="J66" i="5"/>
  <c r="R66" i="5" s="1"/>
  <c r="I66" i="5"/>
  <c r="H66" i="5"/>
  <c r="G66" i="5"/>
  <c r="F66" i="5"/>
  <c r="C66" i="5"/>
  <c r="E66" i="5" s="1"/>
  <c r="B66" i="5"/>
  <c r="S65" i="5"/>
  <c r="R65" i="5"/>
  <c r="Q65" i="5"/>
  <c r="P65" i="5"/>
  <c r="E65" i="5"/>
  <c r="T65" i="5" s="1"/>
  <c r="S64" i="5"/>
  <c r="R64" i="5"/>
  <c r="Q64" i="5"/>
  <c r="P64" i="5"/>
  <c r="E64" i="5"/>
  <c r="U64" i="5" s="1"/>
  <c r="S63" i="5"/>
  <c r="R63" i="5"/>
  <c r="Q63" i="5"/>
  <c r="P63" i="5"/>
  <c r="E63" i="5"/>
  <c r="U63" i="5" s="1"/>
  <c r="S62" i="5"/>
  <c r="R62" i="5"/>
  <c r="Q62" i="5"/>
  <c r="P62" i="5"/>
  <c r="E62" i="5"/>
  <c r="T61" i="5"/>
  <c r="S61" i="5"/>
  <c r="R61" i="5"/>
  <c r="Q61" i="5"/>
  <c r="P61" i="5"/>
  <c r="E61" i="5"/>
  <c r="U61" i="5" s="1"/>
  <c r="V59" i="5"/>
  <c r="O59" i="5"/>
  <c r="N59" i="5"/>
  <c r="M59" i="5"/>
  <c r="L59" i="5"/>
  <c r="K59" i="5"/>
  <c r="S59" i="5" s="1"/>
  <c r="J59" i="5"/>
  <c r="R59" i="5" s="1"/>
  <c r="I59" i="5"/>
  <c r="H59" i="5"/>
  <c r="G59" i="5"/>
  <c r="F59" i="5"/>
  <c r="C59" i="5"/>
  <c r="B59" i="5"/>
  <c r="S58" i="5"/>
  <c r="R58" i="5"/>
  <c r="Q58" i="5"/>
  <c r="P58" i="5"/>
  <c r="E58" i="5"/>
  <c r="T58" i="5" s="1"/>
  <c r="S57" i="5"/>
  <c r="R57" i="5"/>
  <c r="Q57" i="5"/>
  <c r="P57" i="5"/>
  <c r="E57" i="5"/>
  <c r="U57" i="5" s="1"/>
  <c r="T56" i="5"/>
  <c r="S56" i="5"/>
  <c r="R56" i="5"/>
  <c r="Q56" i="5"/>
  <c r="P56" i="5"/>
  <c r="E56" i="5"/>
  <c r="U56" i="5" s="1"/>
  <c r="S55" i="5"/>
  <c r="R55" i="5"/>
  <c r="Q55" i="5"/>
  <c r="P55" i="5"/>
  <c r="E55" i="5"/>
  <c r="T55" i="5" s="1"/>
  <c r="V53" i="5"/>
  <c r="O53" i="5"/>
  <c r="N53" i="5"/>
  <c r="M53" i="5"/>
  <c r="L53" i="5"/>
  <c r="K53" i="5"/>
  <c r="S53" i="5" s="1"/>
  <c r="J53" i="5"/>
  <c r="R53" i="5" s="1"/>
  <c r="I53" i="5"/>
  <c r="Q53" i="5" s="1"/>
  <c r="H53" i="5"/>
  <c r="G53" i="5"/>
  <c r="F53" i="5"/>
  <c r="C53" i="5"/>
  <c r="B53" i="5"/>
  <c r="E53" i="5" s="1"/>
  <c r="S52" i="5"/>
  <c r="R52" i="5"/>
  <c r="Q52" i="5"/>
  <c r="P52" i="5"/>
  <c r="E52" i="5"/>
  <c r="S51" i="5"/>
  <c r="R51" i="5"/>
  <c r="Q51" i="5"/>
  <c r="P51" i="5"/>
  <c r="E51" i="5"/>
  <c r="T50" i="5"/>
  <c r="S50" i="5"/>
  <c r="R50" i="5"/>
  <c r="Q50" i="5"/>
  <c r="P50" i="5"/>
  <c r="E50" i="5"/>
  <c r="U50" i="5" s="1"/>
  <c r="U49" i="5"/>
  <c r="S49" i="5"/>
  <c r="R49" i="5"/>
  <c r="Q49" i="5"/>
  <c r="P49" i="5"/>
  <c r="E49" i="5"/>
  <c r="T49" i="5" s="1"/>
  <c r="S48" i="5"/>
  <c r="R48" i="5"/>
  <c r="Q48" i="5"/>
  <c r="P48" i="5"/>
  <c r="E48" i="5"/>
  <c r="U48" i="5" s="1"/>
  <c r="S47" i="5"/>
  <c r="R47" i="5"/>
  <c r="Q47" i="5"/>
  <c r="P47" i="5"/>
  <c r="E47" i="5"/>
  <c r="U47" i="5" s="1"/>
  <c r="S46" i="5"/>
  <c r="R46" i="5"/>
  <c r="Q46" i="5"/>
  <c r="P46" i="5"/>
  <c r="E46" i="5"/>
  <c r="T46" i="5" s="1"/>
  <c r="U45" i="5"/>
  <c r="T45" i="5"/>
  <c r="S45" i="5"/>
  <c r="R45" i="5"/>
  <c r="Q45" i="5"/>
  <c r="P45" i="5"/>
  <c r="E45" i="5"/>
  <c r="S44" i="5"/>
  <c r="R44" i="5"/>
  <c r="Q44" i="5"/>
  <c r="P44" i="5"/>
  <c r="E44" i="5"/>
  <c r="U44" i="5" s="1"/>
  <c r="U43" i="5"/>
  <c r="S43" i="5"/>
  <c r="R43" i="5"/>
  <c r="Q43" i="5"/>
  <c r="P43" i="5"/>
  <c r="E43" i="5"/>
  <c r="T43" i="5" s="1"/>
  <c r="S42" i="5"/>
  <c r="R42" i="5"/>
  <c r="Q42" i="5"/>
  <c r="P42" i="5"/>
  <c r="E42" i="5"/>
  <c r="T42" i="5" s="1"/>
  <c r="V40" i="5"/>
  <c r="O40" i="5"/>
  <c r="N40" i="5"/>
  <c r="M40" i="5"/>
  <c r="L40" i="5"/>
  <c r="K40" i="5"/>
  <c r="J40" i="5"/>
  <c r="R40" i="5" s="1"/>
  <c r="I40" i="5"/>
  <c r="H40" i="5"/>
  <c r="G40" i="5"/>
  <c r="F40" i="5"/>
  <c r="C40" i="5"/>
  <c r="B40" i="5"/>
  <c r="U39" i="5"/>
  <c r="S39" i="5"/>
  <c r="R39" i="5"/>
  <c r="Q39" i="5"/>
  <c r="P39" i="5"/>
  <c r="E39" i="5"/>
  <c r="T39" i="5" s="1"/>
  <c r="U38" i="5"/>
  <c r="S38" i="5"/>
  <c r="R38" i="5"/>
  <c r="Q38" i="5"/>
  <c r="P38" i="5"/>
  <c r="E38" i="5"/>
  <c r="T38" i="5" s="1"/>
  <c r="T37" i="5"/>
  <c r="S37" i="5"/>
  <c r="R37" i="5"/>
  <c r="Q37" i="5"/>
  <c r="P37" i="5"/>
  <c r="E37" i="5"/>
  <c r="U37" i="5" s="1"/>
  <c r="S36" i="5"/>
  <c r="R36" i="5"/>
  <c r="Q36" i="5"/>
  <c r="P36" i="5"/>
  <c r="E36" i="5"/>
  <c r="S35" i="5"/>
  <c r="R35" i="5"/>
  <c r="Q35" i="5"/>
  <c r="P35" i="5"/>
  <c r="E35" i="5"/>
  <c r="V33" i="5"/>
  <c r="O33" i="5"/>
  <c r="N33" i="5"/>
  <c r="M33" i="5"/>
  <c r="L33" i="5"/>
  <c r="K33" i="5"/>
  <c r="J33" i="5"/>
  <c r="I33" i="5"/>
  <c r="H33" i="5"/>
  <c r="G33" i="5"/>
  <c r="F33" i="5"/>
  <c r="C33" i="5"/>
  <c r="E33" i="5" s="1"/>
  <c r="B33" i="5"/>
  <c r="S32" i="5"/>
  <c r="R32" i="5"/>
  <c r="Q32" i="5"/>
  <c r="P32" i="5"/>
  <c r="E32" i="5"/>
  <c r="V30" i="5"/>
  <c r="O30" i="5"/>
  <c r="N30" i="5"/>
  <c r="M30" i="5"/>
  <c r="L30" i="5"/>
  <c r="K30" i="5"/>
  <c r="S30" i="5" s="1"/>
  <c r="J30" i="5"/>
  <c r="R30" i="5" s="1"/>
  <c r="I30" i="5"/>
  <c r="H30" i="5"/>
  <c r="P30" i="5" s="1"/>
  <c r="G30" i="5"/>
  <c r="F30" i="5"/>
  <c r="C30" i="5"/>
  <c r="B30" i="5"/>
  <c r="E30" i="5" s="1"/>
  <c r="T29" i="5"/>
  <c r="S29" i="5"/>
  <c r="R29" i="5"/>
  <c r="Q29" i="5"/>
  <c r="P29" i="5"/>
  <c r="E29" i="5"/>
  <c r="U29" i="5" s="1"/>
  <c r="S28" i="5"/>
  <c r="R28" i="5"/>
  <c r="Q28" i="5"/>
  <c r="P28" i="5"/>
  <c r="E28" i="5"/>
  <c r="U28" i="5" s="1"/>
  <c r="S27" i="5"/>
  <c r="R27" i="5"/>
  <c r="Q27" i="5"/>
  <c r="P27" i="5"/>
  <c r="E27" i="5"/>
  <c r="U27" i="5" s="1"/>
  <c r="U26" i="5"/>
  <c r="S26" i="5"/>
  <c r="R26" i="5"/>
  <c r="Q26" i="5"/>
  <c r="P26" i="5"/>
  <c r="E26" i="5"/>
  <c r="T26" i="5" s="1"/>
  <c r="V24" i="5"/>
  <c r="O24" i="5"/>
  <c r="N24" i="5"/>
  <c r="M24" i="5"/>
  <c r="L24" i="5"/>
  <c r="K24" i="5"/>
  <c r="S24" i="5" s="1"/>
  <c r="J24" i="5"/>
  <c r="R24" i="5" s="1"/>
  <c r="I24" i="5"/>
  <c r="H24" i="5"/>
  <c r="G24" i="5"/>
  <c r="F24" i="5"/>
  <c r="C24" i="5"/>
  <c r="B24" i="5"/>
  <c r="S23" i="5"/>
  <c r="R23" i="5"/>
  <c r="Q23" i="5"/>
  <c r="P23" i="5"/>
  <c r="E23" i="5"/>
  <c r="U23" i="5" s="1"/>
  <c r="S22" i="5"/>
  <c r="R22" i="5"/>
  <c r="Q22" i="5"/>
  <c r="P22" i="5"/>
  <c r="E22" i="5"/>
  <c r="T22" i="5" s="1"/>
  <c r="S21" i="5"/>
  <c r="R21" i="5"/>
  <c r="Q21" i="5"/>
  <c r="U21" i="5" s="1"/>
  <c r="P21" i="5"/>
  <c r="T21" i="5" s="1"/>
  <c r="E21" i="5"/>
  <c r="S20" i="5"/>
  <c r="R20" i="5"/>
  <c r="Q20" i="5"/>
  <c r="P20" i="5"/>
  <c r="E20" i="5"/>
  <c r="U20" i="5" s="1"/>
  <c r="U19" i="5"/>
  <c r="S19" i="5"/>
  <c r="R19" i="5"/>
  <c r="Q19" i="5"/>
  <c r="P19" i="5"/>
  <c r="E19" i="5"/>
  <c r="T19" i="5" s="1"/>
  <c r="U18" i="5"/>
  <c r="S18" i="5"/>
  <c r="R18" i="5"/>
  <c r="Q18" i="5"/>
  <c r="P18" i="5"/>
  <c r="E18" i="5"/>
  <c r="T18" i="5" s="1"/>
  <c r="T17" i="5"/>
  <c r="S17" i="5"/>
  <c r="R17" i="5"/>
  <c r="Q17" i="5"/>
  <c r="P17" i="5"/>
  <c r="E17" i="5"/>
  <c r="U17" i="5" s="1"/>
  <c r="V15" i="5"/>
  <c r="O15" i="5"/>
  <c r="N15" i="5"/>
  <c r="M15" i="5"/>
  <c r="L15" i="5"/>
  <c r="K15" i="5"/>
  <c r="J15" i="5"/>
  <c r="I15" i="5"/>
  <c r="H15" i="5"/>
  <c r="G15" i="5"/>
  <c r="F15" i="5"/>
  <c r="C15" i="5"/>
  <c r="B15" i="5"/>
  <c r="E15" i="5" s="1"/>
  <c r="S14" i="5"/>
  <c r="R14" i="5"/>
  <c r="Q14" i="5"/>
  <c r="P14" i="5"/>
  <c r="E14" i="5"/>
  <c r="U14" i="5" s="1"/>
  <c r="U13" i="5"/>
  <c r="S13" i="5"/>
  <c r="R13" i="5"/>
  <c r="Q13" i="5"/>
  <c r="P13" i="5"/>
  <c r="E13" i="5"/>
  <c r="T13" i="5" s="1"/>
  <c r="S12" i="5"/>
  <c r="R12" i="5"/>
  <c r="Q12" i="5"/>
  <c r="P12" i="5"/>
  <c r="E12" i="5"/>
  <c r="U12" i="5" s="1"/>
  <c r="S11" i="5"/>
  <c r="R11" i="5"/>
  <c r="Q11" i="5"/>
  <c r="P11" i="5"/>
  <c r="E11" i="5"/>
  <c r="U11" i="5" s="1"/>
  <c r="S10" i="5"/>
  <c r="R10" i="5"/>
  <c r="Q10" i="5"/>
  <c r="P10" i="5"/>
  <c r="E10" i="5"/>
  <c r="T10" i="5" s="1"/>
  <c r="U9" i="5"/>
  <c r="T9" i="5"/>
  <c r="S9" i="5"/>
  <c r="R9" i="5"/>
  <c r="Q9" i="5"/>
  <c r="P9" i="5"/>
  <c r="E9" i="5"/>
  <c r="T94" i="4"/>
  <c r="S94" i="4"/>
  <c r="R94" i="4"/>
  <c r="Q94" i="4"/>
  <c r="P94" i="4"/>
  <c r="E94" i="4"/>
  <c r="U94" i="4" s="1"/>
  <c r="U93" i="4"/>
  <c r="S93" i="4"/>
  <c r="R93" i="4"/>
  <c r="Q93" i="4"/>
  <c r="P93" i="4"/>
  <c r="E93" i="4"/>
  <c r="T93" i="4" s="1"/>
  <c r="S92" i="4"/>
  <c r="R92" i="4"/>
  <c r="Q92" i="4"/>
  <c r="P92" i="4"/>
  <c r="E92" i="4"/>
  <c r="U92" i="4" s="1"/>
  <c r="S91" i="4"/>
  <c r="R91" i="4"/>
  <c r="Q91" i="4"/>
  <c r="P91" i="4"/>
  <c r="E91" i="4"/>
  <c r="U91" i="4" s="1"/>
  <c r="S90" i="4"/>
  <c r="R90" i="4"/>
  <c r="Q90" i="4"/>
  <c r="P90" i="4"/>
  <c r="E90" i="4"/>
  <c r="U90" i="4" s="1"/>
  <c r="S89" i="4"/>
  <c r="R89" i="4"/>
  <c r="Q89" i="4"/>
  <c r="P89" i="4"/>
  <c r="E89" i="4"/>
  <c r="U89" i="4" s="1"/>
  <c r="S88" i="4"/>
  <c r="R88" i="4"/>
  <c r="Q88" i="4"/>
  <c r="P88" i="4"/>
  <c r="E88" i="4"/>
  <c r="T88" i="4" s="1"/>
  <c r="U87" i="4"/>
  <c r="S87" i="4"/>
  <c r="R87" i="4"/>
  <c r="Q87" i="4"/>
  <c r="P87" i="4"/>
  <c r="E87" i="4"/>
  <c r="T87" i="4" s="1"/>
  <c r="V73" i="4"/>
  <c r="O73" i="4"/>
  <c r="N73" i="4"/>
  <c r="M73" i="4"/>
  <c r="L73" i="4"/>
  <c r="K73" i="4"/>
  <c r="J73" i="4"/>
  <c r="I73" i="4"/>
  <c r="H73" i="4"/>
  <c r="G73" i="4"/>
  <c r="F73" i="4"/>
  <c r="C73" i="4"/>
  <c r="B73" i="4"/>
  <c r="V72" i="4"/>
  <c r="O72" i="4"/>
  <c r="N72" i="4"/>
  <c r="M72" i="4"/>
  <c r="L72" i="4"/>
  <c r="K72" i="4"/>
  <c r="J72" i="4"/>
  <c r="I72" i="4"/>
  <c r="H72" i="4"/>
  <c r="G72" i="4"/>
  <c r="F72" i="4"/>
  <c r="C72" i="4"/>
  <c r="E72" i="4" s="1"/>
  <c r="B72" i="4"/>
  <c r="V71" i="4"/>
  <c r="O71" i="4"/>
  <c r="N71" i="4"/>
  <c r="M71" i="4"/>
  <c r="L71" i="4"/>
  <c r="K71" i="4"/>
  <c r="S71" i="4" s="1"/>
  <c r="J71" i="4"/>
  <c r="R71" i="4" s="1"/>
  <c r="I71" i="4"/>
  <c r="H71" i="4"/>
  <c r="G71" i="4"/>
  <c r="F71" i="4"/>
  <c r="C71" i="4"/>
  <c r="B71" i="4"/>
  <c r="E71" i="4" s="1"/>
  <c r="U70" i="4"/>
  <c r="T70" i="4"/>
  <c r="S70" i="4"/>
  <c r="R70" i="4"/>
  <c r="Q70" i="4"/>
  <c r="P70" i="4"/>
  <c r="E70" i="4"/>
  <c r="S69" i="4"/>
  <c r="R69" i="4"/>
  <c r="Q69" i="4"/>
  <c r="U69" i="4" s="1"/>
  <c r="P69" i="4"/>
  <c r="E69" i="4"/>
  <c r="V67" i="4"/>
  <c r="O67" i="4"/>
  <c r="N67" i="4"/>
  <c r="M67" i="4"/>
  <c r="L67" i="4"/>
  <c r="K67" i="4"/>
  <c r="J67" i="4"/>
  <c r="I67" i="4"/>
  <c r="H67" i="4"/>
  <c r="G67" i="4"/>
  <c r="F67" i="4"/>
  <c r="C67" i="4"/>
  <c r="B67" i="4"/>
  <c r="V66" i="4"/>
  <c r="O66" i="4"/>
  <c r="N66" i="4"/>
  <c r="M66" i="4"/>
  <c r="L66" i="4"/>
  <c r="K66" i="4"/>
  <c r="S66" i="4" s="1"/>
  <c r="J66" i="4"/>
  <c r="R66" i="4" s="1"/>
  <c r="I66" i="4"/>
  <c r="Q66" i="4" s="1"/>
  <c r="H66" i="4"/>
  <c r="P66" i="4" s="1"/>
  <c r="G66" i="4"/>
  <c r="F66" i="4"/>
  <c r="C66" i="4"/>
  <c r="B66" i="4"/>
  <c r="E66" i="4" s="1"/>
  <c r="S65" i="4"/>
  <c r="R65" i="4"/>
  <c r="Q65" i="4"/>
  <c r="P65" i="4"/>
  <c r="E65" i="4"/>
  <c r="U65" i="4" s="1"/>
  <c r="S64" i="4"/>
  <c r="R64" i="4"/>
  <c r="Q64" i="4"/>
  <c r="P64" i="4"/>
  <c r="E64" i="4"/>
  <c r="T64" i="4" s="1"/>
  <c r="S63" i="4"/>
  <c r="R63" i="4"/>
  <c r="Q63" i="4"/>
  <c r="P63" i="4"/>
  <c r="E63" i="4"/>
  <c r="U63" i="4" s="1"/>
  <c r="U62" i="4"/>
  <c r="S62" i="4"/>
  <c r="R62" i="4"/>
  <c r="Q62" i="4"/>
  <c r="P62" i="4"/>
  <c r="E62" i="4"/>
  <c r="T62" i="4" s="1"/>
  <c r="S61" i="4"/>
  <c r="R61" i="4"/>
  <c r="Q61" i="4"/>
  <c r="P61" i="4"/>
  <c r="E61" i="4"/>
  <c r="V59" i="4"/>
  <c r="O59" i="4"/>
  <c r="N59" i="4"/>
  <c r="M59" i="4"/>
  <c r="L59" i="4"/>
  <c r="K59" i="4"/>
  <c r="S59" i="4" s="1"/>
  <c r="J59" i="4"/>
  <c r="R59" i="4" s="1"/>
  <c r="I59" i="4"/>
  <c r="H59" i="4"/>
  <c r="G59" i="4"/>
  <c r="F59" i="4"/>
  <c r="C59" i="4"/>
  <c r="B59" i="4"/>
  <c r="E59" i="4" s="1"/>
  <c r="S58" i="4"/>
  <c r="R58" i="4"/>
  <c r="Q58" i="4"/>
  <c r="P58" i="4"/>
  <c r="E58" i="4"/>
  <c r="U58" i="4" s="1"/>
  <c r="S57" i="4"/>
  <c r="R57" i="4"/>
  <c r="Q57" i="4"/>
  <c r="P57" i="4"/>
  <c r="E57" i="4"/>
  <c r="U57" i="4" s="1"/>
  <c r="S56" i="4"/>
  <c r="R56" i="4"/>
  <c r="Q56" i="4"/>
  <c r="P56" i="4"/>
  <c r="E56" i="4"/>
  <c r="U56" i="4" s="1"/>
  <c r="S55" i="4"/>
  <c r="R55" i="4"/>
  <c r="Q55" i="4"/>
  <c r="P55" i="4"/>
  <c r="E55" i="4"/>
  <c r="T55" i="4" s="1"/>
  <c r="V53" i="4"/>
  <c r="O53" i="4"/>
  <c r="N53" i="4"/>
  <c r="M53" i="4"/>
  <c r="L53" i="4"/>
  <c r="K53" i="4"/>
  <c r="S53" i="4" s="1"/>
  <c r="J53" i="4"/>
  <c r="R53" i="4" s="1"/>
  <c r="I53" i="4"/>
  <c r="H53" i="4"/>
  <c r="P53" i="4" s="1"/>
  <c r="G53" i="4"/>
  <c r="F53" i="4"/>
  <c r="C53" i="4"/>
  <c r="B53" i="4"/>
  <c r="E53" i="4" s="1"/>
  <c r="S52" i="4"/>
  <c r="R52" i="4"/>
  <c r="Q52" i="4"/>
  <c r="P52" i="4"/>
  <c r="E52" i="4"/>
  <c r="U52" i="4" s="1"/>
  <c r="S51" i="4"/>
  <c r="R51" i="4"/>
  <c r="Q51" i="4"/>
  <c r="P51" i="4"/>
  <c r="E51" i="4"/>
  <c r="T51" i="4" s="1"/>
  <c r="U50" i="4"/>
  <c r="S50" i="4"/>
  <c r="R50" i="4"/>
  <c r="Q50" i="4"/>
  <c r="P50" i="4"/>
  <c r="E50" i="4"/>
  <c r="T50" i="4" s="1"/>
  <c r="S49" i="4"/>
  <c r="R49" i="4"/>
  <c r="Q49" i="4"/>
  <c r="P49" i="4"/>
  <c r="E49" i="4"/>
  <c r="U49" i="4" s="1"/>
  <c r="S48" i="4"/>
  <c r="R48" i="4"/>
  <c r="Q48" i="4"/>
  <c r="P48" i="4"/>
  <c r="E48" i="4"/>
  <c r="T48" i="4" s="1"/>
  <c r="S47" i="4"/>
  <c r="R47" i="4"/>
  <c r="Q47" i="4"/>
  <c r="P47" i="4"/>
  <c r="E47" i="4"/>
  <c r="T47" i="4" s="1"/>
  <c r="U46" i="4"/>
  <c r="S46" i="4"/>
  <c r="R46" i="4"/>
  <c r="Q46" i="4"/>
  <c r="P46" i="4"/>
  <c r="E46" i="4"/>
  <c r="T46" i="4" s="1"/>
  <c r="S45" i="4"/>
  <c r="R45" i="4"/>
  <c r="Q45" i="4"/>
  <c r="P45" i="4"/>
  <c r="E45" i="4"/>
  <c r="U45" i="4" s="1"/>
  <c r="S44" i="4"/>
  <c r="R44" i="4"/>
  <c r="Q44" i="4"/>
  <c r="P44" i="4"/>
  <c r="E44" i="4"/>
  <c r="U44" i="4" s="1"/>
  <c r="S43" i="4"/>
  <c r="R43" i="4"/>
  <c r="Q43" i="4"/>
  <c r="P43" i="4"/>
  <c r="E43" i="4"/>
  <c r="U43" i="4" s="1"/>
  <c r="U42" i="4"/>
  <c r="T42" i="4"/>
  <c r="S42" i="4"/>
  <c r="R42" i="4"/>
  <c r="Q42" i="4"/>
  <c r="P42" i="4"/>
  <c r="E42" i="4"/>
  <c r="V40" i="4"/>
  <c r="O40" i="4"/>
  <c r="N40" i="4"/>
  <c r="M40" i="4"/>
  <c r="L40" i="4"/>
  <c r="K40" i="4"/>
  <c r="S40" i="4" s="1"/>
  <c r="J40" i="4"/>
  <c r="R40" i="4" s="1"/>
  <c r="I40" i="4"/>
  <c r="H40" i="4"/>
  <c r="G40" i="4"/>
  <c r="F40" i="4"/>
  <c r="C40" i="4"/>
  <c r="B40" i="4"/>
  <c r="E40" i="4" s="1"/>
  <c r="S39" i="4"/>
  <c r="R39" i="4"/>
  <c r="Q39" i="4"/>
  <c r="P39" i="4"/>
  <c r="E39" i="4"/>
  <c r="T39" i="4" s="1"/>
  <c r="S38" i="4"/>
  <c r="R38" i="4"/>
  <c r="Q38" i="4"/>
  <c r="P38" i="4"/>
  <c r="E38" i="4"/>
  <c r="U38" i="4" s="1"/>
  <c r="T37" i="4"/>
  <c r="S37" i="4"/>
  <c r="R37" i="4"/>
  <c r="Q37" i="4"/>
  <c r="P37" i="4"/>
  <c r="E37" i="4"/>
  <c r="U37" i="4" s="1"/>
  <c r="U36" i="4"/>
  <c r="S36" i="4"/>
  <c r="R36" i="4"/>
  <c r="Q36" i="4"/>
  <c r="P36" i="4"/>
  <c r="E36" i="4"/>
  <c r="S35" i="4"/>
  <c r="R35" i="4"/>
  <c r="Q35" i="4"/>
  <c r="U35" i="4" s="1"/>
  <c r="P35" i="4"/>
  <c r="T35" i="4" s="1"/>
  <c r="E35" i="4"/>
  <c r="V33" i="4"/>
  <c r="O33" i="4"/>
  <c r="N33" i="4"/>
  <c r="M33" i="4"/>
  <c r="L33" i="4"/>
  <c r="K33" i="4"/>
  <c r="S33" i="4" s="1"/>
  <c r="J33" i="4"/>
  <c r="R33" i="4" s="1"/>
  <c r="I33" i="4"/>
  <c r="H33" i="4"/>
  <c r="G33" i="4"/>
  <c r="F33" i="4"/>
  <c r="C33" i="4"/>
  <c r="B33" i="4"/>
  <c r="E33" i="4" s="1"/>
  <c r="S32" i="4"/>
  <c r="R32" i="4"/>
  <c r="Q32" i="4"/>
  <c r="P32" i="4"/>
  <c r="E32" i="4"/>
  <c r="T32" i="4" s="1"/>
  <c r="V30" i="4"/>
  <c r="O30" i="4"/>
  <c r="N30" i="4"/>
  <c r="M30" i="4"/>
  <c r="L30" i="4"/>
  <c r="K30" i="4"/>
  <c r="S30" i="4" s="1"/>
  <c r="J30" i="4"/>
  <c r="R30" i="4" s="1"/>
  <c r="I30" i="4"/>
  <c r="H30" i="4"/>
  <c r="G30" i="4"/>
  <c r="F30" i="4"/>
  <c r="C30" i="4"/>
  <c r="B30" i="4"/>
  <c r="S29" i="4"/>
  <c r="R29" i="4"/>
  <c r="Q29" i="4"/>
  <c r="P29" i="4"/>
  <c r="E29" i="4"/>
  <c r="U29" i="4" s="1"/>
  <c r="U28" i="4"/>
  <c r="S28" i="4"/>
  <c r="R28" i="4"/>
  <c r="Q28" i="4"/>
  <c r="P28" i="4"/>
  <c r="E28" i="4"/>
  <c r="T28" i="4" s="1"/>
  <c r="U27" i="4"/>
  <c r="S27" i="4"/>
  <c r="R27" i="4"/>
  <c r="Q27" i="4"/>
  <c r="P27" i="4"/>
  <c r="E27" i="4"/>
  <c r="T27" i="4" s="1"/>
  <c r="T26" i="4"/>
  <c r="S26" i="4"/>
  <c r="R26" i="4"/>
  <c r="Q26" i="4"/>
  <c r="P26" i="4"/>
  <c r="E26" i="4"/>
  <c r="U26" i="4" s="1"/>
  <c r="V24" i="4"/>
  <c r="O24" i="4"/>
  <c r="N24" i="4"/>
  <c r="M24" i="4"/>
  <c r="L24" i="4"/>
  <c r="K24" i="4"/>
  <c r="S24" i="4" s="1"/>
  <c r="J24" i="4"/>
  <c r="I24" i="4"/>
  <c r="H24" i="4"/>
  <c r="G24" i="4"/>
  <c r="F24" i="4"/>
  <c r="C24" i="4"/>
  <c r="B24" i="4"/>
  <c r="E24" i="4" s="1"/>
  <c r="S23" i="4"/>
  <c r="R23" i="4"/>
  <c r="Q23" i="4"/>
  <c r="P23" i="4"/>
  <c r="E23" i="4"/>
  <c r="U23" i="4" s="1"/>
  <c r="U22" i="4"/>
  <c r="S22" i="4"/>
  <c r="R22" i="4"/>
  <c r="Q22" i="4"/>
  <c r="P22" i="4"/>
  <c r="E22" i="4"/>
  <c r="T22" i="4" s="1"/>
  <c r="S21" i="4"/>
  <c r="R21" i="4"/>
  <c r="Q21" i="4"/>
  <c r="P21" i="4"/>
  <c r="E21" i="4"/>
  <c r="U21" i="4" s="1"/>
  <c r="S20" i="4"/>
  <c r="R20" i="4"/>
  <c r="Q20" i="4"/>
  <c r="P20" i="4"/>
  <c r="E20" i="4"/>
  <c r="U20" i="4" s="1"/>
  <c r="S19" i="4"/>
  <c r="R19" i="4"/>
  <c r="Q19" i="4"/>
  <c r="P19" i="4"/>
  <c r="E19" i="4"/>
  <c r="T19" i="4" s="1"/>
  <c r="U18" i="4"/>
  <c r="T18" i="4"/>
  <c r="S18" i="4"/>
  <c r="R18" i="4"/>
  <c r="Q18" i="4"/>
  <c r="P18" i="4"/>
  <c r="E18" i="4"/>
  <c r="T17" i="4"/>
  <c r="S17" i="4"/>
  <c r="R17" i="4"/>
  <c r="Q17" i="4"/>
  <c r="P17" i="4"/>
  <c r="E17" i="4"/>
  <c r="U17" i="4" s="1"/>
  <c r="V15" i="4"/>
  <c r="O15" i="4"/>
  <c r="N15" i="4"/>
  <c r="M15" i="4"/>
  <c r="L15" i="4"/>
  <c r="K15" i="4"/>
  <c r="J15" i="4"/>
  <c r="I15" i="4"/>
  <c r="H15" i="4"/>
  <c r="G15" i="4"/>
  <c r="F15" i="4"/>
  <c r="C15" i="4"/>
  <c r="B15" i="4"/>
  <c r="S14" i="4"/>
  <c r="R14" i="4"/>
  <c r="Q14" i="4"/>
  <c r="P14" i="4"/>
  <c r="E14" i="4"/>
  <c r="U14" i="4" s="1"/>
  <c r="T13" i="4"/>
  <c r="S13" i="4"/>
  <c r="R13" i="4"/>
  <c r="Q13" i="4"/>
  <c r="P13" i="4"/>
  <c r="E13" i="4"/>
  <c r="U13" i="4" s="1"/>
  <c r="U12" i="4"/>
  <c r="S12" i="4"/>
  <c r="R12" i="4"/>
  <c r="Q12" i="4"/>
  <c r="P12" i="4"/>
  <c r="E12" i="4"/>
  <c r="T12" i="4" s="1"/>
  <c r="U11" i="4"/>
  <c r="S11" i="4"/>
  <c r="R11" i="4"/>
  <c r="Q11" i="4"/>
  <c r="P11" i="4"/>
  <c r="E11" i="4"/>
  <c r="T11" i="4" s="1"/>
  <c r="S10" i="4"/>
  <c r="R10" i="4"/>
  <c r="Q10" i="4"/>
  <c r="P10" i="4"/>
  <c r="T10" i="4" s="1"/>
  <c r="E10" i="4"/>
  <c r="S9" i="4"/>
  <c r="R9" i="4"/>
  <c r="Q9" i="4"/>
  <c r="P9" i="4"/>
  <c r="E9" i="4"/>
  <c r="S94" i="3"/>
  <c r="R94" i="3"/>
  <c r="Q94" i="3"/>
  <c r="P94" i="3"/>
  <c r="E94" i="3"/>
  <c r="U94" i="3" s="1"/>
  <c r="S93" i="3"/>
  <c r="R93" i="3"/>
  <c r="Q93" i="3"/>
  <c r="P93" i="3"/>
  <c r="E93" i="3"/>
  <c r="T93" i="3" s="1"/>
  <c r="U92" i="3"/>
  <c r="S92" i="3"/>
  <c r="R92" i="3"/>
  <c r="Q92" i="3"/>
  <c r="P92" i="3"/>
  <c r="E92" i="3"/>
  <c r="T92" i="3" s="1"/>
  <c r="S91" i="3"/>
  <c r="R91" i="3"/>
  <c r="Q91" i="3"/>
  <c r="P91" i="3"/>
  <c r="E91" i="3"/>
  <c r="U91" i="3" s="1"/>
  <c r="S90" i="3"/>
  <c r="R90" i="3"/>
  <c r="Q90" i="3"/>
  <c r="P90" i="3"/>
  <c r="E90" i="3"/>
  <c r="T90" i="3" s="1"/>
  <c r="U89" i="3"/>
  <c r="T89" i="3"/>
  <c r="S89" i="3"/>
  <c r="R89" i="3"/>
  <c r="Q89" i="3"/>
  <c r="P89" i="3"/>
  <c r="E89" i="3"/>
  <c r="S88" i="3"/>
  <c r="R88" i="3"/>
  <c r="Q88" i="3"/>
  <c r="P88" i="3"/>
  <c r="E88" i="3"/>
  <c r="U88" i="3" s="1"/>
  <c r="S87" i="3"/>
  <c r="R87" i="3"/>
  <c r="Q87" i="3"/>
  <c r="P87" i="3"/>
  <c r="E87" i="3"/>
  <c r="U87" i="3" s="1"/>
  <c r="V73" i="3"/>
  <c r="O73" i="3"/>
  <c r="N73" i="3"/>
  <c r="M73" i="3"/>
  <c r="L73" i="3"/>
  <c r="K73" i="3"/>
  <c r="J73" i="3"/>
  <c r="R73" i="3" s="1"/>
  <c r="I73" i="3"/>
  <c r="H73" i="3"/>
  <c r="G73" i="3"/>
  <c r="F73" i="3"/>
  <c r="C73" i="3"/>
  <c r="B73" i="3"/>
  <c r="E73" i="3" s="1"/>
  <c r="V72" i="3"/>
  <c r="O72" i="3"/>
  <c r="N72" i="3"/>
  <c r="M72" i="3"/>
  <c r="L72" i="3"/>
  <c r="K72" i="3"/>
  <c r="J72" i="3"/>
  <c r="I72" i="3"/>
  <c r="H72" i="3"/>
  <c r="G72" i="3"/>
  <c r="F72" i="3"/>
  <c r="C72" i="3"/>
  <c r="B72" i="3"/>
  <c r="E72" i="3" s="1"/>
  <c r="V71" i="3"/>
  <c r="O71" i="3"/>
  <c r="N71" i="3"/>
  <c r="M71" i="3"/>
  <c r="L71" i="3"/>
  <c r="K71" i="3"/>
  <c r="S71" i="3" s="1"/>
  <c r="J71" i="3"/>
  <c r="R71" i="3" s="1"/>
  <c r="I71" i="3"/>
  <c r="Q71" i="3" s="1"/>
  <c r="H71" i="3"/>
  <c r="G71" i="3"/>
  <c r="F71" i="3"/>
  <c r="C71" i="3"/>
  <c r="E71" i="3" s="1"/>
  <c r="B71" i="3"/>
  <c r="U70" i="3"/>
  <c r="S70" i="3"/>
  <c r="R70" i="3"/>
  <c r="Q70" i="3"/>
  <c r="P70" i="3"/>
  <c r="E70" i="3"/>
  <c r="T70" i="3" s="1"/>
  <c r="S69" i="3"/>
  <c r="R69" i="3"/>
  <c r="Q69" i="3"/>
  <c r="P69" i="3"/>
  <c r="E69" i="3"/>
  <c r="T69" i="3" s="1"/>
  <c r="V67" i="3"/>
  <c r="O67" i="3"/>
  <c r="N67" i="3"/>
  <c r="M67" i="3"/>
  <c r="L67" i="3"/>
  <c r="K67" i="3"/>
  <c r="S67" i="3" s="1"/>
  <c r="J67" i="3"/>
  <c r="I67" i="3"/>
  <c r="H67" i="3"/>
  <c r="G67" i="3"/>
  <c r="F67" i="3"/>
  <c r="C67" i="3"/>
  <c r="B67" i="3"/>
  <c r="V66" i="3"/>
  <c r="O66" i="3"/>
  <c r="N66" i="3"/>
  <c r="M66" i="3"/>
  <c r="L66" i="3"/>
  <c r="K66" i="3"/>
  <c r="S66" i="3" s="1"/>
  <c r="J66" i="3"/>
  <c r="R66" i="3" s="1"/>
  <c r="I66" i="3"/>
  <c r="Q66" i="3" s="1"/>
  <c r="H66" i="3"/>
  <c r="P66" i="3" s="1"/>
  <c r="G66" i="3"/>
  <c r="F66" i="3"/>
  <c r="C66" i="3"/>
  <c r="B66" i="3"/>
  <c r="E66" i="3" s="1"/>
  <c r="S65" i="3"/>
  <c r="R65" i="3"/>
  <c r="Q65" i="3"/>
  <c r="P65" i="3"/>
  <c r="E65" i="3"/>
  <c r="U65" i="3" s="1"/>
  <c r="S64" i="3"/>
  <c r="R64" i="3"/>
  <c r="Q64" i="3"/>
  <c r="P64" i="3"/>
  <c r="E64" i="3"/>
  <c r="T64" i="3" s="1"/>
  <c r="U63" i="3"/>
  <c r="S63" i="3"/>
  <c r="R63" i="3"/>
  <c r="Q63" i="3"/>
  <c r="P63" i="3"/>
  <c r="E63" i="3"/>
  <c r="T63" i="3" s="1"/>
  <c r="S62" i="3"/>
  <c r="R62" i="3"/>
  <c r="Q62" i="3"/>
  <c r="P62" i="3"/>
  <c r="E62" i="3"/>
  <c r="U62" i="3" s="1"/>
  <c r="S61" i="3"/>
  <c r="R61" i="3"/>
  <c r="Q61" i="3"/>
  <c r="P61" i="3"/>
  <c r="E61" i="3"/>
  <c r="T61" i="3" s="1"/>
  <c r="V59" i="3"/>
  <c r="O59" i="3"/>
  <c r="N59" i="3"/>
  <c r="M59" i="3"/>
  <c r="L59" i="3"/>
  <c r="K59" i="3"/>
  <c r="S59" i="3" s="1"/>
  <c r="J59" i="3"/>
  <c r="R59" i="3" s="1"/>
  <c r="I59" i="3"/>
  <c r="H59" i="3"/>
  <c r="G59" i="3"/>
  <c r="F59" i="3"/>
  <c r="C59" i="3"/>
  <c r="B59" i="3"/>
  <c r="T58" i="3"/>
  <c r="S58" i="3"/>
  <c r="R58" i="3"/>
  <c r="Q58" i="3"/>
  <c r="P58" i="3"/>
  <c r="E58" i="3"/>
  <c r="U58" i="3" s="1"/>
  <c r="U57" i="3"/>
  <c r="S57" i="3"/>
  <c r="R57" i="3"/>
  <c r="Q57" i="3"/>
  <c r="P57" i="3"/>
  <c r="E57" i="3"/>
  <c r="T57" i="3" s="1"/>
  <c r="U56" i="3"/>
  <c r="S56" i="3"/>
  <c r="R56" i="3"/>
  <c r="Q56" i="3"/>
  <c r="P56" i="3"/>
  <c r="E56" i="3"/>
  <c r="T56" i="3" s="1"/>
  <c r="U55" i="3"/>
  <c r="T55" i="3"/>
  <c r="S55" i="3"/>
  <c r="R55" i="3"/>
  <c r="Q55" i="3"/>
  <c r="P55" i="3"/>
  <c r="E55" i="3"/>
  <c r="V53" i="3"/>
  <c r="O53" i="3"/>
  <c r="N53" i="3"/>
  <c r="M53" i="3"/>
  <c r="L53" i="3"/>
  <c r="K53" i="3"/>
  <c r="S53" i="3" s="1"/>
  <c r="J53" i="3"/>
  <c r="R53" i="3" s="1"/>
  <c r="I53" i="3"/>
  <c r="H53" i="3"/>
  <c r="G53" i="3"/>
  <c r="F53" i="3"/>
  <c r="C53" i="3"/>
  <c r="B53" i="3"/>
  <c r="U52" i="3"/>
  <c r="T52" i="3"/>
  <c r="S52" i="3"/>
  <c r="R52" i="3"/>
  <c r="Q52" i="3"/>
  <c r="P52" i="3"/>
  <c r="E52" i="3"/>
  <c r="U51" i="3"/>
  <c r="S51" i="3"/>
  <c r="R51" i="3"/>
  <c r="Q51" i="3"/>
  <c r="P51" i="3"/>
  <c r="E51" i="3"/>
  <c r="T51" i="3" s="1"/>
  <c r="S50" i="3"/>
  <c r="R50" i="3"/>
  <c r="Q50" i="3"/>
  <c r="P50" i="3"/>
  <c r="E50" i="3"/>
  <c r="U50" i="3" s="1"/>
  <c r="S49" i="3"/>
  <c r="R49" i="3"/>
  <c r="Q49" i="3"/>
  <c r="P49" i="3"/>
  <c r="E49" i="3"/>
  <c r="U49" i="3" s="1"/>
  <c r="S48" i="3"/>
  <c r="R48" i="3"/>
  <c r="Q48" i="3"/>
  <c r="P48" i="3"/>
  <c r="E48" i="3"/>
  <c r="T48" i="3" s="1"/>
  <c r="S47" i="3"/>
  <c r="R47" i="3"/>
  <c r="Q47" i="3"/>
  <c r="P47" i="3"/>
  <c r="E47" i="3"/>
  <c r="T47" i="3" s="1"/>
  <c r="S46" i="3"/>
  <c r="R46" i="3"/>
  <c r="Q46" i="3"/>
  <c r="P46" i="3"/>
  <c r="E46" i="3"/>
  <c r="U46" i="3" s="1"/>
  <c r="U45" i="3"/>
  <c r="S45" i="3"/>
  <c r="R45" i="3"/>
  <c r="Q45" i="3"/>
  <c r="P45" i="3"/>
  <c r="E45" i="3"/>
  <c r="T45" i="3" s="1"/>
  <c r="U44" i="3"/>
  <c r="S44" i="3"/>
  <c r="R44" i="3"/>
  <c r="Q44" i="3"/>
  <c r="P44" i="3"/>
  <c r="E44" i="3"/>
  <c r="T44" i="3" s="1"/>
  <c r="T43" i="3"/>
  <c r="S43" i="3"/>
  <c r="R43" i="3"/>
  <c r="Q43" i="3"/>
  <c r="P43" i="3"/>
  <c r="E43" i="3"/>
  <c r="U43" i="3" s="1"/>
  <c r="S42" i="3"/>
  <c r="R42" i="3"/>
  <c r="Q42" i="3"/>
  <c r="P42" i="3"/>
  <c r="E42" i="3"/>
  <c r="U42" i="3" s="1"/>
  <c r="V40" i="3"/>
  <c r="O40" i="3"/>
  <c r="N40" i="3"/>
  <c r="M40" i="3"/>
  <c r="L40" i="3"/>
  <c r="K40" i="3"/>
  <c r="S40" i="3" s="1"/>
  <c r="J40" i="3"/>
  <c r="R40" i="3" s="1"/>
  <c r="I40" i="3"/>
  <c r="Q40" i="3" s="1"/>
  <c r="H40" i="3"/>
  <c r="G40" i="3"/>
  <c r="F40" i="3"/>
  <c r="C40" i="3"/>
  <c r="B40" i="3"/>
  <c r="E40" i="3" s="1"/>
  <c r="U39" i="3"/>
  <c r="T39" i="3"/>
  <c r="S39" i="3"/>
  <c r="R39" i="3"/>
  <c r="Q39" i="3"/>
  <c r="P39" i="3"/>
  <c r="E39" i="3"/>
  <c r="S38" i="3"/>
  <c r="R38" i="3"/>
  <c r="Q38" i="3"/>
  <c r="P38" i="3"/>
  <c r="E38" i="3"/>
  <c r="U38" i="3" s="1"/>
  <c r="S37" i="3"/>
  <c r="R37" i="3"/>
  <c r="Q37" i="3"/>
  <c r="P37" i="3"/>
  <c r="E37" i="3"/>
  <c r="U37" i="3" s="1"/>
  <c r="U36" i="3"/>
  <c r="S36" i="3"/>
  <c r="R36" i="3"/>
  <c r="Q36" i="3"/>
  <c r="P36" i="3"/>
  <c r="E36" i="3"/>
  <c r="U35" i="3"/>
  <c r="S35" i="3"/>
  <c r="R35" i="3"/>
  <c r="Q35" i="3"/>
  <c r="P35" i="3"/>
  <c r="E35" i="3"/>
  <c r="T35" i="3" s="1"/>
  <c r="V33" i="3"/>
  <c r="S33" i="3"/>
  <c r="O33" i="3"/>
  <c r="N33" i="3"/>
  <c r="M33" i="3"/>
  <c r="L33" i="3"/>
  <c r="K33" i="3"/>
  <c r="J33" i="3"/>
  <c r="R33" i="3" s="1"/>
  <c r="I33" i="3"/>
  <c r="H33" i="3"/>
  <c r="G33" i="3"/>
  <c r="F33" i="3"/>
  <c r="C33" i="3"/>
  <c r="B33" i="3"/>
  <c r="E33" i="3" s="1"/>
  <c r="S32" i="3"/>
  <c r="R32" i="3"/>
  <c r="Q32" i="3"/>
  <c r="P32" i="3"/>
  <c r="E32" i="3"/>
  <c r="T32" i="3" s="1"/>
  <c r="V30" i="3"/>
  <c r="O30" i="3"/>
  <c r="N30" i="3"/>
  <c r="M30" i="3"/>
  <c r="L30" i="3"/>
  <c r="K30" i="3"/>
  <c r="S30" i="3" s="1"/>
  <c r="J30" i="3"/>
  <c r="R30" i="3" s="1"/>
  <c r="I30" i="3"/>
  <c r="Q30" i="3" s="1"/>
  <c r="H30" i="3"/>
  <c r="G30" i="3"/>
  <c r="F30" i="3"/>
  <c r="C30" i="3"/>
  <c r="B30" i="3"/>
  <c r="S29" i="3"/>
  <c r="R29" i="3"/>
  <c r="Q29" i="3"/>
  <c r="P29" i="3"/>
  <c r="E29" i="3"/>
  <c r="U29" i="3" s="1"/>
  <c r="S28" i="3"/>
  <c r="R28" i="3"/>
  <c r="Q28" i="3"/>
  <c r="P28" i="3"/>
  <c r="E28" i="3"/>
  <c r="T28" i="3" s="1"/>
  <c r="S27" i="3"/>
  <c r="R27" i="3"/>
  <c r="Q27" i="3"/>
  <c r="P27" i="3"/>
  <c r="E27" i="3"/>
  <c r="U27" i="3" s="1"/>
  <c r="U26" i="3"/>
  <c r="S26" i="3"/>
  <c r="R26" i="3"/>
  <c r="Q26" i="3"/>
  <c r="P26" i="3"/>
  <c r="E26" i="3"/>
  <c r="T26" i="3" s="1"/>
  <c r="V24" i="3"/>
  <c r="O24" i="3"/>
  <c r="N24" i="3"/>
  <c r="M24" i="3"/>
  <c r="L24" i="3"/>
  <c r="K24" i="3"/>
  <c r="S24" i="3" s="1"/>
  <c r="J24" i="3"/>
  <c r="R24" i="3" s="1"/>
  <c r="I24" i="3"/>
  <c r="H24" i="3"/>
  <c r="P24" i="3" s="1"/>
  <c r="G24" i="3"/>
  <c r="F24" i="3"/>
  <c r="C24" i="3"/>
  <c r="B24" i="3"/>
  <c r="U23" i="3"/>
  <c r="S23" i="3"/>
  <c r="R23" i="3"/>
  <c r="Q23" i="3"/>
  <c r="P23" i="3"/>
  <c r="E23" i="3"/>
  <c r="T23" i="3" s="1"/>
  <c r="U22" i="3"/>
  <c r="T22" i="3"/>
  <c r="S22" i="3"/>
  <c r="R22" i="3"/>
  <c r="Q22" i="3"/>
  <c r="P22" i="3"/>
  <c r="E22" i="3"/>
  <c r="S21" i="3"/>
  <c r="R21" i="3"/>
  <c r="Q21" i="3"/>
  <c r="P21" i="3"/>
  <c r="E21" i="3"/>
  <c r="U21" i="3" s="1"/>
  <c r="S20" i="3"/>
  <c r="R20" i="3"/>
  <c r="Q20" i="3"/>
  <c r="P20" i="3"/>
  <c r="E20" i="3"/>
  <c r="T20" i="3" s="1"/>
  <c r="U19" i="3"/>
  <c r="T19" i="3"/>
  <c r="S19" i="3"/>
  <c r="R19" i="3"/>
  <c r="Q19" i="3"/>
  <c r="P19" i="3"/>
  <c r="E19" i="3"/>
  <c r="S18" i="3"/>
  <c r="R18" i="3"/>
  <c r="Q18" i="3"/>
  <c r="P18" i="3"/>
  <c r="E18" i="3"/>
  <c r="U18" i="3" s="1"/>
  <c r="S17" i="3"/>
  <c r="R17" i="3"/>
  <c r="Q17" i="3"/>
  <c r="P17" i="3"/>
  <c r="E17" i="3"/>
  <c r="U17" i="3" s="1"/>
  <c r="V15" i="3"/>
  <c r="O15" i="3"/>
  <c r="N15" i="3"/>
  <c r="M15" i="3"/>
  <c r="L15" i="3"/>
  <c r="K15" i="3"/>
  <c r="J15" i="3"/>
  <c r="R15" i="3" s="1"/>
  <c r="I15" i="3"/>
  <c r="Q15" i="3" s="1"/>
  <c r="H15" i="3"/>
  <c r="P15" i="3" s="1"/>
  <c r="G15" i="3"/>
  <c r="F15" i="3"/>
  <c r="C15" i="3"/>
  <c r="E15" i="3" s="1"/>
  <c r="B15" i="3"/>
  <c r="S14" i="3"/>
  <c r="R14" i="3"/>
  <c r="Q14" i="3"/>
  <c r="P14" i="3"/>
  <c r="E14" i="3"/>
  <c r="U14" i="3" s="1"/>
  <c r="S13" i="3"/>
  <c r="R13" i="3"/>
  <c r="Q13" i="3"/>
  <c r="P13" i="3"/>
  <c r="E13" i="3"/>
  <c r="U13" i="3" s="1"/>
  <c r="U12" i="3"/>
  <c r="S12" i="3"/>
  <c r="R12" i="3"/>
  <c r="Q12" i="3"/>
  <c r="P12" i="3"/>
  <c r="E12" i="3"/>
  <c r="T12" i="3" s="1"/>
  <c r="U11" i="3"/>
  <c r="S11" i="3"/>
  <c r="R11" i="3"/>
  <c r="Q11" i="3"/>
  <c r="P11" i="3"/>
  <c r="E11" i="3"/>
  <c r="T11" i="3" s="1"/>
  <c r="T10" i="3"/>
  <c r="S10" i="3"/>
  <c r="R10" i="3"/>
  <c r="Q10" i="3"/>
  <c r="P10" i="3"/>
  <c r="E10" i="3"/>
  <c r="U10" i="3" s="1"/>
  <c r="U9" i="3"/>
  <c r="S9" i="3"/>
  <c r="R9" i="3"/>
  <c r="Q9" i="3"/>
  <c r="P9" i="3"/>
  <c r="E9" i="3"/>
  <c r="T9" i="3" s="1"/>
  <c r="U94" i="2"/>
  <c r="T94" i="2"/>
  <c r="S94" i="2"/>
  <c r="R94" i="2"/>
  <c r="Q94" i="2"/>
  <c r="P94" i="2"/>
  <c r="E94" i="2"/>
  <c r="S93" i="2"/>
  <c r="R93" i="2"/>
  <c r="Q93" i="2"/>
  <c r="P93" i="2"/>
  <c r="E93" i="2"/>
  <c r="U93" i="2" s="1"/>
  <c r="S92" i="2"/>
  <c r="R92" i="2"/>
  <c r="Q92" i="2"/>
  <c r="P92" i="2"/>
  <c r="E92" i="2"/>
  <c r="U92" i="2" s="1"/>
  <c r="S91" i="2"/>
  <c r="R91" i="2"/>
  <c r="Q91" i="2"/>
  <c r="P91" i="2"/>
  <c r="E91" i="2"/>
  <c r="U91" i="2" s="1"/>
  <c r="S90" i="2"/>
  <c r="R90" i="2"/>
  <c r="Q90" i="2"/>
  <c r="P90" i="2"/>
  <c r="E90" i="2"/>
  <c r="T90" i="2" s="1"/>
  <c r="S89" i="2"/>
  <c r="R89" i="2"/>
  <c r="Q89" i="2"/>
  <c r="P89" i="2"/>
  <c r="E89" i="2"/>
  <c r="U89" i="2" s="1"/>
  <c r="U88" i="2"/>
  <c r="S88" i="2"/>
  <c r="R88" i="2"/>
  <c r="Q88" i="2"/>
  <c r="P88" i="2"/>
  <c r="E88" i="2"/>
  <c r="T88" i="2" s="1"/>
  <c r="U87" i="2"/>
  <c r="T87" i="2"/>
  <c r="S87" i="2"/>
  <c r="R87" i="2"/>
  <c r="Q87" i="2"/>
  <c r="P87" i="2"/>
  <c r="E87" i="2"/>
  <c r="V73" i="2"/>
  <c r="O73" i="2"/>
  <c r="N73" i="2"/>
  <c r="M73" i="2"/>
  <c r="L73" i="2"/>
  <c r="K73" i="2"/>
  <c r="J73" i="2"/>
  <c r="I73" i="2"/>
  <c r="H73" i="2"/>
  <c r="G73" i="2"/>
  <c r="F73" i="2"/>
  <c r="C73" i="2"/>
  <c r="B73" i="2"/>
  <c r="E73" i="2" s="1"/>
  <c r="V72" i="2"/>
  <c r="O72" i="2"/>
  <c r="N72" i="2"/>
  <c r="M72" i="2"/>
  <c r="L72" i="2"/>
  <c r="K72" i="2"/>
  <c r="S72" i="2" s="1"/>
  <c r="J72" i="2"/>
  <c r="R72" i="2" s="1"/>
  <c r="I72" i="2"/>
  <c r="H72" i="2"/>
  <c r="G72" i="2"/>
  <c r="F72" i="2"/>
  <c r="C72" i="2"/>
  <c r="B72" i="2"/>
  <c r="V71" i="2"/>
  <c r="O71" i="2"/>
  <c r="N71" i="2"/>
  <c r="M71" i="2"/>
  <c r="L71" i="2"/>
  <c r="K71" i="2"/>
  <c r="S71" i="2" s="1"/>
  <c r="J71" i="2"/>
  <c r="R71" i="2" s="1"/>
  <c r="I71" i="2"/>
  <c r="Q71" i="2" s="1"/>
  <c r="H71" i="2"/>
  <c r="P71" i="2" s="1"/>
  <c r="G71" i="2"/>
  <c r="F71" i="2"/>
  <c r="C71" i="2"/>
  <c r="E71" i="2" s="1"/>
  <c r="B71" i="2"/>
  <c r="S70" i="2"/>
  <c r="R70" i="2"/>
  <c r="Q70" i="2"/>
  <c r="P70" i="2"/>
  <c r="E70" i="2"/>
  <c r="U70" i="2" s="1"/>
  <c r="S69" i="2"/>
  <c r="R69" i="2"/>
  <c r="Q69" i="2"/>
  <c r="P69" i="2"/>
  <c r="E69" i="2"/>
  <c r="V67" i="2"/>
  <c r="O67" i="2"/>
  <c r="N67" i="2"/>
  <c r="M67" i="2"/>
  <c r="L67" i="2"/>
  <c r="K67" i="2"/>
  <c r="J67" i="2"/>
  <c r="I67" i="2"/>
  <c r="Q67" i="2" s="1"/>
  <c r="H67" i="2"/>
  <c r="G67" i="2"/>
  <c r="F67" i="2"/>
  <c r="C67" i="2"/>
  <c r="B67" i="2"/>
  <c r="E67" i="2" s="1"/>
  <c r="V66" i="2"/>
  <c r="O66" i="2"/>
  <c r="N66" i="2"/>
  <c r="M66" i="2"/>
  <c r="L66" i="2"/>
  <c r="K66" i="2"/>
  <c r="J66" i="2"/>
  <c r="R66" i="2" s="1"/>
  <c r="I66" i="2"/>
  <c r="H66" i="2"/>
  <c r="G66" i="2"/>
  <c r="F66" i="2"/>
  <c r="C66" i="2"/>
  <c r="B66" i="2"/>
  <c r="S65" i="2"/>
  <c r="R65" i="2"/>
  <c r="Q65" i="2"/>
  <c r="P65" i="2"/>
  <c r="E65" i="2"/>
  <c r="T65" i="2" s="1"/>
  <c r="U64" i="2"/>
  <c r="S64" i="2"/>
  <c r="R64" i="2"/>
  <c r="Q64" i="2"/>
  <c r="P64" i="2"/>
  <c r="E64" i="2"/>
  <c r="T64" i="2" s="1"/>
  <c r="S63" i="2"/>
  <c r="R63" i="2"/>
  <c r="Q63" i="2"/>
  <c r="P63" i="2"/>
  <c r="E63" i="2"/>
  <c r="U63" i="2" s="1"/>
  <c r="S62" i="2"/>
  <c r="R62" i="2"/>
  <c r="Q62" i="2"/>
  <c r="P62" i="2"/>
  <c r="E62" i="2"/>
  <c r="U62" i="2" s="1"/>
  <c r="S61" i="2"/>
  <c r="R61" i="2"/>
  <c r="Q61" i="2"/>
  <c r="P61" i="2"/>
  <c r="E61" i="2"/>
  <c r="U61" i="2" s="1"/>
  <c r="V59" i="2"/>
  <c r="O59" i="2"/>
  <c r="N59" i="2"/>
  <c r="M59" i="2"/>
  <c r="L59" i="2"/>
  <c r="K59" i="2"/>
  <c r="S59" i="2" s="1"/>
  <c r="J59" i="2"/>
  <c r="R59" i="2" s="1"/>
  <c r="I59" i="2"/>
  <c r="H59" i="2"/>
  <c r="G59" i="2"/>
  <c r="F59" i="2"/>
  <c r="C59" i="2"/>
  <c r="B59" i="2"/>
  <c r="S58" i="2"/>
  <c r="R58" i="2"/>
  <c r="Q58" i="2"/>
  <c r="P58" i="2"/>
  <c r="E58" i="2"/>
  <c r="U58" i="2" s="1"/>
  <c r="S57" i="2"/>
  <c r="R57" i="2"/>
  <c r="Q57" i="2"/>
  <c r="P57" i="2"/>
  <c r="E57" i="2"/>
  <c r="T57" i="2" s="1"/>
  <c r="U56" i="2"/>
  <c r="T56" i="2"/>
  <c r="S56" i="2"/>
  <c r="R56" i="2"/>
  <c r="Q56" i="2"/>
  <c r="P56" i="2"/>
  <c r="E56" i="2"/>
  <c r="U55" i="2"/>
  <c r="S55" i="2"/>
  <c r="R55" i="2"/>
  <c r="Q55" i="2"/>
  <c r="P55" i="2"/>
  <c r="E55" i="2"/>
  <c r="T55" i="2" s="1"/>
  <c r="V53" i="2"/>
  <c r="O53" i="2"/>
  <c r="N53" i="2"/>
  <c r="M53" i="2"/>
  <c r="L53" i="2"/>
  <c r="K53" i="2"/>
  <c r="S53" i="2" s="1"/>
  <c r="J53" i="2"/>
  <c r="R53" i="2" s="1"/>
  <c r="I53" i="2"/>
  <c r="H53" i="2"/>
  <c r="G53" i="2"/>
  <c r="F53" i="2"/>
  <c r="C53" i="2"/>
  <c r="B53" i="2"/>
  <c r="S52" i="2"/>
  <c r="R52" i="2"/>
  <c r="Q52" i="2"/>
  <c r="P52" i="2"/>
  <c r="E52" i="2"/>
  <c r="U52" i="2" s="1"/>
  <c r="S51" i="2"/>
  <c r="R51" i="2"/>
  <c r="Q51" i="2"/>
  <c r="P51" i="2"/>
  <c r="E51" i="2"/>
  <c r="U51" i="2" s="1"/>
  <c r="U50" i="2"/>
  <c r="S50" i="2"/>
  <c r="R50" i="2"/>
  <c r="Q50" i="2"/>
  <c r="P50" i="2"/>
  <c r="E50" i="2"/>
  <c r="T50" i="2" s="1"/>
  <c r="U49" i="2"/>
  <c r="T49" i="2"/>
  <c r="S49" i="2"/>
  <c r="R49" i="2"/>
  <c r="Q49" i="2"/>
  <c r="P49" i="2"/>
  <c r="E49" i="2"/>
  <c r="U48" i="2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P46" i="2"/>
  <c r="E46" i="2"/>
  <c r="U46" i="2" s="1"/>
  <c r="S45" i="2"/>
  <c r="R45" i="2"/>
  <c r="Q45" i="2"/>
  <c r="P45" i="2"/>
  <c r="E45" i="2"/>
  <c r="T45" i="2" s="1"/>
  <c r="T44" i="2"/>
  <c r="S44" i="2"/>
  <c r="R44" i="2"/>
  <c r="Q44" i="2"/>
  <c r="P44" i="2"/>
  <c r="E44" i="2"/>
  <c r="U44" i="2" s="1"/>
  <c r="U43" i="2"/>
  <c r="S43" i="2"/>
  <c r="R43" i="2"/>
  <c r="Q43" i="2"/>
  <c r="P43" i="2"/>
  <c r="E43" i="2"/>
  <c r="T43" i="2" s="1"/>
  <c r="U42" i="2"/>
  <c r="T42" i="2"/>
  <c r="S42" i="2"/>
  <c r="R42" i="2"/>
  <c r="Q42" i="2"/>
  <c r="P42" i="2"/>
  <c r="E42" i="2"/>
  <c r="V40" i="2"/>
  <c r="O40" i="2"/>
  <c r="N40" i="2"/>
  <c r="M40" i="2"/>
  <c r="L40" i="2"/>
  <c r="K40" i="2"/>
  <c r="S40" i="2" s="1"/>
  <c r="J40" i="2"/>
  <c r="R40" i="2" s="1"/>
  <c r="I40" i="2"/>
  <c r="H40" i="2"/>
  <c r="G40" i="2"/>
  <c r="F40" i="2"/>
  <c r="C40" i="2"/>
  <c r="B40" i="2"/>
  <c r="E40" i="2" s="1"/>
  <c r="U39" i="2"/>
  <c r="T39" i="2"/>
  <c r="S39" i="2"/>
  <c r="R39" i="2"/>
  <c r="Q39" i="2"/>
  <c r="P39" i="2"/>
  <c r="E39" i="2"/>
  <c r="U38" i="2"/>
  <c r="S38" i="2"/>
  <c r="R38" i="2"/>
  <c r="Q38" i="2"/>
  <c r="P38" i="2"/>
  <c r="E38" i="2"/>
  <c r="T38" i="2" s="1"/>
  <c r="T37" i="2"/>
  <c r="S37" i="2"/>
  <c r="R37" i="2"/>
  <c r="Q37" i="2"/>
  <c r="P37" i="2"/>
  <c r="E37" i="2"/>
  <c r="U37" i="2" s="1"/>
  <c r="S36" i="2"/>
  <c r="R36" i="2"/>
  <c r="Q36" i="2"/>
  <c r="P36" i="2"/>
  <c r="E36" i="2"/>
  <c r="S35" i="2"/>
  <c r="R35" i="2"/>
  <c r="Q35" i="2"/>
  <c r="P35" i="2"/>
  <c r="E35" i="2"/>
  <c r="V33" i="2"/>
  <c r="O33" i="2"/>
  <c r="N33" i="2"/>
  <c r="M33" i="2"/>
  <c r="L33" i="2"/>
  <c r="K33" i="2"/>
  <c r="S33" i="2" s="1"/>
  <c r="J33" i="2"/>
  <c r="R33" i="2" s="1"/>
  <c r="I33" i="2"/>
  <c r="H33" i="2"/>
  <c r="G33" i="2"/>
  <c r="F33" i="2"/>
  <c r="C33" i="2"/>
  <c r="B33" i="2"/>
  <c r="E33" i="2" s="1"/>
  <c r="S32" i="2"/>
  <c r="R32" i="2"/>
  <c r="Q32" i="2"/>
  <c r="P32" i="2"/>
  <c r="E32" i="2"/>
  <c r="V30" i="2"/>
  <c r="O30" i="2"/>
  <c r="N30" i="2"/>
  <c r="M30" i="2"/>
  <c r="L30" i="2"/>
  <c r="K30" i="2"/>
  <c r="S30" i="2" s="1"/>
  <c r="J30" i="2"/>
  <c r="R30" i="2" s="1"/>
  <c r="I30" i="2"/>
  <c r="Q30" i="2" s="1"/>
  <c r="H30" i="2"/>
  <c r="G30" i="2"/>
  <c r="F30" i="2"/>
  <c r="C30" i="2"/>
  <c r="B30" i="2"/>
  <c r="U29" i="2"/>
  <c r="S29" i="2"/>
  <c r="R29" i="2"/>
  <c r="Q29" i="2"/>
  <c r="P29" i="2"/>
  <c r="E29" i="2"/>
  <c r="T29" i="2" s="1"/>
  <c r="S28" i="2"/>
  <c r="R28" i="2"/>
  <c r="Q28" i="2"/>
  <c r="U28" i="2" s="1"/>
  <c r="P28" i="2"/>
  <c r="T28" i="2" s="1"/>
  <c r="E28" i="2"/>
  <c r="S27" i="2"/>
  <c r="R27" i="2"/>
  <c r="Q27" i="2"/>
  <c r="P27" i="2"/>
  <c r="E27" i="2"/>
  <c r="U27" i="2" s="1"/>
  <c r="S26" i="2"/>
  <c r="R26" i="2"/>
  <c r="Q26" i="2"/>
  <c r="P26" i="2"/>
  <c r="E26" i="2"/>
  <c r="U26" i="2" s="1"/>
  <c r="V24" i="2"/>
  <c r="O24" i="2"/>
  <c r="N24" i="2"/>
  <c r="M24" i="2"/>
  <c r="L24" i="2"/>
  <c r="K24" i="2"/>
  <c r="J24" i="2"/>
  <c r="R24" i="2" s="1"/>
  <c r="I24" i="2"/>
  <c r="H24" i="2"/>
  <c r="G24" i="2"/>
  <c r="F24" i="2"/>
  <c r="C24" i="2"/>
  <c r="E24" i="2" s="1"/>
  <c r="B24" i="2"/>
  <c r="S23" i="2"/>
  <c r="R23" i="2"/>
  <c r="Q23" i="2"/>
  <c r="P23" i="2"/>
  <c r="E23" i="2"/>
  <c r="U23" i="2" s="1"/>
  <c r="S22" i="2"/>
  <c r="R22" i="2"/>
  <c r="Q22" i="2"/>
  <c r="P22" i="2"/>
  <c r="E22" i="2"/>
  <c r="U22" i="2" s="1"/>
  <c r="U21" i="2"/>
  <c r="S21" i="2"/>
  <c r="R21" i="2"/>
  <c r="Q21" i="2"/>
  <c r="P21" i="2"/>
  <c r="E21" i="2"/>
  <c r="S20" i="2"/>
  <c r="R20" i="2"/>
  <c r="Q20" i="2"/>
  <c r="P20" i="2"/>
  <c r="E20" i="2"/>
  <c r="U20" i="2" s="1"/>
  <c r="S19" i="2"/>
  <c r="R19" i="2"/>
  <c r="Q19" i="2"/>
  <c r="P19" i="2"/>
  <c r="E19" i="2"/>
  <c r="U19" i="2" s="1"/>
  <c r="U18" i="2"/>
  <c r="S18" i="2"/>
  <c r="R18" i="2"/>
  <c r="Q18" i="2"/>
  <c r="P18" i="2"/>
  <c r="E18" i="2"/>
  <c r="T18" i="2" s="1"/>
  <c r="U17" i="2"/>
  <c r="T17" i="2"/>
  <c r="S17" i="2"/>
  <c r="R17" i="2"/>
  <c r="Q17" i="2"/>
  <c r="P17" i="2"/>
  <c r="E17" i="2"/>
  <c r="V15" i="2"/>
  <c r="O15" i="2"/>
  <c r="N15" i="2"/>
  <c r="M15" i="2"/>
  <c r="L15" i="2"/>
  <c r="K15" i="2"/>
  <c r="S15" i="2" s="1"/>
  <c r="J15" i="2"/>
  <c r="R15" i="2" s="1"/>
  <c r="I15" i="2"/>
  <c r="H15" i="2"/>
  <c r="G15" i="2"/>
  <c r="F15" i="2"/>
  <c r="C15" i="2"/>
  <c r="B15" i="2"/>
  <c r="E15" i="2" s="1"/>
  <c r="U14" i="2"/>
  <c r="T14" i="2"/>
  <c r="S14" i="2"/>
  <c r="R14" i="2"/>
  <c r="Q14" i="2"/>
  <c r="P14" i="2"/>
  <c r="E14" i="2"/>
  <c r="S13" i="2"/>
  <c r="R13" i="2"/>
  <c r="Q13" i="2"/>
  <c r="P13" i="2"/>
  <c r="E13" i="2"/>
  <c r="T13" i="2" s="1"/>
  <c r="U12" i="2"/>
  <c r="S12" i="2"/>
  <c r="R12" i="2"/>
  <c r="Q12" i="2"/>
  <c r="P12" i="2"/>
  <c r="E12" i="2"/>
  <c r="T12" i="2" s="1"/>
  <c r="S11" i="2"/>
  <c r="R11" i="2"/>
  <c r="Q11" i="2"/>
  <c r="P11" i="2"/>
  <c r="E11" i="2"/>
  <c r="U11" i="2" s="1"/>
  <c r="S10" i="2"/>
  <c r="R10" i="2"/>
  <c r="Q10" i="2"/>
  <c r="P10" i="2"/>
  <c r="E10" i="2"/>
  <c r="U10" i="2" s="1"/>
  <c r="S9" i="2"/>
  <c r="R9" i="2"/>
  <c r="Q9" i="2"/>
  <c r="P9" i="2"/>
  <c r="E9" i="2"/>
  <c r="U9" i="2" s="1"/>
  <c r="U94" i="1"/>
  <c r="T94" i="1"/>
  <c r="S94" i="1"/>
  <c r="R94" i="1"/>
  <c r="Q94" i="1"/>
  <c r="P94" i="1"/>
  <c r="E94" i="1"/>
  <c r="U93" i="1"/>
  <c r="S93" i="1"/>
  <c r="R93" i="1"/>
  <c r="Q93" i="1"/>
  <c r="P93" i="1"/>
  <c r="E93" i="1"/>
  <c r="T93" i="1" s="1"/>
  <c r="S92" i="1"/>
  <c r="R92" i="1"/>
  <c r="Q92" i="1"/>
  <c r="P92" i="1"/>
  <c r="E92" i="1"/>
  <c r="T92" i="1" s="1"/>
  <c r="U91" i="1"/>
  <c r="T91" i="1"/>
  <c r="S91" i="1"/>
  <c r="R91" i="1"/>
  <c r="Q91" i="1"/>
  <c r="P91" i="1"/>
  <c r="E91" i="1"/>
  <c r="S90" i="1"/>
  <c r="R90" i="1"/>
  <c r="Q90" i="1"/>
  <c r="P90" i="1"/>
  <c r="E90" i="1"/>
  <c r="U90" i="1" s="1"/>
  <c r="S89" i="1"/>
  <c r="R89" i="1"/>
  <c r="Q89" i="1"/>
  <c r="P89" i="1"/>
  <c r="E89" i="1"/>
  <c r="U89" i="1" s="1"/>
  <c r="S88" i="1"/>
  <c r="R88" i="1"/>
  <c r="Q88" i="1"/>
  <c r="P88" i="1"/>
  <c r="E88" i="1"/>
  <c r="U88" i="1" s="1"/>
  <c r="S87" i="1"/>
  <c r="R87" i="1"/>
  <c r="Q87" i="1"/>
  <c r="P87" i="1"/>
  <c r="E87" i="1"/>
  <c r="T87" i="1" s="1"/>
  <c r="W73" i="1"/>
  <c r="V73" i="1"/>
  <c r="O73" i="1"/>
  <c r="N73" i="1"/>
  <c r="M73" i="1"/>
  <c r="L73" i="1"/>
  <c r="K73" i="1"/>
  <c r="J73" i="1"/>
  <c r="I73" i="1"/>
  <c r="H73" i="1"/>
  <c r="G73" i="1"/>
  <c r="F73" i="1"/>
  <c r="C73" i="1"/>
  <c r="B73" i="1"/>
  <c r="V72" i="1"/>
  <c r="O72" i="1"/>
  <c r="N72" i="1"/>
  <c r="M72" i="1"/>
  <c r="L72" i="1"/>
  <c r="K72" i="1"/>
  <c r="S72" i="1" s="1"/>
  <c r="J72" i="1"/>
  <c r="I72" i="1"/>
  <c r="H72" i="1"/>
  <c r="P72" i="1" s="1"/>
  <c r="G72" i="1"/>
  <c r="F72" i="1"/>
  <c r="C72" i="1"/>
  <c r="B72" i="1"/>
  <c r="V71" i="1"/>
  <c r="O71" i="1"/>
  <c r="N71" i="1"/>
  <c r="M71" i="1"/>
  <c r="L71" i="1"/>
  <c r="K71" i="1"/>
  <c r="J71" i="1"/>
  <c r="I71" i="1"/>
  <c r="H71" i="1"/>
  <c r="G71" i="1"/>
  <c r="F71" i="1"/>
  <c r="C71" i="1"/>
  <c r="B71" i="1"/>
  <c r="E71" i="1" s="1"/>
  <c r="S70" i="1"/>
  <c r="R70" i="1"/>
  <c r="Q70" i="1"/>
  <c r="P70" i="1"/>
  <c r="E70" i="1"/>
  <c r="U70" i="1" s="1"/>
  <c r="U69" i="1"/>
  <c r="S69" i="1"/>
  <c r="R69" i="1"/>
  <c r="Q69" i="1"/>
  <c r="P69" i="1"/>
  <c r="E69" i="1"/>
  <c r="W67" i="1"/>
  <c r="V67" i="1"/>
  <c r="O67" i="1"/>
  <c r="N67" i="1"/>
  <c r="M67" i="1"/>
  <c r="L67" i="1"/>
  <c r="K67" i="1"/>
  <c r="J67" i="1"/>
  <c r="I67" i="1"/>
  <c r="H67" i="1"/>
  <c r="G67" i="1"/>
  <c r="F67" i="1"/>
  <c r="C67" i="1"/>
  <c r="B67" i="1"/>
  <c r="V66" i="1"/>
  <c r="O66" i="1"/>
  <c r="N66" i="1"/>
  <c r="M66" i="1"/>
  <c r="L66" i="1"/>
  <c r="K66" i="1"/>
  <c r="J66" i="1"/>
  <c r="I66" i="1"/>
  <c r="H66" i="1"/>
  <c r="G66" i="1"/>
  <c r="F66" i="1"/>
  <c r="C66" i="1"/>
  <c r="B66" i="1"/>
  <c r="E66" i="1" s="1"/>
  <c r="S65" i="1"/>
  <c r="R65" i="1"/>
  <c r="Q65" i="1"/>
  <c r="P65" i="1"/>
  <c r="E65" i="1"/>
  <c r="U64" i="1"/>
  <c r="S64" i="1"/>
  <c r="R64" i="1"/>
  <c r="Q64" i="1"/>
  <c r="P64" i="1"/>
  <c r="E64" i="1"/>
  <c r="T64" i="1" s="1"/>
  <c r="U63" i="1"/>
  <c r="S63" i="1"/>
  <c r="R63" i="1"/>
  <c r="Q63" i="1"/>
  <c r="P63" i="1"/>
  <c r="E63" i="1"/>
  <c r="T63" i="1" s="1"/>
  <c r="U62" i="1"/>
  <c r="T62" i="1"/>
  <c r="S62" i="1"/>
  <c r="R62" i="1"/>
  <c r="Q62" i="1"/>
  <c r="P62" i="1"/>
  <c r="E62" i="1"/>
  <c r="S61" i="1"/>
  <c r="R61" i="1"/>
  <c r="Q61" i="1"/>
  <c r="P61" i="1"/>
  <c r="E61" i="1"/>
  <c r="T61" i="1" s="1"/>
  <c r="V59" i="1"/>
  <c r="O59" i="1"/>
  <c r="N59" i="1"/>
  <c r="M59" i="1"/>
  <c r="L59" i="1"/>
  <c r="K59" i="1"/>
  <c r="S59" i="1" s="1"/>
  <c r="J59" i="1"/>
  <c r="R59" i="1" s="1"/>
  <c r="I59" i="1"/>
  <c r="H59" i="1"/>
  <c r="G59" i="1"/>
  <c r="F59" i="1"/>
  <c r="C59" i="1"/>
  <c r="B59" i="1"/>
  <c r="S58" i="1"/>
  <c r="R58" i="1"/>
  <c r="Q58" i="1"/>
  <c r="P58" i="1"/>
  <c r="E58" i="1"/>
  <c r="U58" i="1" s="1"/>
  <c r="S57" i="1"/>
  <c r="R57" i="1"/>
  <c r="Q57" i="1"/>
  <c r="P57" i="1"/>
  <c r="E57" i="1"/>
  <c r="T57" i="1" s="1"/>
  <c r="U56" i="1"/>
  <c r="T56" i="1"/>
  <c r="S56" i="1"/>
  <c r="R56" i="1"/>
  <c r="Q56" i="1"/>
  <c r="P56" i="1"/>
  <c r="E56" i="1"/>
  <c r="U55" i="1"/>
  <c r="S55" i="1"/>
  <c r="R55" i="1"/>
  <c r="Q55" i="1"/>
  <c r="P55" i="1"/>
  <c r="E55" i="1"/>
  <c r="T55" i="1" s="1"/>
  <c r="V53" i="1"/>
  <c r="O53" i="1"/>
  <c r="N53" i="1"/>
  <c r="M53" i="1"/>
  <c r="L53" i="1"/>
  <c r="K53" i="1"/>
  <c r="J53" i="1"/>
  <c r="I53" i="1"/>
  <c r="H53" i="1"/>
  <c r="G53" i="1"/>
  <c r="F53" i="1"/>
  <c r="C53" i="1"/>
  <c r="B53" i="1"/>
  <c r="S52" i="1"/>
  <c r="R52" i="1"/>
  <c r="Q52" i="1"/>
  <c r="P52" i="1"/>
  <c r="E52" i="1"/>
  <c r="T52" i="1" s="1"/>
  <c r="S51" i="1"/>
  <c r="R51" i="1"/>
  <c r="Q51" i="1"/>
  <c r="P51" i="1"/>
  <c r="E51" i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T48" i="1" s="1"/>
  <c r="S47" i="1"/>
  <c r="R47" i="1"/>
  <c r="Q47" i="1"/>
  <c r="P47" i="1"/>
  <c r="E47" i="1"/>
  <c r="T47" i="1" s="1"/>
  <c r="S46" i="1"/>
  <c r="R46" i="1"/>
  <c r="Q46" i="1"/>
  <c r="P46" i="1"/>
  <c r="E46" i="1"/>
  <c r="U46" i="1" s="1"/>
  <c r="S45" i="1"/>
  <c r="R45" i="1"/>
  <c r="Q45" i="1"/>
  <c r="P45" i="1"/>
  <c r="E45" i="1"/>
  <c r="U45" i="1" s="1"/>
  <c r="U44" i="1"/>
  <c r="S44" i="1"/>
  <c r="R44" i="1"/>
  <c r="Q44" i="1"/>
  <c r="P44" i="1"/>
  <c r="E44" i="1"/>
  <c r="T44" i="1" s="1"/>
  <c r="S43" i="1"/>
  <c r="R43" i="1"/>
  <c r="Q43" i="1"/>
  <c r="P43" i="1"/>
  <c r="T43" i="1" s="1"/>
  <c r="E43" i="1"/>
  <c r="S42" i="1"/>
  <c r="R42" i="1"/>
  <c r="Q42" i="1"/>
  <c r="P42" i="1"/>
  <c r="E42" i="1"/>
  <c r="U42" i="1" s="1"/>
  <c r="W40" i="1"/>
  <c r="V40" i="1"/>
  <c r="O40" i="1"/>
  <c r="N40" i="1"/>
  <c r="M40" i="1"/>
  <c r="L40" i="1"/>
  <c r="K40" i="1"/>
  <c r="S40" i="1" s="1"/>
  <c r="J40" i="1"/>
  <c r="R40" i="1" s="1"/>
  <c r="I40" i="1"/>
  <c r="H40" i="1"/>
  <c r="G40" i="1"/>
  <c r="F40" i="1"/>
  <c r="C40" i="1"/>
  <c r="B40" i="1"/>
  <c r="E40" i="1" s="1"/>
  <c r="U39" i="1"/>
  <c r="T39" i="1"/>
  <c r="S39" i="1"/>
  <c r="R39" i="1"/>
  <c r="Q39" i="1"/>
  <c r="P39" i="1"/>
  <c r="E39" i="1"/>
  <c r="S38" i="1"/>
  <c r="R38" i="1"/>
  <c r="Q38" i="1"/>
  <c r="U38" i="1" s="1"/>
  <c r="P38" i="1"/>
  <c r="E38" i="1"/>
  <c r="S37" i="1"/>
  <c r="R37" i="1"/>
  <c r="Q37" i="1"/>
  <c r="P37" i="1"/>
  <c r="E37" i="1"/>
  <c r="U37" i="1" s="1"/>
  <c r="S36" i="1"/>
  <c r="R36" i="1"/>
  <c r="Q36" i="1"/>
  <c r="P36" i="1"/>
  <c r="E36" i="1"/>
  <c r="U36" i="1" s="1"/>
  <c r="S35" i="1"/>
  <c r="R35" i="1"/>
  <c r="Q35" i="1"/>
  <c r="P35" i="1"/>
  <c r="E35" i="1"/>
  <c r="U35" i="1" s="1"/>
  <c r="V33" i="1"/>
  <c r="O33" i="1"/>
  <c r="N33" i="1"/>
  <c r="M33" i="1"/>
  <c r="L33" i="1"/>
  <c r="K33" i="1"/>
  <c r="S33" i="1" s="1"/>
  <c r="J33" i="1"/>
  <c r="I33" i="1"/>
  <c r="H33" i="1"/>
  <c r="G33" i="1"/>
  <c r="F33" i="1"/>
  <c r="C33" i="1"/>
  <c r="B33" i="1"/>
  <c r="S32" i="1"/>
  <c r="R32" i="1"/>
  <c r="Q32" i="1"/>
  <c r="P32" i="1"/>
  <c r="E32" i="1"/>
  <c r="U32" i="1" s="1"/>
  <c r="V30" i="1"/>
  <c r="O30" i="1"/>
  <c r="N30" i="1"/>
  <c r="M30" i="1"/>
  <c r="L30" i="1"/>
  <c r="K30" i="1"/>
  <c r="J30" i="1"/>
  <c r="R30" i="1" s="1"/>
  <c r="I30" i="1"/>
  <c r="H30" i="1"/>
  <c r="G30" i="1"/>
  <c r="F30" i="1"/>
  <c r="E30" i="1"/>
  <c r="C30" i="1"/>
  <c r="B30" i="1"/>
  <c r="S29" i="1"/>
  <c r="R29" i="1"/>
  <c r="Q29" i="1"/>
  <c r="P29" i="1"/>
  <c r="E29" i="1"/>
  <c r="U29" i="1" s="1"/>
  <c r="S28" i="1"/>
  <c r="R28" i="1"/>
  <c r="Q28" i="1"/>
  <c r="P28" i="1"/>
  <c r="E28" i="1"/>
  <c r="U28" i="1" s="1"/>
  <c r="S27" i="1"/>
  <c r="R27" i="1"/>
  <c r="Q27" i="1"/>
  <c r="P27" i="1"/>
  <c r="E27" i="1"/>
  <c r="T27" i="1" s="1"/>
  <c r="U26" i="1"/>
  <c r="T26" i="1"/>
  <c r="S26" i="1"/>
  <c r="R26" i="1"/>
  <c r="Q26" i="1"/>
  <c r="P26" i="1"/>
  <c r="E26" i="1"/>
  <c r="W24" i="1"/>
  <c r="V24" i="1"/>
  <c r="O24" i="1"/>
  <c r="N24" i="1"/>
  <c r="M24" i="1"/>
  <c r="L24" i="1"/>
  <c r="K24" i="1"/>
  <c r="S24" i="1" s="1"/>
  <c r="J24" i="1"/>
  <c r="I24" i="1"/>
  <c r="H24" i="1"/>
  <c r="G24" i="1"/>
  <c r="F24" i="1"/>
  <c r="C24" i="1"/>
  <c r="B24" i="1"/>
  <c r="S23" i="1"/>
  <c r="R23" i="1"/>
  <c r="Q23" i="1"/>
  <c r="P23" i="1"/>
  <c r="E23" i="1"/>
  <c r="U23" i="1" s="1"/>
  <c r="S22" i="1"/>
  <c r="R22" i="1"/>
  <c r="Q22" i="1"/>
  <c r="P22" i="1"/>
  <c r="E22" i="1"/>
  <c r="T22" i="1" s="1"/>
  <c r="S21" i="1"/>
  <c r="R21" i="1"/>
  <c r="Q21" i="1"/>
  <c r="U21" i="1" s="1"/>
  <c r="P21" i="1"/>
  <c r="T21" i="1" s="1"/>
  <c r="E21" i="1"/>
  <c r="S20" i="1"/>
  <c r="R20" i="1"/>
  <c r="Q20" i="1"/>
  <c r="P20" i="1"/>
  <c r="E20" i="1"/>
  <c r="U20" i="1" s="1"/>
  <c r="S19" i="1"/>
  <c r="R19" i="1"/>
  <c r="Q19" i="1"/>
  <c r="P19" i="1"/>
  <c r="E19" i="1"/>
  <c r="U19" i="1" s="1"/>
  <c r="U18" i="1"/>
  <c r="S18" i="1"/>
  <c r="R18" i="1"/>
  <c r="Q18" i="1"/>
  <c r="P18" i="1"/>
  <c r="E18" i="1"/>
  <c r="T18" i="1" s="1"/>
  <c r="S17" i="1"/>
  <c r="R17" i="1"/>
  <c r="Q17" i="1"/>
  <c r="P17" i="1"/>
  <c r="T17" i="1" s="1"/>
  <c r="E17" i="1"/>
  <c r="V15" i="1"/>
  <c r="O15" i="1"/>
  <c r="N15" i="1"/>
  <c r="M15" i="1"/>
  <c r="L15" i="1"/>
  <c r="K15" i="1"/>
  <c r="J15" i="1"/>
  <c r="I15" i="1"/>
  <c r="H15" i="1"/>
  <c r="G15" i="1"/>
  <c r="F15" i="1"/>
  <c r="C15" i="1"/>
  <c r="B15" i="1"/>
  <c r="E15" i="1" s="1"/>
  <c r="S14" i="1"/>
  <c r="R14" i="1"/>
  <c r="Q14" i="1"/>
  <c r="P14" i="1"/>
  <c r="E14" i="1"/>
  <c r="T14" i="1" s="1"/>
  <c r="S13" i="1"/>
  <c r="R13" i="1"/>
  <c r="Q13" i="1"/>
  <c r="P13" i="1"/>
  <c r="T13" i="1" s="1"/>
  <c r="E13" i="1"/>
  <c r="S12" i="1"/>
  <c r="R12" i="1"/>
  <c r="Q12" i="1"/>
  <c r="P12" i="1"/>
  <c r="E12" i="1"/>
  <c r="U12" i="1" s="1"/>
  <c r="S11" i="1"/>
  <c r="R11" i="1"/>
  <c r="Q11" i="1"/>
  <c r="P11" i="1"/>
  <c r="E11" i="1"/>
  <c r="U10" i="1"/>
  <c r="S10" i="1"/>
  <c r="R10" i="1"/>
  <c r="Q10" i="1"/>
  <c r="P10" i="1"/>
  <c r="E10" i="1"/>
  <c r="S9" i="1"/>
  <c r="R9" i="1"/>
  <c r="Q9" i="1"/>
  <c r="U9" i="1" s="1"/>
  <c r="P9" i="1"/>
  <c r="E9" i="1"/>
  <c r="T9" i="1" s="1"/>
  <c r="U39" i="7" l="1"/>
  <c r="T39" i="7"/>
  <c r="T45" i="9"/>
  <c r="U45" i="9"/>
  <c r="T44" i="14"/>
  <c r="U44" i="14"/>
  <c r="U11" i="19"/>
  <c r="T11" i="19"/>
  <c r="U56" i="25"/>
  <c r="T56" i="25"/>
  <c r="U65" i="27"/>
  <c r="T65" i="27"/>
  <c r="U49" i="32"/>
  <c r="T49" i="32"/>
  <c r="U57" i="32"/>
  <c r="T57" i="32"/>
  <c r="T18" i="33"/>
  <c r="U18" i="33"/>
  <c r="U44" i="33"/>
  <c r="T44" i="33"/>
  <c r="T92" i="33"/>
  <c r="U92" i="33"/>
  <c r="U93" i="34"/>
  <c r="T93" i="34"/>
  <c r="T14" i="35"/>
  <c r="U14" i="35"/>
  <c r="U45" i="36"/>
  <c r="T45" i="36"/>
  <c r="U12" i="37"/>
  <c r="T12" i="37"/>
  <c r="T17" i="46"/>
  <c r="U17" i="46"/>
  <c r="T20" i="46"/>
  <c r="U20" i="46"/>
  <c r="T89" i="46"/>
  <c r="U89" i="46"/>
  <c r="U114" i="7"/>
  <c r="T114" i="7"/>
  <c r="E24" i="1"/>
  <c r="E33" i="1"/>
  <c r="U33" i="1" s="1"/>
  <c r="U48" i="1"/>
  <c r="T32" i="2"/>
  <c r="T36" i="2"/>
  <c r="U45" i="2"/>
  <c r="E72" i="2"/>
  <c r="U48" i="3"/>
  <c r="T62" i="3"/>
  <c r="T91" i="3"/>
  <c r="E15" i="4"/>
  <c r="U32" i="4"/>
  <c r="T49" i="4"/>
  <c r="E24" i="5"/>
  <c r="T51" i="5"/>
  <c r="U51" i="5"/>
  <c r="E72" i="5"/>
  <c r="T27" i="6"/>
  <c r="E40" i="6"/>
  <c r="U63" i="6"/>
  <c r="T63" i="6"/>
  <c r="U19" i="8"/>
  <c r="T19" i="8"/>
  <c r="U65" i="9"/>
  <c r="T65" i="9"/>
  <c r="U23" i="13"/>
  <c r="T23" i="13"/>
  <c r="U27" i="13"/>
  <c r="T27" i="13"/>
  <c r="U70" i="13"/>
  <c r="T70" i="13"/>
  <c r="U11" i="14"/>
  <c r="T11" i="14"/>
  <c r="T51" i="17"/>
  <c r="U51" i="17"/>
  <c r="U36" i="2"/>
  <c r="Q59" i="2"/>
  <c r="Q30" i="5"/>
  <c r="T62" i="5"/>
  <c r="U62" i="5"/>
  <c r="U11" i="1"/>
  <c r="U22" i="1"/>
  <c r="U27" i="1"/>
  <c r="P30" i="1"/>
  <c r="U52" i="1"/>
  <c r="U65" i="1"/>
  <c r="T69" i="1"/>
  <c r="R72" i="1"/>
  <c r="U92" i="1"/>
  <c r="U13" i="2"/>
  <c r="Q15" i="2"/>
  <c r="E30" i="2"/>
  <c r="Q33" i="2"/>
  <c r="U65" i="2"/>
  <c r="P66" i="2"/>
  <c r="S15" i="3"/>
  <c r="E30" i="3"/>
  <c r="Q33" i="3"/>
  <c r="U33" i="3" s="1"/>
  <c r="T36" i="3"/>
  <c r="U61" i="3"/>
  <c r="U90" i="3"/>
  <c r="U10" i="4"/>
  <c r="P30" i="4"/>
  <c r="Q40" i="4"/>
  <c r="U48" i="4"/>
  <c r="T65" i="4"/>
  <c r="U22" i="5"/>
  <c r="U42" i="5"/>
  <c r="U11" i="6"/>
  <c r="T11" i="6"/>
  <c r="U21" i="6"/>
  <c r="U36" i="6"/>
  <c r="U64" i="6"/>
  <c r="T90" i="6"/>
  <c r="T28" i="7"/>
  <c r="U27" i="8"/>
  <c r="T56" i="10"/>
  <c r="U56" i="10"/>
  <c r="T13" i="17"/>
  <c r="U13" i="17"/>
  <c r="U44" i="21"/>
  <c r="T44" i="21"/>
  <c r="P15" i="2"/>
  <c r="P33" i="2"/>
  <c r="U88" i="7"/>
  <c r="T88" i="7"/>
  <c r="U28" i="17"/>
  <c r="T28" i="17"/>
  <c r="P15" i="1"/>
  <c r="P71" i="1"/>
  <c r="P24" i="2"/>
  <c r="Q66" i="2"/>
  <c r="U20" i="3"/>
  <c r="P72" i="3"/>
  <c r="P15" i="4"/>
  <c r="P24" i="4"/>
  <c r="Q30" i="4"/>
  <c r="P72" i="4"/>
  <c r="P15" i="5"/>
  <c r="P33" i="5"/>
  <c r="P72" i="5"/>
  <c r="P15" i="6"/>
  <c r="U23" i="6"/>
  <c r="T23" i="6"/>
  <c r="U18" i="7"/>
  <c r="T18" i="7"/>
  <c r="U51" i="7"/>
  <c r="T51" i="7"/>
  <c r="P66" i="7"/>
  <c r="T12" i="11"/>
  <c r="U12" i="11"/>
  <c r="U56" i="11"/>
  <c r="T56" i="11"/>
  <c r="U20" i="25"/>
  <c r="T20" i="25"/>
  <c r="U14" i="1"/>
  <c r="Q30" i="1"/>
  <c r="T10" i="1"/>
  <c r="Q15" i="1"/>
  <c r="T20" i="1"/>
  <c r="P24" i="1"/>
  <c r="P33" i="1"/>
  <c r="T46" i="1"/>
  <c r="T51" i="1"/>
  <c r="Q66" i="1"/>
  <c r="E67" i="1"/>
  <c r="Q71" i="1"/>
  <c r="E72" i="1"/>
  <c r="U87" i="1"/>
  <c r="T90" i="1"/>
  <c r="T20" i="2"/>
  <c r="Q24" i="2"/>
  <c r="T52" i="2"/>
  <c r="E59" i="2"/>
  <c r="P72" i="2"/>
  <c r="U90" i="2"/>
  <c r="T93" i="2"/>
  <c r="T21" i="3"/>
  <c r="E24" i="3"/>
  <c r="U28" i="3"/>
  <c r="U32" i="3"/>
  <c r="Q72" i="3"/>
  <c r="T88" i="3"/>
  <c r="Q15" i="4"/>
  <c r="Q24" i="4"/>
  <c r="T36" i="4"/>
  <c r="U39" i="4"/>
  <c r="U64" i="4"/>
  <c r="Q72" i="4"/>
  <c r="T92" i="4"/>
  <c r="Q15" i="5"/>
  <c r="P24" i="5"/>
  <c r="U55" i="5"/>
  <c r="U88" i="5"/>
  <c r="U12" i="6"/>
  <c r="U29" i="6"/>
  <c r="P40" i="6"/>
  <c r="T48" i="6"/>
  <c r="U58" i="8"/>
  <c r="T58" i="8"/>
  <c r="T70" i="9"/>
  <c r="U70" i="9"/>
  <c r="U32" i="20"/>
  <c r="T32" i="20"/>
  <c r="U43" i="20"/>
  <c r="T43" i="20"/>
  <c r="T50" i="20"/>
  <c r="U50" i="20"/>
  <c r="Q53" i="1"/>
  <c r="Q24" i="1"/>
  <c r="U24" i="1" s="1"/>
  <c r="Q33" i="1"/>
  <c r="P40" i="1"/>
  <c r="U51" i="1"/>
  <c r="T70" i="1"/>
  <c r="T19" i="2"/>
  <c r="P40" i="2"/>
  <c r="T51" i="2"/>
  <c r="S66" i="2"/>
  <c r="Q72" i="2"/>
  <c r="T89" i="2"/>
  <c r="T27" i="3"/>
  <c r="T46" i="3"/>
  <c r="U64" i="3"/>
  <c r="U69" i="3"/>
  <c r="R72" i="3"/>
  <c r="U93" i="3"/>
  <c r="T14" i="4"/>
  <c r="R15" i="4"/>
  <c r="T23" i="4"/>
  <c r="R24" i="4"/>
  <c r="T29" i="4"/>
  <c r="P33" i="4"/>
  <c r="T38" i="4"/>
  <c r="U51" i="4"/>
  <c r="U55" i="4"/>
  <c r="T58" i="4"/>
  <c r="T63" i="4"/>
  <c r="P71" i="4"/>
  <c r="R72" i="4"/>
  <c r="U88" i="4"/>
  <c r="T91" i="4"/>
  <c r="T14" i="5"/>
  <c r="R15" i="5"/>
  <c r="T20" i="5"/>
  <c r="Q24" i="5"/>
  <c r="R33" i="5"/>
  <c r="Q40" i="5"/>
  <c r="U52" i="5"/>
  <c r="T52" i="5"/>
  <c r="U58" i="5"/>
  <c r="U65" i="5"/>
  <c r="R72" i="5"/>
  <c r="U91" i="5"/>
  <c r="T94" i="5"/>
  <c r="R15" i="6"/>
  <c r="Q33" i="6"/>
  <c r="U35" i="6"/>
  <c r="T35" i="6"/>
  <c r="Q73" i="6"/>
  <c r="P15" i="7"/>
  <c r="T19" i="7"/>
  <c r="U10" i="8"/>
  <c r="T10" i="8"/>
  <c r="U88" i="8"/>
  <c r="T88" i="8"/>
  <c r="U14" i="9"/>
  <c r="T14" i="9"/>
  <c r="T49" i="9"/>
  <c r="U49" i="9"/>
  <c r="T44" i="10"/>
  <c r="U44" i="10"/>
  <c r="T47" i="11"/>
  <c r="U47" i="11"/>
  <c r="U92" i="14"/>
  <c r="T92" i="14"/>
  <c r="U19" i="15"/>
  <c r="T19" i="15"/>
  <c r="U88" i="15"/>
  <c r="T88" i="15"/>
  <c r="U70" i="19"/>
  <c r="T70" i="19"/>
  <c r="U63" i="7"/>
  <c r="T63" i="7"/>
  <c r="Q72" i="1"/>
  <c r="U32" i="2"/>
  <c r="Q24" i="3"/>
  <c r="P33" i="3"/>
  <c r="P40" i="4"/>
  <c r="U19" i="11"/>
  <c r="T19" i="11"/>
  <c r="P66" i="1"/>
  <c r="R15" i="1"/>
  <c r="T19" i="1"/>
  <c r="S30" i="1"/>
  <c r="T45" i="1"/>
  <c r="U61" i="1"/>
  <c r="R66" i="1"/>
  <c r="R71" i="1"/>
  <c r="U13" i="1"/>
  <c r="S15" i="1"/>
  <c r="U17" i="1"/>
  <c r="R24" i="1"/>
  <c r="R33" i="1"/>
  <c r="T38" i="1"/>
  <c r="Q40" i="1"/>
  <c r="U43" i="1"/>
  <c r="E53" i="1"/>
  <c r="S66" i="1"/>
  <c r="S71" i="1"/>
  <c r="T21" i="2"/>
  <c r="S24" i="2"/>
  <c r="P30" i="2"/>
  <c r="Q40" i="2"/>
  <c r="E53" i="2"/>
  <c r="U57" i="2"/>
  <c r="E66" i="2"/>
  <c r="P30" i="3"/>
  <c r="P40" i="3"/>
  <c r="Q53" i="3"/>
  <c r="R67" i="3"/>
  <c r="P71" i="3"/>
  <c r="S72" i="3"/>
  <c r="S15" i="4"/>
  <c r="U19" i="4"/>
  <c r="E30" i="4"/>
  <c r="Q33" i="4"/>
  <c r="R67" i="4"/>
  <c r="T69" i="4"/>
  <c r="Q71" i="4"/>
  <c r="S72" i="4"/>
  <c r="U10" i="5"/>
  <c r="S15" i="5"/>
  <c r="P53" i="5"/>
  <c r="R24" i="6"/>
  <c r="Q66" i="6"/>
  <c r="E67" i="6"/>
  <c r="T12" i="7"/>
  <c r="U46" i="19"/>
  <c r="T46" i="19"/>
  <c r="T63" i="19"/>
  <c r="U63" i="19"/>
  <c r="U32" i="5"/>
  <c r="U36" i="5"/>
  <c r="S40" i="5"/>
  <c r="T44" i="5"/>
  <c r="T57" i="5"/>
  <c r="E59" i="5"/>
  <c r="P66" i="5"/>
  <c r="S71" i="5"/>
  <c r="T90" i="5"/>
  <c r="T20" i="6"/>
  <c r="P24" i="6"/>
  <c r="Q30" i="6"/>
  <c r="E33" i="6"/>
  <c r="U33" i="6" s="1"/>
  <c r="Q72" i="6"/>
  <c r="T92" i="6"/>
  <c r="T14" i="7"/>
  <c r="R15" i="7"/>
  <c r="T27" i="7"/>
  <c r="S33" i="7"/>
  <c r="T42" i="7"/>
  <c r="R71" i="7"/>
  <c r="T21" i="8"/>
  <c r="T26" i="8"/>
  <c r="Q30" i="8"/>
  <c r="U32" i="8"/>
  <c r="T61" i="8"/>
  <c r="T69" i="8"/>
  <c r="T90" i="8"/>
  <c r="U17" i="9"/>
  <c r="P24" i="9"/>
  <c r="Q30" i="9"/>
  <c r="T36" i="9"/>
  <c r="S40" i="9"/>
  <c r="U47" i="9"/>
  <c r="U63" i="9"/>
  <c r="T13" i="10"/>
  <c r="E15" i="10"/>
  <c r="T29" i="10"/>
  <c r="U32" i="10"/>
  <c r="P33" i="10"/>
  <c r="U42" i="10"/>
  <c r="T65" i="10"/>
  <c r="Q72" i="10"/>
  <c r="T10" i="11"/>
  <c r="T22" i="11"/>
  <c r="E24" i="11"/>
  <c r="U27" i="11"/>
  <c r="P30" i="11"/>
  <c r="T39" i="11"/>
  <c r="Q40" i="11"/>
  <c r="U45" i="11"/>
  <c r="T92" i="11"/>
  <c r="U92" i="11"/>
  <c r="P24" i="12"/>
  <c r="P66" i="12"/>
  <c r="T88" i="12"/>
  <c r="U88" i="12"/>
  <c r="P24" i="13"/>
  <c r="T94" i="13"/>
  <c r="U94" i="13"/>
  <c r="U62" i="14"/>
  <c r="Q72" i="14"/>
  <c r="Q30" i="15"/>
  <c r="U32" i="15"/>
  <c r="S71" i="15"/>
  <c r="U9" i="16"/>
  <c r="T57" i="16"/>
  <c r="U57" i="16"/>
  <c r="U91" i="16"/>
  <c r="E72" i="17"/>
  <c r="U20" i="18"/>
  <c r="T20" i="18"/>
  <c r="T58" i="18"/>
  <c r="U58" i="18"/>
  <c r="U11" i="20"/>
  <c r="P33" i="20"/>
  <c r="U89" i="21"/>
  <c r="T89" i="21"/>
  <c r="U13" i="22"/>
  <c r="T13" i="22"/>
  <c r="Q15" i="22"/>
  <c r="Q30" i="22"/>
  <c r="U32" i="22"/>
  <c r="T32" i="22"/>
  <c r="T61" i="22"/>
  <c r="U61" i="22"/>
  <c r="T48" i="27"/>
  <c r="U48" i="27"/>
  <c r="T62" i="27"/>
  <c r="U62" i="27"/>
  <c r="U93" i="31"/>
  <c r="T93" i="31"/>
  <c r="E40" i="5"/>
  <c r="Q66" i="5"/>
  <c r="E71" i="5"/>
  <c r="Q24" i="6"/>
  <c r="E66" i="6"/>
  <c r="S15" i="7"/>
  <c r="T20" i="7"/>
  <c r="U29" i="7"/>
  <c r="E33" i="7"/>
  <c r="T33" i="7" s="1"/>
  <c r="Q53" i="7"/>
  <c r="S71" i="7"/>
  <c r="P33" i="8"/>
  <c r="U11" i="9"/>
  <c r="T29" i="9"/>
  <c r="U32" i="9"/>
  <c r="E59" i="9"/>
  <c r="T62" i="9"/>
  <c r="P71" i="9"/>
  <c r="R72" i="9"/>
  <c r="T91" i="9"/>
  <c r="T9" i="10"/>
  <c r="T17" i="10"/>
  <c r="T21" i="10"/>
  <c r="E30" i="10"/>
  <c r="Q33" i="10"/>
  <c r="T37" i="10"/>
  <c r="T49" i="10"/>
  <c r="E66" i="10"/>
  <c r="R72" i="10"/>
  <c r="T88" i="10"/>
  <c r="Q30" i="11"/>
  <c r="T32" i="11"/>
  <c r="Q24" i="12"/>
  <c r="U24" i="12" s="1"/>
  <c r="U26" i="12"/>
  <c r="T26" i="12"/>
  <c r="U51" i="12"/>
  <c r="T55" i="12"/>
  <c r="U55" i="12"/>
  <c r="E71" i="12"/>
  <c r="T65" i="13"/>
  <c r="U65" i="13"/>
  <c r="Q71" i="13"/>
  <c r="Q15" i="14"/>
  <c r="T17" i="14"/>
  <c r="U17" i="14"/>
  <c r="T20" i="14"/>
  <c r="U20" i="14"/>
  <c r="T39" i="14"/>
  <c r="U39" i="14"/>
  <c r="E59" i="14"/>
  <c r="U63" i="14"/>
  <c r="T63" i="14"/>
  <c r="P71" i="14"/>
  <c r="P15" i="15"/>
  <c r="U10" i="16"/>
  <c r="T10" i="16"/>
  <c r="Q71" i="16"/>
  <c r="S72" i="16"/>
  <c r="U92" i="16"/>
  <c r="T92" i="16"/>
  <c r="U23" i="17"/>
  <c r="T23" i="17"/>
  <c r="U49" i="17"/>
  <c r="T62" i="18"/>
  <c r="U62" i="18"/>
  <c r="U9" i="19"/>
  <c r="U44" i="19"/>
  <c r="Q15" i="20"/>
  <c r="T27" i="20"/>
  <c r="U27" i="20"/>
  <c r="T63" i="20"/>
  <c r="U63" i="20"/>
  <c r="T11" i="21"/>
  <c r="U11" i="21"/>
  <c r="U39" i="21"/>
  <c r="T39" i="21"/>
  <c r="U52" i="21"/>
  <c r="T63" i="21"/>
  <c r="U63" i="21"/>
  <c r="T57" i="22"/>
  <c r="U57" i="22"/>
  <c r="S40" i="23"/>
  <c r="Q40" i="23"/>
  <c r="U11" i="24"/>
  <c r="T11" i="24"/>
  <c r="P72" i="8"/>
  <c r="P66" i="9"/>
  <c r="R67" i="9"/>
  <c r="Q71" i="9"/>
  <c r="P24" i="10"/>
  <c r="R33" i="10"/>
  <c r="P40" i="10"/>
  <c r="T18" i="12"/>
  <c r="U18" i="12"/>
  <c r="T36" i="12"/>
  <c r="U36" i="12"/>
  <c r="U11" i="13"/>
  <c r="T11" i="13"/>
  <c r="T22" i="13"/>
  <c r="U22" i="13"/>
  <c r="U90" i="13"/>
  <c r="T90" i="13"/>
  <c r="T43" i="14"/>
  <c r="U43" i="14"/>
  <c r="T56" i="14"/>
  <c r="U56" i="14"/>
  <c r="U91" i="14"/>
  <c r="T91" i="14"/>
  <c r="U64" i="15"/>
  <c r="T64" i="15"/>
  <c r="Q30" i="16"/>
  <c r="U32" i="16"/>
  <c r="R71" i="16"/>
  <c r="E15" i="17"/>
  <c r="Q33" i="17"/>
  <c r="T35" i="17"/>
  <c r="U50" i="17"/>
  <c r="T50" i="17"/>
  <c r="T65" i="19"/>
  <c r="U65" i="19"/>
  <c r="T52" i="20"/>
  <c r="U52" i="20"/>
  <c r="U21" i="21"/>
  <c r="T21" i="21"/>
  <c r="U43" i="21"/>
  <c r="T43" i="21"/>
  <c r="Q71" i="21"/>
  <c r="U14" i="23"/>
  <c r="T14" i="23"/>
  <c r="U48" i="24"/>
  <c r="T48" i="24"/>
  <c r="U35" i="26"/>
  <c r="T35" i="26"/>
  <c r="T20" i="28"/>
  <c r="U20" i="28"/>
  <c r="Q33" i="5"/>
  <c r="Q72" i="5"/>
  <c r="E73" i="5"/>
  <c r="Q15" i="6"/>
  <c r="E30" i="6"/>
  <c r="P33" i="6"/>
  <c r="Q71" i="6"/>
  <c r="E72" i="6"/>
  <c r="Q30" i="7"/>
  <c r="Q40" i="7"/>
  <c r="U52" i="7"/>
  <c r="P72" i="7"/>
  <c r="U89" i="7"/>
  <c r="U11" i="8"/>
  <c r="Q15" i="8"/>
  <c r="Q24" i="8"/>
  <c r="Q72" i="8"/>
  <c r="T10" i="9"/>
  <c r="T28" i="9"/>
  <c r="P15" i="10"/>
  <c r="Q40" i="10"/>
  <c r="Q71" i="10"/>
  <c r="E72" i="10"/>
  <c r="P24" i="11"/>
  <c r="P33" i="11"/>
  <c r="T36" i="11"/>
  <c r="T32" i="12"/>
  <c r="U32" i="12"/>
  <c r="U61" i="13"/>
  <c r="T61" i="13"/>
  <c r="E30" i="14"/>
  <c r="U13" i="15"/>
  <c r="T13" i="15"/>
  <c r="U21" i="16"/>
  <c r="T21" i="16"/>
  <c r="T28" i="16"/>
  <c r="U28" i="16"/>
  <c r="U63" i="17"/>
  <c r="T63" i="17"/>
  <c r="T56" i="20"/>
  <c r="U56" i="20"/>
  <c r="U88" i="21"/>
  <c r="T88" i="21"/>
  <c r="U26" i="22"/>
  <c r="T26" i="22"/>
  <c r="T50" i="22"/>
  <c r="U50" i="22"/>
  <c r="T90" i="24"/>
  <c r="U90" i="24"/>
  <c r="T19" i="26"/>
  <c r="U19" i="26"/>
  <c r="T91" i="29"/>
  <c r="U91" i="29"/>
  <c r="Q72" i="7"/>
  <c r="P40" i="8"/>
  <c r="P53" i="8"/>
  <c r="P15" i="11"/>
  <c r="Q24" i="11"/>
  <c r="U24" i="11" s="1"/>
  <c r="Q73" i="11"/>
  <c r="P33" i="12"/>
  <c r="U50" i="12"/>
  <c r="T50" i="12"/>
  <c r="T32" i="13"/>
  <c r="U32" i="13"/>
  <c r="T36" i="13"/>
  <c r="U36" i="13"/>
  <c r="U12" i="14"/>
  <c r="T12" i="14"/>
  <c r="U38" i="14"/>
  <c r="T38" i="14"/>
  <c r="U20" i="15"/>
  <c r="T20" i="15"/>
  <c r="U89" i="15"/>
  <c r="T89" i="15"/>
  <c r="U29" i="17"/>
  <c r="T29" i="17"/>
  <c r="U52" i="18"/>
  <c r="T52" i="18"/>
  <c r="T94" i="19"/>
  <c r="U94" i="19"/>
  <c r="U19" i="20"/>
  <c r="T19" i="20"/>
  <c r="T87" i="24"/>
  <c r="U87" i="24"/>
  <c r="U18" i="27"/>
  <c r="T18" i="27"/>
  <c r="T28" i="27"/>
  <c r="U28" i="27"/>
  <c r="S33" i="5"/>
  <c r="P40" i="5"/>
  <c r="T40" i="5" s="1"/>
  <c r="U46" i="5"/>
  <c r="P71" i="5"/>
  <c r="S72" i="5"/>
  <c r="U10" i="6"/>
  <c r="S15" i="6"/>
  <c r="U22" i="6"/>
  <c r="R33" i="6"/>
  <c r="Q53" i="6"/>
  <c r="U62" i="6"/>
  <c r="P66" i="6"/>
  <c r="S67" i="6"/>
  <c r="T70" i="6"/>
  <c r="P73" i="6"/>
  <c r="U94" i="6"/>
  <c r="P24" i="7"/>
  <c r="U32" i="7"/>
  <c r="P33" i="7"/>
  <c r="U44" i="7"/>
  <c r="U56" i="7"/>
  <c r="Q59" i="7"/>
  <c r="R72" i="7"/>
  <c r="E73" i="7"/>
  <c r="S15" i="8"/>
  <c r="U23" i="8"/>
  <c r="E33" i="8"/>
  <c r="Q40" i="8"/>
  <c r="T45" i="8"/>
  <c r="U63" i="8"/>
  <c r="P66" i="8"/>
  <c r="Q71" i="8"/>
  <c r="S72" i="8"/>
  <c r="Q15" i="9"/>
  <c r="U15" i="9" s="1"/>
  <c r="U27" i="9"/>
  <c r="Q33" i="9"/>
  <c r="P40" i="9"/>
  <c r="E71" i="9"/>
  <c r="T93" i="9"/>
  <c r="T19" i="10"/>
  <c r="P30" i="10"/>
  <c r="T39" i="10"/>
  <c r="S40" i="10"/>
  <c r="T51" i="10"/>
  <c r="E53" i="10"/>
  <c r="P66" i="10"/>
  <c r="P73" i="10"/>
  <c r="U90" i="10"/>
  <c r="U93" i="10"/>
  <c r="Q15" i="11"/>
  <c r="U15" i="11" s="1"/>
  <c r="T21" i="11"/>
  <c r="R33" i="11"/>
  <c r="Q66" i="11"/>
  <c r="U12" i="12"/>
  <c r="Q15" i="12"/>
  <c r="U17" i="12"/>
  <c r="T17" i="12"/>
  <c r="Q33" i="12"/>
  <c r="U63" i="12"/>
  <c r="T63" i="12"/>
  <c r="S72" i="12"/>
  <c r="U89" i="12"/>
  <c r="T89" i="12"/>
  <c r="T10" i="13"/>
  <c r="U10" i="13"/>
  <c r="U89" i="13"/>
  <c r="T89" i="13"/>
  <c r="U23" i="14"/>
  <c r="U35" i="14"/>
  <c r="T55" i="14"/>
  <c r="U55" i="14"/>
  <c r="Q66" i="14"/>
  <c r="U26" i="16"/>
  <c r="U58" i="16"/>
  <c r="T58" i="16"/>
  <c r="U14" i="17"/>
  <c r="T14" i="17"/>
  <c r="U58" i="17"/>
  <c r="T58" i="17"/>
  <c r="U14" i="18"/>
  <c r="T14" i="18"/>
  <c r="S24" i="18"/>
  <c r="R53" i="19"/>
  <c r="P72" i="19"/>
  <c r="U89" i="19"/>
  <c r="T89" i="19"/>
  <c r="U14" i="21"/>
  <c r="Q66" i="21"/>
  <c r="U17" i="22"/>
  <c r="U37" i="22"/>
  <c r="U62" i="22"/>
  <c r="T62" i="22"/>
  <c r="U20" i="23"/>
  <c r="T20" i="23"/>
  <c r="U50" i="23"/>
  <c r="T50" i="23"/>
  <c r="U36" i="24"/>
  <c r="T36" i="24"/>
  <c r="U89" i="25"/>
  <c r="T89" i="25"/>
  <c r="T49" i="28"/>
  <c r="U49" i="28"/>
  <c r="U21" i="29"/>
  <c r="T21" i="29"/>
  <c r="T29" i="29"/>
  <c r="U29" i="29"/>
  <c r="Q24" i="7"/>
  <c r="E30" i="7"/>
  <c r="Q33" i="7"/>
  <c r="P71" i="7"/>
  <c r="E24" i="8"/>
  <c r="Q66" i="8"/>
  <c r="E15" i="9"/>
  <c r="T20" i="10"/>
  <c r="T32" i="10"/>
  <c r="E40" i="10"/>
  <c r="E67" i="10"/>
  <c r="Q73" i="10"/>
  <c r="T57" i="11"/>
  <c r="U57" i="11"/>
  <c r="T64" i="11"/>
  <c r="U64" i="11"/>
  <c r="U13" i="12"/>
  <c r="T13" i="12"/>
  <c r="U27" i="12"/>
  <c r="T27" i="12"/>
  <c r="U42" i="12"/>
  <c r="T42" i="12"/>
  <c r="T48" i="13"/>
  <c r="U48" i="13"/>
  <c r="E24" i="14"/>
  <c r="T29" i="14"/>
  <c r="U29" i="14"/>
  <c r="U47" i="14"/>
  <c r="T47" i="14"/>
  <c r="T51" i="14"/>
  <c r="U51" i="14"/>
  <c r="U64" i="14"/>
  <c r="T64" i="14"/>
  <c r="T45" i="15"/>
  <c r="U45" i="15"/>
  <c r="T11" i="16"/>
  <c r="U11" i="16"/>
  <c r="P15" i="16"/>
  <c r="U20" i="16"/>
  <c r="T20" i="16"/>
  <c r="U27" i="16"/>
  <c r="T27" i="16"/>
  <c r="T93" i="16"/>
  <c r="U93" i="16"/>
  <c r="E24" i="17"/>
  <c r="T55" i="17"/>
  <c r="U55" i="17"/>
  <c r="Q53" i="18"/>
  <c r="E66" i="18"/>
  <c r="U32" i="19"/>
  <c r="T32" i="19"/>
  <c r="T37" i="19"/>
  <c r="U37" i="19"/>
  <c r="U64" i="20"/>
  <c r="T64" i="20"/>
  <c r="Q66" i="20"/>
  <c r="E15" i="21"/>
  <c r="E30" i="21"/>
  <c r="T46" i="28"/>
  <c r="U46" i="28"/>
  <c r="T69" i="17"/>
  <c r="E15" i="19"/>
  <c r="T21" i="22"/>
  <c r="E67" i="22"/>
  <c r="E40" i="23"/>
  <c r="E72" i="23"/>
  <c r="U13" i="27"/>
  <c r="T13" i="27"/>
  <c r="T36" i="27"/>
  <c r="U47" i="29"/>
  <c r="T47" i="29"/>
  <c r="E72" i="29"/>
  <c r="T22" i="30"/>
  <c r="U22" i="30"/>
  <c r="E33" i="30"/>
  <c r="E59" i="30"/>
  <c r="U14" i="31"/>
  <c r="T14" i="31"/>
  <c r="T44" i="31"/>
  <c r="U44" i="31"/>
  <c r="U87" i="32"/>
  <c r="T87" i="32"/>
  <c r="S66" i="34"/>
  <c r="Q66" i="34"/>
  <c r="U9" i="36"/>
  <c r="T9" i="36"/>
  <c r="T26" i="41"/>
  <c r="U26" i="41"/>
  <c r="U37" i="41"/>
  <c r="T37" i="41"/>
  <c r="U62" i="45"/>
  <c r="T62" i="45"/>
  <c r="T56" i="50"/>
  <c r="U56" i="50"/>
  <c r="T64" i="50"/>
  <c r="U64" i="50"/>
  <c r="T94" i="50"/>
  <c r="U94" i="50"/>
  <c r="U32" i="23"/>
  <c r="U36" i="23"/>
  <c r="Q53" i="23"/>
  <c r="Q66" i="23"/>
  <c r="P72" i="24"/>
  <c r="P24" i="25"/>
  <c r="T24" i="25" s="1"/>
  <c r="P33" i="25"/>
  <c r="U26" i="26"/>
  <c r="T26" i="26"/>
  <c r="U63" i="26"/>
  <c r="T63" i="26"/>
  <c r="Q72" i="26"/>
  <c r="U9" i="28"/>
  <c r="T9" i="28"/>
  <c r="P71" i="28"/>
  <c r="U62" i="31"/>
  <c r="T62" i="31"/>
  <c r="T88" i="31"/>
  <c r="U88" i="31"/>
  <c r="U17" i="32"/>
  <c r="T17" i="32"/>
  <c r="U21" i="32"/>
  <c r="T21" i="32"/>
  <c r="P72" i="32"/>
  <c r="U10" i="33"/>
  <c r="T10" i="33"/>
  <c r="U32" i="33"/>
  <c r="T32" i="33"/>
  <c r="U55" i="34"/>
  <c r="T55" i="34"/>
  <c r="U87" i="35"/>
  <c r="T87" i="35"/>
  <c r="S24" i="41"/>
  <c r="Q24" i="41"/>
  <c r="U62" i="43"/>
  <c r="T62" i="43"/>
  <c r="U61" i="11"/>
  <c r="E66" i="11"/>
  <c r="E71" i="11"/>
  <c r="P72" i="11"/>
  <c r="T88" i="11"/>
  <c r="U93" i="11"/>
  <c r="E24" i="12"/>
  <c r="U28" i="12"/>
  <c r="T37" i="12"/>
  <c r="U43" i="12"/>
  <c r="U65" i="12"/>
  <c r="P72" i="12"/>
  <c r="R73" i="12"/>
  <c r="U90" i="12"/>
  <c r="U12" i="13"/>
  <c r="Q24" i="13"/>
  <c r="E30" i="13"/>
  <c r="Q33" i="13"/>
  <c r="U33" i="13" s="1"/>
  <c r="U35" i="13"/>
  <c r="P66" i="13"/>
  <c r="T69" i="13"/>
  <c r="P71" i="13"/>
  <c r="R72" i="13"/>
  <c r="E15" i="14"/>
  <c r="T18" i="14"/>
  <c r="E33" i="14"/>
  <c r="U33" i="14" s="1"/>
  <c r="Q40" i="14"/>
  <c r="S71" i="14"/>
  <c r="U94" i="14"/>
  <c r="Q15" i="15"/>
  <c r="Q33" i="15"/>
  <c r="T49" i="15"/>
  <c r="P72" i="15"/>
  <c r="U90" i="15"/>
  <c r="T93" i="15"/>
  <c r="U12" i="16"/>
  <c r="U23" i="16"/>
  <c r="P40" i="16"/>
  <c r="T44" i="16"/>
  <c r="Q73" i="16"/>
  <c r="P30" i="17"/>
  <c r="S71" i="17"/>
  <c r="U22" i="18"/>
  <c r="U26" i="18"/>
  <c r="U29" i="18"/>
  <c r="P53" i="18"/>
  <c r="S72" i="18"/>
  <c r="U13" i="19"/>
  <c r="U17" i="19"/>
  <c r="Q66" i="19"/>
  <c r="P71" i="19"/>
  <c r="R15" i="20"/>
  <c r="Q24" i="20"/>
  <c r="T28" i="20"/>
  <c r="Q53" i="20"/>
  <c r="E67" i="20"/>
  <c r="Q73" i="20"/>
  <c r="S33" i="21"/>
  <c r="T55" i="21"/>
  <c r="E71" i="21"/>
  <c r="Q73" i="21"/>
  <c r="U21" i="22"/>
  <c r="T22" i="22"/>
  <c r="E24" i="22"/>
  <c r="E30" i="22"/>
  <c r="P33" i="22"/>
  <c r="T33" i="22" s="1"/>
  <c r="S40" i="22"/>
  <c r="E66" i="22"/>
  <c r="E71" i="22"/>
  <c r="P15" i="23"/>
  <c r="E30" i="23"/>
  <c r="Q33" i="23"/>
  <c r="S71" i="23"/>
  <c r="P24" i="24"/>
  <c r="P71" i="24"/>
  <c r="E73" i="24"/>
  <c r="Q71" i="25"/>
  <c r="E72" i="25"/>
  <c r="T55" i="26"/>
  <c r="U55" i="26"/>
  <c r="P33" i="27"/>
  <c r="U45" i="28"/>
  <c r="T45" i="28"/>
  <c r="T20" i="29"/>
  <c r="U20" i="29"/>
  <c r="U90" i="29"/>
  <c r="T90" i="29"/>
  <c r="U55" i="30"/>
  <c r="T55" i="30"/>
  <c r="U45" i="32"/>
  <c r="T45" i="32"/>
  <c r="U48" i="32"/>
  <c r="T48" i="32"/>
  <c r="T70" i="32"/>
  <c r="U70" i="32"/>
  <c r="U28" i="33"/>
  <c r="T28" i="33"/>
  <c r="U64" i="33"/>
  <c r="T64" i="33"/>
  <c r="U50" i="35"/>
  <c r="T50" i="35"/>
  <c r="T55" i="35"/>
  <c r="U55" i="35"/>
  <c r="U12" i="38"/>
  <c r="T12" i="38"/>
  <c r="E59" i="38"/>
  <c r="T59" i="38" s="1"/>
  <c r="T27" i="39"/>
  <c r="U27" i="39"/>
  <c r="U94" i="39"/>
  <c r="T94" i="39"/>
  <c r="T14" i="40"/>
  <c r="U14" i="40"/>
  <c r="Q72" i="11"/>
  <c r="U35" i="12"/>
  <c r="T56" i="12"/>
  <c r="T64" i="12"/>
  <c r="E66" i="12"/>
  <c r="Q72" i="12"/>
  <c r="Q15" i="13"/>
  <c r="U28" i="13"/>
  <c r="U37" i="13"/>
  <c r="P40" i="13"/>
  <c r="T40" i="13" s="1"/>
  <c r="T44" i="13"/>
  <c r="T56" i="13"/>
  <c r="U62" i="13"/>
  <c r="Q66" i="13"/>
  <c r="U91" i="13"/>
  <c r="U13" i="14"/>
  <c r="P30" i="14"/>
  <c r="U52" i="14"/>
  <c r="U65" i="14"/>
  <c r="T93" i="14"/>
  <c r="T14" i="15"/>
  <c r="U21" i="15"/>
  <c r="P24" i="15"/>
  <c r="Q53" i="15"/>
  <c r="T22" i="16"/>
  <c r="U48" i="16"/>
  <c r="Q59" i="16"/>
  <c r="U64" i="16"/>
  <c r="Q30" i="17"/>
  <c r="P15" i="18"/>
  <c r="P33" i="18"/>
  <c r="Q71" i="18"/>
  <c r="Q33" i="19"/>
  <c r="Q71" i="19"/>
  <c r="Q59" i="21"/>
  <c r="P67" i="21"/>
  <c r="P72" i="21"/>
  <c r="Q33" i="22"/>
  <c r="Q15" i="23"/>
  <c r="P24" i="23"/>
  <c r="P40" i="24"/>
  <c r="U65" i="25"/>
  <c r="T65" i="25"/>
  <c r="T21" i="26"/>
  <c r="U21" i="26"/>
  <c r="P30" i="26"/>
  <c r="U92" i="26"/>
  <c r="T92" i="26"/>
  <c r="Q33" i="27"/>
  <c r="U35" i="27"/>
  <c r="T35" i="27"/>
  <c r="Q66" i="27"/>
  <c r="T13" i="29"/>
  <c r="U13" i="29"/>
  <c r="T17" i="29"/>
  <c r="U17" i="29"/>
  <c r="T46" i="29"/>
  <c r="U46" i="29"/>
  <c r="U21" i="30"/>
  <c r="T21" i="30"/>
  <c r="T13" i="31"/>
  <c r="U13" i="31"/>
  <c r="T28" i="31"/>
  <c r="U28" i="31"/>
  <c r="U11" i="32"/>
  <c r="T11" i="32"/>
  <c r="U56" i="33"/>
  <c r="T56" i="33"/>
  <c r="U88" i="37"/>
  <c r="T88" i="37"/>
  <c r="T9" i="38"/>
  <c r="U9" i="38"/>
  <c r="U56" i="38"/>
  <c r="T56" i="38"/>
  <c r="T63" i="38"/>
  <c r="U63" i="38"/>
  <c r="U91" i="38"/>
  <c r="T91" i="38"/>
  <c r="T12" i="39"/>
  <c r="U12" i="39"/>
  <c r="R72" i="11"/>
  <c r="E33" i="12"/>
  <c r="U33" i="12" s="1"/>
  <c r="P40" i="12"/>
  <c r="R72" i="12"/>
  <c r="Q40" i="13"/>
  <c r="R71" i="13"/>
  <c r="Q30" i="14"/>
  <c r="S40" i="14"/>
  <c r="S15" i="15"/>
  <c r="S33" i="15"/>
  <c r="P40" i="15"/>
  <c r="S15" i="16"/>
  <c r="S33" i="16"/>
  <c r="R40" i="16"/>
  <c r="P72" i="16"/>
  <c r="Q15" i="17"/>
  <c r="Q24" i="17"/>
  <c r="P72" i="20"/>
  <c r="S40" i="21"/>
  <c r="S73" i="21"/>
  <c r="R33" i="22"/>
  <c r="R15" i="23"/>
  <c r="S33" i="23"/>
  <c r="P40" i="23"/>
  <c r="P72" i="23"/>
  <c r="P15" i="24"/>
  <c r="T15" i="24" s="1"/>
  <c r="S30" i="24"/>
  <c r="T32" i="24"/>
  <c r="Q40" i="24"/>
  <c r="P66" i="24"/>
  <c r="R71" i="24"/>
  <c r="S33" i="25"/>
  <c r="P40" i="25"/>
  <c r="T39" i="26"/>
  <c r="U39" i="26"/>
  <c r="T43" i="26"/>
  <c r="U43" i="26"/>
  <c r="Q71" i="26"/>
  <c r="R33" i="27"/>
  <c r="U87" i="27"/>
  <c r="T87" i="27"/>
  <c r="P30" i="28"/>
  <c r="T30" i="28" s="1"/>
  <c r="P33" i="29"/>
  <c r="U36" i="29"/>
  <c r="T36" i="29"/>
  <c r="U32" i="31"/>
  <c r="T32" i="31"/>
  <c r="T94" i="31"/>
  <c r="U94" i="31"/>
  <c r="T58" i="32"/>
  <c r="U58" i="32"/>
  <c r="U9" i="33"/>
  <c r="T9" i="33"/>
  <c r="T14" i="34"/>
  <c r="U14" i="34"/>
  <c r="T21" i="34"/>
  <c r="U21" i="34"/>
  <c r="U69" i="11"/>
  <c r="S72" i="11"/>
  <c r="T14" i="12"/>
  <c r="P30" i="12"/>
  <c r="Q40" i="12"/>
  <c r="P71" i="12"/>
  <c r="S15" i="13"/>
  <c r="E24" i="13"/>
  <c r="R40" i="13"/>
  <c r="S71" i="13"/>
  <c r="P24" i="14"/>
  <c r="P67" i="14"/>
  <c r="E15" i="15"/>
  <c r="Q40" i="15"/>
  <c r="E33" i="16"/>
  <c r="S40" i="16"/>
  <c r="S67" i="16"/>
  <c r="P71" i="16"/>
  <c r="E73" i="16"/>
  <c r="Q40" i="17"/>
  <c r="P72" i="17"/>
  <c r="S73" i="17"/>
  <c r="T92" i="17"/>
  <c r="R15" i="18"/>
  <c r="T19" i="18"/>
  <c r="Q24" i="18"/>
  <c r="R33" i="18"/>
  <c r="P40" i="18"/>
  <c r="T51" i="18"/>
  <c r="E59" i="18"/>
  <c r="S71" i="18"/>
  <c r="T10" i="19"/>
  <c r="Q15" i="19"/>
  <c r="U15" i="19" s="1"/>
  <c r="P24" i="19"/>
  <c r="P30" i="19"/>
  <c r="T45" i="19"/>
  <c r="U51" i="19"/>
  <c r="T64" i="19"/>
  <c r="E66" i="19"/>
  <c r="T69" i="19"/>
  <c r="Q73" i="19"/>
  <c r="U73" i="19" s="1"/>
  <c r="T12" i="20"/>
  <c r="T18" i="20"/>
  <c r="E33" i="20"/>
  <c r="T36" i="20"/>
  <c r="T42" i="20"/>
  <c r="T51" i="20"/>
  <c r="E53" i="20"/>
  <c r="E66" i="20"/>
  <c r="Q72" i="20"/>
  <c r="U89" i="20"/>
  <c r="U92" i="20"/>
  <c r="T20" i="21"/>
  <c r="U27" i="21"/>
  <c r="P30" i="21"/>
  <c r="T38" i="21"/>
  <c r="E40" i="21"/>
  <c r="U58" i="21"/>
  <c r="R67" i="21"/>
  <c r="R72" i="21"/>
  <c r="E73" i="21"/>
  <c r="T12" i="22"/>
  <c r="U18" i="22"/>
  <c r="S33" i="22"/>
  <c r="U38" i="22"/>
  <c r="U42" i="22"/>
  <c r="U45" i="22"/>
  <c r="U69" i="22"/>
  <c r="Q72" i="22"/>
  <c r="T91" i="22"/>
  <c r="S15" i="23"/>
  <c r="T19" i="23"/>
  <c r="T56" i="23"/>
  <c r="Q72" i="23"/>
  <c r="U23" i="24"/>
  <c r="T35" i="24"/>
  <c r="T62" i="24"/>
  <c r="Q66" i="24"/>
  <c r="U69" i="24"/>
  <c r="S71" i="24"/>
  <c r="Q15" i="25"/>
  <c r="U15" i="25" s="1"/>
  <c r="T19" i="25"/>
  <c r="P30" i="25"/>
  <c r="T39" i="25"/>
  <c r="T94" i="25"/>
  <c r="U32" i="26"/>
  <c r="T36" i="26"/>
  <c r="U36" i="26"/>
  <c r="R71" i="26"/>
  <c r="E72" i="26"/>
  <c r="T17" i="27"/>
  <c r="Q24" i="27"/>
  <c r="T26" i="27"/>
  <c r="U26" i="27"/>
  <c r="U36" i="27"/>
  <c r="U63" i="27"/>
  <c r="T63" i="27"/>
  <c r="R73" i="27"/>
  <c r="Q15" i="28"/>
  <c r="U21" i="28"/>
  <c r="T21" i="28"/>
  <c r="T90" i="28"/>
  <c r="T94" i="28"/>
  <c r="U94" i="28"/>
  <c r="U26" i="31"/>
  <c r="U45" i="31"/>
  <c r="T45" i="31"/>
  <c r="T49" i="31"/>
  <c r="U49" i="31"/>
  <c r="U39" i="32"/>
  <c r="T39" i="32"/>
  <c r="U88" i="32"/>
  <c r="T88" i="32"/>
  <c r="U48" i="33"/>
  <c r="T48" i="33"/>
  <c r="T18" i="34"/>
  <c r="U18" i="34"/>
  <c r="S30" i="37"/>
  <c r="Q30" i="37"/>
  <c r="R40" i="12"/>
  <c r="T51" i="12"/>
  <c r="Q71" i="12"/>
  <c r="E72" i="12"/>
  <c r="E15" i="13"/>
  <c r="P30" i="13"/>
  <c r="S40" i="13"/>
  <c r="E66" i="13"/>
  <c r="E71" i="13"/>
  <c r="P15" i="14"/>
  <c r="T15" i="14" s="1"/>
  <c r="Q24" i="14"/>
  <c r="P33" i="14"/>
  <c r="P72" i="14"/>
  <c r="P30" i="16"/>
  <c r="E59" i="16"/>
  <c r="R72" i="16"/>
  <c r="S15" i="17"/>
  <c r="E30" i="17"/>
  <c r="U30" i="17" s="1"/>
  <c r="P33" i="17"/>
  <c r="R40" i="17"/>
  <c r="Q72" i="17"/>
  <c r="S15" i="18"/>
  <c r="S33" i="18"/>
  <c r="Q40" i="18"/>
  <c r="Q66" i="18"/>
  <c r="R15" i="19"/>
  <c r="Q24" i="19"/>
  <c r="E33" i="19"/>
  <c r="P40" i="19"/>
  <c r="E71" i="19"/>
  <c r="R73" i="19"/>
  <c r="P30" i="20"/>
  <c r="Q15" i="21"/>
  <c r="Q30" i="21"/>
  <c r="P66" i="21"/>
  <c r="P71" i="21"/>
  <c r="S72" i="21"/>
  <c r="P24" i="22"/>
  <c r="E33" i="22"/>
  <c r="P53" i="22"/>
  <c r="P66" i="22"/>
  <c r="R67" i="22"/>
  <c r="P71" i="22"/>
  <c r="R72" i="22"/>
  <c r="T13" i="23"/>
  <c r="E15" i="23"/>
  <c r="P30" i="23"/>
  <c r="T49" i="23"/>
  <c r="R72" i="23"/>
  <c r="T10" i="24"/>
  <c r="P33" i="24"/>
  <c r="R15" i="25"/>
  <c r="Q30" i="25"/>
  <c r="U88" i="25"/>
  <c r="T44" i="26"/>
  <c r="U48" i="26"/>
  <c r="U51" i="26"/>
  <c r="Q66" i="26"/>
  <c r="T47" i="27"/>
  <c r="U88" i="27"/>
  <c r="U91" i="27"/>
  <c r="U10" i="28"/>
  <c r="R15" i="28"/>
  <c r="U26" i="28"/>
  <c r="U29" i="28"/>
  <c r="U37" i="28"/>
  <c r="U52" i="28"/>
  <c r="T57" i="28"/>
  <c r="U62" i="28"/>
  <c r="U65" i="28"/>
  <c r="U87" i="28"/>
  <c r="T87" i="28"/>
  <c r="T91" i="28"/>
  <c r="U91" i="28"/>
  <c r="Q24" i="29"/>
  <c r="T26" i="29"/>
  <c r="U26" i="29"/>
  <c r="T62" i="29"/>
  <c r="U62" i="29"/>
  <c r="U12" i="30"/>
  <c r="T12" i="30"/>
  <c r="S33" i="30"/>
  <c r="U27" i="31"/>
  <c r="T27" i="31"/>
  <c r="Q40" i="31"/>
  <c r="U63" i="31"/>
  <c r="T63" i="31"/>
  <c r="U92" i="31"/>
  <c r="Q24" i="32"/>
  <c r="U29" i="32"/>
  <c r="T29" i="32"/>
  <c r="E53" i="32"/>
  <c r="U22" i="33"/>
  <c r="T22" i="33"/>
  <c r="U18" i="35"/>
  <c r="T18" i="35"/>
  <c r="P15" i="33"/>
  <c r="P24" i="33"/>
  <c r="P33" i="33"/>
  <c r="T9" i="34"/>
  <c r="U9" i="34"/>
  <c r="U39" i="34"/>
  <c r="T39" i="34"/>
  <c r="U51" i="34"/>
  <c r="T51" i="34"/>
  <c r="P59" i="34"/>
  <c r="U62" i="36"/>
  <c r="T62" i="36"/>
  <c r="U45" i="37"/>
  <c r="T45" i="37"/>
  <c r="U51" i="37"/>
  <c r="T51" i="37"/>
  <c r="U49" i="38"/>
  <c r="T49" i="38"/>
  <c r="U58" i="39"/>
  <c r="T58" i="39"/>
  <c r="U14" i="41"/>
  <c r="T14" i="41"/>
  <c r="T47" i="43"/>
  <c r="U47" i="43"/>
  <c r="P30" i="30"/>
  <c r="Q15" i="31"/>
  <c r="U15" i="31" s="1"/>
  <c r="P67" i="32"/>
  <c r="Q24" i="33"/>
  <c r="Q53" i="33"/>
  <c r="T87" i="33"/>
  <c r="U87" i="33"/>
  <c r="U28" i="34"/>
  <c r="T28" i="34"/>
  <c r="P40" i="34"/>
  <c r="T64" i="35"/>
  <c r="U64" i="35"/>
  <c r="E67" i="35"/>
  <c r="E71" i="35"/>
  <c r="T28" i="36"/>
  <c r="U28" i="36"/>
  <c r="U37" i="36"/>
  <c r="T37" i="36"/>
  <c r="U91" i="36"/>
  <c r="T91" i="36"/>
  <c r="U26" i="39"/>
  <c r="T26" i="39"/>
  <c r="U65" i="39"/>
  <c r="T65" i="39"/>
  <c r="T93" i="40"/>
  <c r="U93" i="40"/>
  <c r="U23" i="49"/>
  <c r="T23" i="49"/>
  <c r="Q66" i="25"/>
  <c r="T70" i="25"/>
  <c r="U90" i="25"/>
  <c r="U93" i="25"/>
  <c r="E24" i="26"/>
  <c r="R33" i="26"/>
  <c r="P40" i="26"/>
  <c r="E53" i="26"/>
  <c r="T56" i="26"/>
  <c r="P72" i="26"/>
  <c r="U93" i="26"/>
  <c r="E24" i="27"/>
  <c r="T27" i="27"/>
  <c r="T42" i="27"/>
  <c r="U64" i="27"/>
  <c r="E66" i="27"/>
  <c r="U13" i="28"/>
  <c r="T19" i="28"/>
  <c r="U22" i="28"/>
  <c r="Q30" i="28"/>
  <c r="T42" i="28"/>
  <c r="T51" i="28"/>
  <c r="E15" i="29"/>
  <c r="T35" i="29"/>
  <c r="U37" i="29"/>
  <c r="Q40" i="29"/>
  <c r="T48" i="29"/>
  <c r="U13" i="30"/>
  <c r="E15" i="30"/>
  <c r="E24" i="30"/>
  <c r="U24" i="30" s="1"/>
  <c r="T47" i="30"/>
  <c r="T50" i="30"/>
  <c r="U61" i="30"/>
  <c r="Q67" i="30"/>
  <c r="Q71" i="30"/>
  <c r="E73" i="30"/>
  <c r="E30" i="31"/>
  <c r="T38" i="31"/>
  <c r="E40" i="31"/>
  <c r="T50" i="31"/>
  <c r="U64" i="31"/>
  <c r="U35" i="32"/>
  <c r="P40" i="32"/>
  <c r="P71" i="32"/>
  <c r="E73" i="32"/>
  <c r="E30" i="33"/>
  <c r="U30" i="33" s="1"/>
  <c r="T63" i="33"/>
  <c r="U63" i="33"/>
  <c r="U92" i="34"/>
  <c r="T92" i="34"/>
  <c r="Q30" i="35"/>
  <c r="U46" i="35"/>
  <c r="T46" i="35"/>
  <c r="U57" i="36"/>
  <c r="T57" i="36"/>
  <c r="Q59" i="36"/>
  <c r="E71" i="37"/>
  <c r="T87" i="37"/>
  <c r="U87" i="37"/>
  <c r="T18" i="38"/>
  <c r="U18" i="38"/>
  <c r="T38" i="38"/>
  <c r="U38" i="38"/>
  <c r="T45" i="38"/>
  <c r="U45" i="38"/>
  <c r="T90" i="38"/>
  <c r="U90" i="38"/>
  <c r="U18" i="39"/>
  <c r="T18" i="39"/>
  <c r="U42" i="39"/>
  <c r="T42" i="39"/>
  <c r="E30" i="40"/>
  <c r="U35" i="40"/>
  <c r="T35" i="40"/>
  <c r="U63" i="40"/>
  <c r="T63" i="40"/>
  <c r="U70" i="40"/>
  <c r="T70" i="40"/>
  <c r="U47" i="42"/>
  <c r="T47" i="42"/>
  <c r="U61" i="42"/>
  <c r="T61" i="42"/>
  <c r="U65" i="48"/>
  <c r="T65" i="48"/>
  <c r="T64" i="49"/>
  <c r="U64" i="49"/>
  <c r="U18" i="50"/>
  <c r="T18" i="50"/>
  <c r="Q72" i="29"/>
  <c r="Q33" i="31"/>
  <c r="Q72" i="31"/>
  <c r="P30" i="32"/>
  <c r="Q71" i="32"/>
  <c r="Q40" i="33"/>
  <c r="U40" i="33" s="1"/>
  <c r="U58" i="33"/>
  <c r="T58" i="33"/>
  <c r="P72" i="33"/>
  <c r="T21" i="35"/>
  <c r="U21" i="35"/>
  <c r="T28" i="35"/>
  <c r="U28" i="35"/>
  <c r="U46" i="36"/>
  <c r="T46" i="36"/>
  <c r="U22" i="37"/>
  <c r="T22" i="37"/>
  <c r="U26" i="37"/>
  <c r="T26" i="37"/>
  <c r="U44" i="37"/>
  <c r="T44" i="37"/>
  <c r="U13" i="38"/>
  <c r="T13" i="38"/>
  <c r="P72" i="38"/>
  <c r="U58" i="40"/>
  <c r="T58" i="40"/>
  <c r="T13" i="42"/>
  <c r="U13" i="42"/>
  <c r="T89" i="42"/>
  <c r="U89" i="42"/>
  <c r="T50" i="48"/>
  <c r="U50" i="48"/>
  <c r="U19" i="49"/>
  <c r="T19" i="49"/>
  <c r="S40" i="25"/>
  <c r="T51" i="25"/>
  <c r="Q53" i="25"/>
  <c r="E71" i="25"/>
  <c r="Q30" i="26"/>
  <c r="R40" i="26"/>
  <c r="P71" i="26"/>
  <c r="R72" i="26"/>
  <c r="E15" i="27"/>
  <c r="U20" i="27"/>
  <c r="P30" i="27"/>
  <c r="E33" i="27"/>
  <c r="T33" i="27" s="1"/>
  <c r="R72" i="27"/>
  <c r="P24" i="28"/>
  <c r="S30" i="28"/>
  <c r="Q33" i="28"/>
  <c r="P40" i="28"/>
  <c r="P66" i="28"/>
  <c r="T10" i="29"/>
  <c r="S40" i="29"/>
  <c r="T69" i="29"/>
  <c r="R72" i="29"/>
  <c r="P66" i="30"/>
  <c r="E15" i="31"/>
  <c r="R33" i="31"/>
  <c r="R71" i="32"/>
  <c r="E72" i="32"/>
  <c r="E33" i="33"/>
  <c r="T33" i="33" s="1"/>
  <c r="R40" i="33"/>
  <c r="U46" i="33"/>
  <c r="T46" i="33"/>
  <c r="U27" i="34"/>
  <c r="T27" i="34"/>
  <c r="U63" i="34"/>
  <c r="T63" i="34"/>
  <c r="S67" i="34"/>
  <c r="P33" i="35"/>
  <c r="T21" i="36"/>
  <c r="E71" i="36"/>
  <c r="U90" i="36"/>
  <c r="T90" i="36"/>
  <c r="U64" i="38"/>
  <c r="T64" i="38"/>
  <c r="U13" i="39"/>
  <c r="T13" i="39"/>
  <c r="U32" i="39"/>
  <c r="T19" i="40"/>
  <c r="U19" i="40"/>
  <c r="S40" i="41"/>
  <c r="U28" i="42"/>
  <c r="T28" i="42"/>
  <c r="T42" i="44"/>
  <c r="U42" i="44"/>
  <c r="U20" i="47"/>
  <c r="T20" i="47"/>
  <c r="E66" i="25"/>
  <c r="S73" i="25"/>
  <c r="T32" i="26"/>
  <c r="P66" i="26"/>
  <c r="T10" i="27"/>
  <c r="Q30" i="27"/>
  <c r="T32" i="27"/>
  <c r="Q40" i="27"/>
  <c r="T10" i="28"/>
  <c r="R53" i="28"/>
  <c r="E71" i="28"/>
  <c r="P73" i="28"/>
  <c r="P24" i="29"/>
  <c r="T24" i="29" s="1"/>
  <c r="Q30" i="29"/>
  <c r="U32" i="29"/>
  <c r="P66" i="29"/>
  <c r="R67" i="29"/>
  <c r="P71" i="29"/>
  <c r="S72" i="29"/>
  <c r="R33" i="30"/>
  <c r="P66" i="31"/>
  <c r="P71" i="31"/>
  <c r="S72" i="31"/>
  <c r="P15" i="32"/>
  <c r="P24" i="32"/>
  <c r="T36" i="32"/>
  <c r="S40" i="32"/>
  <c r="U27" i="33"/>
  <c r="P30" i="33"/>
  <c r="T36" i="33"/>
  <c r="S40" i="33"/>
  <c r="Q59" i="33"/>
  <c r="P71" i="33"/>
  <c r="R72" i="33"/>
  <c r="U10" i="34"/>
  <c r="T13" i="34"/>
  <c r="U19" i="34"/>
  <c r="T19" i="34"/>
  <c r="E15" i="35"/>
  <c r="Q53" i="35"/>
  <c r="U56" i="35"/>
  <c r="T56" i="35"/>
  <c r="U10" i="36"/>
  <c r="P40" i="36"/>
  <c r="U63" i="36"/>
  <c r="T63" i="36"/>
  <c r="T65" i="36"/>
  <c r="R73" i="36"/>
  <c r="T18" i="37"/>
  <c r="U18" i="37"/>
  <c r="U32" i="37"/>
  <c r="T32" i="37"/>
  <c r="U52" i="37"/>
  <c r="T52" i="37"/>
  <c r="T56" i="37"/>
  <c r="U56" i="37"/>
  <c r="U32" i="38"/>
  <c r="T32" i="38"/>
  <c r="T37" i="38"/>
  <c r="U37" i="38"/>
  <c r="U10" i="39"/>
  <c r="U17" i="39"/>
  <c r="T17" i="39"/>
  <c r="R30" i="39"/>
  <c r="P33" i="39"/>
  <c r="T36" i="39"/>
  <c r="U36" i="39"/>
  <c r="P72" i="39"/>
  <c r="R73" i="39"/>
  <c r="U50" i="41"/>
  <c r="T50" i="41"/>
  <c r="T94" i="41"/>
  <c r="U94" i="41"/>
  <c r="U70" i="44"/>
  <c r="T70" i="44"/>
  <c r="U23" i="46"/>
  <c r="T23" i="46"/>
  <c r="U52" i="47"/>
  <c r="T52" i="47"/>
  <c r="E67" i="34"/>
  <c r="E24" i="35"/>
  <c r="Q72" i="35"/>
  <c r="E73" i="35"/>
  <c r="Q15" i="36"/>
  <c r="T32" i="36"/>
  <c r="P72" i="36"/>
  <c r="Q53" i="37"/>
  <c r="P33" i="38"/>
  <c r="E40" i="38"/>
  <c r="E40" i="39"/>
  <c r="U11" i="40"/>
  <c r="T11" i="40"/>
  <c r="U29" i="40"/>
  <c r="T29" i="40"/>
  <c r="E33" i="40"/>
  <c r="Q59" i="40"/>
  <c r="Q15" i="41"/>
  <c r="U43" i="41"/>
  <c r="T43" i="41"/>
  <c r="Q72" i="41"/>
  <c r="T91" i="41"/>
  <c r="U91" i="41"/>
  <c r="U36" i="42"/>
  <c r="T36" i="42"/>
  <c r="U63" i="42"/>
  <c r="T63" i="42"/>
  <c r="T17" i="43"/>
  <c r="U17" i="43"/>
  <c r="U52" i="43"/>
  <c r="T52" i="43"/>
  <c r="T22" i="44"/>
  <c r="T64" i="44"/>
  <c r="U64" i="44"/>
  <c r="T42" i="45"/>
  <c r="U42" i="45"/>
  <c r="U45" i="45"/>
  <c r="T45" i="45"/>
  <c r="U64" i="46"/>
  <c r="T64" i="46"/>
  <c r="U13" i="48"/>
  <c r="T29" i="48"/>
  <c r="Q15" i="50"/>
  <c r="T32" i="50"/>
  <c r="T46" i="50"/>
  <c r="U21" i="51"/>
  <c r="T21" i="51"/>
  <c r="P33" i="37"/>
  <c r="P72" i="37"/>
  <c r="Q33" i="38"/>
  <c r="P71" i="38"/>
  <c r="P66" i="39"/>
  <c r="Q24" i="40"/>
  <c r="U26" i="40"/>
  <c r="T26" i="40"/>
  <c r="P30" i="40"/>
  <c r="T43" i="40"/>
  <c r="U43" i="40"/>
  <c r="U57" i="40"/>
  <c r="T57" i="40"/>
  <c r="T88" i="40"/>
  <c r="U88" i="40"/>
  <c r="U46" i="44"/>
  <c r="T46" i="44"/>
  <c r="Q40" i="46"/>
  <c r="T42" i="46"/>
  <c r="U42" i="46"/>
  <c r="T45" i="46"/>
  <c r="U45" i="46"/>
  <c r="U93" i="48"/>
  <c r="T93" i="48"/>
  <c r="U52" i="49"/>
  <c r="T52" i="49"/>
  <c r="T13" i="51"/>
  <c r="U13" i="51"/>
  <c r="Q72" i="33"/>
  <c r="Q15" i="34"/>
  <c r="E30" i="34"/>
  <c r="T30" i="34" s="1"/>
  <c r="U32" i="34"/>
  <c r="P33" i="34"/>
  <c r="E66" i="34"/>
  <c r="E30" i="35"/>
  <c r="E53" i="35"/>
  <c r="P71" i="35"/>
  <c r="E24" i="36"/>
  <c r="E30" i="36"/>
  <c r="T30" i="36" s="1"/>
  <c r="P33" i="36"/>
  <c r="P71" i="36"/>
  <c r="T20" i="37"/>
  <c r="Q33" i="37"/>
  <c r="P40" i="37"/>
  <c r="P59" i="37"/>
  <c r="P71" i="37"/>
  <c r="Q72" i="37"/>
  <c r="E24" i="38"/>
  <c r="Q71" i="38"/>
  <c r="E15" i="39"/>
  <c r="Q53" i="39"/>
  <c r="Q66" i="39"/>
  <c r="U92" i="40"/>
  <c r="T92" i="40"/>
  <c r="P33" i="41"/>
  <c r="Q40" i="42"/>
  <c r="T91" i="42"/>
  <c r="U91" i="42"/>
  <c r="U12" i="43"/>
  <c r="T12" i="43"/>
  <c r="U94" i="46"/>
  <c r="T94" i="46"/>
  <c r="U58" i="47"/>
  <c r="T58" i="47"/>
  <c r="T63" i="47"/>
  <c r="U63" i="47"/>
  <c r="U18" i="49"/>
  <c r="T18" i="49"/>
  <c r="U88" i="51"/>
  <c r="T88" i="51"/>
  <c r="R15" i="34"/>
  <c r="Q33" i="34"/>
  <c r="P15" i="35"/>
  <c r="R33" i="35"/>
  <c r="P40" i="35"/>
  <c r="P59" i="35"/>
  <c r="Q67" i="35"/>
  <c r="Q71" i="35"/>
  <c r="Q33" i="36"/>
  <c r="U33" i="36" s="1"/>
  <c r="U35" i="36"/>
  <c r="P66" i="36"/>
  <c r="Q71" i="36"/>
  <c r="S72" i="36"/>
  <c r="P30" i="37"/>
  <c r="R33" i="37"/>
  <c r="R72" i="37"/>
  <c r="Q30" i="38"/>
  <c r="S33" i="38"/>
  <c r="R71" i="38"/>
  <c r="P30" i="39"/>
  <c r="T10" i="40"/>
  <c r="Q15" i="40"/>
  <c r="U17" i="40"/>
  <c r="T17" i="40"/>
  <c r="P40" i="40"/>
  <c r="T40" i="40" s="1"/>
  <c r="S71" i="40"/>
  <c r="Q71" i="40"/>
  <c r="T27" i="41"/>
  <c r="U27" i="41"/>
  <c r="Q40" i="41"/>
  <c r="U42" i="41"/>
  <c r="T42" i="41"/>
  <c r="U51" i="41"/>
  <c r="U55" i="41"/>
  <c r="T55" i="41"/>
  <c r="U65" i="41"/>
  <c r="T65" i="41"/>
  <c r="P15" i="42"/>
  <c r="T58" i="42"/>
  <c r="U58" i="42"/>
  <c r="Q71" i="42"/>
  <c r="P24" i="43"/>
  <c r="P72" i="43"/>
  <c r="U14" i="44"/>
  <c r="T14" i="44"/>
  <c r="U90" i="44"/>
  <c r="T90" i="44"/>
  <c r="U14" i="45"/>
  <c r="T14" i="45"/>
  <c r="T91" i="45"/>
  <c r="U91" i="45"/>
  <c r="U28" i="46"/>
  <c r="T28" i="46"/>
  <c r="U10" i="49"/>
  <c r="T10" i="49"/>
  <c r="T39" i="49"/>
  <c r="U39" i="49"/>
  <c r="S72" i="50"/>
  <c r="Q72" i="50"/>
  <c r="T20" i="51"/>
  <c r="U20" i="51"/>
  <c r="S67" i="33"/>
  <c r="Q71" i="33"/>
  <c r="S72" i="33"/>
  <c r="S15" i="34"/>
  <c r="U29" i="34"/>
  <c r="R33" i="34"/>
  <c r="E40" i="34"/>
  <c r="P72" i="34"/>
  <c r="S73" i="34"/>
  <c r="Q15" i="35"/>
  <c r="Q24" i="35"/>
  <c r="S33" i="35"/>
  <c r="Q40" i="35"/>
  <c r="P73" i="35"/>
  <c r="E15" i="36"/>
  <c r="Q66" i="36"/>
  <c r="U69" i="36"/>
  <c r="R71" i="36"/>
  <c r="S72" i="37"/>
  <c r="E33" i="38"/>
  <c r="U33" i="38" s="1"/>
  <c r="E53" i="38"/>
  <c r="S71" i="38"/>
  <c r="T19" i="39"/>
  <c r="Q30" i="39"/>
  <c r="P40" i="39"/>
  <c r="R15" i="40"/>
  <c r="U42" i="40"/>
  <c r="T42" i="40"/>
  <c r="T87" i="40"/>
  <c r="U87" i="40"/>
  <c r="T19" i="41"/>
  <c r="U19" i="41"/>
  <c r="T22" i="41"/>
  <c r="U22" i="41"/>
  <c r="T38" i="41"/>
  <c r="U45" i="44"/>
  <c r="T45" i="44"/>
  <c r="T32" i="49"/>
  <c r="U32" i="49"/>
  <c r="U22" i="50"/>
  <c r="T22" i="50"/>
  <c r="R15" i="42"/>
  <c r="Q33" i="42"/>
  <c r="S71" i="42"/>
  <c r="R15" i="43"/>
  <c r="Q33" i="43"/>
  <c r="R72" i="43"/>
  <c r="T19" i="44"/>
  <c r="U19" i="44"/>
  <c r="P30" i="44"/>
  <c r="S40" i="44"/>
  <c r="P33" i="45"/>
  <c r="U55" i="45"/>
  <c r="T55" i="45"/>
  <c r="T14" i="46"/>
  <c r="S40" i="46"/>
  <c r="U52" i="46"/>
  <c r="T61" i="46"/>
  <c r="U61" i="46"/>
  <c r="U69" i="46"/>
  <c r="U18" i="47"/>
  <c r="P30" i="47"/>
  <c r="T50" i="47"/>
  <c r="U50" i="47"/>
  <c r="Q67" i="47"/>
  <c r="U10" i="48"/>
  <c r="T14" i="48"/>
  <c r="U14" i="48"/>
  <c r="Q24" i="48"/>
  <c r="U32" i="48"/>
  <c r="U27" i="49"/>
  <c r="T27" i="49"/>
  <c r="U89" i="49"/>
  <c r="T89" i="49"/>
  <c r="U92" i="49"/>
  <c r="T92" i="49"/>
  <c r="Q24" i="50"/>
  <c r="R71" i="50"/>
  <c r="T93" i="55"/>
  <c r="U93" i="55"/>
  <c r="U98" i="54"/>
  <c r="T98" i="54"/>
  <c r="M113" i="35"/>
  <c r="S113" i="35" s="1"/>
  <c r="S96" i="35"/>
  <c r="T110" i="34"/>
  <c r="U110" i="34"/>
  <c r="U102" i="29"/>
  <c r="T102" i="29"/>
  <c r="T104" i="25"/>
  <c r="U104" i="25"/>
  <c r="U110" i="13"/>
  <c r="T110" i="13"/>
  <c r="T106" i="8"/>
  <c r="U106" i="8"/>
  <c r="T111" i="5"/>
  <c r="U111" i="5"/>
  <c r="U10" i="41"/>
  <c r="R53" i="41"/>
  <c r="Q71" i="41"/>
  <c r="E72" i="41"/>
  <c r="E71" i="42"/>
  <c r="S15" i="43"/>
  <c r="R33" i="43"/>
  <c r="T35" i="43"/>
  <c r="T69" i="43"/>
  <c r="U13" i="44"/>
  <c r="T13" i="44"/>
  <c r="Q30" i="44"/>
  <c r="E40" i="44"/>
  <c r="T93" i="44"/>
  <c r="U93" i="44"/>
  <c r="Q15" i="45"/>
  <c r="P24" i="45"/>
  <c r="T51" i="45"/>
  <c r="R53" i="45"/>
  <c r="P66" i="45"/>
  <c r="T69" i="45"/>
  <c r="Q30" i="46"/>
  <c r="T36" i="46"/>
  <c r="T57" i="46"/>
  <c r="U57" i="46"/>
  <c r="E15" i="47"/>
  <c r="Q30" i="47"/>
  <c r="U32" i="47"/>
  <c r="U36" i="47"/>
  <c r="P15" i="48"/>
  <c r="Q33" i="48"/>
  <c r="Q33" i="49"/>
  <c r="U48" i="49"/>
  <c r="T48" i="49"/>
  <c r="U57" i="52"/>
  <c r="T57" i="52"/>
  <c r="T87" i="52"/>
  <c r="U87" i="52"/>
  <c r="U37" i="53"/>
  <c r="T37" i="53"/>
  <c r="T93" i="53"/>
  <c r="U93" i="53"/>
  <c r="U52" i="55"/>
  <c r="T52" i="55"/>
  <c r="Q30" i="40"/>
  <c r="P66" i="41"/>
  <c r="Q72" i="42"/>
  <c r="Q66" i="43"/>
  <c r="T10" i="44"/>
  <c r="P33" i="44"/>
  <c r="R72" i="44"/>
  <c r="T47" i="45"/>
  <c r="U47" i="45"/>
  <c r="U49" i="46"/>
  <c r="T49" i="46"/>
  <c r="P24" i="47"/>
  <c r="Q33" i="47"/>
  <c r="T9" i="48"/>
  <c r="U9" i="48"/>
  <c r="Q66" i="48"/>
  <c r="P73" i="48"/>
  <c r="P15" i="49"/>
  <c r="P72" i="50"/>
  <c r="U13" i="53"/>
  <c r="T13" i="53"/>
  <c r="U22" i="54"/>
  <c r="T22" i="54"/>
  <c r="U70" i="54"/>
  <c r="T70" i="54"/>
  <c r="P15" i="40"/>
  <c r="R72" i="40"/>
  <c r="S15" i="41"/>
  <c r="R33" i="41"/>
  <c r="T35" i="41"/>
  <c r="Q66" i="41"/>
  <c r="R73" i="41"/>
  <c r="P24" i="42"/>
  <c r="Q30" i="42"/>
  <c r="S40" i="42"/>
  <c r="T69" i="42"/>
  <c r="R72" i="42"/>
  <c r="P30" i="43"/>
  <c r="R40" i="43"/>
  <c r="E59" i="43"/>
  <c r="U59" i="43" s="1"/>
  <c r="S72" i="44"/>
  <c r="T88" i="44"/>
  <c r="U88" i="44"/>
  <c r="U10" i="45"/>
  <c r="E15" i="45"/>
  <c r="T43" i="45"/>
  <c r="U18" i="46"/>
  <c r="T18" i="46"/>
  <c r="S71" i="47"/>
  <c r="T92" i="47"/>
  <c r="U92" i="47"/>
  <c r="E40" i="48"/>
  <c r="T87" i="48"/>
  <c r="U87" i="48"/>
  <c r="T37" i="49"/>
  <c r="U37" i="49"/>
  <c r="Q53" i="49"/>
  <c r="T62" i="49"/>
  <c r="U62" i="49"/>
  <c r="P40" i="50"/>
  <c r="S71" i="51"/>
  <c r="P73" i="51"/>
  <c r="T11" i="52"/>
  <c r="U11" i="52"/>
  <c r="T14" i="52"/>
  <c r="U14" i="52"/>
  <c r="T52" i="52"/>
  <c r="U52" i="52"/>
  <c r="P33" i="40"/>
  <c r="P66" i="40"/>
  <c r="R71" i="40"/>
  <c r="U17" i="41"/>
  <c r="S33" i="41"/>
  <c r="P40" i="41"/>
  <c r="U17" i="42"/>
  <c r="Q24" i="42"/>
  <c r="U46" i="42"/>
  <c r="E59" i="42"/>
  <c r="U62" i="42"/>
  <c r="P71" i="42"/>
  <c r="S72" i="42"/>
  <c r="T90" i="42"/>
  <c r="Q30" i="43"/>
  <c r="T39" i="43"/>
  <c r="S40" i="43"/>
  <c r="U48" i="43"/>
  <c r="U35" i="44"/>
  <c r="P40" i="44"/>
  <c r="T40" i="44" s="1"/>
  <c r="T43" i="44"/>
  <c r="U43" i="44"/>
  <c r="U57" i="44"/>
  <c r="T57" i="44"/>
  <c r="S71" i="44"/>
  <c r="U19" i="45"/>
  <c r="U29" i="45"/>
  <c r="Q40" i="45"/>
  <c r="T70" i="45"/>
  <c r="U70" i="45"/>
  <c r="P72" i="45"/>
  <c r="U94" i="45"/>
  <c r="P15" i="46"/>
  <c r="U50" i="46"/>
  <c r="E72" i="46"/>
  <c r="E71" i="47"/>
  <c r="P30" i="48"/>
  <c r="T14" i="49"/>
  <c r="P30" i="49"/>
  <c r="E33" i="49"/>
  <c r="U51" i="49"/>
  <c r="P59" i="49"/>
  <c r="Q30" i="50"/>
  <c r="U45" i="50"/>
  <c r="T45" i="50"/>
  <c r="U55" i="50"/>
  <c r="Q67" i="50"/>
  <c r="U93" i="50"/>
  <c r="T93" i="50"/>
  <c r="T17" i="51"/>
  <c r="T22" i="51"/>
  <c r="U22" i="51"/>
  <c r="T26" i="51"/>
  <c r="U26" i="51"/>
  <c r="T29" i="51"/>
  <c r="U29" i="51"/>
  <c r="E66" i="49"/>
  <c r="P24" i="50"/>
  <c r="T51" i="50"/>
  <c r="E66" i="50"/>
  <c r="E33" i="52"/>
  <c r="U52" i="53"/>
  <c r="T52" i="53"/>
  <c r="U56" i="53"/>
  <c r="T56" i="53"/>
  <c r="T90" i="53"/>
  <c r="U90" i="53"/>
  <c r="T111" i="55"/>
  <c r="U111" i="55"/>
  <c r="U98" i="51"/>
  <c r="T98" i="51"/>
  <c r="T97" i="45"/>
  <c r="U97" i="45"/>
  <c r="T108" i="38"/>
  <c r="U108" i="38"/>
  <c r="T109" i="25"/>
  <c r="U109" i="25"/>
  <c r="Q33" i="46"/>
  <c r="E59" i="46"/>
  <c r="Q66" i="46"/>
  <c r="P33" i="47"/>
  <c r="Q40" i="47"/>
  <c r="E66" i="47"/>
  <c r="Q15" i="48"/>
  <c r="U15" i="48" s="1"/>
  <c r="E30" i="48"/>
  <c r="P33" i="48"/>
  <c r="U36" i="48"/>
  <c r="E66" i="48"/>
  <c r="P72" i="48"/>
  <c r="Q15" i="49"/>
  <c r="Q24" i="49"/>
  <c r="E30" i="49"/>
  <c r="U30" i="49" s="1"/>
  <c r="T38" i="49"/>
  <c r="E40" i="49"/>
  <c r="U49" i="49"/>
  <c r="T63" i="49"/>
  <c r="P71" i="49"/>
  <c r="S72" i="49"/>
  <c r="U91" i="49"/>
  <c r="E15" i="50"/>
  <c r="E30" i="50"/>
  <c r="Q40" i="50"/>
  <c r="U44" i="50"/>
  <c r="U23" i="51"/>
  <c r="E67" i="51"/>
  <c r="U87" i="51"/>
  <c r="T87" i="51"/>
  <c r="T9" i="53"/>
  <c r="U9" i="53"/>
  <c r="U44" i="53"/>
  <c r="T44" i="53"/>
  <c r="S72" i="53"/>
  <c r="T19" i="54"/>
  <c r="U19" i="54"/>
  <c r="Q15" i="55"/>
  <c r="U92" i="55"/>
  <c r="T92" i="55"/>
  <c r="U104" i="52"/>
  <c r="T104" i="52"/>
  <c r="U105" i="46"/>
  <c r="T105" i="46"/>
  <c r="U114" i="42"/>
  <c r="T114" i="42"/>
  <c r="U106" i="38"/>
  <c r="T106" i="38"/>
  <c r="T97" i="29"/>
  <c r="U97" i="29"/>
  <c r="T103" i="13"/>
  <c r="U103" i="13"/>
  <c r="U111" i="9"/>
  <c r="T111" i="9"/>
  <c r="Q30" i="52"/>
  <c r="U32" i="52"/>
  <c r="T32" i="52"/>
  <c r="T92" i="52"/>
  <c r="U92" i="52"/>
  <c r="T27" i="53"/>
  <c r="U27" i="53"/>
  <c r="E72" i="53"/>
  <c r="U89" i="53"/>
  <c r="T89" i="53"/>
  <c r="E33" i="54"/>
  <c r="E80" i="51"/>
  <c r="T102" i="53"/>
  <c r="U102" i="53"/>
  <c r="T110" i="53"/>
  <c r="U110" i="53"/>
  <c r="U108" i="48"/>
  <c r="T108" i="48"/>
  <c r="T101" i="38"/>
  <c r="U101" i="38"/>
  <c r="U108" i="34"/>
  <c r="T108" i="34"/>
  <c r="U107" i="30"/>
  <c r="T107" i="30"/>
  <c r="L113" i="13"/>
  <c r="R113" i="13" s="1"/>
  <c r="R96" i="13"/>
  <c r="Q71" i="43"/>
  <c r="S73" i="43"/>
  <c r="S15" i="44"/>
  <c r="E30" i="44"/>
  <c r="Q33" i="44"/>
  <c r="Q66" i="44"/>
  <c r="R33" i="45"/>
  <c r="Q66" i="45"/>
  <c r="R71" i="45"/>
  <c r="E15" i="46"/>
  <c r="P40" i="46"/>
  <c r="E67" i="46"/>
  <c r="Q24" i="47"/>
  <c r="R33" i="47"/>
  <c r="S40" i="47"/>
  <c r="R67" i="47"/>
  <c r="P71" i="47"/>
  <c r="Q72" i="47"/>
  <c r="E73" i="47"/>
  <c r="S15" i="48"/>
  <c r="R33" i="48"/>
  <c r="T35" i="48"/>
  <c r="P40" i="48"/>
  <c r="T40" i="48" s="1"/>
  <c r="E53" i="48"/>
  <c r="U69" i="48"/>
  <c r="P71" i="48"/>
  <c r="R72" i="48"/>
  <c r="R33" i="49"/>
  <c r="P66" i="49"/>
  <c r="R71" i="49"/>
  <c r="E24" i="50"/>
  <c r="U24" i="50" s="1"/>
  <c r="Q33" i="50"/>
  <c r="E53" i="50"/>
  <c r="P66" i="50"/>
  <c r="R67" i="50"/>
  <c r="S73" i="50"/>
  <c r="U39" i="51"/>
  <c r="T39" i="51"/>
  <c r="T70" i="51"/>
  <c r="U70" i="51"/>
  <c r="U10" i="52"/>
  <c r="T10" i="52"/>
  <c r="U28" i="52"/>
  <c r="T28" i="52"/>
  <c r="T63" i="52"/>
  <c r="U63" i="52"/>
  <c r="T38" i="53"/>
  <c r="U38" i="53"/>
  <c r="T97" i="1"/>
  <c r="U97" i="1"/>
  <c r="U101" i="36"/>
  <c r="T101" i="36"/>
  <c r="U103" i="34"/>
  <c r="T103" i="34"/>
  <c r="P72" i="44"/>
  <c r="S15" i="45"/>
  <c r="S33" i="45"/>
  <c r="E66" i="46"/>
  <c r="P72" i="46"/>
  <c r="U14" i="47"/>
  <c r="S33" i="47"/>
  <c r="U38" i="47"/>
  <c r="E40" i="47"/>
  <c r="Q71" i="47"/>
  <c r="R72" i="47"/>
  <c r="E15" i="48"/>
  <c r="S33" i="48"/>
  <c r="S72" i="48"/>
  <c r="S33" i="49"/>
  <c r="E59" i="49"/>
  <c r="S71" i="49"/>
  <c r="U94" i="49"/>
  <c r="T21" i="50"/>
  <c r="T38" i="50"/>
  <c r="U51" i="50"/>
  <c r="Q66" i="50"/>
  <c r="S67" i="50"/>
  <c r="P71" i="50"/>
  <c r="R72" i="50"/>
  <c r="U88" i="50"/>
  <c r="U11" i="51"/>
  <c r="P15" i="51"/>
  <c r="T63" i="51"/>
  <c r="U63" i="51"/>
  <c r="S15" i="52"/>
  <c r="U35" i="52"/>
  <c r="U11" i="54"/>
  <c r="T11" i="54"/>
  <c r="T100" i="53"/>
  <c r="U100" i="53"/>
  <c r="U111" i="43"/>
  <c r="T111" i="43"/>
  <c r="T114" i="35"/>
  <c r="U114" i="35"/>
  <c r="T92" i="51"/>
  <c r="U92" i="51"/>
  <c r="E15" i="52"/>
  <c r="T23" i="52"/>
  <c r="U23" i="52"/>
  <c r="T44" i="52"/>
  <c r="U44" i="52"/>
  <c r="U91" i="52"/>
  <c r="T91" i="52"/>
  <c r="T14" i="53"/>
  <c r="U14" i="53"/>
  <c r="U19" i="53"/>
  <c r="T19" i="53"/>
  <c r="T28" i="54"/>
  <c r="U28" i="54"/>
  <c r="E71" i="54"/>
  <c r="U94" i="54"/>
  <c r="T94" i="54"/>
  <c r="T100" i="51"/>
  <c r="U100" i="51"/>
  <c r="U106" i="43"/>
  <c r="T106" i="43"/>
  <c r="U99" i="36"/>
  <c r="T99" i="36"/>
  <c r="T102" i="23"/>
  <c r="U102" i="23"/>
  <c r="S33" i="51"/>
  <c r="U35" i="51"/>
  <c r="U46" i="51"/>
  <c r="Q72" i="51"/>
  <c r="T12" i="52"/>
  <c r="U20" i="52"/>
  <c r="T69" i="52"/>
  <c r="P15" i="53"/>
  <c r="P24" i="53"/>
  <c r="P24" i="54"/>
  <c r="Q30" i="54"/>
  <c r="P72" i="54"/>
  <c r="Q66" i="55"/>
  <c r="E80" i="9"/>
  <c r="S96" i="37"/>
  <c r="S96" i="5"/>
  <c r="U38" i="51"/>
  <c r="Q40" i="51"/>
  <c r="P15" i="52"/>
  <c r="P33" i="52"/>
  <c r="U36" i="52"/>
  <c r="U38" i="52"/>
  <c r="U42" i="52"/>
  <c r="U50" i="52"/>
  <c r="E66" i="52"/>
  <c r="P72" i="52"/>
  <c r="T93" i="52"/>
  <c r="Q15" i="53"/>
  <c r="T28" i="53"/>
  <c r="T39" i="53"/>
  <c r="U48" i="53"/>
  <c r="T91" i="53"/>
  <c r="Q24" i="54"/>
  <c r="U43" i="54"/>
  <c r="T46" i="54"/>
  <c r="T62" i="54"/>
  <c r="T18" i="55"/>
  <c r="U22" i="55"/>
  <c r="U26" i="55"/>
  <c r="S30" i="55"/>
  <c r="P33" i="55"/>
  <c r="T37" i="55"/>
  <c r="U46" i="55"/>
  <c r="T51" i="55"/>
  <c r="P53" i="55"/>
  <c r="E59" i="55"/>
  <c r="S71" i="55"/>
  <c r="T94" i="55"/>
  <c r="E80" i="44"/>
  <c r="E80" i="21"/>
  <c r="T114" i="1"/>
  <c r="S96" i="42"/>
  <c r="P71" i="51"/>
  <c r="Q24" i="52"/>
  <c r="Q33" i="52"/>
  <c r="U33" i="52" s="1"/>
  <c r="T45" i="52"/>
  <c r="T58" i="52"/>
  <c r="T64" i="52"/>
  <c r="Q72" i="52"/>
  <c r="U23" i="53"/>
  <c r="E30" i="53"/>
  <c r="U32" i="53"/>
  <c r="P33" i="53"/>
  <c r="T33" i="53" s="1"/>
  <c r="U64" i="53"/>
  <c r="E66" i="53"/>
  <c r="P72" i="53"/>
  <c r="U10" i="54"/>
  <c r="U12" i="54"/>
  <c r="P15" i="54"/>
  <c r="T23" i="54"/>
  <c r="T29" i="54"/>
  <c r="P66" i="54"/>
  <c r="R67" i="54"/>
  <c r="P71" i="54"/>
  <c r="R72" i="54"/>
  <c r="T17" i="55"/>
  <c r="T42" i="55"/>
  <c r="Q53" i="55"/>
  <c r="E80" i="20"/>
  <c r="T106" i="35"/>
  <c r="U111" i="35"/>
  <c r="T110" i="33"/>
  <c r="T97" i="32"/>
  <c r="U105" i="30"/>
  <c r="T101" i="27"/>
  <c r="U103" i="27"/>
  <c r="T103" i="26"/>
  <c r="T105" i="26"/>
  <c r="T107" i="26"/>
  <c r="U102" i="25"/>
  <c r="T101" i="20"/>
  <c r="T108" i="18"/>
  <c r="T102" i="17"/>
  <c r="T107" i="17"/>
  <c r="T109" i="17"/>
  <c r="T106" i="14"/>
  <c r="T111" i="14"/>
  <c r="T100" i="11"/>
  <c r="T109" i="9"/>
  <c r="U111" i="8"/>
  <c r="U98" i="6"/>
  <c r="T111" i="6"/>
  <c r="T99" i="4"/>
  <c r="T101" i="4"/>
  <c r="P30" i="51"/>
  <c r="S40" i="51"/>
  <c r="R15" i="52"/>
  <c r="E30" i="52"/>
  <c r="R33" i="52"/>
  <c r="R72" i="52"/>
  <c r="S15" i="53"/>
  <c r="Q33" i="53"/>
  <c r="T35" i="53"/>
  <c r="P67" i="53"/>
  <c r="Q72" i="53"/>
  <c r="S73" i="53"/>
  <c r="Q15" i="54"/>
  <c r="E30" i="54"/>
  <c r="Q33" i="54"/>
  <c r="U33" i="54" s="1"/>
  <c r="Q71" i="54"/>
  <c r="P15" i="55"/>
  <c r="T19" i="55"/>
  <c r="R33" i="55"/>
  <c r="U98" i="44"/>
  <c r="U104" i="41"/>
  <c r="T104" i="39"/>
  <c r="T104" i="35"/>
  <c r="T99" i="30"/>
  <c r="T101" i="30"/>
  <c r="T97" i="28"/>
  <c r="T102" i="28"/>
  <c r="U104" i="28"/>
  <c r="T99" i="20"/>
  <c r="T108" i="19"/>
  <c r="T100" i="15"/>
  <c r="T102" i="15"/>
  <c r="T104" i="15"/>
  <c r="T104" i="14"/>
  <c r="T98" i="12"/>
  <c r="T97" i="2"/>
  <c r="T99" i="2"/>
  <c r="T114" i="2"/>
  <c r="E40" i="51"/>
  <c r="P66" i="51"/>
  <c r="S67" i="51"/>
  <c r="R71" i="51"/>
  <c r="Q73" i="51"/>
  <c r="Q40" i="52"/>
  <c r="S67" i="52"/>
  <c r="S72" i="52"/>
  <c r="E15" i="53"/>
  <c r="R33" i="53"/>
  <c r="P59" i="53"/>
  <c r="R72" i="53"/>
  <c r="E24" i="54"/>
  <c r="R33" i="54"/>
  <c r="R71" i="54"/>
  <c r="Q24" i="55"/>
  <c r="S33" i="55"/>
  <c r="S53" i="55"/>
  <c r="P72" i="55"/>
  <c r="E80" i="43"/>
  <c r="Q66" i="52"/>
  <c r="E67" i="52"/>
  <c r="Q71" i="52"/>
  <c r="E72" i="52"/>
  <c r="S33" i="53"/>
  <c r="R67" i="53"/>
  <c r="P71" i="53"/>
  <c r="P73" i="54"/>
  <c r="R15" i="55"/>
  <c r="Q40" i="55"/>
  <c r="Q72" i="55"/>
  <c r="E80" i="38"/>
  <c r="T114" i="54"/>
  <c r="U99" i="50"/>
  <c r="T97" i="40"/>
  <c r="T106" i="33"/>
  <c r="U103" i="29"/>
  <c r="T99" i="26"/>
  <c r="T108" i="23"/>
  <c r="T110" i="21"/>
  <c r="T104" i="20"/>
  <c r="T98" i="17"/>
  <c r="T99" i="10"/>
  <c r="T102" i="5"/>
  <c r="S67" i="55"/>
  <c r="E67" i="55"/>
  <c r="E53" i="55"/>
  <c r="R67" i="55"/>
  <c r="P73" i="55"/>
  <c r="P67" i="55"/>
  <c r="R73" i="55"/>
  <c r="P59" i="55"/>
  <c r="Q67" i="55"/>
  <c r="T110" i="55"/>
  <c r="E53" i="54"/>
  <c r="E73" i="54"/>
  <c r="Q53" i="54"/>
  <c r="P67" i="54"/>
  <c r="Q67" i="54"/>
  <c r="E67" i="54"/>
  <c r="U104" i="54"/>
  <c r="T109" i="54"/>
  <c r="U102" i="54"/>
  <c r="E80" i="54"/>
  <c r="Q73" i="53"/>
  <c r="U73" i="53" s="1"/>
  <c r="E53" i="53"/>
  <c r="Q67" i="53"/>
  <c r="E73" i="53"/>
  <c r="S67" i="53"/>
  <c r="E67" i="53"/>
  <c r="P53" i="53"/>
  <c r="R73" i="53"/>
  <c r="Q59" i="53"/>
  <c r="P73" i="53"/>
  <c r="U103" i="53"/>
  <c r="T108" i="53"/>
  <c r="Q73" i="52"/>
  <c r="P53" i="52"/>
  <c r="Q67" i="52"/>
  <c r="P59" i="52"/>
  <c r="R73" i="52"/>
  <c r="Q59" i="52"/>
  <c r="P67" i="52"/>
  <c r="E59" i="52"/>
  <c r="P73" i="52"/>
  <c r="T107" i="52"/>
  <c r="U101" i="52"/>
  <c r="S73" i="51"/>
  <c r="P53" i="51"/>
  <c r="E73" i="51"/>
  <c r="P67" i="51"/>
  <c r="Q67" i="51"/>
  <c r="R67" i="51"/>
  <c r="T106" i="51"/>
  <c r="S53" i="50"/>
  <c r="P53" i="50"/>
  <c r="Q73" i="50"/>
  <c r="U73" i="50" s="1"/>
  <c r="P59" i="50"/>
  <c r="Q59" i="50"/>
  <c r="E73" i="50"/>
  <c r="T57" i="50"/>
  <c r="P67" i="50"/>
  <c r="S96" i="50"/>
  <c r="T98" i="50"/>
  <c r="U107" i="50"/>
  <c r="T110" i="50"/>
  <c r="P53" i="49"/>
  <c r="R67" i="49"/>
  <c r="T47" i="49"/>
  <c r="E53" i="49"/>
  <c r="R73" i="49"/>
  <c r="P67" i="49"/>
  <c r="E73" i="49"/>
  <c r="Q67" i="49"/>
  <c r="U57" i="49"/>
  <c r="P73" i="49"/>
  <c r="E67" i="49"/>
  <c r="Q73" i="49"/>
  <c r="U99" i="49"/>
  <c r="T104" i="49"/>
  <c r="U97" i="49"/>
  <c r="Q53" i="48"/>
  <c r="E73" i="48"/>
  <c r="T47" i="48"/>
  <c r="R67" i="48"/>
  <c r="Q59" i="48"/>
  <c r="R73" i="48"/>
  <c r="S73" i="48"/>
  <c r="P67" i="48"/>
  <c r="T67" i="48" s="1"/>
  <c r="E59" i="48"/>
  <c r="U111" i="48"/>
  <c r="T100" i="48"/>
  <c r="U98" i="48"/>
  <c r="T105" i="48"/>
  <c r="U103" i="48"/>
  <c r="Q53" i="47"/>
  <c r="U47" i="47"/>
  <c r="P53" i="47"/>
  <c r="P59" i="47"/>
  <c r="Q73" i="47"/>
  <c r="T57" i="47"/>
  <c r="S67" i="47"/>
  <c r="E67" i="47"/>
  <c r="R96" i="47"/>
  <c r="T103" i="47"/>
  <c r="T104" i="47"/>
  <c r="Q53" i="46"/>
  <c r="P73" i="46"/>
  <c r="R73" i="46"/>
  <c r="R67" i="46"/>
  <c r="S67" i="46"/>
  <c r="Q73" i="46"/>
  <c r="Q59" i="46"/>
  <c r="P67" i="46"/>
  <c r="E73" i="46"/>
  <c r="T111" i="46"/>
  <c r="T103" i="46"/>
  <c r="T101" i="46"/>
  <c r="U108" i="46"/>
  <c r="T97" i="46"/>
  <c r="S53" i="45"/>
  <c r="P53" i="45"/>
  <c r="R73" i="45"/>
  <c r="E59" i="45"/>
  <c r="P73" i="45"/>
  <c r="Q59" i="45"/>
  <c r="Q73" i="45"/>
  <c r="S96" i="45"/>
  <c r="U105" i="45"/>
  <c r="U47" i="44"/>
  <c r="P53" i="44"/>
  <c r="U58" i="44"/>
  <c r="R73" i="44"/>
  <c r="E67" i="44"/>
  <c r="S73" i="44"/>
  <c r="P59" i="44"/>
  <c r="E73" i="44"/>
  <c r="Q59" i="44"/>
  <c r="U106" i="44"/>
  <c r="T104" i="44"/>
  <c r="E67" i="43"/>
  <c r="Q73" i="43"/>
  <c r="Q53" i="43"/>
  <c r="P73" i="43"/>
  <c r="Q59" i="43"/>
  <c r="Q67" i="43"/>
  <c r="E73" i="43"/>
  <c r="T108" i="43"/>
  <c r="U100" i="43"/>
  <c r="U98" i="43"/>
  <c r="P67" i="42"/>
  <c r="P53" i="42"/>
  <c r="Q53" i="42"/>
  <c r="Q73" i="42"/>
  <c r="Q67" i="42"/>
  <c r="E73" i="42"/>
  <c r="T57" i="42"/>
  <c r="R67" i="42"/>
  <c r="S67" i="42"/>
  <c r="E67" i="42"/>
  <c r="P59" i="42"/>
  <c r="R96" i="42"/>
  <c r="U47" i="41"/>
  <c r="E53" i="41"/>
  <c r="P53" i="41"/>
  <c r="E67" i="41"/>
  <c r="S53" i="41"/>
  <c r="Q59" i="41"/>
  <c r="P67" i="41"/>
  <c r="T67" i="41" s="1"/>
  <c r="R67" i="41"/>
  <c r="P73" i="41"/>
  <c r="Q73" i="41"/>
  <c r="E59" i="41"/>
  <c r="S73" i="41"/>
  <c r="E73" i="41"/>
  <c r="T108" i="41"/>
  <c r="T100" i="41"/>
  <c r="R96" i="41"/>
  <c r="E53" i="40"/>
  <c r="T47" i="40"/>
  <c r="Q67" i="40"/>
  <c r="P53" i="40"/>
  <c r="Q53" i="40"/>
  <c r="P59" i="40"/>
  <c r="E59" i="40"/>
  <c r="U59" i="40" s="1"/>
  <c r="S67" i="40"/>
  <c r="R67" i="40"/>
  <c r="P73" i="40"/>
  <c r="U102" i="40"/>
  <c r="U100" i="40"/>
  <c r="T108" i="40"/>
  <c r="T47" i="39"/>
  <c r="U57" i="39"/>
  <c r="E59" i="39"/>
  <c r="E67" i="39"/>
  <c r="Q73" i="39"/>
  <c r="Q59" i="39"/>
  <c r="Q67" i="39"/>
  <c r="E73" i="39"/>
  <c r="S96" i="39"/>
  <c r="T110" i="39"/>
  <c r="E80" i="39"/>
  <c r="Q73" i="38"/>
  <c r="Q53" i="38"/>
  <c r="E73" i="38"/>
  <c r="Q59" i="38"/>
  <c r="Q67" i="38"/>
  <c r="U67" i="38" s="1"/>
  <c r="E67" i="38"/>
  <c r="U57" i="38"/>
  <c r="P67" i="38"/>
  <c r="T103" i="38"/>
  <c r="S96" i="38"/>
  <c r="U100" i="38"/>
  <c r="T98" i="38"/>
  <c r="E67" i="37"/>
  <c r="P53" i="37"/>
  <c r="S73" i="37"/>
  <c r="E53" i="37"/>
  <c r="U57" i="37"/>
  <c r="S67" i="37"/>
  <c r="Q73" i="37"/>
  <c r="P67" i="37"/>
  <c r="E73" i="37"/>
  <c r="T58" i="37"/>
  <c r="Q67" i="37"/>
  <c r="U97" i="37"/>
  <c r="U105" i="37"/>
  <c r="E53" i="36"/>
  <c r="Q53" i="36"/>
  <c r="R67" i="36"/>
  <c r="P59" i="36"/>
  <c r="P73" i="36"/>
  <c r="P67" i="36"/>
  <c r="T67" i="36" s="1"/>
  <c r="E59" i="36"/>
  <c r="Q67" i="36"/>
  <c r="S67" i="36"/>
  <c r="U109" i="36"/>
  <c r="U107" i="36"/>
  <c r="P53" i="35"/>
  <c r="P67" i="35"/>
  <c r="S67" i="35"/>
  <c r="Q73" i="35"/>
  <c r="T58" i="35"/>
  <c r="R73" i="35"/>
  <c r="U57" i="35"/>
  <c r="U107" i="35"/>
  <c r="U103" i="35"/>
  <c r="T110" i="35"/>
  <c r="U47" i="34"/>
  <c r="Q67" i="34"/>
  <c r="E73" i="34"/>
  <c r="P53" i="34"/>
  <c r="Q53" i="34"/>
  <c r="R53" i="34"/>
  <c r="S53" i="34"/>
  <c r="Q73" i="34"/>
  <c r="R73" i="34"/>
  <c r="E59" i="34"/>
  <c r="P67" i="34"/>
  <c r="R67" i="34"/>
  <c r="Q59" i="34"/>
  <c r="P73" i="34"/>
  <c r="T105" i="34"/>
  <c r="E96" i="34"/>
  <c r="T96" i="34" s="1"/>
  <c r="U100" i="34"/>
  <c r="P53" i="33"/>
  <c r="U47" i="33"/>
  <c r="P67" i="33"/>
  <c r="Q67" i="33"/>
  <c r="S73" i="33"/>
  <c r="E59" i="33"/>
  <c r="E73" i="33"/>
  <c r="P59" i="33"/>
  <c r="Q73" i="33"/>
  <c r="P53" i="32"/>
  <c r="R67" i="32"/>
  <c r="Q53" i="32"/>
  <c r="S67" i="32"/>
  <c r="P59" i="32"/>
  <c r="Q73" i="32"/>
  <c r="Q59" i="32"/>
  <c r="E67" i="32"/>
  <c r="P73" i="32"/>
  <c r="T98" i="32"/>
  <c r="T103" i="32"/>
  <c r="P53" i="31"/>
  <c r="Q53" i="31"/>
  <c r="P59" i="31"/>
  <c r="P73" i="31"/>
  <c r="P67" i="31"/>
  <c r="Q67" i="31"/>
  <c r="T57" i="31"/>
  <c r="R67" i="31"/>
  <c r="T97" i="31"/>
  <c r="U99" i="31"/>
  <c r="R96" i="31"/>
  <c r="T104" i="31"/>
  <c r="T102" i="31"/>
  <c r="T106" i="31"/>
  <c r="T108" i="31"/>
  <c r="T110" i="31"/>
  <c r="M113" i="31"/>
  <c r="S113" i="31" s="1"/>
  <c r="T100" i="31"/>
  <c r="E53" i="30"/>
  <c r="P67" i="30"/>
  <c r="T67" i="30" s="1"/>
  <c r="R73" i="30"/>
  <c r="S67" i="30"/>
  <c r="P53" i="30"/>
  <c r="E67" i="30"/>
  <c r="Q53" i="30"/>
  <c r="P73" i="30"/>
  <c r="P59" i="30"/>
  <c r="Q59" i="30"/>
  <c r="U58" i="30"/>
  <c r="L113" i="30"/>
  <c r="R113" i="30" s="1"/>
  <c r="U98" i="30"/>
  <c r="U106" i="30"/>
  <c r="T111" i="30"/>
  <c r="T109" i="30"/>
  <c r="E80" i="30"/>
  <c r="E73" i="29"/>
  <c r="P53" i="29"/>
  <c r="Q53" i="29"/>
  <c r="E67" i="29"/>
  <c r="P59" i="29"/>
  <c r="Q73" i="29"/>
  <c r="U58" i="29"/>
  <c r="P67" i="29"/>
  <c r="T67" i="29" s="1"/>
  <c r="Q67" i="29"/>
  <c r="U67" i="29" s="1"/>
  <c r="S67" i="29"/>
  <c r="T98" i="29"/>
  <c r="T100" i="29"/>
  <c r="U104" i="29"/>
  <c r="T106" i="29"/>
  <c r="T108" i="29"/>
  <c r="Q53" i="28"/>
  <c r="S67" i="28"/>
  <c r="Q73" i="28"/>
  <c r="E53" i="28"/>
  <c r="P53" i="28"/>
  <c r="E67" i="28"/>
  <c r="R73" i="28"/>
  <c r="P59" i="28"/>
  <c r="P67" i="28"/>
  <c r="Q59" i="28"/>
  <c r="Q67" i="28"/>
  <c r="U58" i="28"/>
  <c r="R67" i="28"/>
  <c r="S96" i="28"/>
  <c r="T109" i="28"/>
  <c r="T107" i="28"/>
  <c r="T101" i="28"/>
  <c r="T105" i="28"/>
  <c r="T99" i="28"/>
  <c r="E80" i="28"/>
  <c r="P73" i="27"/>
  <c r="P53" i="27"/>
  <c r="Q53" i="27"/>
  <c r="E53" i="27"/>
  <c r="S67" i="27"/>
  <c r="Q73" i="27"/>
  <c r="P59" i="27"/>
  <c r="P67" i="27"/>
  <c r="Q59" i="27"/>
  <c r="Q67" i="27"/>
  <c r="U58" i="27"/>
  <c r="R67" i="27"/>
  <c r="T109" i="27"/>
  <c r="U111" i="27"/>
  <c r="T47" i="26"/>
  <c r="Q53" i="26"/>
  <c r="E67" i="26"/>
  <c r="U58" i="26"/>
  <c r="R67" i="26"/>
  <c r="P73" i="26"/>
  <c r="P59" i="26"/>
  <c r="Q59" i="26"/>
  <c r="P67" i="26"/>
  <c r="T67" i="26" s="1"/>
  <c r="Q67" i="26"/>
  <c r="U67" i="26" s="1"/>
  <c r="U111" i="26"/>
  <c r="R96" i="26"/>
  <c r="E67" i="25"/>
  <c r="T47" i="25"/>
  <c r="R67" i="25"/>
  <c r="E59" i="25"/>
  <c r="U59" i="25" s="1"/>
  <c r="R73" i="25"/>
  <c r="Q67" i="25"/>
  <c r="Q59" i="25"/>
  <c r="P73" i="25"/>
  <c r="T107" i="25"/>
  <c r="U101" i="25"/>
  <c r="U110" i="25"/>
  <c r="E80" i="25"/>
  <c r="S53" i="24"/>
  <c r="S73" i="24"/>
  <c r="E53" i="24"/>
  <c r="R67" i="24"/>
  <c r="U47" i="24"/>
  <c r="T58" i="24"/>
  <c r="Q67" i="24"/>
  <c r="U67" i="24" s="1"/>
  <c r="U57" i="24"/>
  <c r="S67" i="24"/>
  <c r="E67" i="24"/>
  <c r="S73" i="23"/>
  <c r="E73" i="23"/>
  <c r="R67" i="23"/>
  <c r="Q59" i="23"/>
  <c r="R73" i="23"/>
  <c r="E59" i="23"/>
  <c r="U59" i="23" s="1"/>
  <c r="E67" i="23"/>
  <c r="U57" i="23"/>
  <c r="P73" i="23"/>
  <c r="T73" i="23" s="1"/>
  <c r="P59" i="23"/>
  <c r="P67" i="23"/>
  <c r="Q73" i="23"/>
  <c r="U73" i="23" s="1"/>
  <c r="T100" i="23"/>
  <c r="T107" i="23"/>
  <c r="T105" i="23"/>
  <c r="T99" i="23"/>
  <c r="U110" i="23"/>
  <c r="T97" i="23"/>
  <c r="Q67" i="22"/>
  <c r="E73" i="22"/>
  <c r="P59" i="22"/>
  <c r="Q59" i="22"/>
  <c r="P73" i="22"/>
  <c r="Q73" i="22"/>
  <c r="T58" i="22"/>
  <c r="R73" i="22"/>
  <c r="E59" i="22"/>
  <c r="U59" i="22" s="1"/>
  <c r="P67" i="22"/>
  <c r="S73" i="22"/>
  <c r="T98" i="22"/>
  <c r="E80" i="22"/>
  <c r="P53" i="21"/>
  <c r="Q53" i="21"/>
  <c r="Q67" i="21"/>
  <c r="E59" i="21"/>
  <c r="P73" i="21"/>
  <c r="T73" i="21" s="1"/>
  <c r="T102" i="21"/>
  <c r="T98" i="21"/>
  <c r="U100" i="21"/>
  <c r="E96" i="21"/>
  <c r="P53" i="20"/>
  <c r="R67" i="20"/>
  <c r="P73" i="20"/>
  <c r="P59" i="20"/>
  <c r="P67" i="20"/>
  <c r="E73" i="20"/>
  <c r="Q59" i="20"/>
  <c r="Q67" i="20"/>
  <c r="P67" i="19"/>
  <c r="T47" i="19"/>
  <c r="R67" i="19"/>
  <c r="E73" i="19"/>
  <c r="Q53" i="19"/>
  <c r="E59" i="19"/>
  <c r="U59" i="19" s="1"/>
  <c r="Q67" i="19"/>
  <c r="P59" i="19"/>
  <c r="Q59" i="19"/>
  <c r="E67" i="19"/>
  <c r="T58" i="19"/>
  <c r="P73" i="19"/>
  <c r="T73" i="19" s="1"/>
  <c r="T100" i="19"/>
  <c r="T106" i="19"/>
  <c r="E96" i="19"/>
  <c r="E113" i="19" s="1"/>
  <c r="T104" i="19"/>
  <c r="T111" i="19"/>
  <c r="T109" i="19"/>
  <c r="E73" i="18"/>
  <c r="Q67" i="18"/>
  <c r="U67" i="18" s="1"/>
  <c r="E53" i="18"/>
  <c r="P59" i="18"/>
  <c r="Q59" i="18"/>
  <c r="T57" i="18"/>
  <c r="S67" i="18"/>
  <c r="P73" i="18"/>
  <c r="Q73" i="18"/>
  <c r="S73" i="18"/>
  <c r="T111" i="18"/>
  <c r="T103" i="18"/>
  <c r="T105" i="18"/>
  <c r="T107" i="18"/>
  <c r="T99" i="18"/>
  <c r="T110" i="18"/>
  <c r="S67" i="17"/>
  <c r="P53" i="17"/>
  <c r="E73" i="17"/>
  <c r="Q67" i="17"/>
  <c r="U67" i="17" s="1"/>
  <c r="E67" i="17"/>
  <c r="P73" i="17"/>
  <c r="T73" i="17" s="1"/>
  <c r="P59" i="17"/>
  <c r="Q73" i="17"/>
  <c r="U73" i="17" s="1"/>
  <c r="Q59" i="17"/>
  <c r="P67" i="17"/>
  <c r="T67" i="17" s="1"/>
  <c r="T101" i="17"/>
  <c r="T99" i="17"/>
  <c r="T106" i="17"/>
  <c r="T104" i="17"/>
  <c r="E80" i="17"/>
  <c r="Q53" i="16"/>
  <c r="E53" i="16"/>
  <c r="Q67" i="16"/>
  <c r="U67" i="16" s="1"/>
  <c r="S73" i="16"/>
  <c r="P59" i="16"/>
  <c r="P73" i="16"/>
  <c r="R73" i="16"/>
  <c r="S96" i="16"/>
  <c r="T98" i="16"/>
  <c r="T100" i="16"/>
  <c r="P53" i="15"/>
  <c r="T53" i="15" s="1"/>
  <c r="Q73" i="15"/>
  <c r="R53" i="15"/>
  <c r="S73" i="15"/>
  <c r="S53" i="15"/>
  <c r="E73" i="15"/>
  <c r="E67" i="15"/>
  <c r="R73" i="15"/>
  <c r="U57" i="15"/>
  <c r="Q59" i="15"/>
  <c r="T97" i="15"/>
  <c r="T99" i="15"/>
  <c r="T107" i="15"/>
  <c r="T105" i="15"/>
  <c r="E53" i="14"/>
  <c r="P53" i="14"/>
  <c r="S67" i="14"/>
  <c r="P59" i="14"/>
  <c r="Q59" i="14"/>
  <c r="P73" i="14"/>
  <c r="Q73" i="14"/>
  <c r="S73" i="14"/>
  <c r="E67" i="14"/>
  <c r="T109" i="14"/>
  <c r="T107" i="14"/>
  <c r="T99" i="14"/>
  <c r="T101" i="14"/>
  <c r="T103" i="14"/>
  <c r="T47" i="13"/>
  <c r="Q59" i="13"/>
  <c r="Q73" i="13"/>
  <c r="E59" i="13"/>
  <c r="R67" i="13"/>
  <c r="P59" i="13"/>
  <c r="P73" i="13"/>
  <c r="T73" i="13" s="1"/>
  <c r="Q67" i="12"/>
  <c r="P53" i="12"/>
  <c r="S67" i="12"/>
  <c r="E67" i="12"/>
  <c r="Q73" i="12"/>
  <c r="P59" i="12"/>
  <c r="S73" i="12"/>
  <c r="E73" i="12"/>
  <c r="R67" i="12"/>
  <c r="P73" i="12"/>
  <c r="T101" i="12"/>
  <c r="U110" i="12"/>
  <c r="U102" i="12"/>
  <c r="E53" i="11"/>
  <c r="S73" i="11"/>
  <c r="Q67" i="11"/>
  <c r="U67" i="11" s="1"/>
  <c r="P53" i="11"/>
  <c r="S67" i="11"/>
  <c r="E59" i="11"/>
  <c r="E67" i="11"/>
  <c r="R73" i="11"/>
  <c r="P67" i="11"/>
  <c r="T67" i="11" s="1"/>
  <c r="Q59" i="11"/>
  <c r="T58" i="11"/>
  <c r="U99" i="11"/>
  <c r="U111" i="11"/>
  <c r="U109" i="11"/>
  <c r="P53" i="10"/>
  <c r="Q53" i="10"/>
  <c r="T57" i="10"/>
  <c r="R73" i="10"/>
  <c r="S73" i="10"/>
  <c r="E73" i="10"/>
  <c r="P67" i="10"/>
  <c r="Q59" i="10"/>
  <c r="Q67" i="10"/>
  <c r="U67" i="10" s="1"/>
  <c r="R67" i="10"/>
  <c r="T97" i="10"/>
  <c r="U108" i="10"/>
  <c r="T102" i="10"/>
  <c r="U100" i="10"/>
  <c r="S73" i="9"/>
  <c r="Q53" i="9"/>
  <c r="S67" i="9"/>
  <c r="R73" i="9"/>
  <c r="Q67" i="9"/>
  <c r="U67" i="9" s="1"/>
  <c r="E73" i="9"/>
  <c r="Q59" i="9"/>
  <c r="P73" i="9"/>
  <c r="U57" i="9"/>
  <c r="P67" i="9"/>
  <c r="T67" i="9" s="1"/>
  <c r="U99" i="9"/>
  <c r="U101" i="9"/>
  <c r="T107" i="9"/>
  <c r="T103" i="9"/>
  <c r="L113" i="9"/>
  <c r="R113" i="9" s="1"/>
  <c r="S73" i="8"/>
  <c r="Q53" i="8"/>
  <c r="S67" i="8"/>
  <c r="E67" i="8"/>
  <c r="E53" i="8"/>
  <c r="Q73" i="8"/>
  <c r="U73" i="8" s="1"/>
  <c r="P59" i="8"/>
  <c r="P67" i="8"/>
  <c r="T67" i="8" s="1"/>
  <c r="Q59" i="8"/>
  <c r="Q67" i="8"/>
  <c r="E73" i="8"/>
  <c r="R67" i="8"/>
  <c r="E59" i="8"/>
  <c r="U59" i="8" s="1"/>
  <c r="P73" i="8"/>
  <c r="R73" i="8"/>
  <c r="U105" i="8"/>
  <c r="Q67" i="7"/>
  <c r="S67" i="7"/>
  <c r="P53" i="7"/>
  <c r="E67" i="7"/>
  <c r="T47" i="7"/>
  <c r="S53" i="7"/>
  <c r="E53" i="7"/>
  <c r="P67" i="7"/>
  <c r="T67" i="7" s="1"/>
  <c r="P73" i="7"/>
  <c r="Q73" i="7"/>
  <c r="U73" i="7" s="1"/>
  <c r="R73" i="7"/>
  <c r="P59" i="7"/>
  <c r="S73" i="7"/>
  <c r="S96" i="7"/>
  <c r="T47" i="6"/>
  <c r="P53" i="6"/>
  <c r="P59" i="6"/>
  <c r="S73" i="6"/>
  <c r="Q59" i="6"/>
  <c r="P67" i="6"/>
  <c r="U58" i="6"/>
  <c r="Q67" i="6"/>
  <c r="U67" i="6" s="1"/>
  <c r="E59" i="6"/>
  <c r="R67" i="6"/>
  <c r="M113" i="6"/>
  <c r="S113" i="6" s="1"/>
  <c r="T109" i="6"/>
  <c r="E80" i="6"/>
  <c r="S67" i="5"/>
  <c r="E67" i="5"/>
  <c r="Q59" i="5"/>
  <c r="P67" i="5"/>
  <c r="R67" i="5"/>
  <c r="P73" i="5"/>
  <c r="T73" i="5" s="1"/>
  <c r="Q73" i="5"/>
  <c r="U73" i="5" s="1"/>
  <c r="S73" i="5"/>
  <c r="P59" i="5"/>
  <c r="T100" i="5"/>
  <c r="T105" i="5"/>
  <c r="T110" i="5"/>
  <c r="T108" i="5"/>
  <c r="U47" i="4"/>
  <c r="Q67" i="4"/>
  <c r="U67" i="4" s="1"/>
  <c r="Q53" i="4"/>
  <c r="Q59" i="4"/>
  <c r="P67" i="4"/>
  <c r="T67" i="4" s="1"/>
  <c r="E73" i="4"/>
  <c r="S67" i="4"/>
  <c r="E67" i="4"/>
  <c r="P73" i="4"/>
  <c r="Q73" i="4"/>
  <c r="U73" i="4" s="1"/>
  <c r="R73" i="4"/>
  <c r="P59" i="4"/>
  <c r="S73" i="4"/>
  <c r="U102" i="4"/>
  <c r="U107" i="4"/>
  <c r="U47" i="3"/>
  <c r="P53" i="3"/>
  <c r="E53" i="3"/>
  <c r="E67" i="3"/>
  <c r="P73" i="3"/>
  <c r="Q73" i="3"/>
  <c r="P59" i="3"/>
  <c r="P67" i="3"/>
  <c r="S73" i="3"/>
  <c r="Q59" i="3"/>
  <c r="Q67" i="3"/>
  <c r="E59" i="3"/>
  <c r="U59" i="3" s="1"/>
  <c r="Q53" i="2"/>
  <c r="P53" i="2"/>
  <c r="S67" i="2"/>
  <c r="S73" i="2"/>
  <c r="P59" i="2"/>
  <c r="P67" i="2"/>
  <c r="T67" i="2" s="1"/>
  <c r="R67" i="2"/>
  <c r="P73" i="2"/>
  <c r="T73" i="2" s="1"/>
  <c r="Q73" i="2"/>
  <c r="U73" i="2" s="1"/>
  <c r="R73" i="2"/>
  <c r="U100" i="2"/>
  <c r="T105" i="2"/>
  <c r="T107" i="2"/>
  <c r="U47" i="1"/>
  <c r="P53" i="1"/>
  <c r="R53" i="1"/>
  <c r="S53" i="1"/>
  <c r="R73" i="1"/>
  <c r="S73" i="1"/>
  <c r="E73" i="1"/>
  <c r="U57" i="1"/>
  <c r="E59" i="1"/>
  <c r="S67" i="1"/>
  <c r="P59" i="1"/>
  <c r="P73" i="1"/>
  <c r="T73" i="1" s="1"/>
  <c r="Q73" i="1"/>
  <c r="Q59" i="1"/>
  <c r="P67" i="1"/>
  <c r="T67" i="1" s="1"/>
  <c r="T58" i="1"/>
  <c r="Q67" i="1"/>
  <c r="R67" i="1"/>
  <c r="U105" i="1"/>
  <c r="T108" i="1"/>
  <c r="T33" i="3"/>
  <c r="T24" i="5"/>
  <c r="U24" i="5"/>
  <c r="U24" i="8"/>
  <c r="T24" i="8"/>
  <c r="U59" i="5"/>
  <c r="T59" i="5"/>
  <c r="U59" i="6"/>
  <c r="T59" i="6"/>
  <c r="T30" i="4"/>
  <c r="U30" i="4"/>
  <c r="U24" i="4"/>
  <c r="T24" i="4"/>
  <c r="U30" i="7"/>
  <c r="T30" i="7"/>
  <c r="T33" i="1"/>
  <c r="U59" i="1"/>
  <c r="T59" i="1"/>
  <c r="U30" i="3"/>
  <c r="T30" i="3"/>
  <c r="T59" i="3"/>
  <c r="U30" i="6"/>
  <c r="T30" i="6"/>
  <c r="U59" i="2"/>
  <c r="T59" i="2"/>
  <c r="U33" i="4"/>
  <c r="T33" i="4"/>
  <c r="U24" i="6"/>
  <c r="T24" i="6"/>
  <c r="T24" i="1"/>
  <c r="U30" i="2"/>
  <c r="T30" i="2"/>
  <c r="U24" i="3"/>
  <c r="T24" i="3"/>
  <c r="U33" i="8"/>
  <c r="T33" i="8"/>
  <c r="U33" i="2"/>
  <c r="T33" i="2"/>
  <c r="T40" i="2"/>
  <c r="U40" i="2"/>
  <c r="T73" i="4"/>
  <c r="U15" i="4"/>
  <c r="T15" i="4"/>
  <c r="U59" i="4"/>
  <c r="T59" i="4"/>
  <c r="U66" i="4"/>
  <c r="T66" i="4"/>
  <c r="U30" i="5"/>
  <c r="T30" i="5"/>
  <c r="U53" i="6"/>
  <c r="T53" i="6"/>
  <c r="U24" i="7"/>
  <c r="T24" i="7"/>
  <c r="U72" i="7"/>
  <c r="T72" i="7"/>
  <c r="U71" i="7"/>
  <c r="T71" i="7"/>
  <c r="S15" i="9"/>
  <c r="U53" i="9"/>
  <c r="T53" i="9"/>
  <c r="U43" i="9"/>
  <c r="T43" i="9"/>
  <c r="U51" i="9"/>
  <c r="T51" i="9"/>
  <c r="U55" i="9"/>
  <c r="T55" i="9"/>
  <c r="U72" i="10"/>
  <c r="T72" i="10"/>
  <c r="U71" i="10"/>
  <c r="T71" i="10"/>
  <c r="U69" i="10"/>
  <c r="T69" i="10"/>
  <c r="U59" i="11"/>
  <c r="T59" i="11"/>
  <c r="U71" i="12"/>
  <c r="T71" i="12"/>
  <c r="U72" i="12"/>
  <c r="T72" i="12"/>
  <c r="U69" i="12"/>
  <c r="T69" i="12"/>
  <c r="T24" i="13"/>
  <c r="U24" i="13"/>
  <c r="U87" i="13"/>
  <c r="T87" i="13"/>
  <c r="U73" i="14"/>
  <c r="T73" i="14"/>
  <c r="T67" i="14"/>
  <c r="U15" i="14"/>
  <c r="U9" i="14"/>
  <c r="T9" i="14"/>
  <c r="T33" i="16"/>
  <c r="U20" i="17"/>
  <c r="T20" i="17"/>
  <c r="U30" i="10"/>
  <c r="T30" i="10"/>
  <c r="U45" i="12"/>
  <c r="T45" i="12"/>
  <c r="U40" i="1"/>
  <c r="T40" i="1"/>
  <c r="U67" i="2"/>
  <c r="T15" i="2"/>
  <c r="U15" i="2"/>
  <c r="U66" i="2"/>
  <c r="T66" i="2"/>
  <c r="U53" i="4"/>
  <c r="T53" i="4"/>
  <c r="U72" i="5"/>
  <c r="T72" i="5"/>
  <c r="U71" i="5"/>
  <c r="T71" i="5"/>
  <c r="T69" i="6"/>
  <c r="T91" i="6"/>
  <c r="T13" i="7"/>
  <c r="T17" i="7"/>
  <c r="T29" i="7"/>
  <c r="T37" i="7"/>
  <c r="T49" i="7"/>
  <c r="T65" i="7"/>
  <c r="T94" i="7"/>
  <c r="T20" i="8"/>
  <c r="U40" i="8"/>
  <c r="T40" i="8"/>
  <c r="T44" i="8"/>
  <c r="T52" i="8"/>
  <c r="T56" i="8"/>
  <c r="U89" i="8"/>
  <c r="T94" i="8"/>
  <c r="P30" i="9"/>
  <c r="E40" i="9"/>
  <c r="Q73" i="9"/>
  <c r="U73" i="9" s="1"/>
  <c r="U88" i="9"/>
  <c r="T88" i="9"/>
  <c r="Q66" i="10"/>
  <c r="S67" i="10"/>
  <c r="S71" i="10"/>
  <c r="E30" i="11"/>
  <c r="Q33" i="11"/>
  <c r="U33" i="11" s="1"/>
  <c r="T33" i="12"/>
  <c r="S71" i="12"/>
  <c r="U38" i="13"/>
  <c r="T38" i="13"/>
  <c r="U42" i="13"/>
  <c r="T42" i="13"/>
  <c r="U50" i="13"/>
  <c r="T50" i="13"/>
  <c r="U59" i="13"/>
  <c r="T59" i="13"/>
  <c r="Q72" i="13"/>
  <c r="S73" i="13"/>
  <c r="U21" i="14"/>
  <c r="T21" i="14"/>
  <c r="U30" i="14"/>
  <c r="T30" i="14"/>
  <c r="U52" i="24"/>
  <c r="T52" i="24"/>
  <c r="U89" i="24"/>
  <c r="T89" i="24"/>
  <c r="U32" i="28"/>
  <c r="T32" i="28"/>
  <c r="U72" i="2"/>
  <c r="T72" i="2"/>
  <c r="U71" i="2"/>
  <c r="T71" i="2"/>
  <c r="U40" i="3"/>
  <c r="T40" i="3"/>
  <c r="U67" i="5"/>
  <c r="T67" i="5"/>
  <c r="U15" i="5"/>
  <c r="T15" i="5"/>
  <c r="U66" i="5"/>
  <c r="T66" i="5"/>
  <c r="U53" i="7"/>
  <c r="T53" i="7"/>
  <c r="U71" i="8"/>
  <c r="T71" i="8"/>
  <c r="U72" i="8"/>
  <c r="T72" i="8"/>
  <c r="T73" i="9"/>
  <c r="T9" i="9"/>
  <c r="Q24" i="9"/>
  <c r="U24" i="9" s="1"/>
  <c r="P59" i="9"/>
  <c r="U22" i="10"/>
  <c r="T22" i="10"/>
  <c r="Q24" i="10"/>
  <c r="U26" i="10"/>
  <c r="T26" i="10"/>
  <c r="U59" i="10"/>
  <c r="T59" i="10"/>
  <c r="U13" i="11"/>
  <c r="T13" i="11"/>
  <c r="U17" i="11"/>
  <c r="T17" i="11"/>
  <c r="P73" i="11"/>
  <c r="T73" i="11" s="1"/>
  <c r="P15" i="12"/>
  <c r="Q33" i="14"/>
  <c r="U57" i="14"/>
  <c r="T57" i="14"/>
  <c r="U66" i="17"/>
  <c r="T66" i="17"/>
  <c r="U61" i="17"/>
  <c r="T61" i="17"/>
  <c r="U23" i="18"/>
  <c r="T23" i="18"/>
  <c r="U27" i="18"/>
  <c r="T27" i="18"/>
  <c r="U19" i="22"/>
  <c r="T19" i="22"/>
  <c r="U53" i="2"/>
  <c r="T53" i="2"/>
  <c r="U72" i="3"/>
  <c r="T72" i="3"/>
  <c r="U71" i="3"/>
  <c r="T71" i="3"/>
  <c r="T40" i="6"/>
  <c r="U40" i="6"/>
  <c r="U67" i="8"/>
  <c r="T73" i="8"/>
  <c r="U15" i="8"/>
  <c r="T15" i="8"/>
  <c r="U66" i="8"/>
  <c r="T66" i="8"/>
  <c r="T21" i="9"/>
  <c r="T40" i="9"/>
  <c r="T35" i="9"/>
  <c r="Q72" i="9"/>
  <c r="U91" i="10"/>
  <c r="T91" i="10"/>
  <c r="U92" i="12"/>
  <c r="T92" i="12"/>
  <c r="U14" i="13"/>
  <c r="T14" i="13"/>
  <c r="U18" i="13"/>
  <c r="T18" i="13"/>
  <c r="U52" i="17"/>
  <c r="T52" i="17"/>
  <c r="T42" i="1"/>
  <c r="U66" i="1"/>
  <c r="T66" i="1"/>
  <c r="T89" i="1"/>
  <c r="T11" i="2"/>
  <c r="T23" i="2"/>
  <c r="T27" i="2"/>
  <c r="T35" i="2"/>
  <c r="T47" i="2"/>
  <c r="T63" i="2"/>
  <c r="T70" i="2"/>
  <c r="T92" i="2"/>
  <c r="U73" i="3"/>
  <c r="U67" i="3"/>
  <c r="T73" i="3"/>
  <c r="T67" i="3"/>
  <c r="U15" i="3"/>
  <c r="T15" i="3"/>
  <c r="T14" i="3"/>
  <c r="T18" i="3"/>
  <c r="T38" i="3"/>
  <c r="T42" i="3"/>
  <c r="T50" i="3"/>
  <c r="U66" i="3"/>
  <c r="T66" i="3"/>
  <c r="T87" i="3"/>
  <c r="T9" i="4"/>
  <c r="T21" i="4"/>
  <c r="T45" i="4"/>
  <c r="T57" i="4"/>
  <c r="T61" i="4"/>
  <c r="T90" i="4"/>
  <c r="T12" i="5"/>
  <c r="T28" i="5"/>
  <c r="T32" i="5"/>
  <c r="T36" i="5"/>
  <c r="U53" i="5"/>
  <c r="T53" i="5"/>
  <c r="T48" i="5"/>
  <c r="T64" i="5"/>
  <c r="T93" i="5"/>
  <c r="T19" i="6"/>
  <c r="T39" i="6"/>
  <c r="T43" i="6"/>
  <c r="T51" i="6"/>
  <c r="T55" i="6"/>
  <c r="U72" i="6"/>
  <c r="T72" i="6"/>
  <c r="U71" i="6"/>
  <c r="T71" i="6"/>
  <c r="T88" i="6"/>
  <c r="T10" i="7"/>
  <c r="T22" i="7"/>
  <c r="T26" i="7"/>
  <c r="T46" i="7"/>
  <c r="T58" i="7"/>
  <c r="T62" i="7"/>
  <c r="T69" i="7"/>
  <c r="T91" i="7"/>
  <c r="T13" i="8"/>
  <c r="T17" i="8"/>
  <c r="T29" i="8"/>
  <c r="T37" i="8"/>
  <c r="T49" i="8"/>
  <c r="T65" i="8"/>
  <c r="U19" i="9"/>
  <c r="U23" i="9"/>
  <c r="U33" i="9"/>
  <c r="T33" i="9"/>
  <c r="T37" i="9"/>
  <c r="U39" i="9"/>
  <c r="T39" i="9"/>
  <c r="U44" i="9"/>
  <c r="T44" i="9"/>
  <c r="U52" i="9"/>
  <c r="T52" i="9"/>
  <c r="U56" i="9"/>
  <c r="T56" i="9"/>
  <c r="U46" i="10"/>
  <c r="T46" i="10"/>
  <c r="U29" i="11"/>
  <c r="T29" i="11"/>
  <c r="T33" i="11"/>
  <c r="U57" i="12"/>
  <c r="T57" i="12"/>
  <c r="Q59" i="12"/>
  <c r="U66" i="12"/>
  <c r="T66" i="12"/>
  <c r="U61" i="12"/>
  <c r="T61" i="12"/>
  <c r="P15" i="13"/>
  <c r="T15" i="13" s="1"/>
  <c r="U47" i="16"/>
  <c r="T47" i="16"/>
  <c r="U24" i="2"/>
  <c r="T24" i="2"/>
  <c r="U33" i="5"/>
  <c r="T33" i="5"/>
  <c r="U40" i="5"/>
  <c r="U66" i="7"/>
  <c r="T66" i="7"/>
  <c r="U10" i="10"/>
  <c r="T10" i="10"/>
  <c r="U49" i="11"/>
  <c r="T49" i="11"/>
  <c r="U59" i="12"/>
  <c r="T59" i="12"/>
  <c r="U45" i="14"/>
  <c r="T45" i="14"/>
  <c r="U23" i="15"/>
  <c r="T23" i="15"/>
  <c r="U27" i="15"/>
  <c r="T27" i="15"/>
  <c r="U87" i="16"/>
  <c r="T87" i="16"/>
  <c r="U15" i="17"/>
  <c r="U9" i="17"/>
  <c r="T9" i="17"/>
  <c r="U63" i="18"/>
  <c r="T63" i="18"/>
  <c r="U33" i="42"/>
  <c r="T33" i="42"/>
  <c r="U67" i="1"/>
  <c r="U73" i="1"/>
  <c r="U15" i="1"/>
  <c r="T15" i="1"/>
  <c r="T12" i="1"/>
  <c r="T29" i="1"/>
  <c r="T37" i="1"/>
  <c r="T50" i="1"/>
  <c r="U71" i="1"/>
  <c r="T71" i="1"/>
  <c r="U72" i="1"/>
  <c r="T72" i="1"/>
  <c r="T11" i="1"/>
  <c r="T23" i="1"/>
  <c r="T28" i="1"/>
  <c r="T32" i="1"/>
  <c r="T36" i="1"/>
  <c r="T49" i="1"/>
  <c r="T65" i="1"/>
  <c r="T88" i="1"/>
  <c r="T10" i="2"/>
  <c r="T22" i="2"/>
  <c r="T26" i="2"/>
  <c r="U35" i="2"/>
  <c r="T46" i="2"/>
  <c r="T58" i="2"/>
  <c r="T62" i="2"/>
  <c r="T69" i="2"/>
  <c r="T91" i="2"/>
  <c r="T13" i="3"/>
  <c r="T17" i="3"/>
  <c r="T29" i="3"/>
  <c r="T37" i="3"/>
  <c r="T49" i="3"/>
  <c r="T65" i="3"/>
  <c r="T94" i="3"/>
  <c r="U9" i="4"/>
  <c r="T20" i="4"/>
  <c r="U40" i="4"/>
  <c r="T40" i="4"/>
  <c r="T44" i="4"/>
  <c r="T52" i="4"/>
  <c r="T56" i="4"/>
  <c r="U61" i="4"/>
  <c r="T89" i="4"/>
  <c r="T11" i="5"/>
  <c r="T23" i="5"/>
  <c r="T27" i="5"/>
  <c r="T35" i="5"/>
  <c r="T47" i="5"/>
  <c r="T63" i="5"/>
  <c r="T70" i="5"/>
  <c r="T92" i="5"/>
  <c r="U73" i="6"/>
  <c r="T73" i="6"/>
  <c r="T67" i="6"/>
  <c r="T15" i="6"/>
  <c r="U15" i="6"/>
  <c r="T14" i="6"/>
  <c r="T18" i="6"/>
  <c r="T38" i="6"/>
  <c r="T42" i="6"/>
  <c r="U43" i="6"/>
  <c r="T50" i="6"/>
  <c r="U66" i="6"/>
  <c r="T66" i="6"/>
  <c r="T87" i="6"/>
  <c r="T21" i="7"/>
  <c r="T45" i="7"/>
  <c r="T57" i="7"/>
  <c r="T61" i="7"/>
  <c r="U69" i="7"/>
  <c r="T90" i="7"/>
  <c r="T12" i="8"/>
  <c r="T28" i="8"/>
  <c r="T32" i="8"/>
  <c r="T36" i="8"/>
  <c r="U53" i="8"/>
  <c r="T53" i="8"/>
  <c r="T48" i="8"/>
  <c r="T64" i="8"/>
  <c r="T91" i="8"/>
  <c r="P15" i="9"/>
  <c r="T15" i="9" s="1"/>
  <c r="T24" i="9"/>
  <c r="S72" i="9"/>
  <c r="Q30" i="10"/>
  <c r="U58" i="10"/>
  <c r="T58" i="10"/>
  <c r="T24" i="11"/>
  <c r="Q53" i="11"/>
  <c r="U65" i="11"/>
  <c r="T65" i="11"/>
  <c r="P71" i="11"/>
  <c r="T30" i="12"/>
  <c r="U30" i="12"/>
  <c r="P67" i="12"/>
  <c r="T67" i="12" s="1"/>
  <c r="U30" i="13"/>
  <c r="T30" i="13"/>
  <c r="P33" i="13"/>
  <c r="T33" i="13" s="1"/>
  <c r="Q53" i="14"/>
  <c r="U91" i="15"/>
  <c r="T91" i="15"/>
  <c r="T30" i="1"/>
  <c r="U30" i="1"/>
  <c r="U67" i="7"/>
  <c r="U15" i="7"/>
  <c r="T15" i="7"/>
  <c r="T73" i="7"/>
  <c r="U59" i="7"/>
  <c r="T59" i="7"/>
  <c r="T30" i="8"/>
  <c r="U30" i="8"/>
  <c r="T35" i="1"/>
  <c r="U53" i="1"/>
  <c r="T53" i="1"/>
  <c r="T9" i="2"/>
  <c r="T61" i="2"/>
  <c r="U69" i="2"/>
  <c r="U53" i="3"/>
  <c r="T53" i="3"/>
  <c r="T43" i="4"/>
  <c r="U71" i="4"/>
  <c r="T71" i="4"/>
  <c r="U72" i="4"/>
  <c r="T72" i="4"/>
  <c r="U35" i="5"/>
  <c r="T69" i="5"/>
  <c r="U9" i="7"/>
  <c r="U40" i="7"/>
  <c r="T40" i="7"/>
  <c r="U61" i="7"/>
  <c r="T35" i="8"/>
  <c r="U30" i="9"/>
  <c r="T30" i="9"/>
  <c r="Q40" i="9"/>
  <c r="U40" i="9" s="1"/>
  <c r="P53" i="9"/>
  <c r="U59" i="9"/>
  <c r="T59" i="9"/>
  <c r="U89" i="9"/>
  <c r="T89" i="9"/>
  <c r="U24" i="10"/>
  <c r="T24" i="10"/>
  <c r="P59" i="10"/>
  <c r="U62" i="10"/>
  <c r="T62" i="10"/>
  <c r="U37" i="11"/>
  <c r="T37" i="11"/>
  <c r="P66" i="11"/>
  <c r="U94" i="11"/>
  <c r="T94" i="11"/>
  <c r="U20" i="12"/>
  <c r="T20" i="12"/>
  <c r="T24" i="12"/>
  <c r="Q53" i="12"/>
  <c r="U53" i="12" s="1"/>
  <c r="R15" i="13"/>
  <c r="U59" i="14"/>
  <c r="T59" i="14"/>
  <c r="U57" i="20"/>
  <c r="T57" i="20"/>
  <c r="U66" i="20"/>
  <c r="T66" i="20"/>
  <c r="U61" i="20"/>
  <c r="T61" i="20"/>
  <c r="U88" i="22"/>
  <c r="T88" i="22"/>
  <c r="U33" i="10"/>
  <c r="T33" i="10"/>
  <c r="T40" i="10"/>
  <c r="U40" i="10"/>
  <c r="U67" i="12"/>
  <c r="U73" i="12"/>
  <c r="T73" i="12"/>
  <c r="U15" i="12"/>
  <c r="T15" i="12"/>
  <c r="T53" i="13"/>
  <c r="U53" i="13"/>
  <c r="U24" i="14"/>
  <c r="T24" i="14"/>
  <c r="U66" i="14"/>
  <c r="T66" i="14"/>
  <c r="U61" i="14"/>
  <c r="T61" i="14"/>
  <c r="U88" i="14"/>
  <c r="T88" i="14"/>
  <c r="U10" i="15"/>
  <c r="T10" i="15"/>
  <c r="U24" i="15"/>
  <c r="T24" i="15"/>
  <c r="U63" i="15"/>
  <c r="T63" i="15"/>
  <c r="T40" i="16"/>
  <c r="E67" i="16"/>
  <c r="E67" i="18"/>
  <c r="E71" i="18"/>
  <c r="T59" i="19"/>
  <c r="T24" i="21"/>
  <c r="U24" i="21"/>
  <c r="E33" i="21"/>
  <c r="U64" i="21"/>
  <c r="T64" i="21"/>
  <c r="U58" i="23"/>
  <c r="T58" i="23"/>
  <c r="U62" i="23"/>
  <c r="T62" i="23"/>
  <c r="U29" i="24"/>
  <c r="T29" i="24"/>
  <c r="U94" i="24"/>
  <c r="T94" i="24"/>
  <c r="U73" i="10"/>
  <c r="T73" i="10"/>
  <c r="T67" i="10"/>
  <c r="T15" i="10"/>
  <c r="U15" i="10"/>
  <c r="U66" i="10"/>
  <c r="T66" i="10"/>
  <c r="R73" i="14"/>
  <c r="U47" i="15"/>
  <c r="T47" i="15"/>
  <c r="U58" i="15"/>
  <c r="T58" i="15"/>
  <c r="U13" i="16"/>
  <c r="T13" i="16"/>
  <c r="Q15" i="16"/>
  <c r="U17" i="16"/>
  <c r="T17" i="16"/>
  <c r="T32" i="16"/>
  <c r="U38" i="16"/>
  <c r="T38" i="16"/>
  <c r="Q40" i="16"/>
  <c r="U40" i="16" s="1"/>
  <c r="U59" i="16"/>
  <c r="T59" i="16"/>
  <c r="E66" i="16"/>
  <c r="Q72" i="16"/>
  <c r="P15" i="17"/>
  <c r="T15" i="17" s="1"/>
  <c r="U35" i="17"/>
  <c r="U56" i="17"/>
  <c r="T56" i="17"/>
  <c r="Q15" i="18"/>
  <c r="U15" i="18" s="1"/>
  <c r="P24" i="18"/>
  <c r="Q33" i="18"/>
  <c r="T40" i="18"/>
  <c r="U40" i="18"/>
  <c r="U35" i="18"/>
  <c r="T35" i="18"/>
  <c r="Q30" i="19"/>
  <c r="U33" i="19"/>
  <c r="T30" i="20"/>
  <c r="U30" i="20"/>
  <c r="Q33" i="20"/>
  <c r="R72" i="20"/>
  <c r="P15" i="21"/>
  <c r="P59" i="21"/>
  <c r="P30" i="22"/>
  <c r="U10" i="23"/>
  <c r="T10" i="23"/>
  <c r="U24" i="23"/>
  <c r="T24" i="23"/>
  <c r="P53" i="23"/>
  <c r="U63" i="25"/>
  <c r="T63" i="25"/>
  <c r="U94" i="33"/>
  <c r="T94" i="33"/>
  <c r="U40" i="11"/>
  <c r="T40" i="11"/>
  <c r="T53" i="12"/>
  <c r="U53" i="14"/>
  <c r="T53" i="14"/>
  <c r="Q71" i="14"/>
  <c r="P59" i="15"/>
  <c r="U62" i="15"/>
  <c r="T62" i="15"/>
  <c r="U70" i="15"/>
  <c r="T70" i="15"/>
  <c r="U42" i="16"/>
  <c r="T42" i="16"/>
  <c r="U50" i="16"/>
  <c r="T50" i="16"/>
  <c r="P24" i="17"/>
  <c r="U70" i="18"/>
  <c r="T70" i="18"/>
  <c r="U92" i="18"/>
  <c r="T92" i="18"/>
  <c r="U87" i="19"/>
  <c r="T87" i="19"/>
  <c r="U21" i="20"/>
  <c r="T21" i="20"/>
  <c r="P71" i="20"/>
  <c r="U90" i="20"/>
  <c r="T90" i="20"/>
  <c r="U28" i="21"/>
  <c r="T28" i="21"/>
  <c r="U32" i="21"/>
  <c r="T32" i="21"/>
  <c r="U36" i="21"/>
  <c r="T36" i="21"/>
  <c r="U33" i="22"/>
  <c r="P33" i="23"/>
  <c r="T33" i="23" s="1"/>
  <c r="U46" i="23"/>
  <c r="T46" i="23"/>
  <c r="Q24" i="24"/>
  <c r="T64" i="30"/>
  <c r="U64" i="30"/>
  <c r="U53" i="10"/>
  <c r="T53" i="10"/>
  <c r="U72" i="11"/>
  <c r="T72" i="11"/>
  <c r="U71" i="11"/>
  <c r="T71" i="11"/>
  <c r="U40" i="13"/>
  <c r="E73" i="14"/>
  <c r="U22" i="15"/>
  <c r="T22" i="15"/>
  <c r="Q24" i="15"/>
  <c r="U26" i="15"/>
  <c r="T26" i="15"/>
  <c r="U40" i="15"/>
  <c r="T40" i="15"/>
  <c r="U35" i="15"/>
  <c r="T35" i="15"/>
  <c r="Q72" i="15"/>
  <c r="E24" i="16"/>
  <c r="E30" i="16"/>
  <c r="P67" i="16"/>
  <c r="U94" i="16"/>
  <c r="T94" i="16"/>
  <c r="U45" i="17"/>
  <c r="T45" i="17"/>
  <c r="P67" i="18"/>
  <c r="T67" i="18" s="1"/>
  <c r="P71" i="18"/>
  <c r="U24" i="19"/>
  <c r="T24" i="19"/>
  <c r="U38" i="19"/>
  <c r="T38" i="19"/>
  <c r="Q40" i="19"/>
  <c r="U42" i="19"/>
  <c r="T42" i="19"/>
  <c r="E72" i="20"/>
  <c r="U12" i="21"/>
  <c r="T12" i="21"/>
  <c r="P33" i="21"/>
  <c r="U93" i="21"/>
  <c r="T93" i="21"/>
  <c r="U39" i="22"/>
  <c r="T39" i="22"/>
  <c r="U53" i="22"/>
  <c r="T53" i="22"/>
  <c r="U43" i="22"/>
  <c r="T43" i="22"/>
  <c r="U30" i="23"/>
  <c r="T30" i="23"/>
  <c r="U24" i="27"/>
  <c r="T11" i="10"/>
  <c r="T23" i="10"/>
  <c r="T27" i="10"/>
  <c r="T35" i="10"/>
  <c r="T47" i="10"/>
  <c r="T63" i="10"/>
  <c r="T70" i="10"/>
  <c r="T92" i="10"/>
  <c r="U73" i="11"/>
  <c r="T15" i="11"/>
  <c r="T14" i="11"/>
  <c r="T18" i="11"/>
  <c r="T38" i="11"/>
  <c r="T42" i="11"/>
  <c r="T50" i="11"/>
  <c r="U66" i="11"/>
  <c r="T66" i="11"/>
  <c r="T87" i="11"/>
  <c r="T9" i="12"/>
  <c r="T21" i="12"/>
  <c r="T46" i="12"/>
  <c r="T58" i="12"/>
  <c r="T62" i="12"/>
  <c r="T70" i="12"/>
  <c r="T93" i="12"/>
  <c r="T19" i="13"/>
  <c r="T39" i="13"/>
  <c r="T43" i="13"/>
  <c r="T51" i="13"/>
  <c r="T55" i="13"/>
  <c r="U72" i="13"/>
  <c r="T72" i="13"/>
  <c r="U71" i="13"/>
  <c r="T71" i="13"/>
  <c r="T88" i="13"/>
  <c r="T10" i="14"/>
  <c r="T22" i="14"/>
  <c r="T26" i="14"/>
  <c r="T46" i="14"/>
  <c r="T58" i="14"/>
  <c r="U89" i="14"/>
  <c r="T89" i="14"/>
  <c r="U11" i="15"/>
  <c r="T11" i="15"/>
  <c r="T44" i="15"/>
  <c r="U46" i="15"/>
  <c r="T46" i="15"/>
  <c r="T52" i="15"/>
  <c r="P67" i="15"/>
  <c r="P71" i="15"/>
  <c r="T35" i="16"/>
  <c r="U37" i="16"/>
  <c r="T37" i="16"/>
  <c r="T63" i="16"/>
  <c r="U65" i="16"/>
  <c r="T65" i="16"/>
  <c r="U33" i="17"/>
  <c r="T33" i="17"/>
  <c r="U59" i="17"/>
  <c r="T59" i="17"/>
  <c r="Q71" i="17"/>
  <c r="U30" i="19"/>
  <c r="T30" i="19"/>
  <c r="P53" i="19"/>
  <c r="Q72" i="19"/>
  <c r="U67" i="20"/>
  <c r="T67" i="20"/>
  <c r="U73" i="20"/>
  <c r="T73" i="20"/>
  <c r="U15" i="20"/>
  <c r="T15" i="20"/>
  <c r="U9" i="20"/>
  <c r="T9" i="20"/>
  <c r="U33" i="20"/>
  <c r="T33" i="20"/>
  <c r="U45" i="20"/>
  <c r="T45" i="20"/>
  <c r="U59" i="20"/>
  <c r="T59" i="20"/>
  <c r="U24" i="22"/>
  <c r="T24" i="22"/>
  <c r="P40" i="22"/>
  <c r="U51" i="22"/>
  <c r="T51" i="22"/>
  <c r="Q53" i="22"/>
  <c r="U55" i="22"/>
  <c r="T55" i="22"/>
  <c r="P72" i="22"/>
  <c r="U13" i="24"/>
  <c r="T13" i="24"/>
  <c r="T38" i="24"/>
  <c r="U38" i="24"/>
  <c r="P73" i="24"/>
  <c r="U72" i="9"/>
  <c r="T72" i="9"/>
  <c r="U71" i="9"/>
  <c r="T71" i="9"/>
  <c r="U35" i="10"/>
  <c r="U9" i="12"/>
  <c r="U40" i="12"/>
  <c r="T40" i="12"/>
  <c r="U73" i="13"/>
  <c r="U67" i="13"/>
  <c r="U15" i="13"/>
  <c r="T67" i="13"/>
  <c r="U43" i="13"/>
  <c r="U66" i="13"/>
  <c r="T66" i="13"/>
  <c r="P30" i="15"/>
  <c r="P66" i="15"/>
  <c r="Q67" i="15"/>
  <c r="U72" i="15"/>
  <c r="T72" i="15"/>
  <c r="U71" i="15"/>
  <c r="T71" i="15"/>
  <c r="U69" i="15"/>
  <c r="T69" i="15"/>
  <c r="Q71" i="15"/>
  <c r="U92" i="15"/>
  <c r="T92" i="15"/>
  <c r="Q33" i="16"/>
  <c r="U33" i="16" s="1"/>
  <c r="U35" i="16"/>
  <c r="U49" i="16"/>
  <c r="T49" i="16"/>
  <c r="P66" i="16"/>
  <c r="T10" i="17"/>
  <c r="U21" i="17"/>
  <c r="T21" i="17"/>
  <c r="E53" i="17"/>
  <c r="U89" i="17"/>
  <c r="T89" i="17"/>
  <c r="E24" i="18"/>
  <c r="P30" i="18"/>
  <c r="U33" i="18"/>
  <c r="T33" i="18"/>
  <c r="U59" i="18"/>
  <c r="T59" i="18"/>
  <c r="R67" i="18"/>
  <c r="R71" i="18"/>
  <c r="U14" i="19"/>
  <c r="T14" i="19"/>
  <c r="U18" i="19"/>
  <c r="T18" i="19"/>
  <c r="P33" i="19"/>
  <c r="T33" i="19" s="1"/>
  <c r="R33" i="21"/>
  <c r="U59" i="21"/>
  <c r="T59" i="21"/>
  <c r="U30" i="22"/>
  <c r="T30" i="22"/>
  <c r="U22" i="23"/>
  <c r="T22" i="23"/>
  <c r="Q24" i="23"/>
  <c r="U26" i="23"/>
  <c r="T26" i="23"/>
  <c r="P59" i="25"/>
  <c r="U66" i="9"/>
  <c r="T66" i="9"/>
  <c r="U53" i="11"/>
  <c r="T53" i="11"/>
  <c r="T40" i="14"/>
  <c r="U40" i="14"/>
  <c r="Q67" i="14"/>
  <c r="U67" i="14" s="1"/>
  <c r="T33" i="15"/>
  <c r="U33" i="15"/>
  <c r="E53" i="15"/>
  <c r="E59" i="15"/>
  <c r="R67" i="15"/>
  <c r="R71" i="15"/>
  <c r="U14" i="16"/>
  <c r="T14" i="16"/>
  <c r="U18" i="16"/>
  <c r="T18" i="16"/>
  <c r="U29" i="16"/>
  <c r="T29" i="16"/>
  <c r="T36" i="16"/>
  <c r="P53" i="16"/>
  <c r="Q66" i="16"/>
  <c r="T24" i="17"/>
  <c r="U24" i="17"/>
  <c r="P40" i="17"/>
  <c r="T40" i="17" s="1"/>
  <c r="U44" i="17"/>
  <c r="T44" i="17"/>
  <c r="U57" i="17"/>
  <c r="T57" i="17"/>
  <c r="U11" i="18"/>
  <c r="T11" i="18"/>
  <c r="U47" i="18"/>
  <c r="T47" i="18"/>
  <c r="P66" i="18"/>
  <c r="P15" i="19"/>
  <c r="U50" i="19"/>
  <c r="T50" i="19"/>
  <c r="P40" i="20"/>
  <c r="U30" i="21"/>
  <c r="T30" i="21"/>
  <c r="Q40" i="21"/>
  <c r="U40" i="21" s="1"/>
  <c r="U48" i="21"/>
  <c r="T48" i="21"/>
  <c r="R40" i="22"/>
  <c r="U59" i="26"/>
  <c r="T59" i="26"/>
  <c r="U30" i="18"/>
  <c r="T30" i="18"/>
  <c r="U53" i="19"/>
  <c r="T53" i="19"/>
  <c r="U24" i="20"/>
  <c r="T24" i="20"/>
  <c r="U71" i="20"/>
  <c r="T71" i="20"/>
  <c r="U72" i="20"/>
  <c r="T72" i="20"/>
  <c r="U33" i="23"/>
  <c r="U40" i="23"/>
  <c r="T40" i="23"/>
  <c r="T40" i="25"/>
  <c r="U35" i="25"/>
  <c r="U24" i="26"/>
  <c r="T24" i="26"/>
  <c r="U21" i="27"/>
  <c r="T21" i="27"/>
  <c r="U66" i="27"/>
  <c r="T66" i="27"/>
  <c r="U61" i="27"/>
  <c r="T61" i="27"/>
  <c r="U90" i="27"/>
  <c r="T90" i="27"/>
  <c r="U28" i="28"/>
  <c r="T28" i="28"/>
  <c r="U36" i="28"/>
  <c r="T36" i="28"/>
  <c r="U48" i="28"/>
  <c r="T48" i="28"/>
  <c r="U30" i="31"/>
  <c r="T30" i="31"/>
  <c r="T46" i="32"/>
  <c r="U46" i="32"/>
  <c r="U73" i="15"/>
  <c r="U67" i="15"/>
  <c r="T73" i="15"/>
  <c r="U15" i="15"/>
  <c r="T15" i="15"/>
  <c r="T67" i="15"/>
  <c r="U66" i="15"/>
  <c r="T66" i="15"/>
  <c r="T53" i="17"/>
  <c r="U53" i="17"/>
  <c r="U72" i="18"/>
  <c r="T72" i="18"/>
  <c r="U71" i="18"/>
  <c r="T71" i="18"/>
  <c r="T40" i="21"/>
  <c r="U15" i="23"/>
  <c r="T15" i="23"/>
  <c r="T67" i="23"/>
  <c r="U66" i="23"/>
  <c r="T66" i="23"/>
  <c r="Q67" i="23"/>
  <c r="U67" i="23" s="1"/>
  <c r="U30" i="25"/>
  <c r="T30" i="25"/>
  <c r="T32" i="25"/>
  <c r="T33" i="25"/>
  <c r="U38" i="26"/>
  <c r="T38" i="26"/>
  <c r="U50" i="26"/>
  <c r="T50" i="26"/>
  <c r="P71" i="27"/>
  <c r="U51" i="29"/>
  <c r="T51" i="29"/>
  <c r="P72" i="29"/>
  <c r="U59" i="30"/>
  <c r="T59" i="30"/>
  <c r="U38" i="36"/>
  <c r="T38" i="36"/>
  <c r="U73" i="18"/>
  <c r="T73" i="18"/>
  <c r="T15" i="18"/>
  <c r="U66" i="18"/>
  <c r="T66" i="18"/>
  <c r="U53" i="20"/>
  <c r="T53" i="20"/>
  <c r="U72" i="21"/>
  <c r="T72" i="21"/>
  <c r="U71" i="21"/>
  <c r="T71" i="21"/>
  <c r="U93" i="23"/>
  <c r="T93" i="23"/>
  <c r="Q15" i="24"/>
  <c r="P30" i="24"/>
  <c r="P53" i="24"/>
  <c r="U42" i="26"/>
  <c r="T42" i="26"/>
  <c r="U24" i="29"/>
  <c r="T53" i="29"/>
  <c r="U53" i="29"/>
  <c r="U43" i="29"/>
  <c r="T43" i="29"/>
  <c r="U55" i="29"/>
  <c r="T55" i="29"/>
  <c r="U59" i="29"/>
  <c r="T59" i="29"/>
  <c r="T30" i="32"/>
  <c r="U30" i="32"/>
  <c r="U92" i="35"/>
  <c r="T92" i="35"/>
  <c r="U14" i="36"/>
  <c r="T14" i="36"/>
  <c r="U18" i="36"/>
  <c r="T18" i="36"/>
  <c r="T33" i="36"/>
  <c r="T90" i="14"/>
  <c r="T12" i="15"/>
  <c r="T28" i="15"/>
  <c r="T32" i="15"/>
  <c r="T36" i="15"/>
  <c r="U53" i="15"/>
  <c r="T48" i="15"/>
  <c r="T19" i="16"/>
  <c r="T39" i="16"/>
  <c r="T43" i="16"/>
  <c r="T51" i="16"/>
  <c r="T55" i="16"/>
  <c r="U71" i="16"/>
  <c r="T71" i="16"/>
  <c r="U72" i="16"/>
  <c r="T72" i="16"/>
  <c r="T88" i="16"/>
  <c r="U40" i="19"/>
  <c r="T40" i="19"/>
  <c r="U73" i="21"/>
  <c r="U67" i="21"/>
  <c r="T67" i="21"/>
  <c r="U15" i="21"/>
  <c r="T15" i="21"/>
  <c r="U66" i="21"/>
  <c r="T66" i="21"/>
  <c r="U53" i="23"/>
  <c r="T53" i="23"/>
  <c r="U72" i="23"/>
  <c r="T72" i="23"/>
  <c r="U71" i="23"/>
  <c r="T71" i="23"/>
  <c r="U14" i="24"/>
  <c r="T44" i="24"/>
  <c r="U51" i="24"/>
  <c r="U59" i="24"/>
  <c r="T59" i="24"/>
  <c r="E66" i="24"/>
  <c r="Q72" i="24"/>
  <c r="Q73" i="24"/>
  <c r="U73" i="24" s="1"/>
  <c r="T21" i="25"/>
  <c r="T23" i="25"/>
  <c r="U42" i="25"/>
  <c r="U50" i="25"/>
  <c r="U18" i="26"/>
  <c r="T18" i="26"/>
  <c r="U33" i="27"/>
  <c r="P40" i="27"/>
  <c r="U59" i="27"/>
  <c r="T59" i="27"/>
  <c r="P15" i="28"/>
  <c r="Q24" i="28"/>
  <c r="R33" i="28"/>
  <c r="Q40" i="28"/>
  <c r="Q71" i="28"/>
  <c r="U93" i="28"/>
  <c r="T93" i="28"/>
  <c r="U39" i="29"/>
  <c r="T39" i="29"/>
  <c r="U10" i="30"/>
  <c r="T10" i="30"/>
  <c r="U24" i="32"/>
  <c r="T24" i="32"/>
  <c r="T62" i="32"/>
  <c r="U62" i="32"/>
  <c r="T67" i="16"/>
  <c r="U73" i="16"/>
  <c r="T73" i="16"/>
  <c r="U15" i="16"/>
  <c r="T15" i="16"/>
  <c r="U66" i="16"/>
  <c r="T66" i="16"/>
  <c r="T90" i="17"/>
  <c r="T12" i="18"/>
  <c r="T28" i="18"/>
  <c r="T32" i="18"/>
  <c r="T36" i="18"/>
  <c r="U53" i="18"/>
  <c r="T53" i="18"/>
  <c r="T48" i="18"/>
  <c r="T64" i="18"/>
  <c r="T93" i="18"/>
  <c r="T19" i="19"/>
  <c r="T39" i="19"/>
  <c r="T43" i="19"/>
  <c r="T51" i="19"/>
  <c r="T55" i="19"/>
  <c r="U72" i="19"/>
  <c r="T72" i="19"/>
  <c r="U71" i="19"/>
  <c r="T71" i="19"/>
  <c r="T88" i="19"/>
  <c r="T10" i="20"/>
  <c r="T22" i="20"/>
  <c r="T26" i="20"/>
  <c r="T46" i="20"/>
  <c r="T58" i="20"/>
  <c r="T62" i="20"/>
  <c r="T69" i="20"/>
  <c r="T91" i="20"/>
  <c r="T13" i="21"/>
  <c r="T17" i="21"/>
  <c r="T29" i="21"/>
  <c r="T37" i="21"/>
  <c r="T49" i="21"/>
  <c r="T65" i="21"/>
  <c r="T94" i="21"/>
  <c r="T20" i="22"/>
  <c r="T40" i="22"/>
  <c r="U40" i="22"/>
  <c r="T44" i="22"/>
  <c r="T52" i="22"/>
  <c r="T56" i="22"/>
  <c r="T89" i="22"/>
  <c r="T11" i="23"/>
  <c r="T23" i="23"/>
  <c r="T27" i="23"/>
  <c r="T35" i="23"/>
  <c r="T47" i="23"/>
  <c r="U63" i="23"/>
  <c r="T89" i="23"/>
  <c r="T94" i="23"/>
  <c r="U40" i="24"/>
  <c r="T40" i="24"/>
  <c r="T49" i="24"/>
  <c r="T63" i="24"/>
  <c r="T70" i="24"/>
  <c r="T18" i="25"/>
  <c r="T27" i="25"/>
  <c r="T35" i="25"/>
  <c r="Q40" i="25"/>
  <c r="U40" i="25" s="1"/>
  <c r="P53" i="25"/>
  <c r="T53" i="25" s="1"/>
  <c r="U87" i="25"/>
  <c r="U14" i="26"/>
  <c r="T14" i="26"/>
  <c r="P24" i="27"/>
  <c r="T24" i="27" s="1"/>
  <c r="U30" i="28"/>
  <c r="U64" i="28"/>
  <c r="T64" i="28"/>
  <c r="U19" i="29"/>
  <c r="T19" i="29"/>
  <c r="P40" i="29"/>
  <c r="U88" i="29"/>
  <c r="T88" i="29"/>
  <c r="U18" i="30"/>
  <c r="T18" i="30"/>
  <c r="U87" i="30"/>
  <c r="T87" i="30"/>
  <c r="U18" i="31"/>
  <c r="T18" i="31"/>
  <c r="P24" i="31"/>
  <c r="T12" i="40"/>
  <c r="U12" i="40"/>
  <c r="U27" i="40"/>
  <c r="T27" i="40"/>
  <c r="T30" i="40"/>
  <c r="U30" i="40"/>
  <c r="U72" i="14"/>
  <c r="T72" i="14"/>
  <c r="U71" i="14"/>
  <c r="T71" i="14"/>
  <c r="U40" i="17"/>
  <c r="U67" i="19"/>
  <c r="T67" i="19"/>
  <c r="T15" i="19"/>
  <c r="U43" i="19"/>
  <c r="U66" i="19"/>
  <c r="T66" i="19"/>
  <c r="U69" i="20"/>
  <c r="T53" i="21"/>
  <c r="U53" i="21"/>
  <c r="U72" i="22"/>
  <c r="T72" i="22"/>
  <c r="U71" i="22"/>
  <c r="T71" i="22"/>
  <c r="U35" i="23"/>
  <c r="P71" i="23"/>
  <c r="U33" i="24"/>
  <c r="T33" i="24"/>
  <c r="S72" i="24"/>
  <c r="U13" i="25"/>
  <c r="U24" i="25"/>
  <c r="Q33" i="25"/>
  <c r="U33" i="25" s="1"/>
  <c r="T36" i="25"/>
  <c r="P67" i="25"/>
  <c r="T67" i="25" s="1"/>
  <c r="P72" i="25"/>
  <c r="Q73" i="25"/>
  <c r="U92" i="25"/>
  <c r="T92" i="25"/>
  <c r="P15" i="26"/>
  <c r="U30" i="26"/>
  <c r="T30" i="26"/>
  <c r="Q73" i="26"/>
  <c r="U73" i="26" s="1"/>
  <c r="U87" i="26"/>
  <c r="T87" i="26"/>
  <c r="U73" i="27"/>
  <c r="U67" i="27"/>
  <c r="U15" i="27"/>
  <c r="T73" i="27"/>
  <c r="T15" i="27"/>
  <c r="T67" i="27"/>
  <c r="U9" i="27"/>
  <c r="T9" i="27"/>
  <c r="Q66" i="28"/>
  <c r="T37" i="31"/>
  <c r="U37" i="31"/>
  <c r="T9" i="15"/>
  <c r="U30" i="15"/>
  <c r="T30" i="15"/>
  <c r="T61" i="15"/>
  <c r="U53" i="16"/>
  <c r="T53" i="16"/>
  <c r="T43" i="17"/>
  <c r="U72" i="17"/>
  <c r="T72" i="17"/>
  <c r="U71" i="17"/>
  <c r="T71" i="17"/>
  <c r="T69" i="18"/>
  <c r="U40" i="20"/>
  <c r="T40" i="20"/>
  <c r="T35" i="21"/>
  <c r="U73" i="22"/>
  <c r="T73" i="22"/>
  <c r="U67" i="22"/>
  <c r="T67" i="22"/>
  <c r="T15" i="22"/>
  <c r="U15" i="22"/>
  <c r="U66" i="22"/>
  <c r="T66" i="22"/>
  <c r="T9" i="23"/>
  <c r="T61" i="23"/>
  <c r="Q71" i="23"/>
  <c r="U18" i="24"/>
  <c r="U24" i="24"/>
  <c r="T24" i="24"/>
  <c r="E30" i="24"/>
  <c r="T56" i="24"/>
  <c r="P67" i="24"/>
  <c r="E71" i="24"/>
  <c r="U73" i="25"/>
  <c r="T73" i="25"/>
  <c r="U67" i="25"/>
  <c r="T9" i="25"/>
  <c r="T11" i="25"/>
  <c r="P15" i="25"/>
  <c r="T15" i="25" s="1"/>
  <c r="U38" i="25"/>
  <c r="R53" i="25"/>
  <c r="T59" i="25"/>
  <c r="P66" i="25"/>
  <c r="P71" i="25"/>
  <c r="Q72" i="25"/>
  <c r="Q15" i="26"/>
  <c r="P33" i="26"/>
  <c r="P53" i="26"/>
  <c r="U30" i="27"/>
  <c r="T30" i="27"/>
  <c r="U45" i="27"/>
  <c r="T45" i="27"/>
  <c r="U57" i="27"/>
  <c r="T57" i="27"/>
  <c r="P72" i="27"/>
  <c r="U12" i="28"/>
  <c r="T12" i="28"/>
  <c r="U24" i="28"/>
  <c r="T24" i="28"/>
  <c r="U33" i="28"/>
  <c r="T33" i="28"/>
  <c r="P30" i="29"/>
  <c r="U33" i="29"/>
  <c r="T33" i="29"/>
  <c r="R40" i="29"/>
  <c r="Q59" i="29"/>
  <c r="P73" i="29"/>
  <c r="T73" i="29" s="1"/>
  <c r="U30" i="30"/>
  <c r="T30" i="30"/>
  <c r="P40" i="30"/>
  <c r="T40" i="30" s="1"/>
  <c r="U90" i="31"/>
  <c r="T90" i="31"/>
  <c r="U51" i="32"/>
  <c r="T51" i="32"/>
  <c r="U71" i="32"/>
  <c r="T71" i="32"/>
  <c r="U72" i="32"/>
  <c r="T72" i="32"/>
  <c r="T69" i="32"/>
  <c r="U69" i="32"/>
  <c r="U48" i="37"/>
  <c r="T48" i="37"/>
  <c r="U53" i="24"/>
  <c r="T53" i="24"/>
  <c r="U72" i="25"/>
  <c r="T72" i="25"/>
  <c r="U71" i="25"/>
  <c r="T71" i="25"/>
  <c r="U40" i="28"/>
  <c r="T40" i="28"/>
  <c r="U73" i="30"/>
  <c r="T73" i="30"/>
  <c r="U67" i="30"/>
  <c r="T15" i="30"/>
  <c r="U15" i="30"/>
  <c r="P33" i="30"/>
  <c r="T33" i="30" s="1"/>
  <c r="T36" i="30"/>
  <c r="S40" i="30"/>
  <c r="Q66" i="30"/>
  <c r="R15" i="31"/>
  <c r="U66" i="31"/>
  <c r="T66" i="31"/>
  <c r="U61" i="31"/>
  <c r="T67" i="32"/>
  <c r="U73" i="32"/>
  <c r="T73" i="32"/>
  <c r="U15" i="32"/>
  <c r="T15" i="32"/>
  <c r="U9" i="32"/>
  <c r="E40" i="32"/>
  <c r="U37" i="33"/>
  <c r="T37" i="33"/>
  <c r="U49" i="33"/>
  <c r="T49" i="33"/>
  <c r="U30" i="34"/>
  <c r="Q40" i="34"/>
  <c r="U63" i="35"/>
  <c r="T63" i="35"/>
  <c r="U70" i="35"/>
  <c r="T70" i="35"/>
  <c r="P15" i="36"/>
  <c r="Q30" i="36"/>
  <c r="Q40" i="36"/>
  <c r="U42" i="36"/>
  <c r="T42" i="36"/>
  <c r="U50" i="36"/>
  <c r="T50" i="36"/>
  <c r="S73" i="36"/>
  <c r="U36" i="37"/>
  <c r="T36" i="37"/>
  <c r="U69" i="37"/>
  <c r="U24" i="38"/>
  <c r="T24" i="38"/>
  <c r="T87" i="38"/>
  <c r="U87" i="38"/>
  <c r="U66" i="39"/>
  <c r="T66" i="39"/>
  <c r="T61" i="39"/>
  <c r="U61" i="39"/>
  <c r="R67" i="39"/>
  <c r="U59" i="41"/>
  <c r="T59" i="41"/>
  <c r="U59" i="45"/>
  <c r="T59" i="45"/>
  <c r="U66" i="25"/>
  <c r="T66" i="25"/>
  <c r="U53" i="27"/>
  <c r="T53" i="27"/>
  <c r="U71" i="28"/>
  <c r="T71" i="28"/>
  <c r="U72" i="28"/>
  <c r="T72" i="28"/>
  <c r="T27" i="30"/>
  <c r="Q33" i="30"/>
  <c r="U33" i="30" s="1"/>
  <c r="U46" i="30"/>
  <c r="E33" i="31"/>
  <c r="T87" i="31"/>
  <c r="U26" i="32"/>
  <c r="T35" i="32"/>
  <c r="Q71" i="34"/>
  <c r="U89" i="34"/>
  <c r="T89" i="34"/>
  <c r="P30" i="35"/>
  <c r="T33" i="35"/>
  <c r="U47" i="35"/>
  <c r="T47" i="35"/>
  <c r="T24" i="37"/>
  <c r="U51" i="38"/>
  <c r="T51" i="38"/>
  <c r="U50" i="39"/>
  <c r="T50" i="39"/>
  <c r="Q71" i="39"/>
  <c r="U56" i="40"/>
  <c r="T56" i="40"/>
  <c r="U33" i="26"/>
  <c r="T33" i="26"/>
  <c r="T40" i="26"/>
  <c r="U40" i="26"/>
  <c r="U67" i="28"/>
  <c r="T67" i="28"/>
  <c r="U73" i="28"/>
  <c r="T73" i="28"/>
  <c r="U15" i="28"/>
  <c r="T15" i="28"/>
  <c r="U59" i="28"/>
  <c r="T59" i="28"/>
  <c r="U66" i="28"/>
  <c r="T66" i="28"/>
  <c r="U30" i="29"/>
  <c r="T30" i="29"/>
  <c r="U40" i="30"/>
  <c r="U35" i="30"/>
  <c r="U72" i="30"/>
  <c r="T72" i="30"/>
  <c r="U71" i="30"/>
  <c r="T71" i="30"/>
  <c r="T69" i="30"/>
  <c r="U67" i="31"/>
  <c r="T73" i="31"/>
  <c r="T67" i="31"/>
  <c r="U9" i="31"/>
  <c r="U59" i="31"/>
  <c r="T59" i="31"/>
  <c r="U13" i="33"/>
  <c r="T13" i="33"/>
  <c r="U20" i="34"/>
  <c r="T20" i="34"/>
  <c r="U11" i="35"/>
  <c r="T11" i="35"/>
  <c r="U10" i="38"/>
  <c r="T10" i="38"/>
  <c r="U23" i="38"/>
  <c r="T23" i="38"/>
  <c r="T33" i="38"/>
  <c r="U33" i="44"/>
  <c r="T33" i="44"/>
  <c r="U53" i="25"/>
  <c r="U72" i="26"/>
  <c r="T72" i="26"/>
  <c r="U71" i="26"/>
  <c r="T71" i="26"/>
  <c r="U40" i="29"/>
  <c r="T40" i="29"/>
  <c r="P24" i="30"/>
  <c r="U26" i="30"/>
  <c r="Q30" i="30"/>
  <c r="P71" i="30"/>
  <c r="U93" i="30"/>
  <c r="U55" i="31"/>
  <c r="P72" i="31"/>
  <c r="Q73" i="31"/>
  <c r="U73" i="31" s="1"/>
  <c r="Q30" i="32"/>
  <c r="E33" i="32"/>
  <c r="Q15" i="33"/>
  <c r="U17" i="33"/>
  <c r="T17" i="33"/>
  <c r="Q33" i="33"/>
  <c r="P73" i="33"/>
  <c r="U24" i="35"/>
  <c r="T24" i="35"/>
  <c r="Q59" i="35"/>
  <c r="R67" i="35"/>
  <c r="R71" i="35"/>
  <c r="U24" i="36"/>
  <c r="T24" i="36"/>
  <c r="U30" i="36"/>
  <c r="T10" i="37"/>
  <c r="Q40" i="37"/>
  <c r="U64" i="37"/>
  <c r="T64" i="37"/>
  <c r="P24" i="38"/>
  <c r="P40" i="38"/>
  <c r="U58" i="38"/>
  <c r="T58" i="38"/>
  <c r="U59" i="39"/>
  <c r="T59" i="39"/>
  <c r="U33" i="40"/>
  <c r="T33" i="40"/>
  <c r="U65" i="40"/>
  <c r="T65" i="40"/>
  <c r="U70" i="41"/>
  <c r="T70" i="41"/>
  <c r="U88" i="42"/>
  <c r="T88" i="42"/>
  <c r="T73" i="26"/>
  <c r="T15" i="26"/>
  <c r="U15" i="26"/>
  <c r="U66" i="26"/>
  <c r="T66" i="26"/>
  <c r="U53" i="28"/>
  <c r="T53" i="28"/>
  <c r="U72" i="29"/>
  <c r="T72" i="29"/>
  <c r="U71" i="29"/>
  <c r="T71" i="29"/>
  <c r="U66" i="30"/>
  <c r="T66" i="30"/>
  <c r="U59" i="32"/>
  <c r="T59" i="32"/>
  <c r="P40" i="33"/>
  <c r="U33" i="34"/>
  <c r="T33" i="34"/>
  <c r="P66" i="35"/>
  <c r="P53" i="36"/>
  <c r="P73" i="37"/>
  <c r="T73" i="37" s="1"/>
  <c r="U26" i="38"/>
  <c r="T26" i="38"/>
  <c r="P59" i="38"/>
  <c r="U11" i="39"/>
  <c r="T11" i="39"/>
  <c r="P73" i="39"/>
  <c r="T73" i="39" s="1"/>
  <c r="U92" i="39"/>
  <c r="T92" i="39"/>
  <c r="U37" i="40"/>
  <c r="T37" i="40"/>
  <c r="U50" i="40"/>
  <c r="T50" i="40"/>
  <c r="U66" i="41"/>
  <c r="T66" i="41"/>
  <c r="U61" i="41"/>
  <c r="T61" i="41"/>
  <c r="T19" i="24"/>
  <c r="T39" i="24"/>
  <c r="T43" i="24"/>
  <c r="T51" i="24"/>
  <c r="T55" i="24"/>
  <c r="U71" i="24"/>
  <c r="T71" i="24"/>
  <c r="U72" i="24"/>
  <c r="T72" i="24"/>
  <c r="T88" i="24"/>
  <c r="T10" i="25"/>
  <c r="T22" i="25"/>
  <c r="T26" i="25"/>
  <c r="T46" i="25"/>
  <c r="T58" i="25"/>
  <c r="T62" i="25"/>
  <c r="T69" i="25"/>
  <c r="T91" i="25"/>
  <c r="T13" i="26"/>
  <c r="T17" i="26"/>
  <c r="T29" i="26"/>
  <c r="T37" i="26"/>
  <c r="T49" i="26"/>
  <c r="T65" i="26"/>
  <c r="T94" i="26"/>
  <c r="T20" i="27"/>
  <c r="U40" i="27"/>
  <c r="T40" i="27"/>
  <c r="T44" i="27"/>
  <c r="T52" i="27"/>
  <c r="T56" i="27"/>
  <c r="T89" i="27"/>
  <c r="T11" i="28"/>
  <c r="T23" i="28"/>
  <c r="T27" i="28"/>
  <c r="T35" i="28"/>
  <c r="T47" i="28"/>
  <c r="T63" i="28"/>
  <c r="T70" i="28"/>
  <c r="T92" i="28"/>
  <c r="U73" i="29"/>
  <c r="U15" i="29"/>
  <c r="T15" i="29"/>
  <c r="T14" i="29"/>
  <c r="T18" i="29"/>
  <c r="T38" i="29"/>
  <c r="T42" i="29"/>
  <c r="T50" i="29"/>
  <c r="U66" i="29"/>
  <c r="T66" i="29"/>
  <c r="T87" i="29"/>
  <c r="T9" i="30"/>
  <c r="T23" i="30"/>
  <c r="T32" i="30"/>
  <c r="U36" i="30"/>
  <c r="U48" i="30"/>
  <c r="T70" i="30"/>
  <c r="R71" i="30"/>
  <c r="T92" i="30"/>
  <c r="U24" i="31"/>
  <c r="T24" i="31"/>
  <c r="P33" i="31"/>
  <c r="T36" i="31"/>
  <c r="T42" i="31"/>
  <c r="T61" i="31"/>
  <c r="R72" i="31"/>
  <c r="S73" i="31"/>
  <c r="T9" i="32"/>
  <c r="U22" i="32"/>
  <c r="T28" i="32"/>
  <c r="U32" i="32"/>
  <c r="U53" i="32"/>
  <c r="T53" i="32"/>
  <c r="U43" i="32"/>
  <c r="P66" i="32"/>
  <c r="Q67" i="32"/>
  <c r="U67" i="32" s="1"/>
  <c r="U93" i="32"/>
  <c r="T93" i="32"/>
  <c r="S15" i="33"/>
  <c r="U65" i="33"/>
  <c r="T65" i="33"/>
  <c r="U44" i="34"/>
  <c r="T44" i="34"/>
  <c r="U23" i="35"/>
  <c r="T23" i="35"/>
  <c r="U27" i="35"/>
  <c r="T27" i="35"/>
  <c r="U30" i="35"/>
  <c r="T30" i="35"/>
  <c r="Q33" i="35"/>
  <c r="U33" i="35" s="1"/>
  <c r="U40" i="35"/>
  <c r="T40" i="35"/>
  <c r="U35" i="35"/>
  <c r="T35" i="35"/>
  <c r="T27" i="37"/>
  <c r="U27" i="37"/>
  <c r="P15" i="38"/>
  <c r="U72" i="38"/>
  <c r="T72" i="38"/>
  <c r="U71" i="38"/>
  <c r="T71" i="38"/>
  <c r="U69" i="38"/>
  <c r="T69" i="38"/>
  <c r="T33" i="39"/>
  <c r="U52" i="39"/>
  <c r="U39" i="41"/>
  <c r="T39" i="41"/>
  <c r="U57" i="41"/>
  <c r="T57" i="41"/>
  <c r="T67" i="24"/>
  <c r="T73" i="24"/>
  <c r="U15" i="24"/>
  <c r="U43" i="24"/>
  <c r="U66" i="24"/>
  <c r="T66" i="24"/>
  <c r="T61" i="25"/>
  <c r="U69" i="25"/>
  <c r="U53" i="26"/>
  <c r="T53" i="26"/>
  <c r="T43" i="27"/>
  <c r="U72" i="27"/>
  <c r="T72" i="27"/>
  <c r="U71" i="27"/>
  <c r="T71" i="27"/>
  <c r="U35" i="28"/>
  <c r="T69" i="28"/>
  <c r="U9" i="30"/>
  <c r="T42" i="30"/>
  <c r="T63" i="30"/>
  <c r="E72" i="30"/>
  <c r="S73" i="30"/>
  <c r="P15" i="31"/>
  <c r="T15" i="31" s="1"/>
  <c r="U17" i="31"/>
  <c r="T21" i="31"/>
  <c r="P40" i="31"/>
  <c r="T40" i="31" s="1"/>
  <c r="U53" i="31"/>
  <c r="T53" i="31"/>
  <c r="T43" i="31"/>
  <c r="U51" i="31"/>
  <c r="Q59" i="31"/>
  <c r="T10" i="32"/>
  <c r="U36" i="32"/>
  <c r="Q66" i="32"/>
  <c r="U91" i="32"/>
  <c r="U29" i="33"/>
  <c r="T29" i="33"/>
  <c r="U33" i="33"/>
  <c r="U59" i="33"/>
  <c r="T59" i="33"/>
  <c r="P66" i="33"/>
  <c r="P15" i="34"/>
  <c r="T15" i="34" s="1"/>
  <c r="U52" i="34"/>
  <c r="T52" i="34"/>
  <c r="U56" i="34"/>
  <c r="T56" i="34"/>
  <c r="U59" i="34"/>
  <c r="T59" i="34"/>
  <c r="P24" i="35"/>
  <c r="U59" i="35"/>
  <c r="T59" i="35"/>
  <c r="P72" i="35"/>
  <c r="U59" i="36"/>
  <c r="T59" i="36"/>
  <c r="Q73" i="36"/>
  <c r="U73" i="36" s="1"/>
  <c r="U87" i="36"/>
  <c r="T87" i="36"/>
  <c r="U73" i="37"/>
  <c r="U67" i="37"/>
  <c r="T67" i="37"/>
  <c r="U9" i="37"/>
  <c r="T9" i="37"/>
  <c r="P15" i="37"/>
  <c r="T15" i="37" s="1"/>
  <c r="U91" i="37"/>
  <c r="T91" i="37"/>
  <c r="U65" i="38"/>
  <c r="T65" i="38"/>
  <c r="R67" i="38"/>
  <c r="P73" i="38"/>
  <c r="T73" i="38" s="1"/>
  <c r="P59" i="39"/>
  <c r="U66" i="32"/>
  <c r="T66" i="32"/>
  <c r="U53" i="34"/>
  <c r="T53" i="34"/>
  <c r="U72" i="35"/>
  <c r="T72" i="35"/>
  <c r="U71" i="35"/>
  <c r="T71" i="35"/>
  <c r="Q71" i="37"/>
  <c r="U40" i="39"/>
  <c r="T40" i="39"/>
  <c r="P53" i="39"/>
  <c r="P71" i="39"/>
  <c r="E24" i="40"/>
  <c r="Q40" i="40"/>
  <c r="U40" i="40" s="1"/>
  <c r="S72" i="40"/>
  <c r="Q53" i="41"/>
  <c r="U53" i="41" s="1"/>
  <c r="P71" i="41"/>
  <c r="R40" i="42"/>
  <c r="U22" i="43"/>
  <c r="T22" i="43"/>
  <c r="U32" i="43"/>
  <c r="U36" i="43"/>
  <c r="U92" i="43"/>
  <c r="T92" i="43"/>
  <c r="U59" i="49"/>
  <c r="T59" i="49"/>
  <c r="T40" i="33"/>
  <c r="U73" i="35"/>
  <c r="U67" i="35"/>
  <c r="T73" i="35"/>
  <c r="T67" i="35"/>
  <c r="T15" i="35"/>
  <c r="U15" i="35"/>
  <c r="U66" i="35"/>
  <c r="T66" i="35"/>
  <c r="U40" i="37"/>
  <c r="T40" i="37"/>
  <c r="T35" i="37"/>
  <c r="P66" i="37"/>
  <c r="P53" i="38"/>
  <c r="E30" i="39"/>
  <c r="T32" i="39"/>
  <c r="Q72" i="39"/>
  <c r="T36" i="40"/>
  <c r="P67" i="40"/>
  <c r="T67" i="40" s="1"/>
  <c r="E71" i="40"/>
  <c r="T10" i="41"/>
  <c r="E15" i="41"/>
  <c r="Q30" i="41"/>
  <c r="E33" i="41"/>
  <c r="U45" i="41"/>
  <c r="T45" i="41"/>
  <c r="Q67" i="41"/>
  <c r="U67" i="41" s="1"/>
  <c r="Q59" i="42"/>
  <c r="P73" i="42"/>
  <c r="T73" i="42" s="1"/>
  <c r="T12" i="44"/>
  <c r="U12" i="44"/>
  <c r="U37" i="44"/>
  <c r="T37" i="44"/>
  <c r="U23" i="45"/>
  <c r="T23" i="45"/>
  <c r="T19" i="33"/>
  <c r="T24" i="33"/>
  <c r="U24" i="33"/>
  <c r="T39" i="33"/>
  <c r="T43" i="33"/>
  <c r="T51" i="33"/>
  <c r="T55" i="33"/>
  <c r="U72" i="33"/>
  <c r="T72" i="33"/>
  <c r="U71" i="33"/>
  <c r="T71" i="33"/>
  <c r="T88" i="33"/>
  <c r="T10" i="34"/>
  <c r="T22" i="34"/>
  <c r="T26" i="34"/>
  <c r="T46" i="34"/>
  <c r="T58" i="34"/>
  <c r="T62" i="34"/>
  <c r="T69" i="34"/>
  <c r="T91" i="34"/>
  <c r="T13" i="35"/>
  <c r="T17" i="35"/>
  <c r="T29" i="35"/>
  <c r="T37" i="35"/>
  <c r="T49" i="35"/>
  <c r="T65" i="35"/>
  <c r="T94" i="35"/>
  <c r="T20" i="36"/>
  <c r="U40" i="36"/>
  <c r="T40" i="36"/>
  <c r="T44" i="36"/>
  <c r="T52" i="36"/>
  <c r="T56" i="36"/>
  <c r="T89" i="36"/>
  <c r="T11" i="37"/>
  <c r="T28" i="37"/>
  <c r="U33" i="37"/>
  <c r="T33" i="37"/>
  <c r="T37" i="37"/>
  <c r="T49" i="37"/>
  <c r="T65" i="37"/>
  <c r="T69" i="37"/>
  <c r="T11" i="38"/>
  <c r="T27" i="38"/>
  <c r="U30" i="38"/>
  <c r="T30" i="38"/>
  <c r="U42" i="38"/>
  <c r="T52" i="38"/>
  <c r="Q66" i="38"/>
  <c r="T70" i="38"/>
  <c r="T88" i="38"/>
  <c r="U21" i="39"/>
  <c r="U24" i="39"/>
  <c r="T24" i="39"/>
  <c r="T37" i="39"/>
  <c r="T52" i="39"/>
  <c r="T62" i="39"/>
  <c r="U67" i="40"/>
  <c r="T73" i="40"/>
  <c r="U15" i="40"/>
  <c r="T15" i="40"/>
  <c r="T13" i="40"/>
  <c r="T20" i="40"/>
  <c r="T38" i="40"/>
  <c r="Q66" i="40"/>
  <c r="T94" i="40"/>
  <c r="T23" i="41"/>
  <c r="T51" i="41"/>
  <c r="U24" i="42"/>
  <c r="T24" i="42"/>
  <c r="U30" i="42"/>
  <c r="T30" i="42"/>
  <c r="U26" i="43"/>
  <c r="T26" i="43"/>
  <c r="U50" i="44"/>
  <c r="T50" i="44"/>
  <c r="U65" i="45"/>
  <c r="T65" i="45"/>
  <c r="U90" i="46"/>
  <c r="T90" i="46"/>
  <c r="T17" i="30"/>
  <c r="T29" i="30"/>
  <c r="T37" i="30"/>
  <c r="T49" i="30"/>
  <c r="T65" i="30"/>
  <c r="U40" i="31"/>
  <c r="U73" i="33"/>
  <c r="T73" i="33"/>
  <c r="U67" i="33"/>
  <c r="T67" i="33"/>
  <c r="U15" i="33"/>
  <c r="T15" i="33"/>
  <c r="U66" i="33"/>
  <c r="T66" i="33"/>
  <c r="U53" i="35"/>
  <c r="T53" i="35"/>
  <c r="U71" i="36"/>
  <c r="T71" i="36"/>
  <c r="U72" i="36"/>
  <c r="T72" i="36"/>
  <c r="T19" i="37"/>
  <c r="E59" i="37"/>
  <c r="R73" i="37"/>
  <c r="U92" i="37"/>
  <c r="T19" i="38"/>
  <c r="T40" i="38"/>
  <c r="U40" i="38"/>
  <c r="T39" i="38"/>
  <c r="R40" i="38"/>
  <c r="U53" i="38"/>
  <c r="T53" i="38"/>
  <c r="U43" i="38"/>
  <c r="T46" i="38"/>
  <c r="Q72" i="38"/>
  <c r="U73" i="39"/>
  <c r="U67" i="39"/>
  <c r="T15" i="39"/>
  <c r="U15" i="39"/>
  <c r="T9" i="39"/>
  <c r="U29" i="39"/>
  <c r="T46" i="39"/>
  <c r="P67" i="39"/>
  <c r="T67" i="39" s="1"/>
  <c r="U28" i="40"/>
  <c r="T32" i="40"/>
  <c r="U73" i="41"/>
  <c r="T73" i="41"/>
  <c r="U15" i="41"/>
  <c r="T9" i="41"/>
  <c r="T11" i="41"/>
  <c r="E24" i="41"/>
  <c r="T28" i="41"/>
  <c r="U32" i="41"/>
  <c r="S67" i="41"/>
  <c r="U51" i="42"/>
  <c r="T51" i="42"/>
  <c r="R73" i="42"/>
  <c r="P59" i="43"/>
  <c r="Q24" i="44"/>
  <c r="U27" i="44"/>
  <c r="T27" i="44"/>
  <c r="T30" i="44"/>
  <c r="U30" i="44"/>
  <c r="U33" i="46"/>
  <c r="T33" i="46"/>
  <c r="U56" i="48"/>
  <c r="T56" i="48"/>
  <c r="U53" i="30"/>
  <c r="T53" i="30"/>
  <c r="U72" i="31"/>
  <c r="T72" i="31"/>
  <c r="U71" i="31"/>
  <c r="T71" i="31"/>
  <c r="T40" i="34"/>
  <c r="U40" i="34"/>
  <c r="U67" i="36"/>
  <c r="T73" i="36"/>
  <c r="U15" i="36"/>
  <c r="T15" i="36"/>
  <c r="U66" i="36"/>
  <c r="T66" i="36"/>
  <c r="U30" i="37"/>
  <c r="T30" i="37"/>
  <c r="E53" i="39"/>
  <c r="P24" i="40"/>
  <c r="T53" i="41"/>
  <c r="U58" i="41"/>
  <c r="T58" i="41"/>
  <c r="U62" i="41"/>
  <c r="T62" i="41"/>
  <c r="U93" i="41"/>
  <c r="T93" i="41"/>
  <c r="U53" i="42"/>
  <c r="T53" i="42"/>
  <c r="U43" i="42"/>
  <c r="T43" i="42"/>
  <c r="U55" i="42"/>
  <c r="T55" i="42"/>
  <c r="P72" i="42"/>
  <c r="U30" i="45"/>
  <c r="T30" i="45"/>
  <c r="T52" i="45"/>
  <c r="U52" i="45"/>
  <c r="U66" i="45"/>
  <c r="T66" i="45"/>
  <c r="U61" i="45"/>
  <c r="T61" i="45"/>
  <c r="T53" i="33"/>
  <c r="U53" i="33"/>
  <c r="U24" i="34"/>
  <c r="T24" i="34"/>
  <c r="U72" i="34"/>
  <c r="T72" i="34"/>
  <c r="U71" i="34"/>
  <c r="T71" i="34"/>
  <c r="Q24" i="37"/>
  <c r="U24" i="37" s="1"/>
  <c r="U72" i="37"/>
  <c r="T72" i="37"/>
  <c r="U71" i="37"/>
  <c r="T71" i="37"/>
  <c r="U59" i="38"/>
  <c r="R73" i="38"/>
  <c r="P24" i="39"/>
  <c r="Q33" i="39"/>
  <c r="U33" i="39" s="1"/>
  <c r="P71" i="40"/>
  <c r="P15" i="41"/>
  <c r="T15" i="41" s="1"/>
  <c r="U30" i="41"/>
  <c r="T30" i="41"/>
  <c r="P72" i="41"/>
  <c r="U19" i="42"/>
  <c r="T19" i="42"/>
  <c r="U39" i="42"/>
  <c r="T39" i="42"/>
  <c r="P66" i="42"/>
  <c r="U66" i="43"/>
  <c r="T66" i="43"/>
  <c r="T61" i="43"/>
  <c r="U61" i="43"/>
  <c r="R67" i="43"/>
  <c r="U11" i="45"/>
  <c r="T11" i="45"/>
  <c r="S67" i="45"/>
  <c r="U40" i="32"/>
  <c r="T40" i="32"/>
  <c r="U61" i="32"/>
  <c r="T35" i="33"/>
  <c r="U73" i="34"/>
  <c r="T73" i="34"/>
  <c r="U67" i="34"/>
  <c r="T67" i="34"/>
  <c r="U15" i="34"/>
  <c r="U43" i="34"/>
  <c r="U66" i="34"/>
  <c r="T66" i="34"/>
  <c r="T9" i="35"/>
  <c r="T61" i="35"/>
  <c r="U69" i="35"/>
  <c r="U53" i="36"/>
  <c r="T53" i="36"/>
  <c r="Q15" i="37"/>
  <c r="U15" i="37" s="1"/>
  <c r="U23" i="37"/>
  <c r="U35" i="37"/>
  <c r="R40" i="37"/>
  <c r="T53" i="37"/>
  <c r="U53" i="37"/>
  <c r="U43" i="37"/>
  <c r="U47" i="37"/>
  <c r="U63" i="37"/>
  <c r="Q15" i="38"/>
  <c r="T22" i="38"/>
  <c r="P30" i="38"/>
  <c r="U50" i="38"/>
  <c r="E66" i="38"/>
  <c r="S67" i="38"/>
  <c r="T10" i="39"/>
  <c r="U35" i="39"/>
  <c r="T49" i="39"/>
  <c r="E66" i="39"/>
  <c r="U72" i="39"/>
  <c r="T72" i="39"/>
  <c r="U71" i="39"/>
  <c r="T71" i="39"/>
  <c r="U69" i="39"/>
  <c r="T91" i="39"/>
  <c r="U36" i="40"/>
  <c r="T49" i="40"/>
  <c r="U64" i="40"/>
  <c r="Q72" i="40"/>
  <c r="Q73" i="40"/>
  <c r="U73" i="40" s="1"/>
  <c r="U21" i="41"/>
  <c r="E40" i="41"/>
  <c r="U46" i="41"/>
  <c r="T46" i="41"/>
  <c r="P59" i="41"/>
  <c r="P30" i="42"/>
  <c r="P40" i="42"/>
  <c r="T40" i="42" s="1"/>
  <c r="U10" i="43"/>
  <c r="T10" i="43"/>
  <c r="U24" i="43"/>
  <c r="T24" i="43"/>
  <c r="T33" i="43"/>
  <c r="U33" i="43"/>
  <c r="U50" i="43"/>
  <c r="T50" i="43"/>
  <c r="Q71" i="44"/>
  <c r="U73" i="46"/>
  <c r="T73" i="46"/>
  <c r="T67" i="46"/>
  <c r="U15" i="46"/>
  <c r="T15" i="46"/>
  <c r="U9" i="46"/>
  <c r="T9" i="46"/>
  <c r="U72" i="41"/>
  <c r="T72" i="41"/>
  <c r="U71" i="41"/>
  <c r="T71" i="41"/>
  <c r="U73" i="43"/>
  <c r="U67" i="43"/>
  <c r="T73" i="43"/>
  <c r="T15" i="43"/>
  <c r="U15" i="43"/>
  <c r="P53" i="43"/>
  <c r="P71" i="43"/>
  <c r="U24" i="44"/>
  <c r="T24" i="44"/>
  <c r="Q40" i="44"/>
  <c r="U26" i="46"/>
  <c r="T26" i="46"/>
  <c r="U30" i="46"/>
  <c r="T30" i="46"/>
  <c r="U53" i="46"/>
  <c r="T53" i="46"/>
  <c r="U43" i="46"/>
  <c r="U12" i="47"/>
  <c r="T12" i="47"/>
  <c r="U65" i="47"/>
  <c r="T65" i="47"/>
  <c r="T30" i="48"/>
  <c r="U30" i="48"/>
  <c r="U52" i="48"/>
  <c r="T52" i="48"/>
  <c r="U59" i="48"/>
  <c r="T59" i="48"/>
  <c r="U87" i="49"/>
  <c r="T87" i="49"/>
  <c r="T17" i="52"/>
  <c r="U17" i="52"/>
  <c r="U14" i="54"/>
  <c r="T14" i="54"/>
  <c r="U18" i="54"/>
  <c r="T18" i="54"/>
  <c r="U45" i="55"/>
  <c r="T45" i="55"/>
  <c r="U57" i="55"/>
  <c r="T57" i="55"/>
  <c r="Q72" i="43"/>
  <c r="T94" i="43"/>
  <c r="T29" i="44"/>
  <c r="T36" i="44"/>
  <c r="E53" i="44"/>
  <c r="U66" i="44"/>
  <c r="T66" i="44"/>
  <c r="U61" i="44"/>
  <c r="T94" i="44"/>
  <c r="T10" i="45"/>
  <c r="T12" i="45"/>
  <c r="T20" i="45"/>
  <c r="Q24" i="45"/>
  <c r="U28" i="45"/>
  <c r="T28" i="45"/>
  <c r="E33" i="45"/>
  <c r="U56" i="45"/>
  <c r="T92" i="45"/>
  <c r="T10" i="46"/>
  <c r="U24" i="46"/>
  <c r="T24" i="46"/>
  <c r="P53" i="46"/>
  <c r="U70" i="46"/>
  <c r="T70" i="46"/>
  <c r="Q72" i="46"/>
  <c r="U93" i="46"/>
  <c r="T93" i="46"/>
  <c r="P40" i="47"/>
  <c r="U59" i="47"/>
  <c r="T59" i="47"/>
  <c r="P66" i="47"/>
  <c r="U94" i="47"/>
  <c r="T94" i="47"/>
  <c r="U44" i="48"/>
  <c r="T44" i="48"/>
  <c r="P53" i="48"/>
  <c r="Q67" i="48"/>
  <c r="U67" i="48" s="1"/>
  <c r="U48" i="51"/>
  <c r="T48" i="51"/>
  <c r="U93" i="51"/>
  <c r="T93" i="51"/>
  <c r="U53" i="43"/>
  <c r="T53" i="43"/>
  <c r="U67" i="44"/>
  <c r="U15" i="44"/>
  <c r="T15" i="44"/>
  <c r="U40" i="44"/>
  <c r="U59" i="44"/>
  <c r="T59" i="44"/>
  <c r="U73" i="45"/>
  <c r="T73" i="45"/>
  <c r="T67" i="45"/>
  <c r="U15" i="45"/>
  <c r="Q53" i="45"/>
  <c r="U53" i="45" s="1"/>
  <c r="U64" i="45"/>
  <c r="T64" i="45"/>
  <c r="P67" i="45"/>
  <c r="U46" i="46"/>
  <c r="T46" i="46"/>
  <c r="U59" i="46"/>
  <c r="T59" i="46"/>
  <c r="Q67" i="46"/>
  <c r="U67" i="46" s="1"/>
  <c r="P71" i="46"/>
  <c r="Q71" i="48"/>
  <c r="U89" i="48"/>
  <c r="T89" i="48"/>
  <c r="T53" i="49"/>
  <c r="U53" i="49"/>
  <c r="U43" i="49"/>
  <c r="T43" i="49"/>
  <c r="U24" i="51"/>
  <c r="T24" i="51"/>
  <c r="U66" i="37"/>
  <c r="T66" i="37"/>
  <c r="U53" i="39"/>
  <c r="T53" i="39"/>
  <c r="U71" i="40"/>
  <c r="T71" i="40"/>
  <c r="U72" i="40"/>
  <c r="T72" i="40"/>
  <c r="U40" i="42"/>
  <c r="P67" i="43"/>
  <c r="T67" i="43" s="1"/>
  <c r="S71" i="43"/>
  <c r="T32" i="44"/>
  <c r="R30" i="45"/>
  <c r="P40" i="45"/>
  <c r="Q67" i="45"/>
  <c r="U67" i="45" s="1"/>
  <c r="S71" i="45"/>
  <c r="E72" i="45"/>
  <c r="S73" i="45"/>
  <c r="R15" i="46"/>
  <c r="U22" i="46"/>
  <c r="T22" i="46"/>
  <c r="E40" i="46"/>
  <c r="Q71" i="46"/>
  <c r="S72" i="46"/>
  <c r="T38" i="47"/>
  <c r="U20" i="48"/>
  <c r="T20" i="48"/>
  <c r="U11" i="49"/>
  <c r="T11" i="49"/>
  <c r="P40" i="49"/>
  <c r="T40" i="49" s="1"/>
  <c r="U70" i="49"/>
  <c r="T70" i="49"/>
  <c r="U48" i="50"/>
  <c r="T48" i="50"/>
  <c r="U33" i="51"/>
  <c r="U33" i="53"/>
  <c r="U66" i="40"/>
  <c r="T66" i="40"/>
  <c r="U72" i="42"/>
  <c r="T72" i="42"/>
  <c r="U71" i="42"/>
  <c r="T71" i="42"/>
  <c r="E53" i="43"/>
  <c r="P24" i="44"/>
  <c r="U52" i="44"/>
  <c r="T52" i="44"/>
  <c r="P71" i="44"/>
  <c r="P15" i="45"/>
  <c r="T15" i="45" s="1"/>
  <c r="E24" i="45"/>
  <c r="U32" i="45"/>
  <c r="T32" i="45"/>
  <c r="P59" i="45"/>
  <c r="P30" i="46"/>
  <c r="T69" i="46"/>
  <c r="P15" i="47"/>
  <c r="U30" i="47"/>
  <c r="T30" i="47"/>
  <c r="U49" i="47"/>
  <c r="T49" i="47"/>
  <c r="P59" i="48"/>
  <c r="U66" i="49"/>
  <c r="T66" i="49"/>
  <c r="U61" i="49"/>
  <c r="T61" i="49"/>
  <c r="U12" i="50"/>
  <c r="T12" i="50"/>
  <c r="T53" i="50"/>
  <c r="T43" i="50"/>
  <c r="U43" i="50"/>
  <c r="U28" i="51"/>
  <c r="T28" i="51"/>
  <c r="T69" i="41"/>
  <c r="T92" i="41"/>
  <c r="U73" i="42"/>
  <c r="U67" i="42"/>
  <c r="T67" i="42"/>
  <c r="U15" i="42"/>
  <c r="T15" i="42"/>
  <c r="T14" i="42"/>
  <c r="T18" i="42"/>
  <c r="T38" i="42"/>
  <c r="T42" i="42"/>
  <c r="T50" i="42"/>
  <c r="U59" i="42"/>
  <c r="T59" i="42"/>
  <c r="U66" i="42"/>
  <c r="T66" i="42"/>
  <c r="T87" i="42"/>
  <c r="T9" i="43"/>
  <c r="T21" i="43"/>
  <c r="U30" i="43"/>
  <c r="T30" i="43"/>
  <c r="U45" i="43"/>
  <c r="T58" i="43"/>
  <c r="T65" i="43"/>
  <c r="T11" i="44"/>
  <c r="T18" i="44"/>
  <c r="T44" i="44"/>
  <c r="P73" i="44"/>
  <c r="T73" i="44" s="1"/>
  <c r="T87" i="44"/>
  <c r="U89" i="44"/>
  <c r="T89" i="44"/>
  <c r="T58" i="45"/>
  <c r="U87" i="45"/>
  <c r="T87" i="45"/>
  <c r="U13" i="46"/>
  <c r="U27" i="46"/>
  <c r="T27" i="46"/>
  <c r="T40" i="46"/>
  <c r="U40" i="46"/>
  <c r="U35" i="46"/>
  <c r="T35" i="46"/>
  <c r="T43" i="46"/>
  <c r="T51" i="46"/>
  <c r="U58" i="46"/>
  <c r="T58" i="46"/>
  <c r="U62" i="46"/>
  <c r="T62" i="46"/>
  <c r="U13" i="47"/>
  <c r="T13" i="47"/>
  <c r="U17" i="47"/>
  <c r="T17" i="47"/>
  <c r="T33" i="47"/>
  <c r="U33" i="47"/>
  <c r="Q40" i="48"/>
  <c r="U40" i="48" s="1"/>
  <c r="Q73" i="48"/>
  <c r="U73" i="48" s="1"/>
  <c r="U33" i="49"/>
  <c r="U30" i="50"/>
  <c r="T30" i="50"/>
  <c r="U38" i="54"/>
  <c r="T38" i="54"/>
  <c r="U50" i="54"/>
  <c r="T50" i="54"/>
  <c r="U73" i="38"/>
  <c r="T67" i="38"/>
  <c r="U15" i="38"/>
  <c r="T15" i="38"/>
  <c r="U66" i="38"/>
  <c r="T66" i="38"/>
  <c r="U53" i="40"/>
  <c r="T53" i="40"/>
  <c r="U40" i="41"/>
  <c r="T40" i="41"/>
  <c r="U69" i="41"/>
  <c r="U9" i="43"/>
  <c r="U40" i="43"/>
  <c r="T40" i="43"/>
  <c r="T49" i="43"/>
  <c r="E66" i="43"/>
  <c r="S67" i="43"/>
  <c r="U72" i="43"/>
  <c r="T72" i="43"/>
  <c r="U71" i="43"/>
  <c r="T71" i="43"/>
  <c r="U69" i="43"/>
  <c r="T91" i="43"/>
  <c r="U36" i="44"/>
  <c r="T49" i="44"/>
  <c r="Q53" i="44"/>
  <c r="U56" i="44"/>
  <c r="T56" i="44"/>
  <c r="T61" i="44"/>
  <c r="P67" i="44"/>
  <c r="T67" i="44" s="1"/>
  <c r="Q73" i="44"/>
  <c r="U73" i="44" s="1"/>
  <c r="Q33" i="45"/>
  <c r="U36" i="45"/>
  <c r="T36" i="45"/>
  <c r="U48" i="45"/>
  <c r="T48" i="45"/>
  <c r="U72" i="45"/>
  <c r="T72" i="45"/>
  <c r="U71" i="45"/>
  <c r="T71" i="45"/>
  <c r="U69" i="45"/>
  <c r="U21" i="46"/>
  <c r="T21" i="46"/>
  <c r="U56" i="46"/>
  <c r="P59" i="46"/>
  <c r="E71" i="46"/>
  <c r="U24" i="47"/>
  <c r="T24" i="47"/>
  <c r="U29" i="47"/>
  <c r="T29" i="47"/>
  <c r="U37" i="47"/>
  <c r="T37" i="47"/>
  <c r="P67" i="47"/>
  <c r="P73" i="47"/>
  <c r="T73" i="47" s="1"/>
  <c r="Q71" i="49"/>
  <c r="U53" i="48"/>
  <c r="T53" i="48"/>
  <c r="U40" i="49"/>
  <c r="U35" i="49"/>
  <c r="U66" i="50"/>
  <c r="T66" i="50"/>
  <c r="U61" i="50"/>
  <c r="T10" i="51"/>
  <c r="U64" i="51"/>
  <c r="T64" i="51"/>
  <c r="U57" i="53"/>
  <c r="T57" i="53"/>
  <c r="U92" i="53"/>
  <c r="T92" i="53"/>
  <c r="Q40" i="54"/>
  <c r="U40" i="54" s="1"/>
  <c r="U42" i="54"/>
  <c r="T42" i="54"/>
  <c r="T10" i="55"/>
  <c r="Q59" i="55"/>
  <c r="U66" i="55"/>
  <c r="T66" i="55"/>
  <c r="U61" i="55"/>
  <c r="T61" i="55"/>
  <c r="T69" i="55"/>
  <c r="T47" i="46"/>
  <c r="T63" i="46"/>
  <c r="U40" i="47"/>
  <c r="T40" i="47"/>
  <c r="U73" i="49"/>
  <c r="T73" i="49"/>
  <c r="U67" i="49"/>
  <c r="T67" i="49"/>
  <c r="U15" i="49"/>
  <c r="T15" i="49"/>
  <c r="U72" i="49"/>
  <c r="T72" i="49"/>
  <c r="U71" i="49"/>
  <c r="T71" i="49"/>
  <c r="T69" i="49"/>
  <c r="U59" i="50"/>
  <c r="T59" i="50"/>
  <c r="P24" i="51"/>
  <c r="Q30" i="51"/>
  <c r="U36" i="51"/>
  <c r="T36" i="51"/>
  <c r="U59" i="51"/>
  <c r="T59" i="51"/>
  <c r="Q66" i="51"/>
  <c r="U72" i="51"/>
  <c r="T72" i="51"/>
  <c r="U71" i="51"/>
  <c r="T71" i="51"/>
  <c r="T69" i="51"/>
  <c r="T30" i="52"/>
  <c r="U30" i="52"/>
  <c r="P40" i="52"/>
  <c r="Q53" i="52"/>
  <c r="U66" i="53"/>
  <c r="T66" i="53"/>
  <c r="U61" i="53"/>
  <c r="T61" i="53"/>
  <c r="P24" i="55"/>
  <c r="Q33" i="55"/>
  <c r="U33" i="55" s="1"/>
  <c r="T101" i="40"/>
  <c r="U101" i="40"/>
  <c r="U109" i="38"/>
  <c r="T109" i="38"/>
  <c r="U99" i="33"/>
  <c r="T99" i="33"/>
  <c r="U105" i="20"/>
  <c r="T105" i="20"/>
  <c r="T53" i="45"/>
  <c r="T19" i="47"/>
  <c r="T39" i="47"/>
  <c r="T43" i="47"/>
  <c r="T51" i="47"/>
  <c r="T55" i="47"/>
  <c r="U72" i="47"/>
  <c r="T72" i="47"/>
  <c r="U71" i="47"/>
  <c r="T71" i="47"/>
  <c r="T88" i="47"/>
  <c r="T10" i="48"/>
  <c r="T22" i="48"/>
  <c r="T26" i="48"/>
  <c r="T46" i="48"/>
  <c r="T58" i="48"/>
  <c r="T62" i="48"/>
  <c r="T69" i="48"/>
  <c r="T91" i="48"/>
  <c r="T13" i="49"/>
  <c r="R15" i="49"/>
  <c r="T22" i="49"/>
  <c r="T26" i="49"/>
  <c r="T45" i="49"/>
  <c r="T50" i="49"/>
  <c r="P72" i="49"/>
  <c r="Q72" i="49"/>
  <c r="T88" i="49"/>
  <c r="T28" i="50"/>
  <c r="U33" i="50"/>
  <c r="T33" i="50"/>
  <c r="U90" i="50"/>
  <c r="T90" i="50"/>
  <c r="U73" i="51"/>
  <c r="U67" i="51"/>
  <c r="T67" i="51"/>
  <c r="T73" i="51"/>
  <c r="T15" i="51"/>
  <c r="U9" i="51"/>
  <c r="U15" i="51"/>
  <c r="Q24" i="51"/>
  <c r="U32" i="51"/>
  <c r="T32" i="51"/>
  <c r="T45" i="51"/>
  <c r="U24" i="52"/>
  <c r="T24" i="52"/>
  <c r="U59" i="52"/>
  <c r="T59" i="52"/>
  <c r="U65" i="52"/>
  <c r="T65" i="52"/>
  <c r="Q24" i="53"/>
  <c r="U72" i="53"/>
  <c r="T72" i="53"/>
  <c r="U71" i="53"/>
  <c r="T71" i="53"/>
  <c r="U69" i="53"/>
  <c r="T69" i="53"/>
  <c r="R15" i="54"/>
  <c r="U24" i="54"/>
  <c r="T24" i="54"/>
  <c r="U30" i="54"/>
  <c r="T30" i="54"/>
  <c r="P33" i="54"/>
  <c r="T33" i="54" s="1"/>
  <c r="U71" i="44"/>
  <c r="T71" i="44"/>
  <c r="U72" i="44"/>
  <c r="T72" i="44"/>
  <c r="U73" i="47"/>
  <c r="U67" i="47"/>
  <c r="T67" i="47"/>
  <c r="T15" i="47"/>
  <c r="U15" i="47"/>
  <c r="U66" i="47"/>
  <c r="T66" i="47"/>
  <c r="U67" i="50"/>
  <c r="T67" i="50"/>
  <c r="U15" i="50"/>
  <c r="T15" i="50"/>
  <c r="U9" i="50"/>
  <c r="P33" i="51"/>
  <c r="T33" i="51" s="1"/>
  <c r="Q53" i="51"/>
  <c r="Q71" i="51"/>
  <c r="U19" i="52"/>
  <c r="T19" i="52"/>
  <c r="U29" i="52"/>
  <c r="T29" i="52"/>
  <c r="T33" i="52"/>
  <c r="P66" i="52"/>
  <c r="P71" i="52"/>
  <c r="U94" i="52"/>
  <c r="T94" i="52"/>
  <c r="U30" i="53"/>
  <c r="T30" i="53"/>
  <c r="Q53" i="53"/>
  <c r="Q71" i="53"/>
  <c r="P53" i="54"/>
  <c r="U67" i="55"/>
  <c r="T67" i="55"/>
  <c r="T73" i="55"/>
  <c r="T15" i="55"/>
  <c r="U15" i="55"/>
  <c r="U9" i="55"/>
  <c r="T9" i="55"/>
  <c r="P40" i="55"/>
  <c r="U33" i="48"/>
  <c r="T33" i="48"/>
  <c r="Q59" i="49"/>
  <c r="T29" i="50"/>
  <c r="Q53" i="50"/>
  <c r="U53" i="50" s="1"/>
  <c r="U12" i="51"/>
  <c r="T12" i="51"/>
  <c r="T35" i="51"/>
  <c r="P59" i="51"/>
  <c r="P30" i="52"/>
  <c r="U87" i="54"/>
  <c r="T87" i="54"/>
  <c r="U59" i="55"/>
  <c r="T59" i="55"/>
  <c r="T98" i="49"/>
  <c r="U98" i="49"/>
  <c r="T28" i="47"/>
  <c r="T32" i="47"/>
  <c r="T36" i="47"/>
  <c r="U53" i="47"/>
  <c r="T53" i="47"/>
  <c r="T48" i="47"/>
  <c r="T64" i="47"/>
  <c r="T93" i="47"/>
  <c r="T19" i="48"/>
  <c r="U24" i="48"/>
  <c r="T24" i="48"/>
  <c r="T39" i="48"/>
  <c r="T43" i="48"/>
  <c r="T51" i="48"/>
  <c r="T55" i="48"/>
  <c r="U71" i="48"/>
  <c r="T71" i="48"/>
  <c r="U72" i="48"/>
  <c r="T72" i="48"/>
  <c r="T24" i="49"/>
  <c r="U24" i="49"/>
  <c r="P33" i="49"/>
  <c r="T33" i="49" s="1"/>
  <c r="Q66" i="49"/>
  <c r="U30" i="51"/>
  <c r="T30" i="51"/>
  <c r="R33" i="51"/>
  <c r="Q59" i="51"/>
  <c r="U37" i="52"/>
  <c r="T37" i="52"/>
  <c r="U49" i="52"/>
  <c r="T49" i="52"/>
  <c r="U59" i="53"/>
  <c r="T59" i="53"/>
  <c r="S71" i="53"/>
  <c r="U21" i="55"/>
  <c r="T21" i="55"/>
  <c r="U24" i="55"/>
  <c r="T24" i="55"/>
  <c r="U101" i="53"/>
  <c r="T101" i="53"/>
  <c r="U53" i="44"/>
  <c r="T53" i="44"/>
  <c r="U40" i="45"/>
  <c r="T40" i="45"/>
  <c r="U66" i="46"/>
  <c r="T66" i="46"/>
  <c r="U72" i="46"/>
  <c r="T72" i="46"/>
  <c r="U71" i="46"/>
  <c r="T71" i="46"/>
  <c r="T35" i="47"/>
  <c r="T73" i="48"/>
  <c r="T15" i="48"/>
  <c r="U43" i="48"/>
  <c r="U66" i="48"/>
  <c r="T66" i="48"/>
  <c r="T9" i="49"/>
  <c r="Q30" i="49"/>
  <c r="T42" i="49"/>
  <c r="U69" i="49"/>
  <c r="E72" i="49"/>
  <c r="S73" i="49"/>
  <c r="T19" i="50"/>
  <c r="T24" i="50"/>
  <c r="P33" i="50"/>
  <c r="T42" i="50"/>
  <c r="P73" i="50"/>
  <c r="T73" i="50" s="1"/>
  <c r="P40" i="51"/>
  <c r="T40" i="51" s="1"/>
  <c r="U58" i="51"/>
  <c r="U66" i="51"/>
  <c r="T66" i="51"/>
  <c r="U61" i="51"/>
  <c r="U69" i="51"/>
  <c r="Q15" i="52"/>
  <c r="U15" i="52" s="1"/>
  <c r="P24" i="52"/>
  <c r="U10" i="53"/>
  <c r="U20" i="53"/>
  <c r="T20" i="53"/>
  <c r="U45" i="53"/>
  <c r="T45" i="53"/>
  <c r="Q66" i="54"/>
  <c r="Q72" i="54"/>
  <c r="E80" i="52"/>
  <c r="T105" i="55"/>
  <c r="U105" i="55"/>
  <c r="S96" i="54"/>
  <c r="M113" i="54"/>
  <c r="S113" i="54" s="1"/>
  <c r="T103" i="54"/>
  <c r="U103" i="54"/>
  <c r="L113" i="48"/>
  <c r="R113" i="48" s="1"/>
  <c r="U114" i="48"/>
  <c r="T114" i="48"/>
  <c r="U101" i="44"/>
  <c r="T101" i="44"/>
  <c r="U105" i="38"/>
  <c r="T105" i="38"/>
  <c r="U103" i="30"/>
  <c r="T103" i="30"/>
  <c r="U106" i="27"/>
  <c r="T106" i="27"/>
  <c r="T102" i="26"/>
  <c r="U102" i="26"/>
  <c r="U40" i="52"/>
  <c r="T40" i="52"/>
  <c r="T53" i="53"/>
  <c r="U53" i="53"/>
  <c r="T21" i="54"/>
  <c r="T45" i="54"/>
  <c r="T57" i="54"/>
  <c r="T61" i="54"/>
  <c r="T90" i="54"/>
  <c r="T12" i="55"/>
  <c r="T28" i="55"/>
  <c r="T32" i="55"/>
  <c r="T36" i="55"/>
  <c r="U53" i="55"/>
  <c r="T53" i="55"/>
  <c r="T48" i="55"/>
  <c r="T64" i="55"/>
  <c r="Q73" i="55"/>
  <c r="U73" i="55" s="1"/>
  <c r="E80" i="55"/>
  <c r="E80" i="27"/>
  <c r="E80" i="23"/>
  <c r="U114" i="44"/>
  <c r="T114" i="44"/>
  <c r="U99" i="42"/>
  <c r="T99" i="42"/>
  <c r="U101" i="35"/>
  <c r="T101" i="35"/>
  <c r="U53" i="51"/>
  <c r="T53" i="51"/>
  <c r="T39" i="52"/>
  <c r="T43" i="52"/>
  <c r="T51" i="52"/>
  <c r="T55" i="52"/>
  <c r="U71" i="52"/>
  <c r="T71" i="52"/>
  <c r="U72" i="52"/>
  <c r="T72" i="52"/>
  <c r="T88" i="52"/>
  <c r="T10" i="53"/>
  <c r="T22" i="53"/>
  <c r="T26" i="53"/>
  <c r="T47" i="53"/>
  <c r="T63" i="53"/>
  <c r="T94" i="53"/>
  <c r="T20" i="54"/>
  <c r="T40" i="54"/>
  <c r="T44" i="54"/>
  <c r="T52" i="54"/>
  <c r="T56" i="54"/>
  <c r="T89" i="54"/>
  <c r="T11" i="55"/>
  <c r="T23" i="55"/>
  <c r="T27" i="55"/>
  <c r="T35" i="55"/>
  <c r="T47" i="55"/>
  <c r="T63" i="55"/>
  <c r="E80" i="1"/>
  <c r="E80" i="34"/>
  <c r="E80" i="24"/>
  <c r="L113" i="1"/>
  <c r="R113" i="1" s="1"/>
  <c r="R96" i="1"/>
  <c r="T109" i="52"/>
  <c r="U109" i="52"/>
  <c r="U97" i="50"/>
  <c r="T97" i="50"/>
  <c r="U99" i="44"/>
  <c r="T99" i="44"/>
  <c r="U99" i="39"/>
  <c r="T99" i="39"/>
  <c r="T109" i="33"/>
  <c r="U109" i="33"/>
  <c r="U111" i="32"/>
  <c r="T111" i="32"/>
  <c r="T40" i="50"/>
  <c r="U40" i="50"/>
  <c r="U67" i="52"/>
  <c r="T67" i="52"/>
  <c r="U73" i="52"/>
  <c r="T73" i="52"/>
  <c r="T15" i="52"/>
  <c r="U66" i="52"/>
  <c r="T66" i="52"/>
  <c r="U72" i="54"/>
  <c r="T72" i="54"/>
  <c r="U71" i="54"/>
  <c r="T71" i="54"/>
  <c r="E80" i="33"/>
  <c r="E80" i="3"/>
  <c r="T100" i="1"/>
  <c r="U102" i="45"/>
  <c r="T102" i="45"/>
  <c r="U97" i="42"/>
  <c r="T97" i="42"/>
  <c r="U72" i="50"/>
  <c r="T72" i="50"/>
  <c r="U71" i="50"/>
  <c r="T71" i="50"/>
  <c r="U40" i="53"/>
  <c r="T40" i="53"/>
  <c r="U73" i="54"/>
  <c r="T73" i="54"/>
  <c r="U67" i="54"/>
  <c r="T67" i="54"/>
  <c r="U15" i="54"/>
  <c r="T15" i="54"/>
  <c r="U59" i="54"/>
  <c r="T59" i="54"/>
  <c r="U66" i="54"/>
  <c r="T66" i="54"/>
  <c r="U30" i="55"/>
  <c r="T30" i="55"/>
  <c r="E80" i="36"/>
  <c r="E80" i="14"/>
  <c r="E80" i="10"/>
  <c r="U99" i="55"/>
  <c r="T99" i="55"/>
  <c r="T101" i="51"/>
  <c r="U101" i="51"/>
  <c r="U102" i="47"/>
  <c r="T102" i="47"/>
  <c r="U105" i="40"/>
  <c r="T105" i="40"/>
  <c r="T98" i="36"/>
  <c r="U98" i="36"/>
  <c r="U107" i="33"/>
  <c r="T107" i="33"/>
  <c r="U109" i="32"/>
  <c r="T109" i="32"/>
  <c r="U53" i="52"/>
  <c r="T53" i="52"/>
  <c r="T24" i="53"/>
  <c r="U24" i="53"/>
  <c r="T33" i="55"/>
  <c r="U40" i="55"/>
  <c r="T40" i="55"/>
  <c r="U105" i="53"/>
  <c r="T105" i="53"/>
  <c r="U100" i="45"/>
  <c r="T100" i="45"/>
  <c r="T109" i="39"/>
  <c r="U109" i="39"/>
  <c r="U111" i="38"/>
  <c r="T111" i="38"/>
  <c r="U111" i="34"/>
  <c r="T111" i="34"/>
  <c r="T101" i="33"/>
  <c r="U101" i="33"/>
  <c r="U105" i="32"/>
  <c r="T105" i="32"/>
  <c r="U40" i="51"/>
  <c r="T35" i="52"/>
  <c r="T73" i="53"/>
  <c r="U67" i="53"/>
  <c r="T67" i="53"/>
  <c r="U15" i="53"/>
  <c r="T15" i="53"/>
  <c r="T43" i="53"/>
  <c r="U53" i="54"/>
  <c r="T53" i="54"/>
  <c r="T43" i="55"/>
  <c r="U72" i="55"/>
  <c r="T72" i="55"/>
  <c r="U71" i="55"/>
  <c r="T71" i="55"/>
  <c r="U69" i="55"/>
  <c r="U89" i="55"/>
  <c r="T89" i="55"/>
  <c r="E80" i="50"/>
  <c r="E80" i="46"/>
  <c r="E80" i="40"/>
  <c r="E80" i="13"/>
  <c r="U104" i="48"/>
  <c r="T104" i="48"/>
  <c r="U110" i="47"/>
  <c r="T110" i="47"/>
  <c r="U98" i="45"/>
  <c r="T98" i="45"/>
  <c r="U103" i="40"/>
  <c r="T103" i="40"/>
  <c r="U109" i="35"/>
  <c r="T109" i="35"/>
  <c r="U98" i="9"/>
  <c r="T98" i="9"/>
  <c r="M113" i="2"/>
  <c r="S113" i="2" s="1"/>
  <c r="S96" i="2"/>
  <c r="E80" i="2"/>
  <c r="E96" i="46"/>
  <c r="U96" i="46" s="1"/>
  <c r="R96" i="45"/>
  <c r="R96" i="37"/>
  <c r="R96" i="35"/>
  <c r="R96" i="27"/>
  <c r="U108" i="26"/>
  <c r="T108" i="26"/>
  <c r="U102" i="13"/>
  <c r="T102" i="13"/>
  <c r="U97" i="7"/>
  <c r="T97" i="7"/>
  <c r="U109" i="7"/>
  <c r="T109" i="7"/>
  <c r="U97" i="5"/>
  <c r="T97" i="5"/>
  <c r="T90" i="55"/>
  <c r="E80" i="42"/>
  <c r="E80" i="26"/>
  <c r="E80" i="5"/>
  <c r="U98" i="1"/>
  <c r="E96" i="53"/>
  <c r="T96" i="53" s="1"/>
  <c r="T111" i="51"/>
  <c r="U100" i="50"/>
  <c r="E96" i="48"/>
  <c r="U96" i="48" s="1"/>
  <c r="T99" i="47"/>
  <c r="T107" i="47"/>
  <c r="T98" i="46"/>
  <c r="U100" i="46"/>
  <c r="U114" i="46"/>
  <c r="T107" i="44"/>
  <c r="T109" i="44"/>
  <c r="T103" i="43"/>
  <c r="U105" i="43"/>
  <c r="L113" i="43"/>
  <c r="R113" i="43" s="1"/>
  <c r="U111" i="42"/>
  <c r="T101" i="41"/>
  <c r="T109" i="41"/>
  <c r="T114" i="36"/>
  <c r="T98" i="35"/>
  <c r="R96" i="34"/>
  <c r="U102" i="34"/>
  <c r="U114" i="27"/>
  <c r="T114" i="27"/>
  <c r="T109" i="22"/>
  <c r="U109" i="22"/>
  <c r="U105" i="16"/>
  <c r="T105" i="16"/>
  <c r="U100" i="13"/>
  <c r="T100" i="13"/>
  <c r="U107" i="7"/>
  <c r="T107" i="7"/>
  <c r="E80" i="45"/>
  <c r="E80" i="29"/>
  <c r="E80" i="16"/>
  <c r="E80" i="15"/>
  <c r="E80" i="12"/>
  <c r="T103" i="1"/>
  <c r="T103" i="55"/>
  <c r="T107" i="55"/>
  <c r="U111" i="54"/>
  <c r="T109" i="53"/>
  <c r="M113" i="53"/>
  <c r="S113" i="53" s="1"/>
  <c r="T99" i="52"/>
  <c r="T99" i="51"/>
  <c r="T103" i="51"/>
  <c r="U109" i="51"/>
  <c r="E96" i="50"/>
  <c r="E113" i="50" s="1"/>
  <c r="T105" i="50"/>
  <c r="L113" i="50"/>
  <c r="R113" i="50" s="1"/>
  <c r="T114" i="50"/>
  <c r="T106" i="49"/>
  <c r="U97" i="47"/>
  <c r="U105" i="47"/>
  <c r="T104" i="45"/>
  <c r="T108" i="45"/>
  <c r="T110" i="45"/>
  <c r="U97" i="43"/>
  <c r="U103" i="42"/>
  <c r="T105" i="42"/>
  <c r="T107" i="42"/>
  <c r="U103" i="41"/>
  <c r="U111" i="41"/>
  <c r="M113" i="41"/>
  <c r="S113" i="41" s="1"/>
  <c r="U109" i="40"/>
  <c r="T111" i="40"/>
  <c r="L113" i="40"/>
  <c r="R113" i="40" s="1"/>
  <c r="E96" i="39"/>
  <c r="U96" i="39" s="1"/>
  <c r="T107" i="39"/>
  <c r="T100" i="37"/>
  <c r="T102" i="37"/>
  <c r="T104" i="37"/>
  <c r="T108" i="37"/>
  <c r="T110" i="37"/>
  <c r="E96" i="36"/>
  <c r="E113" i="36" s="1"/>
  <c r="T104" i="36"/>
  <c r="U106" i="36"/>
  <c r="T114" i="30"/>
  <c r="U104" i="27"/>
  <c r="T104" i="27"/>
  <c r="U100" i="26"/>
  <c r="T100" i="26"/>
  <c r="M113" i="18"/>
  <c r="S113" i="18" s="1"/>
  <c r="S96" i="18"/>
  <c r="E80" i="47"/>
  <c r="E80" i="31"/>
  <c r="E80" i="18"/>
  <c r="E80" i="11"/>
  <c r="T114" i="49"/>
  <c r="M113" i="40"/>
  <c r="S113" i="40" s="1"/>
  <c r="U100" i="27"/>
  <c r="T100" i="27"/>
  <c r="U107" i="22"/>
  <c r="T107" i="22"/>
  <c r="U103" i="16"/>
  <c r="T103" i="16"/>
  <c r="U98" i="13"/>
  <c r="T98" i="13"/>
  <c r="U108" i="11"/>
  <c r="T108" i="11"/>
  <c r="U101" i="7"/>
  <c r="T101" i="7"/>
  <c r="T103" i="5"/>
  <c r="U103" i="5"/>
  <c r="M113" i="3"/>
  <c r="S113" i="3" s="1"/>
  <c r="S96" i="3"/>
  <c r="E80" i="48"/>
  <c r="E80" i="32"/>
  <c r="E80" i="19"/>
  <c r="E80" i="8"/>
  <c r="E80" i="7"/>
  <c r="U109" i="20"/>
  <c r="T109" i="20"/>
  <c r="U110" i="17"/>
  <c r="T110" i="17"/>
  <c r="U114" i="28"/>
  <c r="T114" i="28"/>
  <c r="U98" i="27"/>
  <c r="T98" i="27"/>
  <c r="T110" i="26"/>
  <c r="U110" i="26"/>
  <c r="U101" i="16"/>
  <c r="T101" i="16"/>
  <c r="L113" i="15"/>
  <c r="R113" i="15" s="1"/>
  <c r="R96" i="15"/>
  <c r="U99" i="7"/>
  <c r="T99" i="7"/>
  <c r="E80" i="53"/>
  <c r="E80" i="37"/>
  <c r="E80" i="4"/>
  <c r="E96" i="1"/>
  <c r="U96" i="1" s="1"/>
  <c r="R96" i="55"/>
  <c r="T106" i="54"/>
  <c r="S96" i="52"/>
  <c r="U108" i="51"/>
  <c r="T101" i="49"/>
  <c r="T109" i="49"/>
  <c r="U107" i="45"/>
  <c r="U104" i="42"/>
  <c r="T98" i="41"/>
  <c r="U102" i="41"/>
  <c r="T106" i="41"/>
  <c r="U110" i="41"/>
  <c r="U110" i="40"/>
  <c r="U99" i="37"/>
  <c r="U107" i="37"/>
  <c r="S96" i="32"/>
  <c r="U108" i="27"/>
  <c r="T108" i="27"/>
  <c r="U107" i="20"/>
  <c r="T107" i="20"/>
  <c r="U101" i="24"/>
  <c r="S96" i="23"/>
  <c r="L113" i="21"/>
  <c r="R113" i="21" s="1"/>
  <c r="R96" i="19"/>
  <c r="E96" i="16"/>
  <c r="T96" i="16" s="1"/>
  <c r="U107" i="11"/>
  <c r="U98" i="8"/>
  <c r="U100" i="8"/>
  <c r="U104" i="6"/>
  <c r="U106" i="6"/>
  <c r="U101" i="3"/>
  <c r="U103" i="3"/>
  <c r="U109" i="3"/>
  <c r="U101" i="11"/>
  <c r="T106" i="11"/>
  <c r="E96" i="9"/>
  <c r="U96" i="9" s="1"/>
  <c r="L113" i="8"/>
  <c r="R113" i="8" s="1"/>
  <c r="T101" i="6"/>
  <c r="T103" i="6"/>
  <c r="T98" i="3"/>
  <c r="T100" i="3"/>
  <c r="T106" i="3"/>
  <c r="T108" i="3"/>
  <c r="S96" i="25"/>
  <c r="S96" i="24"/>
  <c r="T114" i="19"/>
  <c r="S96" i="15"/>
  <c r="E96" i="14"/>
  <c r="U96" i="14" s="1"/>
  <c r="S96" i="11"/>
  <c r="S96" i="10"/>
  <c r="T98" i="25"/>
  <c r="T106" i="25"/>
  <c r="T98" i="24"/>
  <c r="T109" i="24"/>
  <c r="U111" i="24"/>
  <c r="T99" i="22"/>
  <c r="U101" i="22"/>
  <c r="T97" i="21"/>
  <c r="T103" i="21"/>
  <c r="T105" i="21"/>
  <c r="T111" i="21"/>
  <c r="T101" i="19"/>
  <c r="T103" i="19"/>
  <c r="T100" i="18"/>
  <c r="T102" i="18"/>
  <c r="T109" i="16"/>
  <c r="T111" i="16"/>
  <c r="T98" i="14"/>
  <c r="T106" i="12"/>
  <c r="T98" i="11"/>
  <c r="T110" i="10"/>
  <c r="T104" i="9"/>
  <c r="T106" i="9"/>
  <c r="U105" i="7"/>
  <c r="R96" i="5"/>
  <c r="T104" i="4"/>
  <c r="U110" i="4"/>
  <c r="T102" i="2"/>
  <c r="T104" i="2"/>
  <c r="T110" i="2"/>
  <c r="U97" i="21"/>
  <c r="E96" i="18"/>
  <c r="U96" i="18" s="1"/>
  <c r="L113" i="14"/>
  <c r="R113" i="14" s="1"/>
  <c r="E96" i="13"/>
  <c r="T96" i="13" s="1"/>
  <c r="U104" i="12"/>
  <c r="U114" i="12"/>
  <c r="E96" i="25"/>
  <c r="U96" i="25" s="1"/>
  <c r="U103" i="24"/>
  <c r="T105" i="24"/>
  <c r="R96" i="23"/>
  <c r="T114" i="21"/>
  <c r="U111" i="13"/>
  <c r="T102" i="8"/>
  <c r="R96" i="6"/>
  <c r="T114" i="6"/>
  <c r="T105" i="3"/>
  <c r="E113" i="53"/>
  <c r="U96" i="53"/>
  <c r="T96" i="50"/>
  <c r="M113" i="1"/>
  <c r="S113" i="1" s="1"/>
  <c r="E96" i="51"/>
  <c r="L113" i="51"/>
  <c r="R113" i="51" s="1"/>
  <c r="M113" i="48"/>
  <c r="S113" i="48" s="1"/>
  <c r="E96" i="54"/>
  <c r="L113" i="54"/>
  <c r="R113" i="54" s="1"/>
  <c r="U97" i="53"/>
  <c r="T114" i="52"/>
  <c r="M113" i="51"/>
  <c r="S113" i="51" s="1"/>
  <c r="T111" i="47"/>
  <c r="U111" i="47"/>
  <c r="R96" i="46"/>
  <c r="L113" i="46"/>
  <c r="R113" i="46" s="1"/>
  <c r="U111" i="45"/>
  <c r="T111" i="45"/>
  <c r="T102" i="1"/>
  <c r="T110" i="1"/>
  <c r="T101" i="55"/>
  <c r="T109" i="55"/>
  <c r="T100" i="54"/>
  <c r="T108" i="54"/>
  <c r="T99" i="53"/>
  <c r="T107" i="53"/>
  <c r="T98" i="52"/>
  <c r="T106" i="52"/>
  <c r="T97" i="51"/>
  <c r="T105" i="51"/>
  <c r="T104" i="50"/>
  <c r="E96" i="49"/>
  <c r="T103" i="49"/>
  <c r="T111" i="49"/>
  <c r="T102" i="48"/>
  <c r="T110" i="48"/>
  <c r="T101" i="47"/>
  <c r="T109" i="47"/>
  <c r="U104" i="46"/>
  <c r="T104" i="46"/>
  <c r="T110" i="46"/>
  <c r="U110" i="46"/>
  <c r="U103" i="45"/>
  <c r="T103" i="45"/>
  <c r="T103" i="44"/>
  <c r="T111" i="44"/>
  <c r="T110" i="43"/>
  <c r="T99" i="1"/>
  <c r="T107" i="1"/>
  <c r="T98" i="55"/>
  <c r="T106" i="55"/>
  <c r="T97" i="54"/>
  <c r="T105" i="54"/>
  <c r="T104" i="53"/>
  <c r="E96" i="52"/>
  <c r="T103" i="52"/>
  <c r="T111" i="52"/>
  <c r="L113" i="52"/>
  <c r="R113" i="52" s="1"/>
  <c r="T102" i="51"/>
  <c r="T110" i="51"/>
  <c r="T101" i="50"/>
  <c r="T109" i="50"/>
  <c r="T100" i="49"/>
  <c r="T108" i="49"/>
  <c r="M113" i="49"/>
  <c r="S113" i="49" s="1"/>
  <c r="T99" i="48"/>
  <c r="T107" i="48"/>
  <c r="T98" i="47"/>
  <c r="T106" i="47"/>
  <c r="S96" i="46"/>
  <c r="T102" i="46"/>
  <c r="U102" i="46"/>
  <c r="T102" i="43"/>
  <c r="T101" i="42"/>
  <c r="T109" i="42"/>
  <c r="E96" i="55"/>
  <c r="T114" i="53"/>
  <c r="U101" i="50"/>
  <c r="E96" i="47"/>
  <c r="U114" i="47"/>
  <c r="U102" i="44"/>
  <c r="T102" i="44"/>
  <c r="U110" i="44"/>
  <c r="T110" i="44"/>
  <c r="U109" i="43"/>
  <c r="T109" i="43"/>
  <c r="T101" i="1"/>
  <c r="T109" i="1"/>
  <c r="T100" i="55"/>
  <c r="T108" i="55"/>
  <c r="M113" i="55"/>
  <c r="S113" i="55" s="1"/>
  <c r="T99" i="54"/>
  <c r="T107" i="54"/>
  <c r="T98" i="53"/>
  <c r="T106" i="53"/>
  <c r="T97" i="52"/>
  <c r="T105" i="52"/>
  <c r="T104" i="51"/>
  <c r="T103" i="50"/>
  <c r="T111" i="50"/>
  <c r="T102" i="49"/>
  <c r="T110" i="49"/>
  <c r="T101" i="48"/>
  <c r="T109" i="48"/>
  <c r="T100" i="47"/>
  <c r="T108" i="47"/>
  <c r="U101" i="43"/>
  <c r="T101" i="43"/>
  <c r="U100" i="42"/>
  <c r="T100" i="42"/>
  <c r="U108" i="42"/>
  <c r="T108" i="42"/>
  <c r="T114" i="51"/>
  <c r="S96" i="47"/>
  <c r="E96" i="44"/>
  <c r="M113" i="44"/>
  <c r="S113" i="44" s="1"/>
  <c r="S96" i="44"/>
  <c r="U113" i="36"/>
  <c r="T113" i="36"/>
  <c r="E96" i="43"/>
  <c r="S96" i="43"/>
  <c r="M113" i="43"/>
  <c r="S113" i="43" s="1"/>
  <c r="T99" i="46"/>
  <c r="T107" i="46"/>
  <c r="U101" i="45"/>
  <c r="T106" i="45"/>
  <c r="U109" i="45"/>
  <c r="U114" i="45"/>
  <c r="T97" i="44"/>
  <c r="U100" i="44"/>
  <c r="T105" i="44"/>
  <c r="U108" i="44"/>
  <c r="U99" i="43"/>
  <c r="T104" i="43"/>
  <c r="U107" i="43"/>
  <c r="E96" i="42"/>
  <c r="U98" i="42"/>
  <c r="U106" i="42"/>
  <c r="U97" i="41"/>
  <c r="U105" i="41"/>
  <c r="U104" i="40"/>
  <c r="T114" i="40"/>
  <c r="R96" i="39"/>
  <c r="U103" i="39"/>
  <c r="U111" i="39"/>
  <c r="T99" i="38"/>
  <c r="U102" i="38"/>
  <c r="T107" i="38"/>
  <c r="U110" i="38"/>
  <c r="T98" i="37"/>
  <c r="U101" i="37"/>
  <c r="T106" i="37"/>
  <c r="U109" i="37"/>
  <c r="U114" i="37"/>
  <c r="S96" i="36"/>
  <c r="T97" i="36"/>
  <c r="U100" i="36"/>
  <c r="T105" i="36"/>
  <c r="U108" i="36"/>
  <c r="T105" i="35"/>
  <c r="U105" i="35"/>
  <c r="S96" i="34"/>
  <c r="U98" i="34"/>
  <c r="T98" i="34"/>
  <c r="E96" i="33"/>
  <c r="U97" i="33"/>
  <c r="T97" i="33"/>
  <c r="U105" i="33"/>
  <c r="T105" i="33"/>
  <c r="U110" i="30"/>
  <c r="T110" i="30"/>
  <c r="E96" i="45"/>
  <c r="T114" i="43"/>
  <c r="T99" i="41"/>
  <c r="T107" i="41"/>
  <c r="T98" i="40"/>
  <c r="T106" i="40"/>
  <c r="T97" i="39"/>
  <c r="T105" i="39"/>
  <c r="T104" i="38"/>
  <c r="E96" i="37"/>
  <c r="T103" i="37"/>
  <c r="T111" i="37"/>
  <c r="T102" i="36"/>
  <c r="T110" i="36"/>
  <c r="U99" i="35"/>
  <c r="U96" i="34"/>
  <c r="U114" i="33"/>
  <c r="T113" i="19"/>
  <c r="U113" i="19"/>
  <c r="E96" i="40"/>
  <c r="U97" i="39"/>
  <c r="T114" i="38"/>
  <c r="L113" i="33"/>
  <c r="R113" i="33" s="1"/>
  <c r="R96" i="33"/>
  <c r="U103" i="31"/>
  <c r="T103" i="31"/>
  <c r="U111" i="31"/>
  <c r="T111" i="31"/>
  <c r="E96" i="38"/>
  <c r="L113" i="38"/>
  <c r="R113" i="38" s="1"/>
  <c r="E113" i="34"/>
  <c r="E96" i="41"/>
  <c r="T114" i="39"/>
  <c r="T100" i="35"/>
  <c r="T107" i="34"/>
  <c r="T99" i="40"/>
  <c r="T107" i="40"/>
  <c r="T98" i="39"/>
  <c r="T106" i="39"/>
  <c r="T97" i="38"/>
  <c r="T103" i="36"/>
  <c r="T111" i="36"/>
  <c r="T108" i="35"/>
  <c r="T99" i="34"/>
  <c r="T98" i="33"/>
  <c r="U104" i="32"/>
  <c r="T104" i="32"/>
  <c r="R96" i="36"/>
  <c r="T97" i="35"/>
  <c r="E96" i="35"/>
  <c r="U97" i="35"/>
  <c r="U106" i="34"/>
  <c r="T106" i="34"/>
  <c r="E96" i="30"/>
  <c r="M113" i="30"/>
  <c r="S113" i="30" s="1"/>
  <c r="S96" i="30"/>
  <c r="U102" i="30"/>
  <c r="T102" i="30"/>
  <c r="T101" i="34"/>
  <c r="U104" i="34"/>
  <c r="T109" i="34"/>
  <c r="T114" i="34"/>
  <c r="T100" i="33"/>
  <c r="U103" i="33"/>
  <c r="T108" i="33"/>
  <c r="U111" i="33"/>
  <c r="M113" i="33"/>
  <c r="S113" i="33" s="1"/>
  <c r="T99" i="32"/>
  <c r="U102" i="32"/>
  <c r="T107" i="32"/>
  <c r="U110" i="32"/>
  <c r="T98" i="31"/>
  <c r="U101" i="31"/>
  <c r="U109" i="31"/>
  <c r="U114" i="31"/>
  <c r="U100" i="30"/>
  <c r="U108" i="30"/>
  <c r="U99" i="29"/>
  <c r="U107" i="29"/>
  <c r="E96" i="28"/>
  <c r="U98" i="28"/>
  <c r="T103" i="28"/>
  <c r="U106" i="28"/>
  <c r="T111" i="28"/>
  <c r="L113" i="28"/>
  <c r="R113" i="28" s="1"/>
  <c r="U97" i="27"/>
  <c r="T102" i="27"/>
  <c r="U105" i="27"/>
  <c r="T110" i="27"/>
  <c r="T101" i="26"/>
  <c r="U104" i="26"/>
  <c r="T109" i="26"/>
  <c r="T114" i="26"/>
  <c r="R96" i="25"/>
  <c r="T100" i="25"/>
  <c r="U103" i="25"/>
  <c r="T108" i="25"/>
  <c r="U111" i="25"/>
  <c r="U101" i="21"/>
  <c r="T101" i="21"/>
  <c r="U109" i="21"/>
  <c r="T109" i="21"/>
  <c r="M113" i="19"/>
  <c r="S113" i="19" s="1"/>
  <c r="E96" i="31"/>
  <c r="T101" i="29"/>
  <c r="T109" i="29"/>
  <c r="T114" i="29"/>
  <c r="T100" i="28"/>
  <c r="T108" i="28"/>
  <c r="T99" i="27"/>
  <c r="T107" i="27"/>
  <c r="T98" i="26"/>
  <c r="T106" i="26"/>
  <c r="T97" i="25"/>
  <c r="T105" i="25"/>
  <c r="T100" i="24"/>
  <c r="T108" i="24"/>
  <c r="T103" i="22"/>
  <c r="T111" i="22"/>
  <c r="T114" i="32"/>
  <c r="E96" i="26"/>
  <c r="U97" i="25"/>
  <c r="U98" i="23"/>
  <c r="E96" i="23"/>
  <c r="T98" i="23"/>
  <c r="U106" i="23"/>
  <c r="T106" i="23"/>
  <c r="E113" i="21"/>
  <c r="U96" i="21"/>
  <c r="U100" i="20"/>
  <c r="T100" i="20"/>
  <c r="U99" i="19"/>
  <c r="T99" i="19"/>
  <c r="E113" i="16"/>
  <c r="E96" i="29"/>
  <c r="L113" i="29"/>
  <c r="R113" i="29" s="1"/>
  <c r="M113" i="26"/>
  <c r="S113" i="26" s="1"/>
  <c r="U107" i="24"/>
  <c r="T107" i="24"/>
  <c r="U102" i="22"/>
  <c r="T102" i="22"/>
  <c r="U110" i="22"/>
  <c r="T110" i="22"/>
  <c r="L113" i="22"/>
  <c r="R113" i="22" s="1"/>
  <c r="S96" i="21"/>
  <c r="U108" i="20"/>
  <c r="T108" i="20"/>
  <c r="U107" i="19"/>
  <c r="T107" i="19"/>
  <c r="E96" i="32"/>
  <c r="L113" i="32"/>
  <c r="R113" i="32" s="1"/>
  <c r="M113" i="29"/>
  <c r="S113" i="29" s="1"/>
  <c r="E96" i="24"/>
  <c r="E96" i="22"/>
  <c r="S96" i="22"/>
  <c r="M113" i="22"/>
  <c r="S113" i="22" s="1"/>
  <c r="T96" i="21"/>
  <c r="U104" i="21"/>
  <c r="T104" i="21"/>
  <c r="E96" i="27"/>
  <c r="T114" i="25"/>
  <c r="R96" i="24"/>
  <c r="T97" i="24"/>
  <c r="U99" i="24"/>
  <c r="U103" i="23"/>
  <c r="T103" i="23"/>
  <c r="U111" i="23"/>
  <c r="T111" i="23"/>
  <c r="U103" i="20"/>
  <c r="T103" i="20"/>
  <c r="U96" i="19"/>
  <c r="T96" i="19"/>
  <c r="U97" i="22"/>
  <c r="T97" i="22"/>
  <c r="U105" i="22"/>
  <c r="T105" i="22"/>
  <c r="U111" i="20"/>
  <c r="T111" i="20"/>
  <c r="T102" i="24"/>
  <c r="T110" i="24"/>
  <c r="T101" i="23"/>
  <c r="T109" i="23"/>
  <c r="T114" i="23"/>
  <c r="T100" i="22"/>
  <c r="T108" i="22"/>
  <c r="T99" i="21"/>
  <c r="T107" i="21"/>
  <c r="T98" i="20"/>
  <c r="T106" i="20"/>
  <c r="T97" i="19"/>
  <c r="T105" i="19"/>
  <c r="T104" i="18"/>
  <c r="E96" i="17"/>
  <c r="T103" i="17"/>
  <c r="T111" i="17"/>
  <c r="L113" i="17"/>
  <c r="R113" i="17" s="1"/>
  <c r="U97" i="16"/>
  <c r="T102" i="16"/>
  <c r="T110" i="16"/>
  <c r="T101" i="15"/>
  <c r="T109" i="15"/>
  <c r="T114" i="15"/>
  <c r="T100" i="14"/>
  <c r="T108" i="14"/>
  <c r="M113" i="14"/>
  <c r="S113" i="14" s="1"/>
  <c r="T99" i="13"/>
  <c r="U106" i="13"/>
  <c r="T106" i="13"/>
  <c r="R96" i="12"/>
  <c r="L113" i="12"/>
  <c r="R113" i="12" s="1"/>
  <c r="R96" i="11"/>
  <c r="L113" i="11"/>
  <c r="R113" i="11" s="1"/>
  <c r="E96" i="8"/>
  <c r="S96" i="8"/>
  <c r="M113" i="8"/>
  <c r="S113" i="8" s="1"/>
  <c r="U109" i="8"/>
  <c r="T109" i="8"/>
  <c r="E96" i="20"/>
  <c r="L113" i="20"/>
  <c r="R113" i="20" s="1"/>
  <c r="T102" i="19"/>
  <c r="T110" i="19"/>
  <c r="T101" i="18"/>
  <c r="T109" i="18"/>
  <c r="T114" i="18"/>
  <c r="T100" i="17"/>
  <c r="T108" i="17"/>
  <c r="T99" i="16"/>
  <c r="T107" i="16"/>
  <c r="T98" i="15"/>
  <c r="T106" i="15"/>
  <c r="T97" i="14"/>
  <c r="T105" i="14"/>
  <c r="T104" i="13"/>
  <c r="U104" i="11"/>
  <c r="T104" i="11"/>
  <c r="U103" i="10"/>
  <c r="T103" i="10"/>
  <c r="U111" i="10"/>
  <c r="T111" i="10"/>
  <c r="T98" i="18"/>
  <c r="T106" i="18"/>
  <c r="T97" i="17"/>
  <c r="T105" i="17"/>
  <c r="T104" i="16"/>
  <c r="E96" i="15"/>
  <c r="T103" i="15"/>
  <c r="T111" i="15"/>
  <c r="T102" i="14"/>
  <c r="T110" i="14"/>
  <c r="T101" i="13"/>
  <c r="T108" i="13"/>
  <c r="T114" i="16"/>
  <c r="U101" i="13"/>
  <c r="U109" i="13"/>
  <c r="T109" i="13"/>
  <c r="U105" i="12"/>
  <c r="T105" i="12"/>
  <c r="L113" i="16"/>
  <c r="R113" i="16" s="1"/>
  <c r="T114" i="14"/>
  <c r="U97" i="12"/>
  <c r="T97" i="12"/>
  <c r="E96" i="12"/>
  <c r="U97" i="11"/>
  <c r="E96" i="11"/>
  <c r="T114" i="17"/>
  <c r="S96" i="13"/>
  <c r="S96" i="9"/>
  <c r="M113" i="9"/>
  <c r="S113" i="9" s="1"/>
  <c r="U102" i="9"/>
  <c r="T102" i="9"/>
  <c r="T110" i="8"/>
  <c r="U108" i="6"/>
  <c r="T108" i="6"/>
  <c r="T105" i="11"/>
  <c r="U114" i="11"/>
  <c r="T104" i="10"/>
  <c r="U110" i="9"/>
  <c r="T110" i="9"/>
  <c r="U101" i="8"/>
  <c r="T101" i="8"/>
  <c r="U100" i="7"/>
  <c r="T100" i="7"/>
  <c r="U108" i="7"/>
  <c r="T108" i="7"/>
  <c r="U100" i="6"/>
  <c r="T100" i="6"/>
  <c r="U114" i="3"/>
  <c r="T103" i="11"/>
  <c r="T114" i="9"/>
  <c r="E96" i="3"/>
  <c r="L113" i="3"/>
  <c r="R113" i="3" s="1"/>
  <c r="E96" i="6"/>
  <c r="T114" i="4"/>
  <c r="T99" i="5"/>
  <c r="T107" i="5"/>
  <c r="T98" i="4"/>
  <c r="T106" i="4"/>
  <c r="T97" i="3"/>
  <c r="T103" i="12"/>
  <c r="T111" i="12"/>
  <c r="T102" i="11"/>
  <c r="T110" i="11"/>
  <c r="T101" i="10"/>
  <c r="T109" i="10"/>
  <c r="T114" i="10"/>
  <c r="T100" i="9"/>
  <c r="T108" i="9"/>
  <c r="T99" i="8"/>
  <c r="T107" i="8"/>
  <c r="T98" i="7"/>
  <c r="T106" i="7"/>
  <c r="T97" i="6"/>
  <c r="T105" i="6"/>
  <c r="T104" i="5"/>
  <c r="E96" i="4"/>
  <c r="T103" i="4"/>
  <c r="T111" i="4"/>
  <c r="L113" i="4"/>
  <c r="R113" i="4" s="1"/>
  <c r="T102" i="3"/>
  <c r="T110" i="3"/>
  <c r="T101" i="2"/>
  <c r="T109" i="2"/>
  <c r="T114" i="13"/>
  <c r="T100" i="12"/>
  <c r="T108" i="12"/>
  <c r="M113" i="12"/>
  <c r="S113" i="12" s="1"/>
  <c r="T98" i="10"/>
  <c r="T106" i="10"/>
  <c r="T97" i="9"/>
  <c r="T105" i="9"/>
  <c r="T104" i="8"/>
  <c r="E96" i="7"/>
  <c r="T103" i="7"/>
  <c r="T111" i="7"/>
  <c r="L113" i="7"/>
  <c r="R113" i="7" s="1"/>
  <c r="T102" i="6"/>
  <c r="T110" i="6"/>
  <c r="T101" i="5"/>
  <c r="T109" i="5"/>
  <c r="T114" i="5"/>
  <c r="T100" i="4"/>
  <c r="T108" i="4"/>
  <c r="M113" i="4"/>
  <c r="S113" i="4" s="1"/>
  <c r="T99" i="3"/>
  <c r="T107" i="3"/>
  <c r="T98" i="2"/>
  <c r="T106" i="2"/>
  <c r="E96" i="10"/>
  <c r="L113" i="10"/>
  <c r="R113" i="10" s="1"/>
  <c r="T114" i="8"/>
  <c r="T99" i="6"/>
  <c r="T107" i="6"/>
  <c r="T98" i="5"/>
  <c r="T106" i="5"/>
  <c r="T97" i="4"/>
  <c r="T105" i="4"/>
  <c r="T104" i="3"/>
  <c r="E96" i="2"/>
  <c r="T103" i="2"/>
  <c r="T111" i="2"/>
  <c r="E96" i="5"/>
  <c r="T96" i="36" l="1"/>
  <c r="T30" i="17"/>
  <c r="T33" i="6"/>
  <c r="T30" i="49"/>
  <c r="T59" i="23"/>
  <c r="U33" i="7"/>
  <c r="T30" i="33"/>
  <c r="E113" i="13"/>
  <c r="T113" i="13" s="1"/>
  <c r="T59" i="40"/>
  <c r="T33" i="14"/>
  <c r="U96" i="13"/>
  <c r="E113" i="9"/>
  <c r="T96" i="9"/>
  <c r="U96" i="36"/>
  <c r="T59" i="43"/>
  <c r="T24" i="30"/>
  <c r="T96" i="1"/>
  <c r="E113" i="1"/>
  <c r="U96" i="50"/>
  <c r="T96" i="48"/>
  <c r="T96" i="46"/>
  <c r="E113" i="46"/>
  <c r="T96" i="39"/>
  <c r="E113" i="25"/>
  <c r="U113" i="25" s="1"/>
  <c r="T59" i="22"/>
  <c r="E113" i="14"/>
  <c r="T96" i="14"/>
  <c r="T59" i="8"/>
  <c r="U96" i="16"/>
  <c r="E113" i="39"/>
  <c r="T113" i="39" s="1"/>
  <c r="U24" i="16"/>
  <c r="T24" i="16"/>
  <c r="U24" i="18"/>
  <c r="T24" i="18"/>
  <c r="U33" i="32"/>
  <c r="T33" i="32"/>
  <c r="U33" i="21"/>
  <c r="T33" i="21"/>
  <c r="E113" i="18"/>
  <c r="U113" i="18" s="1"/>
  <c r="T24" i="41"/>
  <c r="U24" i="41"/>
  <c r="T24" i="45"/>
  <c r="U24" i="45"/>
  <c r="U33" i="41"/>
  <c r="T33" i="41"/>
  <c r="U24" i="40"/>
  <c r="T24" i="40"/>
  <c r="T30" i="24"/>
  <c r="U30" i="24"/>
  <c r="T96" i="18"/>
  <c r="U30" i="39"/>
  <c r="T30" i="39"/>
  <c r="U30" i="11"/>
  <c r="T30" i="11"/>
  <c r="T96" i="25"/>
  <c r="U33" i="45"/>
  <c r="T33" i="45"/>
  <c r="U59" i="37"/>
  <c r="T59" i="37"/>
  <c r="E113" i="48"/>
  <c r="T33" i="31"/>
  <c r="U33" i="31"/>
  <c r="U59" i="15"/>
  <c r="T59" i="15"/>
  <c r="T30" i="16"/>
  <c r="U30" i="16"/>
  <c r="E113" i="2"/>
  <c r="U96" i="2"/>
  <c r="T96" i="2"/>
  <c r="U96" i="20"/>
  <c r="T96" i="20"/>
  <c r="E113" i="20"/>
  <c r="U96" i="40"/>
  <c r="T96" i="40"/>
  <c r="E113" i="40"/>
  <c r="T96" i="23"/>
  <c r="E113" i="23"/>
  <c r="U96" i="23"/>
  <c r="U113" i="46"/>
  <c r="T113" i="46"/>
  <c r="U96" i="17"/>
  <c r="T96" i="17"/>
  <c r="E113" i="17"/>
  <c r="U96" i="24"/>
  <c r="T96" i="24"/>
  <c r="E113" i="24"/>
  <c r="T96" i="55"/>
  <c r="E113" i="55"/>
  <c r="U96" i="55"/>
  <c r="U96" i="49"/>
  <c r="T96" i="49"/>
  <c r="E113" i="49"/>
  <c r="E113" i="27"/>
  <c r="U96" i="27"/>
  <c r="T96" i="27"/>
  <c r="U96" i="28"/>
  <c r="T96" i="28"/>
  <c r="E113" i="28"/>
  <c r="E113" i="41"/>
  <c r="U96" i="41"/>
  <c r="T96" i="41"/>
  <c r="U96" i="42"/>
  <c r="E113" i="42"/>
  <c r="T96" i="42"/>
  <c r="U96" i="43"/>
  <c r="E113" i="43"/>
  <c r="T96" i="43"/>
  <c r="E113" i="44"/>
  <c r="U96" i="44"/>
  <c r="T96" i="44"/>
  <c r="U96" i="54"/>
  <c r="T96" i="54"/>
  <c r="E113" i="54"/>
  <c r="T96" i="12"/>
  <c r="E113" i="12"/>
  <c r="U96" i="12"/>
  <c r="U96" i="29"/>
  <c r="E113" i="29"/>
  <c r="T96" i="29"/>
  <c r="U96" i="26"/>
  <c r="T96" i="26"/>
  <c r="E113" i="26"/>
  <c r="T113" i="34"/>
  <c r="U113" i="34"/>
  <c r="U113" i="50"/>
  <c r="T113" i="50"/>
  <c r="U96" i="6"/>
  <c r="T96" i="6"/>
  <c r="E113" i="6"/>
  <c r="U113" i="9"/>
  <c r="T113" i="9"/>
  <c r="T96" i="32"/>
  <c r="E113" i="32"/>
  <c r="U96" i="32"/>
  <c r="U113" i="21"/>
  <c r="T113" i="21"/>
  <c r="U96" i="31"/>
  <c r="T96" i="31"/>
  <c r="E113" i="31"/>
  <c r="E113" i="30"/>
  <c r="U96" i="30"/>
  <c r="T96" i="30"/>
  <c r="T113" i="48"/>
  <c r="U113" i="48"/>
  <c r="U96" i="22"/>
  <c r="T96" i="22"/>
  <c r="E113" i="22"/>
  <c r="T113" i="1"/>
  <c r="U113" i="1"/>
  <c r="E113" i="10"/>
  <c r="U96" i="10"/>
  <c r="T96" i="10"/>
  <c r="E113" i="7"/>
  <c r="U96" i="7"/>
  <c r="T96" i="7"/>
  <c r="T96" i="4"/>
  <c r="E113" i="4"/>
  <c r="U96" i="4"/>
  <c r="U96" i="5"/>
  <c r="T96" i="5"/>
  <c r="E113" i="5"/>
  <c r="U96" i="8"/>
  <c r="E113" i="8"/>
  <c r="T96" i="8"/>
  <c r="T113" i="14"/>
  <c r="U113" i="14"/>
  <c r="T96" i="38"/>
  <c r="E113" i="38"/>
  <c r="U96" i="38"/>
  <c r="U96" i="37"/>
  <c r="T96" i="37"/>
  <c r="E113" i="37"/>
  <c r="T96" i="33"/>
  <c r="E113" i="33"/>
  <c r="U96" i="33"/>
  <c r="U113" i="39"/>
  <c r="U96" i="11"/>
  <c r="T96" i="11"/>
  <c r="E113" i="11"/>
  <c r="U96" i="35"/>
  <c r="T96" i="35"/>
  <c r="E113" i="35"/>
  <c r="U96" i="3"/>
  <c r="T96" i="3"/>
  <c r="E113" i="3"/>
  <c r="U96" i="15"/>
  <c r="T96" i="15"/>
  <c r="E113" i="15"/>
  <c r="U113" i="16"/>
  <c r="T113" i="16"/>
  <c r="U96" i="45"/>
  <c r="T96" i="45"/>
  <c r="E113" i="45"/>
  <c r="E113" i="47"/>
  <c r="T96" i="47"/>
  <c r="U96" i="47"/>
  <c r="U96" i="52"/>
  <c r="T96" i="52"/>
  <c r="E113" i="52"/>
  <c r="U96" i="51"/>
  <c r="T96" i="51"/>
  <c r="E113" i="51"/>
  <c r="U113" i="53"/>
  <c r="T113" i="53"/>
  <c r="T113" i="25" l="1"/>
  <c r="U113" i="13"/>
  <c r="T113" i="18"/>
  <c r="U113" i="38"/>
  <c r="T113" i="38"/>
  <c r="U113" i="28"/>
  <c r="T113" i="28"/>
  <c r="U113" i="51"/>
  <c r="T113" i="51"/>
  <c r="T113" i="47"/>
  <c r="U113" i="47"/>
  <c r="U113" i="15"/>
  <c r="T113" i="15"/>
  <c r="U113" i="42"/>
  <c r="T113" i="42"/>
  <c r="T113" i="33"/>
  <c r="U113" i="33"/>
  <c r="U113" i="29"/>
  <c r="T113" i="29"/>
  <c r="U113" i="55"/>
  <c r="T113" i="55"/>
  <c r="U113" i="20"/>
  <c r="T113" i="20"/>
  <c r="T113" i="24"/>
  <c r="U113" i="24"/>
  <c r="U113" i="4"/>
  <c r="T113" i="4"/>
  <c r="U113" i="31"/>
  <c r="T113" i="31"/>
  <c r="U113" i="12"/>
  <c r="T113" i="12"/>
  <c r="U113" i="27"/>
  <c r="T113" i="27"/>
  <c r="U113" i="23"/>
  <c r="T113" i="23"/>
  <c r="U113" i="10"/>
  <c r="T113" i="10"/>
  <c r="U113" i="32"/>
  <c r="T113" i="32"/>
  <c r="U113" i="3"/>
  <c r="T113" i="3"/>
  <c r="U113" i="43"/>
  <c r="T113" i="43"/>
  <c r="U113" i="49"/>
  <c r="T113" i="49"/>
  <c r="U113" i="45"/>
  <c r="T113" i="45"/>
  <c r="U113" i="52"/>
  <c r="T113" i="52"/>
  <c r="U113" i="11"/>
  <c r="T113" i="11"/>
  <c r="U113" i="37"/>
  <c r="T113" i="37"/>
  <c r="U113" i="30"/>
  <c r="T113" i="30"/>
  <c r="U113" i="44"/>
  <c r="T113" i="44"/>
  <c r="U113" i="8"/>
  <c r="T113" i="8"/>
  <c r="U113" i="22"/>
  <c r="T113" i="22"/>
  <c r="U113" i="26"/>
  <c r="T113" i="26"/>
  <c r="T113" i="35"/>
  <c r="U113" i="35"/>
  <c r="T113" i="5"/>
  <c r="U113" i="5"/>
  <c r="U113" i="7"/>
  <c r="T113" i="7"/>
  <c r="U113" i="6"/>
  <c r="T113" i="6"/>
  <c r="U113" i="54"/>
  <c r="T113" i="54"/>
  <c r="U113" i="41"/>
  <c r="T113" i="41"/>
  <c r="U113" i="17"/>
  <c r="T113" i="17"/>
  <c r="U113" i="40"/>
  <c r="T113" i="40"/>
  <c r="U113" i="2"/>
  <c r="T113" i="2"/>
</calcChain>
</file>

<file path=xl/sharedStrings.xml><?xml version="1.0" encoding="utf-8"?>
<sst xmlns="http://schemas.openxmlformats.org/spreadsheetml/2006/main" count="12958" uniqueCount="180">
  <si>
    <t>Figures Finalised as at 2024/04/26</t>
  </si>
  <si>
    <t/>
  </si>
  <si>
    <t>3rd Quarter Ended 31 March 2024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</si>
  <si>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</si>
  <si>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</si>
  <si>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</si>
  <si>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</si>
  <si>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</si>
  <si>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</si>
  <si>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</si>
  <si>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</si>
  <si>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2nd to 3rd Q</t>
  </si>
  <si>
    <t>% Changes for the 3rd Q</t>
  </si>
  <si>
    <t>Approved Roll Over</t>
  </si>
  <si>
    <t>R thousands</t>
  </si>
  <si>
    <t>Adjustment (Mid year)</t>
  </si>
  <si>
    <t>Other Adjustments</t>
  </si>
  <si>
    <t>Total Available 2023/24</t>
  </si>
  <si>
    <t>Approved payment schedule</t>
  </si>
  <si>
    <t>Transferred to municipalities for direct grants</t>
  </si>
  <si>
    <t>Actual expenditure National Department by 30 September 2023</t>
  </si>
  <si>
    <t>Actual expenditure by municipalities by 30 September 2023</t>
  </si>
  <si>
    <t>Actual expenditure National Department by 31 December 2023</t>
  </si>
  <si>
    <t>Actual expenditure by municipalities by 31 December 2023</t>
  </si>
  <si>
    <t>Actual expenditure National Department by 31 March 2024</t>
  </si>
  <si>
    <t>Actual expenditure by municipalities by 31 March 2024</t>
  </si>
  <si>
    <t>Actual expenditure National Department by 30 June 2024</t>
  </si>
  <si>
    <t>Actual expenditure by municipalities by 30 June 2024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</si>
  <si>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</si>
  <si>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</si>
  <si>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</si>
  <si>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</si>
  <si>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</si>
  <si>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8)</t>
  </si>
  <si>
    <t>Programme and Project Preperation Support Grant</t>
  </si>
  <si>
    <t/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</si>
  <si>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</si>
  <si>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</si>
  <si>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</si>
  <si>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</si>
  <si>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</si>
  <si>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</si>
  <si>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</si>
  <si>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</si>
  <si>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</si>
  <si>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</si>
  <si>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</si>
  <si>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>Municipal Disaster Recovery Grant</t>
  </si>
  <si>
    <t>Municipal Demarcation Transition Grant (Schedule 5B)</t>
  </si>
  <si>
    <t>Municipal Demarcation Transition Grant (Schedule 6B)</t>
  </si>
  <si>
    <t>Transport (Vote 40)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</si>
  <si>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</si>
  <si>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</si>
  <si>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</si>
  <si>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</si>
  <si>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and Infrastructure (Vote 13)</t>
  </si>
  <si>
    <t>Expanded Public Works Programme Integrated Grant (Municipality)</t>
  </si>
  <si>
    <t>Mineral Resources and Energy (Vote 34)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</si>
  <si>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</si>
  <si>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</si>
  <si>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</si>
  <si>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</si>
  <si>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</si>
  <si>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and Sanitation (Vote 41)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</si>
  <si>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</si>
  <si>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</si>
  <si>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</si>
  <si>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</si>
  <si>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</si>
  <si>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</si>
  <si>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</si>
  <si>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</si>
  <si>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</si>
  <si>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</si>
  <si>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</si>
  <si>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</si>
  <si>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</si>
  <si>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</si>
  <si>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</si>
  <si>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</si>
  <si>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33)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</si>
  <si>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</si>
  <si>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</si>
  <si>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</si>
  <si>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</si>
  <si>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</si>
  <si>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</si>
  <si>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</si>
  <si>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Municipal Infrastructure Grant (Schedule 6B)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</si>
  <si>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</si>
  <si>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</si>
  <si>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</si>
  <si>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</si>
  <si>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</si>
  <si>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</si>
  <si>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2023</t>
  </si>
  <si>
    <t>Actual expenditure Provincial Department by 31 December 2023</t>
  </si>
  <si>
    <t>Actual expenditure Provincial Department by 31 March 2024</t>
  </si>
  <si>
    <t>Actual expenditure Provincial Department by 30 June 2024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</si>
  <si>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</si>
  <si>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</si>
  <si>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</si>
  <si>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</si>
  <si>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</si>
  <si>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</si>
  <si>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</si>
  <si>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</si>
  <si>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</si>
  <si>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</si>
  <si>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</si>
  <si>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</si>
  <si>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</si>
  <si>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</si>
  <si>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</si>
  <si>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</si>
  <si>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</si>
  <si>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UGU (DC21)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</si>
  <si>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</si>
  <si>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</si>
  <si>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</si>
  <si>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</si>
  <si>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</si>
  <si>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</si>
  <si>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</si>
  <si>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UMGUNGUNDLOVU (DC22)</t>
  </si>
  <si>
    <t>KWAZULU-NATAL: OKHAHLAMBA (KZN235)</t>
  </si>
  <si>
    <t>KWAZULU-NATAL: INKOSI LANGALIBALELE (KZN237)</t>
  </si>
  <si>
    <t>KWAZULU-NATAL: ALFRED DUMA (KZN238)</t>
  </si>
  <si>
    <t>KWAZULU-NATAL: UTHUKELA (DC23)</t>
  </si>
  <si>
    <t>KWAZULU-NATAL: ENDUMENI (KZN241)</t>
  </si>
  <si>
    <t>KWAZULU-NATAL: NQUTHU (KZN242)</t>
  </si>
  <si>
    <t>KWAZULU-NATAL: MSINGA (KZN244)</t>
  </si>
  <si>
    <t>KWAZULU-NATAL: UMVOTI (KZN245)</t>
  </si>
  <si>
    <t>KWAZULU-NATAL: UMZINYATHI (DC24)</t>
  </si>
  <si>
    <t>KWAZULU-NATAL: NEWCASTLE (KZN252)</t>
  </si>
  <si>
    <t>KWAZULU-NATAL: EMADLANGENI (KZN253)</t>
  </si>
  <si>
    <t>KWAZULU-NATAL: DANNHAUSER (KZN254)</t>
  </si>
  <si>
    <t>KWAZULU-NATAL: AMAJUBA (DC25)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</si>
  <si>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</si>
  <si>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</si>
  <si>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</si>
  <si>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</si>
  <si>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</si>
  <si>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ZULULAND (DC26)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</si>
  <si>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</si>
  <si>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</si>
  <si>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</si>
  <si>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</si>
  <si>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UMKHANYAKUDE (DC27)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</si>
  <si>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</si>
  <si>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</si>
  <si>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</si>
  <si>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</si>
  <si>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</si>
  <si>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KING CETSHWAYO (DC28)</t>
  </si>
  <si>
    <t>KWAZULU-NATAL: MANDENI (KZN291)</t>
  </si>
  <si>
    <t>KWAZULU-NATAL: KWADUKUZA (KZN292)</t>
  </si>
  <si>
    <t>KWAZULU-NATAL: NDWEDWE (KZN293)</t>
  </si>
  <si>
    <t>KWAZULU-NATAL: MAPHUMULO (KZN294)</t>
  </si>
  <si>
    <t>KWAZULU-NATAL: ILEMBE (DC29)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</si>
  <si>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</si>
  <si>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</si>
  <si>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</si>
  <si>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</si>
  <si>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KWAZULU-NATAL: HARRY GWALA (DC43)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</si>
  <si>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</si>
  <si>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</si>
  <si>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</si>
  <si>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</si>
  <si>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</si>
  <si>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</si>
  <si>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</si>
  <si>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</si>
  <si>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</si>
  <si>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</si>
  <si>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</si>
  <si>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</si>
  <si>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</si>
  <si>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</si>
  <si>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Division of revenue Act No. 5 of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</si>
</sst>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166" fontId="3" fillId="0" borderId="3" xfId="0" applyNumberFormat="1" applyFont="1" applyBorder="1"/>
    <xf numFmtId="165" fontId="2" fillId="0" borderId="3" xfId="0" applyNumberFormat="1" applyFont="1" applyBorder="1" applyAlignment="1">
      <alignment horizontal="center" vertical="top" wrapText="1"/>
    </xf>
    <xf numFmtId="165" fontId="2" fillId="0" borderId="4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left"/>
    </xf>
    <xf numFmtId="165" fontId="2" fillId="0" borderId="5" xfId="0" applyNumberFormat="1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165" fontId="2" fillId="0" borderId="7" xfId="0" applyNumberFormat="1" applyFont="1" applyBorder="1" applyAlignment="1">
      <alignment horizontal="right"/>
    </xf>
    <xf numFmtId="165" fontId="2" fillId="0" borderId="8" xfId="0" applyNumberFormat="1" applyFont="1" applyBorder="1" applyAlignment="1">
      <alignment horizontal="right"/>
    </xf>
    <xf numFmtId="0" fontId="3" fillId="0" borderId="3" xfId="0" applyFont="1" applyBorder="1" applyAlignment="1">
      <alignment horizontal="left" indent="1"/>
    </xf>
    <xf numFmtId="165" fontId="2" fillId="0" borderId="3" xfId="0" applyNumberFormat="1" applyFont="1" applyBorder="1" applyAlignment="1">
      <alignment horizontal="right"/>
    </xf>
    <xf numFmtId="165" fontId="2" fillId="0" borderId="4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Font="1" applyBorder="1" applyAlignment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Font="1" applyBorder="1"/>
    <xf numFmtId="0" fontId="2" fillId="0" borderId="9" xfId="0" applyFont="1" applyBorder="1"/>
    <xf numFmtId="0" fontId="2" fillId="0" borderId="0" xfId="0" applyFont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1" xfId="0" applyFont="1" applyBorder="1" applyAlignment="1">
      <alignment wrapText="1"/>
    </xf>
    <xf numFmtId="0" fontId="9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/>
    <xf numFmtId="167" fontId="10" fillId="0" borderId="20" xfId="0" applyNumberFormat="1" applyFont="1" applyBorder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/>
    <xf numFmtId="167" fontId="10" fillId="0" borderId="16" xfId="0" applyNumberFormat="1" applyFont="1" applyBorder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/>
    <xf numFmtId="167" fontId="10" fillId="0" borderId="24" xfId="0" applyNumberFormat="1" applyFont="1" applyBorder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Font="1" applyFill="1" applyBorder="1" applyAlignment="1">
      <alignment horizontal="left" indent="1"/>
    </xf>
    <xf numFmtId="165" fontId="2" fillId="3" borderId="26" xfId="0" applyNumberFormat="1" applyFont="1" applyFill="1" applyBorder="1" applyAlignment="1">
      <alignment horizontal="right"/>
    </xf>
    <xf numFmtId="165" fontId="2" fillId="3" borderId="27" xfId="0" applyNumberFormat="1" applyFont="1" applyFill="1" applyBorder="1" applyAlignment="1">
      <alignment horizontal="right"/>
    </xf>
    <xf numFmtId="165" fontId="2" fillId="3" borderId="28" xfId="0" applyNumberFormat="1" applyFont="1" applyFill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3" fillId="0" borderId="11" xfId="0" applyNumberFormat="1" applyFont="1" applyBorder="1" applyAlignment="1">
      <alignment horizontal="right"/>
    </xf>
    <xf numFmtId="165" fontId="3" fillId="0" borderId="29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5" fontId="2" fillId="0" borderId="30" xfId="0" applyNumberFormat="1" applyFont="1" applyBorder="1" applyAlignment="1">
      <alignment horizontal="center" vertical="center"/>
    </xf>
    <xf numFmtId="165" fontId="2" fillId="0" borderId="31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4" fontId="2" fillId="0" borderId="32" xfId="0" applyNumberFormat="1" applyFont="1" applyBorder="1" applyAlignment="1">
      <alignment horizontal="left" vertical="top" wrapText="1"/>
    </xf>
    <xf numFmtId="165" fontId="2" fillId="0" borderId="32" xfId="0" applyNumberFormat="1" applyFont="1" applyBorder="1" applyAlignment="1">
      <alignment horizontal="center" vertical="top" wrapText="1"/>
    </xf>
    <xf numFmtId="164" fontId="2" fillId="0" borderId="32" xfId="0" applyNumberFormat="1" applyFont="1" applyBorder="1" applyAlignment="1">
      <alignment horizontal="center" vertical="top" wrapText="1"/>
    </xf>
    <xf numFmtId="49" fontId="2" fillId="0" borderId="32" xfId="0" applyNumberFormat="1" applyFont="1" applyBorder="1" applyAlignment="1">
      <alignment horizontal="center" vertical="top" wrapText="1"/>
    </xf>
    <xf numFmtId="49" fontId="2" fillId="0" borderId="33" xfId="0" applyNumberFormat="1" applyFont="1" applyBorder="1" applyAlignment="1">
      <alignment horizontal="center" vertical="top" wrapText="1"/>
    </xf>
    <xf numFmtId="164" fontId="2" fillId="0" borderId="3" xfId="0" applyNumberFormat="1" applyFont="1" applyBorder="1" applyAlignment="1">
      <alignment horizontal="center" vertical="top" wrapText="1"/>
    </xf>
    <xf numFmtId="164" fontId="2" fillId="0" borderId="4" xfId="0" applyNumberFormat="1" applyFont="1" applyBorder="1" applyAlignment="1">
      <alignment horizontal="center" vertical="top" wrapText="1"/>
    </xf>
    <xf numFmtId="0" fontId="2" fillId="0" borderId="34" xfId="0" applyFont="1" applyBorder="1" applyAlignment="1">
      <alignment horizontal="left"/>
    </xf>
    <xf numFmtId="165" fontId="2" fillId="0" borderId="22" xfId="0" applyNumberFormat="1" applyFont="1" applyBorder="1" applyAlignment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Font="1" applyBorder="1" applyAlignment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Font="1" applyBorder="1" applyAlignment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/>
    <xf numFmtId="169" fontId="10" fillId="0" borderId="19" xfId="0" applyNumberFormat="1" applyFont="1" applyBorder="1"/>
    <xf numFmtId="169" fontId="10" fillId="0" borderId="20" xfId="0" applyNumberFormat="1" applyFont="1" applyBorder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/>
    <xf numFmtId="169" fontId="10" fillId="0" borderId="15" xfId="0" applyNumberFormat="1" applyFont="1" applyBorder="1"/>
    <xf numFmtId="169" fontId="10" fillId="0" borderId="16" xfId="0" applyNumberFormat="1" applyFont="1" applyBorder="1"/>
    <xf numFmtId="169" fontId="10" fillId="0" borderId="9" xfId="0" applyNumberFormat="1" applyFont="1" applyBorder="1"/>
    <xf numFmtId="169" fontId="10" fillId="0" borderId="23" xfId="0" applyNumberFormat="1" applyFont="1" applyBorder="1"/>
    <xf numFmtId="169" fontId="10" fillId="0" borderId="24" xfId="0" applyNumberFormat="1" applyFont="1" applyBorder="1"/>
    <xf numFmtId="169" fontId="2" fillId="0" borderId="3" xfId="0" applyNumberFormat="1" applyFont="1" applyBorder="1" applyAlignment="1">
      <alignment horizontal="center" vertical="top" wrapText="1"/>
    </xf>
    <xf numFmtId="169" fontId="2" fillId="0" borderId="4" xfId="0" applyNumberFormat="1" applyFont="1" applyBorder="1" applyAlignment="1">
      <alignment horizontal="center" vertical="top" wrapText="1"/>
    </xf>
    <xf numFmtId="169" fontId="2" fillId="0" borderId="5" xfId="0" applyNumberFormat="1" applyFont="1" applyBorder="1" applyAlignment="1">
      <alignment horizontal="right"/>
    </xf>
    <xf numFmtId="169" fontId="2" fillId="0" borderId="6" xfId="0" applyNumberFormat="1" applyFont="1" applyBorder="1" applyAlignment="1">
      <alignment horizontal="right"/>
    </xf>
    <xf numFmtId="169" fontId="2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>
      <alignment horizontal="right"/>
    </xf>
    <xf numFmtId="169" fontId="2" fillId="0" borderId="3" xfId="0" applyNumberFormat="1" applyFont="1" applyBorder="1" applyAlignment="1">
      <alignment horizontal="right"/>
    </xf>
    <xf numFmtId="169" fontId="3" fillId="0" borderId="3" xfId="0" applyNumberFormat="1" applyFont="1" applyBorder="1" applyAlignment="1" applyProtection="1">
      <alignment horizontal="right"/>
      <protection locked="0"/>
    </xf>
    <xf numFmtId="169" fontId="2" fillId="0" borderId="4" xfId="0" applyNumberFormat="1" applyFont="1" applyBorder="1" applyAlignment="1">
      <alignment horizontal="right"/>
    </xf>
    <xf numFmtId="169" fontId="2" fillId="0" borderId="34" xfId="0" applyNumberFormat="1" applyFont="1" applyBorder="1" applyAlignment="1">
      <alignment horizontal="right"/>
    </xf>
    <xf numFmtId="169" fontId="2" fillId="0" borderId="22" xfId="0" applyNumberFormat="1" applyFont="1" applyBorder="1" applyAlignment="1">
      <alignment horizontal="right"/>
    </xf>
    <xf numFmtId="169" fontId="2" fillId="0" borderId="32" xfId="0" applyNumberFormat="1" applyFont="1" applyBorder="1" applyAlignment="1">
      <alignment horizontal="right"/>
    </xf>
    <xf numFmtId="169" fontId="2" fillId="0" borderId="1" xfId="0" applyNumberFormat="1" applyFont="1" applyBorder="1" applyAlignment="1">
      <alignment horizontal="right"/>
    </xf>
    <xf numFmtId="169" fontId="2" fillId="0" borderId="2" xfId="0" applyNumberFormat="1" applyFont="1" applyBorder="1" applyAlignment="1">
      <alignment horizontal="right"/>
    </xf>
    <xf numFmtId="169" fontId="2" fillId="0" borderId="9" xfId="0" applyNumberFormat="1" applyFont="1" applyBorder="1" applyAlignment="1">
      <alignment horizontal="right"/>
    </xf>
    <xf numFmtId="169" fontId="2" fillId="0" borderId="10" xfId="0" applyNumberFormat="1" applyFont="1" applyBorder="1" applyAlignment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Border="1" applyAlignment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Border="1"/>
    <xf numFmtId="169" fontId="2" fillId="0" borderId="1" xfId="0" applyNumberFormat="1" applyFont="1" applyBorder="1"/>
    <xf numFmtId="169" fontId="2" fillId="0" borderId="10" xfId="0" applyNumberFormat="1" applyFont="1" applyBorder="1"/>
    <xf numFmtId="169" fontId="2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3" xfId="0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top" wrapText="1"/>
    </xf>
    <xf numFmtId="165" fontId="2" fillId="0" borderId="10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>
        <v>49949000</v>
      </c>
      <c r="C9" s="92">
        <v>-19949000</v>
      </c>
      <c r="D9" s="92"/>
      <c r="E9" s="92">
        <f>$B9       +$C9       +$D9</f>
        <v>30000000</v>
      </c>
      <c r="F9" s="93">
        <v>30000000</v>
      </c>
      <c r="G9" s="94">
        <v>30000000</v>
      </c>
      <c r="H9" s="93"/>
      <c r="I9" s="94">
        <v>3352031</v>
      </c>
      <c r="J9" s="93">
        <v>4771000</v>
      </c>
      <c r="K9" s="94">
        <v>3680183</v>
      </c>
      <c r="L9" s="93">
        <v>2831000</v>
      </c>
      <c r="M9" s="94">
        <v>1835189</v>
      </c>
      <c r="N9" s="93"/>
      <c r="O9" s="94"/>
      <c r="P9" s="93">
        <f>$H9       +$J9       +$L9       +$N9</f>
        <v>7602000</v>
      </c>
      <c r="Q9" s="94">
        <f>$I9       +$K9       +$M9       +$O9</f>
        <v>8867403</v>
      </c>
      <c r="R9" s="48">
        <f>IF(($J9       =0),0,((($L9       -$J9       )/$J9       )*100))</f>
        <v>-40.662334940264095</v>
      </c>
      <c r="S9" s="49">
        <f>IF(($K9       =0),0,((($M9       -$K9       )/$K9       )*100))</f>
        <v>-50.133213484220761</v>
      </c>
      <c r="T9" s="48">
        <f>IF(($E9       =0),0,(($P9       /$E9       )*100))</f>
        <v>25.34</v>
      </c>
      <c r="U9" s="50">
        <f>IF(($E9       =0),0,(($Q9       /$E9       )*100))</f>
        <v>29.558010000000003</v>
      </c>
      <c r="V9" s="93">
        <v>8992000</v>
      </c>
      <c r="W9" s="94" t="s">
        <v>35</v>
      </c>
    </row>
    <row r="10" spans="1:23" ht="12.95" customHeight="1" x14ac:dyDescent="0.2">
      <c r="A10" s="47" t="s">
        <v>36</v>
      </c>
      <c r="B10" s="92">
        <v>112830000</v>
      </c>
      <c r="C10" s="92"/>
      <c r="D10" s="92"/>
      <c r="E10" s="92">
        <f t="shared" ref="E10:E15" si="0">$B10      +$C10      +$D10</f>
        <v>112830000</v>
      </c>
      <c r="F10" s="93">
        <v>112830000</v>
      </c>
      <c r="G10" s="94">
        <v>112830000</v>
      </c>
      <c r="H10" s="93">
        <v>24545000</v>
      </c>
      <c r="I10" s="94">
        <v>23757669</v>
      </c>
      <c r="J10" s="93">
        <v>23609000</v>
      </c>
      <c r="K10" s="94">
        <v>18257243</v>
      </c>
      <c r="L10" s="93">
        <v>22562000</v>
      </c>
      <c r="M10" s="94">
        <v>23899138</v>
      </c>
      <c r="N10" s="93"/>
      <c r="O10" s="94"/>
      <c r="P10" s="93">
        <f t="shared" ref="P10:P15" si="1">$H10      +$J10      +$L10      +$N10</f>
        <v>70716000</v>
      </c>
      <c r="Q10" s="94">
        <f t="shared" ref="Q10:Q15" si="2">$I10      +$K10      +$M10      +$O10</f>
        <v>65914050</v>
      </c>
      <c r="R10" s="48">
        <f t="shared" ref="R10:R15" si="3">IF(($J10      =0),0,((($L10      -$J10      )/$J10      )*100))</f>
        <v>-4.4347494599517132</v>
      </c>
      <c r="S10" s="49">
        <f t="shared" ref="S10:S15" si="4">IF(($K10      =0),0,((($M10      -$K10      )/$K10      )*100))</f>
        <v>30.902228775724787</v>
      </c>
      <c r="T10" s="48">
        <f t="shared" ref="T10:T14" si="5">IF(($E10      =0),0,(($P10      /$E10      )*100))</f>
        <v>62.674820526455733</v>
      </c>
      <c r="U10" s="50">
        <f t="shared" ref="U10:U14" si="6">IF(($E10      =0),0,(($Q10      /$E10      )*100))</f>
        <v>58.418904546663121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>
        <v>36500000</v>
      </c>
      <c r="C11" s="92">
        <v>-2580000</v>
      </c>
      <c r="D11" s="92"/>
      <c r="E11" s="92">
        <f t="shared" si="0"/>
        <v>33920000</v>
      </c>
      <c r="F11" s="93">
        <v>33920000</v>
      </c>
      <c r="G11" s="94">
        <v>33920000</v>
      </c>
      <c r="H11" s="93">
        <v>9613000</v>
      </c>
      <c r="I11" s="94">
        <v>13209735</v>
      </c>
      <c r="J11" s="93">
        <v>8924000</v>
      </c>
      <c r="K11" s="94">
        <v>3873066</v>
      </c>
      <c r="L11" s="93">
        <v>10630000</v>
      </c>
      <c r="M11" s="94">
        <v>10543308</v>
      </c>
      <c r="N11" s="93"/>
      <c r="O11" s="94"/>
      <c r="P11" s="93">
        <f t="shared" si="1"/>
        <v>29167000</v>
      </c>
      <c r="Q11" s="94">
        <f t="shared" si="2"/>
        <v>27626109</v>
      </c>
      <c r="R11" s="48">
        <f t="shared" si="3"/>
        <v>19.116987897803675</v>
      </c>
      <c r="S11" s="49">
        <f t="shared" si="4"/>
        <v>172.22123248093371</v>
      </c>
      <c r="T11" s="48">
        <f t="shared" si="5"/>
        <v>85.987617924528308</v>
      </c>
      <c r="U11" s="50">
        <f t="shared" si="6"/>
        <v>81.44489681603774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>
        <v>291390000</v>
      </c>
      <c r="C13" s="92">
        <v>-7589000</v>
      </c>
      <c r="D13" s="92"/>
      <c r="E13" s="92">
        <f t="shared" si="0"/>
        <v>283801000</v>
      </c>
      <c r="F13" s="93">
        <v>283801000</v>
      </c>
      <c r="G13" s="94">
        <v>283801000</v>
      </c>
      <c r="H13" s="93">
        <v>93219000</v>
      </c>
      <c r="I13" s="94">
        <v>122178024</v>
      </c>
      <c r="J13" s="93">
        <v>69738000</v>
      </c>
      <c r="K13" s="94">
        <v>107076813</v>
      </c>
      <c r="L13" s="93">
        <v>69354000</v>
      </c>
      <c r="M13" s="94">
        <v>5613579</v>
      </c>
      <c r="N13" s="93"/>
      <c r="O13" s="94"/>
      <c r="P13" s="93">
        <f t="shared" si="1"/>
        <v>232311000</v>
      </c>
      <c r="Q13" s="94">
        <f t="shared" si="2"/>
        <v>234868416</v>
      </c>
      <c r="R13" s="48">
        <f t="shared" si="3"/>
        <v>-0.55063236685881445</v>
      </c>
      <c r="S13" s="49">
        <f t="shared" si="4"/>
        <v>-94.75742801571802</v>
      </c>
      <c r="T13" s="48">
        <f t="shared" si="5"/>
        <v>81.857005436908253</v>
      </c>
      <c r="U13" s="50">
        <f t="shared" si="6"/>
        <v>82.758135454068167</v>
      </c>
      <c r="V13" s="93">
        <v>34183000</v>
      </c>
      <c r="W13" s="94" t="s">
        <v>35</v>
      </c>
    </row>
    <row r="14" spans="1:23" ht="12.95" customHeight="1" x14ac:dyDescent="0.2">
      <c r="A14" s="47" t="s">
        <v>40</v>
      </c>
      <c r="B14" s="92">
        <v>73002000</v>
      </c>
      <c r="C14" s="92">
        <v>26287000</v>
      </c>
      <c r="D14" s="92"/>
      <c r="E14" s="92">
        <f t="shared" si="0"/>
        <v>99289000</v>
      </c>
      <c r="F14" s="93">
        <v>99289000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563671000</v>
      </c>
      <c r="C15" s="95">
        <f>SUM(C9:C14)</f>
        <v>-3831000</v>
      </c>
      <c r="D15" s="95"/>
      <c r="E15" s="95">
        <f t="shared" si="0"/>
        <v>559840000</v>
      </c>
      <c r="F15" s="96">
        <f t="shared" ref="F15:O15" si="7">SUM(F9:F14)</f>
        <v>559840000</v>
      </c>
      <c r="G15" s="97">
        <f t="shared" si="7"/>
        <v>460551000</v>
      </c>
      <c r="H15" s="96">
        <f t="shared" si="7"/>
        <v>127377000</v>
      </c>
      <c r="I15" s="97">
        <f t="shared" si="7"/>
        <v>162497459</v>
      </c>
      <c r="J15" s="96">
        <f t="shared" si="7"/>
        <v>107042000</v>
      </c>
      <c r="K15" s="97">
        <f t="shared" si="7"/>
        <v>132887305</v>
      </c>
      <c r="L15" s="96">
        <f t="shared" si="7"/>
        <v>105377000</v>
      </c>
      <c r="M15" s="97">
        <f t="shared" si="7"/>
        <v>41891214</v>
      </c>
      <c r="N15" s="96">
        <f t="shared" si="7"/>
        <v>0</v>
      </c>
      <c r="O15" s="97">
        <f t="shared" si="7"/>
        <v>0</v>
      </c>
      <c r="P15" s="96">
        <f t="shared" si="1"/>
        <v>339796000</v>
      </c>
      <c r="Q15" s="97">
        <f t="shared" si="2"/>
        <v>337275978</v>
      </c>
      <c r="R15" s="52">
        <f t="shared" si="3"/>
        <v>-1.5554642103099718</v>
      </c>
      <c r="S15" s="53">
        <f t="shared" si="4"/>
        <v>-68.476135474340467</v>
      </c>
      <c r="T15" s="52">
        <f>IF((SUM($E9:$E13))=0,0,(P15/(SUM($E9:$E13))*100))</f>
        <v>73.780319660580474</v>
      </c>
      <c r="U15" s="54">
        <f>IF((SUM($E9:$E13))=0,0,(Q15/(SUM($E9:$E13))*100))</f>
        <v>73.233144212041665</v>
      </c>
      <c r="V15" s="96">
        <f>SUM(V9:V14)</f>
        <v>43175000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242044000</v>
      </c>
      <c r="C17" s="92">
        <v>18383000</v>
      </c>
      <c r="D17" s="92"/>
      <c r="E17" s="92">
        <f t="shared" ref="E17:E24" si="8">$B17      +$C17      +$D17</f>
        <v>260427000</v>
      </c>
      <c r="F17" s="93">
        <v>260427000</v>
      </c>
      <c r="G17" s="94">
        <v>260427000</v>
      </c>
      <c r="H17" s="93">
        <v>76086000</v>
      </c>
      <c r="I17" s="94">
        <v>54173669</v>
      </c>
      <c r="J17" s="93">
        <v>61361000</v>
      </c>
      <c r="K17" s="94">
        <v>59942348</v>
      </c>
      <c r="L17" s="93">
        <v>47523000</v>
      </c>
      <c r="M17" s="94">
        <v>82099851</v>
      </c>
      <c r="N17" s="93"/>
      <c r="O17" s="94"/>
      <c r="P17" s="93">
        <f t="shared" ref="P17:P24" si="9">$H17      +$J17      +$L17      +$N17</f>
        <v>184970000</v>
      </c>
      <c r="Q17" s="94">
        <f t="shared" ref="Q17:Q24" si="10">$I17      +$K17      +$M17      +$O17</f>
        <v>196215868</v>
      </c>
      <c r="R17" s="48">
        <f t="shared" ref="R17:R24" si="11">IF(($J17      =0),0,((($L17      -$J17      )/$J17      )*100))</f>
        <v>-22.551783706262935</v>
      </c>
      <c r="S17" s="49">
        <f t="shared" ref="S17:S24" si="12">IF(($K17      =0),0,((($M17      -$K17      )/$K17      )*100))</f>
        <v>36.964689804943909</v>
      </c>
      <c r="T17" s="48">
        <f t="shared" ref="T17:T23" si="13">IF(($E17      =0),0,(($P17      /$E17      )*100))</f>
        <v>71.025661701743672</v>
      </c>
      <c r="U17" s="50">
        <f t="shared" ref="U17:U23" si="14">IF(($E17      =0),0,(($Q17      /$E17      )*100))</f>
        <v>75.343903665902531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34786000</v>
      </c>
      <c r="C19" s="92"/>
      <c r="D19" s="92"/>
      <c r="E19" s="92">
        <f t="shared" si="8"/>
        <v>34786000</v>
      </c>
      <c r="F19" s="93">
        <v>34786000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88143000</v>
      </c>
      <c r="D20" s="92"/>
      <c r="E20" s="92">
        <f t="shared" si="8"/>
        <v>88143000</v>
      </c>
      <c r="F20" s="93">
        <v>88143000</v>
      </c>
      <c r="G20" s="94">
        <v>88143000</v>
      </c>
      <c r="H20" s="93"/>
      <c r="I20" s="94">
        <v>11115671</v>
      </c>
      <c r="J20" s="93"/>
      <c r="K20" s="94">
        <v>5458539</v>
      </c>
      <c r="L20" s="93"/>
      <c r="M20" s="94">
        <v>272475</v>
      </c>
      <c r="N20" s="93"/>
      <c r="O20" s="94"/>
      <c r="P20" s="93">
        <f t="shared" si="9"/>
        <v>0</v>
      </c>
      <c r="Q20" s="94">
        <f t="shared" si="10"/>
        <v>16846685</v>
      </c>
      <c r="R20" s="48">
        <f t="shared" si="11"/>
        <v>0</v>
      </c>
      <c r="S20" s="49">
        <f t="shared" si="12"/>
        <v>-95.008279688026406</v>
      </c>
      <c r="T20" s="48">
        <f t="shared" si="13"/>
        <v>0</v>
      </c>
      <c r="U20" s="50">
        <f t="shared" si="14"/>
        <v>19.112901761909622</v>
      </c>
      <c r="V20" s="93">
        <v>27444000</v>
      </c>
      <c r="W20" s="94" t="s">
        <v>35</v>
      </c>
    </row>
    <row r="21" spans="1:23" ht="12.95" customHeight="1" x14ac:dyDescent="0.2">
      <c r="A21" s="47" t="s">
        <v>47</v>
      </c>
      <c r="B21" s="92">
        <v>320915000</v>
      </c>
      <c r="C21" s="92">
        <v>253002000</v>
      </c>
      <c r="D21" s="92"/>
      <c r="E21" s="92">
        <f t="shared" si="8"/>
        <v>573917000</v>
      </c>
      <c r="F21" s="93">
        <v>573867000</v>
      </c>
      <c r="G21" s="94">
        <v>403053000</v>
      </c>
      <c r="H21" s="93"/>
      <c r="I21" s="94">
        <v>21831898</v>
      </c>
      <c r="J21" s="93">
        <v>40735000</v>
      </c>
      <c r="K21" s="94">
        <v>342928450</v>
      </c>
      <c r="L21" s="93">
        <v>1575000</v>
      </c>
      <c r="M21" s="94">
        <v>410086043</v>
      </c>
      <c r="N21" s="93"/>
      <c r="O21" s="94"/>
      <c r="P21" s="93">
        <f t="shared" si="9"/>
        <v>42310000</v>
      </c>
      <c r="Q21" s="94">
        <f t="shared" si="10"/>
        <v>774846391</v>
      </c>
      <c r="R21" s="48">
        <f t="shared" si="11"/>
        <v>-96.133546090585483</v>
      </c>
      <c r="S21" s="49">
        <f t="shared" si="12"/>
        <v>19.583558319527004</v>
      </c>
      <c r="T21" s="48">
        <f t="shared" si="13"/>
        <v>7.3721461465682312</v>
      </c>
      <c r="U21" s="50">
        <f t="shared" si="14"/>
        <v>135.01018283131535</v>
      </c>
      <c r="V21" s="93">
        <v>2549737000</v>
      </c>
      <c r="W21" s="94">
        <v>14296000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597745000</v>
      </c>
      <c r="C24" s="95">
        <f>SUM(C17:C23)</f>
        <v>359528000</v>
      </c>
      <c r="D24" s="95"/>
      <c r="E24" s="95">
        <f t="shared" si="8"/>
        <v>957273000</v>
      </c>
      <c r="F24" s="96">
        <f t="shared" ref="F24:O24" si="15">SUM(F17:F23)</f>
        <v>957223000</v>
      </c>
      <c r="G24" s="97">
        <f t="shared" si="15"/>
        <v>751623000</v>
      </c>
      <c r="H24" s="96">
        <f t="shared" si="15"/>
        <v>76086000</v>
      </c>
      <c r="I24" s="97">
        <f t="shared" si="15"/>
        <v>87121238</v>
      </c>
      <c r="J24" s="96">
        <f t="shared" si="15"/>
        <v>102096000</v>
      </c>
      <c r="K24" s="97">
        <f t="shared" si="15"/>
        <v>408329337</v>
      </c>
      <c r="L24" s="96">
        <f t="shared" si="15"/>
        <v>49098000</v>
      </c>
      <c r="M24" s="97">
        <f t="shared" si="15"/>
        <v>492458369</v>
      </c>
      <c r="N24" s="96">
        <f t="shared" si="15"/>
        <v>0</v>
      </c>
      <c r="O24" s="97">
        <f t="shared" si="15"/>
        <v>0</v>
      </c>
      <c r="P24" s="96">
        <f t="shared" si="9"/>
        <v>227280000</v>
      </c>
      <c r="Q24" s="97">
        <f t="shared" si="10"/>
        <v>987908944</v>
      </c>
      <c r="R24" s="52">
        <f t="shared" si="11"/>
        <v>-51.909967089797838</v>
      </c>
      <c r="S24" s="53">
        <f t="shared" si="12"/>
        <v>20.603229887447448</v>
      </c>
      <c r="T24" s="52">
        <f>IF(($E24-$E19-$E23)   =0,0,($P24   /($E24-$E19-$E23)   )*100)</f>
        <v>24.637745572566335</v>
      </c>
      <c r="U24" s="54">
        <f>IF(($E24-$E19-$E23)   =0,0,($Q24   /($E24-$E19-$E23)   )*100)</f>
        <v>107.09190958788579</v>
      </c>
      <c r="V24" s="96">
        <f>SUM(V17:V23)</f>
        <v>2577181000</v>
      </c>
      <c r="W24" s="97">
        <f>SUM(W17:W23)</f>
        <v>14296000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>
        <v>952337000</v>
      </c>
      <c r="C28" s="92">
        <v>-350000000</v>
      </c>
      <c r="D28" s="92"/>
      <c r="E28" s="92">
        <f>$B28      +$C28      +$D28</f>
        <v>602337000</v>
      </c>
      <c r="F28" s="93">
        <v>602337000</v>
      </c>
      <c r="G28" s="94">
        <v>602337000</v>
      </c>
      <c r="H28" s="93">
        <v>36941000</v>
      </c>
      <c r="I28" s="94"/>
      <c r="J28" s="93">
        <v>98014000</v>
      </c>
      <c r="K28" s="94">
        <v>116936346</v>
      </c>
      <c r="L28" s="93">
        <v>100414000</v>
      </c>
      <c r="M28" s="94">
        <v>96304740</v>
      </c>
      <c r="N28" s="93"/>
      <c r="O28" s="94"/>
      <c r="P28" s="93">
        <f>$H28      +$J28      +$L28      +$N28</f>
        <v>235369000</v>
      </c>
      <c r="Q28" s="94">
        <f>$I28      +$K28      +$M28      +$O28</f>
        <v>213241086</v>
      </c>
      <c r="R28" s="48">
        <f>IF(($J28      =0),0,((($L28      -$J28      )/$J28      )*100))</f>
        <v>2.4486297875813658</v>
      </c>
      <c r="S28" s="49">
        <f>IF(($K28      =0),0,((($M28      -$K28      )/$K28      )*100))</f>
        <v>-17.643450223765331</v>
      </c>
      <c r="T28" s="48">
        <f>IF(($E28      =0),0,(($P28      /$E28      )*100))</f>
        <v>39.075965779953748</v>
      </c>
      <c r="U28" s="50">
        <f>IF(($E28      =0),0,(($Q28      /$E28      )*100))</f>
        <v>35.402289084017752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25971000</v>
      </c>
      <c r="C29" s="92">
        <v>860000</v>
      </c>
      <c r="D29" s="92"/>
      <c r="E29" s="92">
        <f>$B29      +$C29      +$D29</f>
        <v>26831000</v>
      </c>
      <c r="F29" s="93">
        <v>26831000</v>
      </c>
      <c r="G29" s="94">
        <v>26831000</v>
      </c>
      <c r="H29" s="93">
        <v>3799000</v>
      </c>
      <c r="I29" s="94">
        <v>2145025</v>
      </c>
      <c r="J29" s="93">
        <v>6705000</v>
      </c>
      <c r="K29" s="94">
        <v>5282105</v>
      </c>
      <c r="L29" s="93">
        <v>3483000</v>
      </c>
      <c r="M29" s="94">
        <v>2701237</v>
      </c>
      <c r="N29" s="93"/>
      <c r="O29" s="94"/>
      <c r="P29" s="93">
        <f>$H29      +$J29      +$L29      +$N29</f>
        <v>13987000</v>
      </c>
      <c r="Q29" s="94">
        <f>$I29      +$K29      +$M29      +$O29</f>
        <v>10128367</v>
      </c>
      <c r="R29" s="48">
        <f>IF(($J29      =0),0,((($L29      -$J29      )/$J29      )*100))</f>
        <v>-48.053691275167786</v>
      </c>
      <c r="S29" s="49">
        <f>IF(($K29      =0),0,((($M29      -$K29      )/$K29      )*100))</f>
        <v>-48.860596296362907</v>
      </c>
      <c r="T29" s="48">
        <f>IF(($E29      =0),0,(($P29      /$E29      )*100))</f>
        <v>52.129998881890351</v>
      </c>
      <c r="U29" s="50">
        <f>IF(($E29      =0),0,(($Q29      /$E29      )*100))</f>
        <v>37.748749580708882</v>
      </c>
      <c r="V29" s="93">
        <v>1637000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978308000</v>
      </c>
      <c r="C30" s="95">
        <f>SUM(C26:C29)</f>
        <v>-349140000</v>
      </c>
      <c r="D30" s="95"/>
      <c r="E30" s="95">
        <f>$B30      +$C30      +$D30</f>
        <v>629168000</v>
      </c>
      <c r="F30" s="96">
        <f t="shared" ref="F30:O30" si="16">SUM(F26:F29)</f>
        <v>629168000</v>
      </c>
      <c r="G30" s="97">
        <f t="shared" si="16"/>
        <v>629168000</v>
      </c>
      <c r="H30" s="96">
        <f t="shared" si="16"/>
        <v>40740000</v>
      </c>
      <c r="I30" s="97">
        <f t="shared" si="16"/>
        <v>2145025</v>
      </c>
      <c r="J30" s="96">
        <f t="shared" si="16"/>
        <v>104719000</v>
      </c>
      <c r="K30" s="97">
        <f t="shared" si="16"/>
        <v>122218451</v>
      </c>
      <c r="L30" s="96">
        <f t="shared" si="16"/>
        <v>103897000</v>
      </c>
      <c r="M30" s="97">
        <f t="shared" si="16"/>
        <v>99005977</v>
      </c>
      <c r="N30" s="96">
        <f t="shared" si="16"/>
        <v>0</v>
      </c>
      <c r="O30" s="97">
        <f t="shared" si="16"/>
        <v>0</v>
      </c>
      <c r="P30" s="96">
        <f>$H30      +$J30      +$L30      +$N30</f>
        <v>249356000</v>
      </c>
      <c r="Q30" s="97">
        <f>$I30      +$K30      +$M30      +$O30</f>
        <v>223369453</v>
      </c>
      <c r="R30" s="52">
        <f>IF(($J30      =0),0,((($L30      -$J30      )/$J30      )*100))</f>
        <v>-0.78495783955156184</v>
      </c>
      <c r="S30" s="53">
        <f>IF(($K30      =0),0,((($M30      -$K30      )/$K30      )*100))</f>
        <v>-18.992610207439135</v>
      </c>
      <c r="T30" s="52">
        <f>IF($E30   =0,0,($P30   /$E30   )*100)</f>
        <v>39.632657732116066</v>
      </c>
      <c r="U30" s="54">
        <f>IF($E30   =0,0,($Q30   /$E30   )*100)</f>
        <v>35.502354379116547</v>
      </c>
      <c r="V30" s="96">
        <f>SUM(V26:V29)</f>
        <v>1637000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211248000</v>
      </c>
      <c r="C32" s="92">
        <v>-3718000</v>
      </c>
      <c r="D32" s="92"/>
      <c r="E32" s="92">
        <f>$B32      +$C32      +$D32</f>
        <v>207530000</v>
      </c>
      <c r="F32" s="93">
        <v>207530000</v>
      </c>
      <c r="G32" s="94">
        <v>207530000</v>
      </c>
      <c r="H32" s="93">
        <v>94537000</v>
      </c>
      <c r="I32" s="94">
        <v>48263286</v>
      </c>
      <c r="J32" s="93">
        <v>39563000</v>
      </c>
      <c r="K32" s="94">
        <v>70457801</v>
      </c>
      <c r="L32" s="93">
        <v>25012000</v>
      </c>
      <c r="M32" s="94">
        <v>57516675</v>
      </c>
      <c r="N32" s="93"/>
      <c r="O32" s="94"/>
      <c r="P32" s="93">
        <f>$H32      +$J32      +$L32      +$N32</f>
        <v>159112000</v>
      </c>
      <c r="Q32" s="94">
        <f>$I32      +$K32      +$M32      +$O32</f>
        <v>176237762</v>
      </c>
      <c r="R32" s="48">
        <f>IF(($J32      =0),0,((($L32      -$J32      )/$J32      )*100))</f>
        <v>-36.779314005510201</v>
      </c>
      <c r="S32" s="49">
        <f>IF(($K32      =0),0,((($M32      -$K32      )/$K32      )*100))</f>
        <v>-18.367201099563125</v>
      </c>
      <c r="T32" s="48">
        <f>IF(($E32      =0),0,(($P32      /$E32      )*100))</f>
        <v>76.669397195586171</v>
      </c>
      <c r="U32" s="50">
        <f>IF(($E32      =0),0,(($Q32      /$E32      )*100))</f>
        <v>84.921583385534632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211248000</v>
      </c>
      <c r="C33" s="95">
        <f>C32</f>
        <v>-3718000</v>
      </c>
      <c r="D33" s="95"/>
      <c r="E33" s="95">
        <f>$B33      +$C33      +$D33</f>
        <v>207530000</v>
      </c>
      <c r="F33" s="96">
        <f t="shared" ref="F33:O33" si="17">F32</f>
        <v>207530000</v>
      </c>
      <c r="G33" s="97">
        <f t="shared" si="17"/>
        <v>207530000</v>
      </c>
      <c r="H33" s="96">
        <f t="shared" si="17"/>
        <v>94537000</v>
      </c>
      <c r="I33" s="97">
        <f t="shared" si="17"/>
        <v>48263286</v>
      </c>
      <c r="J33" s="96">
        <f t="shared" si="17"/>
        <v>39563000</v>
      </c>
      <c r="K33" s="97">
        <f t="shared" si="17"/>
        <v>70457801</v>
      </c>
      <c r="L33" s="96">
        <f t="shared" si="17"/>
        <v>25012000</v>
      </c>
      <c r="M33" s="97">
        <f t="shared" si="17"/>
        <v>57516675</v>
      </c>
      <c r="N33" s="96">
        <f t="shared" si="17"/>
        <v>0</v>
      </c>
      <c r="O33" s="97">
        <f t="shared" si="17"/>
        <v>0</v>
      </c>
      <c r="P33" s="96">
        <f>$H33      +$J33      +$L33      +$N33</f>
        <v>159112000</v>
      </c>
      <c r="Q33" s="97">
        <f>$I33      +$K33      +$M33      +$O33</f>
        <v>176237762</v>
      </c>
      <c r="R33" s="52">
        <f>IF(($J33      =0),0,((($L33      -$J33      )/$J33      )*100))</f>
        <v>-36.779314005510201</v>
      </c>
      <c r="S33" s="53">
        <f>IF(($K33      =0),0,((($M33      -$K33      )/$K33      )*100))</f>
        <v>-18.367201099563125</v>
      </c>
      <c r="T33" s="52">
        <f>IF($E33   =0,0,($P33   /$E33   )*100)</f>
        <v>76.669397195586171</v>
      </c>
      <c r="U33" s="54">
        <f>IF($E33   =0,0,($Q33   /$E33   )*100)</f>
        <v>84.921583385534632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540146000</v>
      </c>
      <c r="C35" s="92">
        <v>-33911000</v>
      </c>
      <c r="D35" s="92"/>
      <c r="E35" s="92">
        <f t="shared" ref="E35:E40" si="18">$B35      +$C35      +$D35</f>
        <v>506235000</v>
      </c>
      <c r="F35" s="93">
        <v>506235000</v>
      </c>
      <c r="G35" s="94">
        <v>506235000</v>
      </c>
      <c r="H35" s="93">
        <v>115624000</v>
      </c>
      <c r="I35" s="94">
        <v>83963194</v>
      </c>
      <c r="J35" s="93">
        <v>85284000</v>
      </c>
      <c r="K35" s="94">
        <v>141942362</v>
      </c>
      <c r="L35" s="93">
        <v>106873000</v>
      </c>
      <c r="M35" s="94">
        <v>68467965</v>
      </c>
      <c r="N35" s="93"/>
      <c r="O35" s="94"/>
      <c r="P35" s="93">
        <f t="shared" ref="P35:P40" si="19">$H35      +$J35      +$L35      +$N35</f>
        <v>307781000</v>
      </c>
      <c r="Q35" s="94">
        <f t="shared" ref="Q35:Q40" si="20">$I35      +$K35      +$M35      +$O35</f>
        <v>294373521</v>
      </c>
      <c r="R35" s="48">
        <f t="shared" ref="R35:R40" si="21">IF(($J35      =0),0,((($L35      -$J35      )/$J35      )*100))</f>
        <v>25.314244172412177</v>
      </c>
      <c r="S35" s="49">
        <f t="shared" ref="S35:S40" si="22">IF(($K35      =0),0,((($M35      -$K35      )/$K35      )*100))</f>
        <v>-51.763543994005111</v>
      </c>
      <c r="T35" s="48">
        <f t="shared" ref="T35:T39" si="23">IF(($E35      =0),0,(($P35      /$E35      )*100))</f>
        <v>60.798048337234675</v>
      </c>
      <c r="U35" s="50">
        <f t="shared" ref="U35:U39" si="24">IF(($E35      =0),0,(($Q35      /$E35      )*100))</f>
        <v>58.149578950487424</v>
      </c>
      <c r="V35" s="93">
        <v>16183000</v>
      </c>
      <c r="W35" s="94">
        <v>2849000</v>
      </c>
    </row>
    <row r="36" spans="1:23" ht="12.95" customHeight="1" x14ac:dyDescent="0.2">
      <c r="A36" s="47" t="s">
        <v>59</v>
      </c>
      <c r="B36" s="92">
        <v>902524000</v>
      </c>
      <c r="C36" s="92">
        <v>-122619000</v>
      </c>
      <c r="D36" s="92"/>
      <c r="E36" s="92">
        <f t="shared" si="18"/>
        <v>779905000</v>
      </c>
      <c r="F36" s="93">
        <v>779905000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>
        <v>39000000</v>
      </c>
      <c r="C38" s="92">
        <v>2000000</v>
      </c>
      <c r="D38" s="92"/>
      <c r="E38" s="92">
        <f t="shared" si="18"/>
        <v>41000000</v>
      </c>
      <c r="F38" s="93">
        <v>41000000</v>
      </c>
      <c r="G38" s="94">
        <v>41000000</v>
      </c>
      <c r="H38" s="93">
        <v>3452000</v>
      </c>
      <c r="I38" s="94">
        <v>3686200</v>
      </c>
      <c r="J38" s="93">
        <v>16170000</v>
      </c>
      <c r="K38" s="94">
        <v>12571359</v>
      </c>
      <c r="L38" s="93">
        <v>5374000</v>
      </c>
      <c r="M38" s="94">
        <v>5504561</v>
      </c>
      <c r="N38" s="93"/>
      <c r="O38" s="94"/>
      <c r="P38" s="93">
        <f t="shared" si="19"/>
        <v>24996000</v>
      </c>
      <c r="Q38" s="94">
        <f t="shared" si="20"/>
        <v>21762120</v>
      </c>
      <c r="R38" s="48">
        <f t="shared" si="21"/>
        <v>-66.765615337043897</v>
      </c>
      <c r="S38" s="49">
        <f t="shared" si="22"/>
        <v>-56.213476999582944</v>
      </c>
      <c r="T38" s="48">
        <f t="shared" si="23"/>
        <v>60.965853658536581</v>
      </c>
      <c r="U38" s="50">
        <f t="shared" si="24"/>
        <v>53.078341463414638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1481670000</v>
      </c>
      <c r="C40" s="95">
        <f>SUM(C35:C39)</f>
        <v>-154530000</v>
      </c>
      <c r="D40" s="95"/>
      <c r="E40" s="95">
        <f t="shared" si="18"/>
        <v>1327140000</v>
      </c>
      <c r="F40" s="96">
        <f t="shared" ref="F40:O40" si="25">SUM(F35:F39)</f>
        <v>1327140000</v>
      </c>
      <c r="G40" s="97">
        <f t="shared" si="25"/>
        <v>547235000</v>
      </c>
      <c r="H40" s="96">
        <f t="shared" si="25"/>
        <v>119076000</v>
      </c>
      <c r="I40" s="97">
        <f t="shared" si="25"/>
        <v>87649394</v>
      </c>
      <c r="J40" s="96">
        <f t="shared" si="25"/>
        <v>101454000</v>
      </c>
      <c r="K40" s="97">
        <f t="shared" si="25"/>
        <v>154513721</v>
      </c>
      <c r="L40" s="96">
        <f t="shared" si="25"/>
        <v>112247000</v>
      </c>
      <c r="M40" s="97">
        <f t="shared" si="25"/>
        <v>73972526</v>
      </c>
      <c r="N40" s="96">
        <f t="shared" si="25"/>
        <v>0</v>
      </c>
      <c r="O40" s="97">
        <f t="shared" si="25"/>
        <v>0</v>
      </c>
      <c r="P40" s="96">
        <f t="shared" si="19"/>
        <v>332777000</v>
      </c>
      <c r="Q40" s="97">
        <f t="shared" si="20"/>
        <v>316135641</v>
      </c>
      <c r="R40" s="52">
        <f t="shared" si="21"/>
        <v>10.638318844008122</v>
      </c>
      <c r="S40" s="53">
        <f t="shared" si="22"/>
        <v>-52.125594075881452</v>
      </c>
      <c r="T40" s="52">
        <f>IF((+$E35+$E38) =0,0,(P40   /(+$E35+$E38) )*100)</f>
        <v>60.810620665710346</v>
      </c>
      <c r="U40" s="54">
        <f>IF((+$E35+$E38) =0,0,(Q40   /(+$E35+$E38) )*100)</f>
        <v>57.769631145668676</v>
      </c>
      <c r="V40" s="96">
        <f>SUM(V35:V39)</f>
        <v>16183000</v>
      </c>
      <c r="W40" s="97">
        <f>SUM(W35:W39)</f>
        <v>2849000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>
        <v>671217000</v>
      </c>
      <c r="C43" s="92">
        <v>-34765000</v>
      </c>
      <c r="D43" s="92"/>
      <c r="E43" s="92">
        <f t="shared" si="26"/>
        <v>636452000</v>
      </c>
      <c r="F43" s="93">
        <v>636452000</v>
      </c>
      <c r="G43" s="94">
        <v>636452000</v>
      </c>
      <c r="H43" s="93">
        <v>165878000</v>
      </c>
      <c r="I43" s="94">
        <v>97688749</v>
      </c>
      <c r="J43" s="93">
        <v>196444000</v>
      </c>
      <c r="K43" s="94">
        <v>240890084</v>
      </c>
      <c r="L43" s="93">
        <v>147296000</v>
      </c>
      <c r="M43" s="94">
        <v>178244574</v>
      </c>
      <c r="N43" s="93"/>
      <c r="O43" s="94"/>
      <c r="P43" s="93">
        <f t="shared" si="27"/>
        <v>509618000</v>
      </c>
      <c r="Q43" s="94">
        <f t="shared" si="28"/>
        <v>516823407</v>
      </c>
      <c r="R43" s="48">
        <f t="shared" si="29"/>
        <v>-25.018834884241819</v>
      </c>
      <c r="S43" s="49">
        <f t="shared" si="30"/>
        <v>-26.005848376888775</v>
      </c>
      <c r="T43" s="48">
        <f t="shared" si="31"/>
        <v>80.071710042548389</v>
      </c>
      <c r="U43" s="50">
        <f t="shared" si="32"/>
        <v>81.203831082312576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940651000</v>
      </c>
      <c r="C51" s="92">
        <v>-59341000</v>
      </c>
      <c r="D51" s="92"/>
      <c r="E51" s="92">
        <f t="shared" si="26"/>
        <v>881310000</v>
      </c>
      <c r="F51" s="93">
        <v>881310000</v>
      </c>
      <c r="G51" s="94">
        <v>881310000</v>
      </c>
      <c r="H51" s="93">
        <v>153748000</v>
      </c>
      <c r="I51" s="94">
        <v>134940196</v>
      </c>
      <c r="J51" s="93">
        <v>200806000</v>
      </c>
      <c r="K51" s="94">
        <v>206540426</v>
      </c>
      <c r="L51" s="93">
        <v>248381000</v>
      </c>
      <c r="M51" s="94">
        <v>190807548</v>
      </c>
      <c r="N51" s="93"/>
      <c r="O51" s="94"/>
      <c r="P51" s="93">
        <f t="shared" si="27"/>
        <v>602935000</v>
      </c>
      <c r="Q51" s="94">
        <f t="shared" si="28"/>
        <v>532288170</v>
      </c>
      <c r="R51" s="48">
        <f t="shared" si="29"/>
        <v>23.692021154746374</v>
      </c>
      <c r="S51" s="49">
        <f t="shared" si="30"/>
        <v>-7.6173358914249549</v>
      </c>
      <c r="T51" s="48">
        <f t="shared" si="31"/>
        <v>68.413498088073439</v>
      </c>
      <c r="U51" s="50">
        <f t="shared" si="32"/>
        <v>60.397382305885557</v>
      </c>
      <c r="V51" s="93">
        <v>18123000</v>
      </c>
      <c r="W51" s="94" t="s">
        <v>35</v>
      </c>
    </row>
    <row r="52" spans="1:23" ht="12.95" customHeight="1" x14ac:dyDescent="0.2">
      <c r="A52" s="47" t="s">
        <v>74</v>
      </c>
      <c r="B52" s="92">
        <v>32000000</v>
      </c>
      <c r="C52" s="92">
        <v>177153000</v>
      </c>
      <c r="D52" s="92"/>
      <c r="E52" s="92">
        <f t="shared" si="26"/>
        <v>209153000</v>
      </c>
      <c r="F52" s="93">
        <v>209153000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1643868000</v>
      </c>
      <c r="C53" s="95">
        <f>SUM(C42:C52)</f>
        <v>83047000</v>
      </c>
      <c r="D53" s="95"/>
      <c r="E53" s="95">
        <f t="shared" si="26"/>
        <v>1726915000</v>
      </c>
      <c r="F53" s="96">
        <f t="shared" ref="F53:O53" si="33">SUM(F42:F52)</f>
        <v>1726915000</v>
      </c>
      <c r="G53" s="97">
        <f t="shared" si="33"/>
        <v>1517762000</v>
      </c>
      <c r="H53" s="96">
        <f t="shared" si="33"/>
        <v>319626000</v>
      </c>
      <c r="I53" s="97">
        <f t="shared" si="33"/>
        <v>232628945</v>
      </c>
      <c r="J53" s="96">
        <f t="shared" si="33"/>
        <v>397250000</v>
      </c>
      <c r="K53" s="97">
        <f t="shared" si="33"/>
        <v>447430510</v>
      </c>
      <c r="L53" s="96">
        <f t="shared" si="33"/>
        <v>395677000</v>
      </c>
      <c r="M53" s="97">
        <f t="shared" si="33"/>
        <v>369052122</v>
      </c>
      <c r="N53" s="96">
        <f t="shared" si="33"/>
        <v>0</v>
      </c>
      <c r="O53" s="97">
        <f t="shared" si="33"/>
        <v>0</v>
      </c>
      <c r="P53" s="96">
        <f t="shared" si="27"/>
        <v>1112553000</v>
      </c>
      <c r="Q53" s="97">
        <f t="shared" si="28"/>
        <v>1049111577</v>
      </c>
      <c r="R53" s="52">
        <f t="shared" si="29"/>
        <v>-0.39597230962869734</v>
      </c>
      <c r="S53" s="53">
        <f t="shared" si="30"/>
        <v>-17.51744377020691</v>
      </c>
      <c r="T53" s="52">
        <f>IF((+$E43+$E45+$E47+$E48+$E51) =0,0,(P53   /(+$E43+$E45+$E47+$E48+$E51) )*100)</f>
        <v>73.30220416639763</v>
      </c>
      <c r="U53" s="54">
        <f>IF((+$E43+$E45+$E47+$E48+$E51) =0,0,(Q53   /(+$E43+$E45+$E47+$E48+$E51) )*100)</f>
        <v>69.122271937233904</v>
      </c>
      <c r="V53" s="96">
        <f>SUM(V42:V52)</f>
        <v>18123000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>
        <v>759318000</v>
      </c>
      <c r="C65" s="92">
        <v>10335000</v>
      </c>
      <c r="D65" s="92"/>
      <c r="E65" s="92">
        <f t="shared" si="35"/>
        <v>769653000</v>
      </c>
      <c r="F65" s="93">
        <v>769653000</v>
      </c>
      <c r="G65" s="94">
        <v>769653000</v>
      </c>
      <c r="H65" s="93">
        <v>150820000</v>
      </c>
      <c r="I65" s="94">
        <v>96628000</v>
      </c>
      <c r="J65" s="93">
        <v>209212000</v>
      </c>
      <c r="K65" s="94">
        <v>173736000</v>
      </c>
      <c r="L65" s="93">
        <v>121677000</v>
      </c>
      <c r="M65" s="94">
        <v>160970000</v>
      </c>
      <c r="N65" s="93"/>
      <c r="O65" s="94"/>
      <c r="P65" s="93">
        <f t="shared" si="36"/>
        <v>481709000</v>
      </c>
      <c r="Q65" s="94">
        <f t="shared" si="37"/>
        <v>431334000</v>
      </c>
      <c r="R65" s="48">
        <f t="shared" si="38"/>
        <v>-41.840334206450876</v>
      </c>
      <c r="S65" s="49">
        <f t="shared" si="39"/>
        <v>-7.3479301929364098</v>
      </c>
      <c r="T65" s="48">
        <f t="shared" si="40"/>
        <v>62.587815548045675</v>
      </c>
      <c r="U65" s="50">
        <f t="shared" si="41"/>
        <v>56.042658184922303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759318000</v>
      </c>
      <c r="C66" s="95">
        <f>SUM(C61:C65)</f>
        <v>10335000</v>
      </c>
      <c r="D66" s="95"/>
      <c r="E66" s="95">
        <f t="shared" si="35"/>
        <v>769653000</v>
      </c>
      <c r="F66" s="96">
        <f t="shared" ref="F66:O66" si="42">SUM(F61:F65)</f>
        <v>769653000</v>
      </c>
      <c r="G66" s="97">
        <f t="shared" si="42"/>
        <v>769653000</v>
      </c>
      <c r="H66" s="96">
        <f t="shared" si="42"/>
        <v>150820000</v>
      </c>
      <c r="I66" s="97">
        <f t="shared" si="42"/>
        <v>96628000</v>
      </c>
      <c r="J66" s="96">
        <f t="shared" si="42"/>
        <v>209212000</v>
      </c>
      <c r="K66" s="97">
        <f t="shared" si="42"/>
        <v>173736000</v>
      </c>
      <c r="L66" s="96">
        <f t="shared" si="42"/>
        <v>121677000</v>
      </c>
      <c r="M66" s="97">
        <f t="shared" si="42"/>
        <v>160970000</v>
      </c>
      <c r="N66" s="96">
        <f t="shared" si="42"/>
        <v>0</v>
      </c>
      <c r="O66" s="97">
        <f t="shared" si="42"/>
        <v>0</v>
      </c>
      <c r="P66" s="96">
        <f t="shared" si="36"/>
        <v>481709000</v>
      </c>
      <c r="Q66" s="97">
        <f t="shared" si="37"/>
        <v>431334000</v>
      </c>
      <c r="R66" s="52">
        <f t="shared" si="38"/>
        <v>-41.840334206450876</v>
      </c>
      <c r="S66" s="53">
        <f t="shared" si="39"/>
        <v>-7.3479301929364098</v>
      </c>
      <c r="T66" s="52">
        <f>IF((+$E61+$E63+$E64++$E65) =0,0,(P66   /(+$E61+$E63+$E64+$E65) )*100)</f>
        <v>62.587815548045675</v>
      </c>
      <c r="U66" s="54">
        <f>IF((+$E61+$E63+$E65) =0,0,(Q66  /(+$E61+$E63+$E65) )*100)</f>
        <v>56.042658184922303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6235828000</v>
      </c>
      <c r="C67" s="104">
        <f>SUM(C9:C14,C17:C23,C26:C29,C32,C35:C39,C42:C52,C55:C58,C61:C65)</f>
        <v>-58309000</v>
      </c>
      <c r="D67" s="104"/>
      <c r="E67" s="104">
        <f t="shared" si="35"/>
        <v>6177519000</v>
      </c>
      <c r="F67" s="105">
        <f t="shared" ref="F67:O67" si="43">SUM(F9:F14,F17:F23,F26:F29,F32,F35:F39,F42:F52,F55:F58,F61:F65)</f>
        <v>6177469000</v>
      </c>
      <c r="G67" s="106">
        <f t="shared" si="43"/>
        <v>4883522000</v>
      </c>
      <c r="H67" s="105">
        <f t="shared" si="43"/>
        <v>928262000</v>
      </c>
      <c r="I67" s="106">
        <f t="shared" si="43"/>
        <v>716933347</v>
      </c>
      <c r="J67" s="105">
        <f t="shared" si="43"/>
        <v>1061336000</v>
      </c>
      <c r="K67" s="106">
        <f t="shared" si="43"/>
        <v>1509573125</v>
      </c>
      <c r="L67" s="105">
        <f t="shared" si="43"/>
        <v>912985000</v>
      </c>
      <c r="M67" s="106">
        <f t="shared" si="43"/>
        <v>1294866883</v>
      </c>
      <c r="N67" s="105">
        <f t="shared" si="43"/>
        <v>0</v>
      </c>
      <c r="O67" s="106">
        <f t="shared" si="43"/>
        <v>0</v>
      </c>
      <c r="P67" s="105">
        <f t="shared" si="36"/>
        <v>2902583000</v>
      </c>
      <c r="Q67" s="106">
        <f t="shared" si="37"/>
        <v>3521373355</v>
      </c>
      <c r="R67" s="61">
        <f t="shared" si="38"/>
        <v>-13.977760106130384</v>
      </c>
      <c r="S67" s="62">
        <f t="shared" si="39"/>
        <v>-14.222977240668616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57.427014873814542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69.669656314337686</v>
      </c>
      <c r="V67" s="105">
        <f>SUM(V9:V14,V17:V23,V26:V29,V32,V35:V39,V42:V52,V55:V58,V61:V65)</f>
        <v>2656299000</v>
      </c>
      <c r="W67" s="106">
        <f>SUM(W9:W14,W17:W23,W26:W29,W32,W35:W39,W42:W52,W55:W58,W61:W65)</f>
        <v>17145000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3890956000</v>
      </c>
      <c r="C69" s="92">
        <v>-270240000</v>
      </c>
      <c r="D69" s="92"/>
      <c r="E69" s="92">
        <f>$B69      +$C69      +$D69</f>
        <v>3620716000</v>
      </c>
      <c r="F69" s="93">
        <v>3620716000</v>
      </c>
      <c r="G69" s="94">
        <v>3620716000</v>
      </c>
      <c r="H69" s="93">
        <v>598461000</v>
      </c>
      <c r="I69" s="94">
        <v>637798526</v>
      </c>
      <c r="J69" s="93">
        <v>1348868000</v>
      </c>
      <c r="K69" s="94">
        <v>1003857204</v>
      </c>
      <c r="L69" s="93">
        <v>605015000</v>
      </c>
      <c r="M69" s="94">
        <v>538377367</v>
      </c>
      <c r="N69" s="93"/>
      <c r="O69" s="94"/>
      <c r="P69" s="93">
        <f>$H69      +$J69      +$L69      +$N69</f>
        <v>2552344000</v>
      </c>
      <c r="Q69" s="94">
        <f>$I69      +$K69      +$M69      +$O69</f>
        <v>2180033097</v>
      </c>
      <c r="R69" s="48">
        <f>IF(($J69      =0),0,((($L69      -$J69      )/$J69      )*100))</f>
        <v>-55.146463553142347</v>
      </c>
      <c r="S69" s="49">
        <f>IF(($K69      =0),0,((($M69      -$K69      )/$K69      )*100))</f>
        <v>-46.369128512026897</v>
      </c>
      <c r="T69" s="48">
        <f>IF(($E69      =0),0,(($P69      /$E69      )*100))</f>
        <v>70.492797557168245</v>
      </c>
      <c r="U69" s="50">
        <f>IF(($E69      =0),0,(($Q69      /$E69      )*100))</f>
        <v>60.209999817715612</v>
      </c>
      <c r="V69" s="93">
        <v>39746000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>
        <v>10000000</v>
      </c>
      <c r="D70" s="92"/>
      <c r="E70" s="92">
        <f>$B70      +$C70      +$D70</f>
        <v>10000000</v>
      </c>
      <c r="F70" s="93">
        <v>10000000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3890956000</v>
      </c>
      <c r="C71" s="101">
        <f>SUM(C69:C70)</f>
        <v>-260240000</v>
      </c>
      <c r="D71" s="101"/>
      <c r="E71" s="101">
        <f>$B71      +$C71      +$D71</f>
        <v>3630716000</v>
      </c>
      <c r="F71" s="102">
        <f t="shared" ref="F71:O71" si="44">SUM(F69:F70)</f>
        <v>3630716000</v>
      </c>
      <c r="G71" s="103">
        <f t="shared" si="44"/>
        <v>3620716000</v>
      </c>
      <c r="H71" s="102">
        <f t="shared" si="44"/>
        <v>598461000</v>
      </c>
      <c r="I71" s="103">
        <f t="shared" si="44"/>
        <v>637798526</v>
      </c>
      <c r="J71" s="102">
        <f t="shared" si="44"/>
        <v>1348868000</v>
      </c>
      <c r="K71" s="103">
        <f t="shared" si="44"/>
        <v>1003857204</v>
      </c>
      <c r="L71" s="102">
        <f t="shared" si="44"/>
        <v>605015000</v>
      </c>
      <c r="M71" s="103">
        <f t="shared" si="44"/>
        <v>538377367</v>
      </c>
      <c r="N71" s="102">
        <f t="shared" si="44"/>
        <v>0</v>
      </c>
      <c r="O71" s="103">
        <f t="shared" si="44"/>
        <v>0</v>
      </c>
      <c r="P71" s="102">
        <f>$H71      +$J71      +$L71      +$N71</f>
        <v>2552344000</v>
      </c>
      <c r="Q71" s="103">
        <f>$I71      +$K71      +$M71      +$O71</f>
        <v>2180033097</v>
      </c>
      <c r="R71" s="57">
        <f>IF(($J71      =0),0,((($L71      -$J71      )/$J71      )*100))</f>
        <v>-55.146463553142347</v>
      </c>
      <c r="S71" s="58">
        <f>IF(($K71      =0),0,((($M71      -$K71      )/$K71      )*100))</f>
        <v>-46.369128512026897</v>
      </c>
      <c r="T71" s="57">
        <f>IF(($E69      =0),0,(($P69      /$E69      )*100))</f>
        <v>70.492797557168245</v>
      </c>
      <c r="U71" s="59">
        <f>IF($E69   =0,0,($Q69   /$E69 )*100)</f>
        <v>60.209999817715612</v>
      </c>
      <c r="V71" s="102">
        <f>SUM(V69:V70)</f>
        <v>39746000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3890956000</v>
      </c>
      <c r="C72" s="104">
        <f>SUM(C69:C70)</f>
        <v>-260240000</v>
      </c>
      <c r="D72" s="104"/>
      <c r="E72" s="104">
        <f>$B72      +$C72      +$D72</f>
        <v>3630716000</v>
      </c>
      <c r="F72" s="105">
        <f t="shared" ref="F72:O72" si="45">SUM(F69:F70)</f>
        <v>3630716000</v>
      </c>
      <c r="G72" s="106">
        <f t="shared" si="45"/>
        <v>3620716000</v>
      </c>
      <c r="H72" s="105">
        <f t="shared" si="45"/>
        <v>598461000</v>
      </c>
      <c r="I72" s="106">
        <f t="shared" si="45"/>
        <v>637798526</v>
      </c>
      <c r="J72" s="105">
        <f t="shared" si="45"/>
        <v>1348868000</v>
      </c>
      <c r="K72" s="106">
        <f t="shared" si="45"/>
        <v>1003857204</v>
      </c>
      <c r="L72" s="105">
        <f t="shared" si="45"/>
        <v>605015000</v>
      </c>
      <c r="M72" s="106">
        <f t="shared" si="45"/>
        <v>538377367</v>
      </c>
      <c r="N72" s="105">
        <f t="shared" si="45"/>
        <v>0</v>
      </c>
      <c r="O72" s="106">
        <f t="shared" si="45"/>
        <v>0</v>
      </c>
      <c r="P72" s="105">
        <f>$H72      +$J72      +$L72      +$N72</f>
        <v>2552344000</v>
      </c>
      <c r="Q72" s="106">
        <f>$I72      +$K72      +$M72      +$O72</f>
        <v>2180033097</v>
      </c>
      <c r="R72" s="61">
        <f>IF(($J72      =0),0,((($L72      -$J72      )/$J72      )*100))</f>
        <v>-55.146463553142347</v>
      </c>
      <c r="S72" s="62">
        <f>IF(($K72      =0),0,((($M72      -$K72      )/$K72      )*100))</f>
        <v>-46.369128512026897</v>
      </c>
      <c r="T72" s="61">
        <f>IF(($E69      =0),0,(($P69      /$E69      )*100))</f>
        <v>70.492797557168245</v>
      </c>
      <c r="U72" s="65">
        <f>IF($E69   =0,0,($Q69   /$E69 )*100)</f>
        <v>60.209999817715612</v>
      </c>
      <c r="V72" s="105">
        <f>SUM(V69:V70)</f>
        <v>39746000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10126784000</v>
      </c>
      <c r="C73" s="104">
        <f>SUM(C9:C14,C17:C23,C26:C29,C32,C35:C39,C42:C52,C55:C58,C61:C65,C69:C70)</f>
        <v>-318549000</v>
      </c>
      <c r="D73" s="104"/>
      <c r="E73" s="104">
        <f>$B73      +$C73      +$D73</f>
        <v>9808235000</v>
      </c>
      <c r="F73" s="105">
        <f t="shared" ref="F73:O73" si="46">SUM(F9:F14,F17:F23,F26:F29,F32,F35:F39,F42:F52,F55:F58,F61:F65,F69:F70)</f>
        <v>9808185000</v>
      </c>
      <c r="G73" s="106">
        <f t="shared" si="46"/>
        <v>8504238000</v>
      </c>
      <c r="H73" s="105">
        <f t="shared" si="46"/>
        <v>1526723000</v>
      </c>
      <c r="I73" s="106">
        <f t="shared" si="46"/>
        <v>1354731873</v>
      </c>
      <c r="J73" s="105">
        <f t="shared" si="46"/>
        <v>2410204000</v>
      </c>
      <c r="K73" s="106">
        <f t="shared" si="46"/>
        <v>2513430329</v>
      </c>
      <c r="L73" s="105">
        <f t="shared" si="46"/>
        <v>1518000000</v>
      </c>
      <c r="M73" s="106">
        <f t="shared" si="46"/>
        <v>1833244250</v>
      </c>
      <c r="N73" s="105">
        <f t="shared" si="46"/>
        <v>0</v>
      </c>
      <c r="O73" s="106">
        <f t="shared" si="46"/>
        <v>0</v>
      </c>
      <c r="P73" s="105">
        <f>$H73      +$J73      +$L73      +$N73</f>
        <v>5454927000</v>
      </c>
      <c r="Q73" s="106">
        <f>$I73      +$K73      +$M73      +$O73</f>
        <v>5701406452</v>
      </c>
      <c r="R73" s="61">
        <f>IF(($J73      =0),0,((($L73      -$J73      )/$J73      )*100))</f>
        <v>-37.017779407884142</v>
      </c>
      <c r="S73" s="62">
        <f>IF(($K73      =0),0,((($M73      -$K73      )/$K73      )*100))</f>
        <v>-27.062062200491571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62.880263540417161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65.721491827992338</v>
      </c>
      <c r="V73" s="105">
        <f>SUM(V9:V14,V17:V23,V26:V29,V32,V35:V39,V42:V52,V55:V58,V61:V65,V69:V70)</f>
        <v>2696045000</v>
      </c>
      <c r="W73" s="106">
        <f>SUM(W9:W14,W17:W23,W26:W29,W32,W35:W39,W42:W52,W55:W58,W61:W65,W69:W70)</f>
        <v>17145000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 t="s">
        <v>90</v>
      </c>
      <c r="G124" s="30" t="s">
        <v>90</v>
      </c>
      <c r="W124" s="30"/>
    </row>
    <row r="125" spans="1:23" x14ac:dyDescent="0.2">
      <c r="A125" s="30"/>
      <c r="G125" s="30"/>
      <c r="W125" s="30"/>
    </row>
    <row r="126" spans="1:23" x14ac:dyDescent="0.2">
      <c r="A126" s="30" t="s">
        <v>90</v>
      </c>
      <c r="G126" s="30" t="s">
        <v>90</v>
      </c>
      <c r="W126" s="30"/>
    </row>
  </sheetData>
  <sheetProtection algorithmName="SHA-512" hashValue="3Ll0BkW+MUdSuba7rnsNlxeW1DU56CmazyEeVfqgLZ721EtCzdnIXHxJbxJsc8GHtha3STgOaM1N4R1BypT8Ow==" saltValue="R7UhStuTdPt8jw/5pk1ok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119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/>
      <c r="I10" s="94">
        <v>2181254</v>
      </c>
      <c r="J10" s="93"/>
      <c r="K10" s="94">
        <v>128285</v>
      </c>
      <c r="L10" s="93">
        <v>2311000</v>
      </c>
      <c r="M10" s="94">
        <v>128593</v>
      </c>
      <c r="N10" s="93"/>
      <c r="O10" s="94"/>
      <c r="P10" s="93">
        <f t="shared" ref="P10:P15" si="1">$H10      +$J10      +$L10      +$N10</f>
        <v>2311000</v>
      </c>
      <c r="Q10" s="94">
        <f t="shared" ref="Q10:Q15" si="2">$I10      +$K10      +$M10      +$O10</f>
        <v>2438132</v>
      </c>
      <c r="R10" s="48">
        <f t="shared" ref="R10:R15" si="3">IF(($J10      =0),0,((($L10      -$J10      )/$J10      )*100))</f>
        <v>0</v>
      </c>
      <c r="S10" s="49">
        <f t="shared" ref="S10:S15" si="4">IF(($K10      =0),0,((($M10      -$K10      )/$K10      )*100))</f>
        <v>0.24009042366605607</v>
      </c>
      <c r="T10" s="48">
        <f t="shared" ref="T10:T14" si="5">IF(($E10      =0),0,(($P10      /$E10      )*100))</f>
        <v>77.033333333333331</v>
      </c>
      <c r="U10" s="50">
        <f t="shared" ref="U10:U14" si="6">IF(($E10      =0),0,(($Q10      /$E10      )*100))</f>
        <v>81.27106666666667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0</v>
      </c>
      <c r="I15" s="97">
        <f t="shared" si="7"/>
        <v>2181254</v>
      </c>
      <c r="J15" s="96">
        <f t="shared" si="7"/>
        <v>0</v>
      </c>
      <c r="K15" s="97">
        <f t="shared" si="7"/>
        <v>128285</v>
      </c>
      <c r="L15" s="96">
        <f t="shared" si="7"/>
        <v>2311000</v>
      </c>
      <c r="M15" s="97">
        <f t="shared" si="7"/>
        <v>128593</v>
      </c>
      <c r="N15" s="96">
        <f t="shared" si="7"/>
        <v>0</v>
      </c>
      <c r="O15" s="97">
        <f t="shared" si="7"/>
        <v>0</v>
      </c>
      <c r="P15" s="96">
        <f t="shared" si="1"/>
        <v>2311000</v>
      </c>
      <c r="Q15" s="97">
        <f t="shared" si="2"/>
        <v>2438132</v>
      </c>
      <c r="R15" s="52">
        <f t="shared" si="3"/>
        <v>0</v>
      </c>
      <c r="S15" s="53">
        <f t="shared" si="4"/>
        <v>0.24009042366605607</v>
      </c>
      <c r="T15" s="52">
        <f>IF((SUM($E9:$E13))=0,0,(P15/(SUM($E9:$E13))*100))</f>
        <v>77.033333333333331</v>
      </c>
      <c r="U15" s="54">
        <f>IF((SUM($E9:$E13))=0,0,(Q15/(SUM($E9:$E13))*100))</f>
        <v>81.27106666666667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10000000</v>
      </c>
      <c r="D20" s="92"/>
      <c r="E20" s="92">
        <f t="shared" si="8"/>
        <v>10000000</v>
      </c>
      <c r="F20" s="93">
        <v>10000000</v>
      </c>
      <c r="G20" s="94">
        <v>10000000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10000000</v>
      </c>
      <c r="D24" s="95"/>
      <c r="E24" s="95">
        <f t="shared" si="8"/>
        <v>10000000</v>
      </c>
      <c r="F24" s="96">
        <f t="shared" ref="F24:O24" si="15">SUM(F17:F23)</f>
        <v>10000000</v>
      </c>
      <c r="G24" s="97">
        <f t="shared" si="15"/>
        <v>10000000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1215000</v>
      </c>
      <c r="C32" s="92"/>
      <c r="D32" s="92"/>
      <c r="E32" s="92">
        <f>$B32      +$C32      +$D32</f>
        <v>1215000</v>
      </c>
      <c r="F32" s="93">
        <v>1215000</v>
      </c>
      <c r="G32" s="94">
        <v>1215000</v>
      </c>
      <c r="H32" s="93">
        <v>364000</v>
      </c>
      <c r="I32" s="94">
        <v>363503</v>
      </c>
      <c r="J32" s="93">
        <v>333000</v>
      </c>
      <c r="K32" s="94">
        <v>333718</v>
      </c>
      <c r="L32" s="93">
        <v>518000</v>
      </c>
      <c r="M32" s="94">
        <v>465017</v>
      </c>
      <c r="N32" s="93"/>
      <c r="O32" s="94"/>
      <c r="P32" s="93">
        <f>$H32      +$J32      +$L32      +$N32</f>
        <v>1215000</v>
      </c>
      <c r="Q32" s="94">
        <f>$I32      +$K32      +$M32      +$O32</f>
        <v>1162238</v>
      </c>
      <c r="R32" s="48">
        <f>IF(($J32      =0),0,((($L32      -$J32      )/$J32      )*100))</f>
        <v>55.555555555555557</v>
      </c>
      <c r="S32" s="49">
        <f>IF(($K32      =0),0,((($M32      -$K32      )/$K32      )*100))</f>
        <v>39.344296681629402</v>
      </c>
      <c r="T32" s="48">
        <f>IF(($E32      =0),0,(($P32      /$E32      )*100))</f>
        <v>100</v>
      </c>
      <c r="U32" s="50">
        <f>IF(($E32      =0),0,(($Q32      /$E32      )*100))</f>
        <v>95.657448559670783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1215000</v>
      </c>
      <c r="C33" s="95">
        <f>C32</f>
        <v>0</v>
      </c>
      <c r="D33" s="95"/>
      <c r="E33" s="95">
        <f>$B33      +$C33      +$D33</f>
        <v>1215000</v>
      </c>
      <c r="F33" s="96">
        <f t="shared" ref="F33:O33" si="17">F32</f>
        <v>1215000</v>
      </c>
      <c r="G33" s="97">
        <f t="shared" si="17"/>
        <v>1215000</v>
      </c>
      <c r="H33" s="96">
        <f t="shared" si="17"/>
        <v>364000</v>
      </c>
      <c r="I33" s="97">
        <f t="shared" si="17"/>
        <v>363503</v>
      </c>
      <c r="J33" s="96">
        <f t="shared" si="17"/>
        <v>333000</v>
      </c>
      <c r="K33" s="97">
        <f t="shared" si="17"/>
        <v>333718</v>
      </c>
      <c r="L33" s="96">
        <f t="shared" si="17"/>
        <v>518000</v>
      </c>
      <c r="M33" s="97">
        <f t="shared" si="17"/>
        <v>465017</v>
      </c>
      <c r="N33" s="96">
        <f t="shared" si="17"/>
        <v>0</v>
      </c>
      <c r="O33" s="97">
        <f t="shared" si="17"/>
        <v>0</v>
      </c>
      <c r="P33" s="96">
        <f>$H33      +$J33      +$L33      +$N33</f>
        <v>1215000</v>
      </c>
      <c r="Q33" s="97">
        <f>$I33      +$K33      +$M33      +$O33</f>
        <v>1162238</v>
      </c>
      <c r="R33" s="52">
        <f>IF(($J33      =0),0,((($L33      -$J33      )/$J33      )*100))</f>
        <v>55.555555555555557</v>
      </c>
      <c r="S33" s="53">
        <f>IF(($K33      =0),0,((($M33      -$K33      )/$K33      )*100))</f>
        <v>39.344296681629402</v>
      </c>
      <c r="T33" s="52">
        <f>IF($E33   =0,0,($P33   /$E33   )*100)</f>
        <v>100</v>
      </c>
      <c r="U33" s="54">
        <f>IF($E33   =0,0,($Q33   /$E33   )*100)</f>
        <v>95.657448559670783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42692000</v>
      </c>
      <c r="C35" s="92">
        <v>-8873000</v>
      </c>
      <c r="D35" s="92"/>
      <c r="E35" s="92">
        <f t="shared" ref="E35:E40" si="18">$B35      +$C35      +$D35</f>
        <v>33819000</v>
      </c>
      <c r="F35" s="93">
        <v>33819000</v>
      </c>
      <c r="G35" s="94">
        <v>33819000</v>
      </c>
      <c r="H35" s="93">
        <v>4131000</v>
      </c>
      <c r="I35" s="94">
        <v>3945217</v>
      </c>
      <c r="J35" s="93">
        <v>6967000</v>
      </c>
      <c r="K35" s="94">
        <v>11778176</v>
      </c>
      <c r="L35" s="93">
        <v>14584000</v>
      </c>
      <c r="M35" s="94">
        <v>4438021</v>
      </c>
      <c r="N35" s="93"/>
      <c r="O35" s="94"/>
      <c r="P35" s="93">
        <f t="shared" ref="P35:P40" si="19">$H35      +$J35      +$L35      +$N35</f>
        <v>25682000</v>
      </c>
      <c r="Q35" s="94">
        <f t="shared" ref="Q35:Q40" si="20">$I35      +$K35      +$M35      +$O35</f>
        <v>20161414</v>
      </c>
      <c r="R35" s="48">
        <f t="shared" ref="R35:R40" si="21">IF(($J35      =0),0,((($L35      -$J35      )/$J35      )*100))</f>
        <v>109.32969714367732</v>
      </c>
      <c r="S35" s="49">
        <f t="shared" ref="S35:S40" si="22">IF(($K35      =0),0,((($M35      -$K35      )/$K35      )*100))</f>
        <v>-62.319963634437116</v>
      </c>
      <c r="T35" s="48">
        <f t="shared" ref="T35:T39" si="23">IF(($E35      =0),0,(($P35      /$E35      )*100))</f>
        <v>75.93956060202845</v>
      </c>
      <c r="U35" s="50">
        <f t="shared" ref="U35:U39" si="24">IF(($E35      =0),0,(($Q35      /$E35      )*100))</f>
        <v>59.61564209468051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42692000</v>
      </c>
      <c r="C40" s="95">
        <f>SUM(C35:C39)</f>
        <v>-8873000</v>
      </c>
      <c r="D40" s="95"/>
      <c r="E40" s="95">
        <f t="shared" si="18"/>
        <v>33819000</v>
      </c>
      <c r="F40" s="96">
        <f t="shared" ref="F40:O40" si="25">SUM(F35:F39)</f>
        <v>33819000</v>
      </c>
      <c r="G40" s="97">
        <f t="shared" si="25"/>
        <v>33819000</v>
      </c>
      <c r="H40" s="96">
        <f t="shared" si="25"/>
        <v>4131000</v>
      </c>
      <c r="I40" s="97">
        <f t="shared" si="25"/>
        <v>3945217</v>
      </c>
      <c r="J40" s="96">
        <f t="shared" si="25"/>
        <v>6967000</v>
      </c>
      <c r="K40" s="97">
        <f t="shared" si="25"/>
        <v>11778176</v>
      </c>
      <c r="L40" s="96">
        <f t="shared" si="25"/>
        <v>14584000</v>
      </c>
      <c r="M40" s="97">
        <f t="shared" si="25"/>
        <v>4438021</v>
      </c>
      <c r="N40" s="96">
        <f t="shared" si="25"/>
        <v>0</v>
      </c>
      <c r="O40" s="97">
        <f t="shared" si="25"/>
        <v>0</v>
      </c>
      <c r="P40" s="96">
        <f t="shared" si="19"/>
        <v>25682000</v>
      </c>
      <c r="Q40" s="97">
        <f t="shared" si="20"/>
        <v>20161414</v>
      </c>
      <c r="R40" s="52">
        <f t="shared" si="21"/>
        <v>109.32969714367732</v>
      </c>
      <c r="S40" s="53">
        <f t="shared" si="22"/>
        <v>-62.319963634437116</v>
      </c>
      <c r="T40" s="52">
        <f>IF((+$E35+$E38) =0,0,(P40   /(+$E35+$E38) )*100)</f>
        <v>75.93956060202845</v>
      </c>
      <c r="U40" s="54">
        <f>IF((+$E35+$E38) =0,0,(Q40   /(+$E35+$E38) )*100)</f>
        <v>59.61564209468051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46907000</v>
      </c>
      <c r="C67" s="104">
        <f>SUM(C9:C14,C17:C23,C26:C29,C32,C35:C39,C42:C52,C55:C58,C61:C65)</f>
        <v>1127000</v>
      </c>
      <c r="D67" s="104"/>
      <c r="E67" s="104">
        <f t="shared" si="35"/>
        <v>48034000</v>
      </c>
      <c r="F67" s="105">
        <f t="shared" ref="F67:O67" si="43">SUM(F9:F14,F17:F23,F26:F29,F32,F35:F39,F42:F52,F55:F58,F61:F65)</f>
        <v>48034000</v>
      </c>
      <c r="G67" s="106">
        <f t="shared" si="43"/>
        <v>48034000</v>
      </c>
      <c r="H67" s="105">
        <f t="shared" si="43"/>
        <v>4495000</v>
      </c>
      <c r="I67" s="106">
        <f t="shared" si="43"/>
        <v>6489974</v>
      </c>
      <c r="J67" s="105">
        <f t="shared" si="43"/>
        <v>7300000</v>
      </c>
      <c r="K67" s="106">
        <f t="shared" si="43"/>
        <v>12240179</v>
      </c>
      <c r="L67" s="105">
        <f t="shared" si="43"/>
        <v>17413000</v>
      </c>
      <c r="M67" s="106">
        <f t="shared" si="43"/>
        <v>5031631</v>
      </c>
      <c r="N67" s="105">
        <f t="shared" si="43"/>
        <v>0</v>
      </c>
      <c r="O67" s="106">
        <f t="shared" si="43"/>
        <v>0</v>
      </c>
      <c r="P67" s="105">
        <f t="shared" si="36"/>
        <v>29208000</v>
      </c>
      <c r="Q67" s="106">
        <f t="shared" si="37"/>
        <v>23761784</v>
      </c>
      <c r="R67" s="61">
        <f t="shared" si="38"/>
        <v>138.53424657534245</v>
      </c>
      <c r="S67" s="62">
        <f t="shared" si="39"/>
        <v>-58.892504758304597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60.806928425698459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49.468676354249077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21501000</v>
      </c>
      <c r="C69" s="92">
        <v>-1438000</v>
      </c>
      <c r="D69" s="92"/>
      <c r="E69" s="92">
        <f>$B69      +$C69      +$D69</f>
        <v>20063000</v>
      </c>
      <c r="F69" s="93">
        <v>20063000</v>
      </c>
      <c r="G69" s="94">
        <v>20063000</v>
      </c>
      <c r="H69" s="93">
        <v>1329000</v>
      </c>
      <c r="I69" s="94">
        <v>1142916</v>
      </c>
      <c r="J69" s="93">
        <v>6799000</v>
      </c>
      <c r="K69" s="94">
        <v>9335121</v>
      </c>
      <c r="L69" s="93">
        <v>4841000</v>
      </c>
      <c r="M69" s="94">
        <v>3242867</v>
      </c>
      <c r="N69" s="93"/>
      <c r="O69" s="94"/>
      <c r="P69" s="93">
        <f>$H69      +$J69      +$L69      +$N69</f>
        <v>12969000</v>
      </c>
      <c r="Q69" s="94">
        <f>$I69      +$K69      +$M69      +$O69</f>
        <v>13720904</v>
      </c>
      <c r="R69" s="48">
        <f>IF(($J69      =0),0,((($L69      -$J69      )/$J69      )*100))</f>
        <v>-28.798352698926312</v>
      </c>
      <c r="S69" s="49">
        <f>IF(($K69      =0),0,((($M69      -$K69      )/$K69      )*100))</f>
        <v>-65.261650063239671</v>
      </c>
      <c r="T69" s="48">
        <f>IF(($E69      =0),0,(($P69      /$E69      )*100))</f>
        <v>64.641379654089619</v>
      </c>
      <c r="U69" s="50">
        <f>IF(($E69      =0),0,(($Q69      /$E69      )*100))</f>
        <v>68.389094352788717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21501000</v>
      </c>
      <c r="C71" s="101">
        <f>SUM(C69:C70)</f>
        <v>-1438000</v>
      </c>
      <c r="D71" s="101"/>
      <c r="E71" s="101">
        <f>$B71      +$C71      +$D71</f>
        <v>20063000</v>
      </c>
      <c r="F71" s="102">
        <f t="shared" ref="F71:O71" si="44">SUM(F69:F70)</f>
        <v>20063000</v>
      </c>
      <c r="G71" s="103">
        <f t="shared" si="44"/>
        <v>20063000</v>
      </c>
      <c r="H71" s="102">
        <f t="shared" si="44"/>
        <v>1329000</v>
      </c>
      <c r="I71" s="103">
        <f t="shared" si="44"/>
        <v>1142916</v>
      </c>
      <c r="J71" s="102">
        <f t="shared" si="44"/>
        <v>6799000</v>
      </c>
      <c r="K71" s="103">
        <f t="shared" si="44"/>
        <v>9335121</v>
      </c>
      <c r="L71" s="102">
        <f t="shared" si="44"/>
        <v>4841000</v>
      </c>
      <c r="M71" s="103">
        <f t="shared" si="44"/>
        <v>3242867</v>
      </c>
      <c r="N71" s="102">
        <f t="shared" si="44"/>
        <v>0</v>
      </c>
      <c r="O71" s="103">
        <f t="shared" si="44"/>
        <v>0</v>
      </c>
      <c r="P71" s="102">
        <f>$H71      +$J71      +$L71      +$N71</f>
        <v>12969000</v>
      </c>
      <c r="Q71" s="103">
        <f>$I71      +$K71      +$M71      +$O71</f>
        <v>13720904</v>
      </c>
      <c r="R71" s="57">
        <f>IF(($J71      =0),0,((($L71      -$J71      )/$J71      )*100))</f>
        <v>-28.798352698926312</v>
      </c>
      <c r="S71" s="58">
        <f>IF(($K71      =0),0,((($M71      -$K71      )/$K71      )*100))</f>
        <v>-65.261650063239671</v>
      </c>
      <c r="T71" s="57">
        <f>IF(($E69      =0),0,(($P69      /$E69      )*100))</f>
        <v>64.641379654089619</v>
      </c>
      <c r="U71" s="59">
        <f>IF($E69   =0,0,($Q69   /$E69 )*100)</f>
        <v>68.389094352788717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21501000</v>
      </c>
      <c r="C72" s="104">
        <f>SUM(C69:C70)</f>
        <v>-1438000</v>
      </c>
      <c r="D72" s="104"/>
      <c r="E72" s="104">
        <f>$B72      +$C72      +$D72</f>
        <v>20063000</v>
      </c>
      <c r="F72" s="105">
        <f t="shared" ref="F72:O72" si="45">SUM(F69:F70)</f>
        <v>20063000</v>
      </c>
      <c r="G72" s="106">
        <f t="shared" si="45"/>
        <v>20063000</v>
      </c>
      <c r="H72" s="105">
        <f t="shared" si="45"/>
        <v>1329000</v>
      </c>
      <c r="I72" s="106">
        <f t="shared" si="45"/>
        <v>1142916</v>
      </c>
      <c r="J72" s="105">
        <f t="shared" si="45"/>
        <v>6799000</v>
      </c>
      <c r="K72" s="106">
        <f t="shared" si="45"/>
        <v>9335121</v>
      </c>
      <c r="L72" s="105">
        <f t="shared" si="45"/>
        <v>4841000</v>
      </c>
      <c r="M72" s="106">
        <f t="shared" si="45"/>
        <v>3242867</v>
      </c>
      <c r="N72" s="105">
        <f t="shared" si="45"/>
        <v>0</v>
      </c>
      <c r="O72" s="106">
        <f t="shared" si="45"/>
        <v>0</v>
      </c>
      <c r="P72" s="105">
        <f>$H72      +$J72      +$L72      +$N72</f>
        <v>12969000</v>
      </c>
      <c r="Q72" s="106">
        <f>$I72      +$K72      +$M72      +$O72</f>
        <v>13720904</v>
      </c>
      <c r="R72" s="61">
        <f>IF(($J72      =0),0,((($L72      -$J72      )/$J72      )*100))</f>
        <v>-28.798352698926312</v>
      </c>
      <c r="S72" s="62">
        <f>IF(($K72      =0),0,((($M72      -$K72      )/$K72      )*100))</f>
        <v>-65.261650063239671</v>
      </c>
      <c r="T72" s="61">
        <f>IF(($E69      =0),0,(($P69      /$E69      )*100))</f>
        <v>64.641379654089619</v>
      </c>
      <c r="U72" s="65">
        <f>IF($E69   =0,0,($Q69   /$E69 )*100)</f>
        <v>68.389094352788717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68408000</v>
      </c>
      <c r="C73" s="104">
        <f>SUM(C9:C14,C17:C23,C26:C29,C32,C35:C39,C42:C52,C55:C58,C61:C65,C69:C70)</f>
        <v>-311000</v>
      </c>
      <c r="D73" s="104"/>
      <c r="E73" s="104">
        <f>$B73      +$C73      +$D73</f>
        <v>68097000</v>
      </c>
      <c r="F73" s="105">
        <f t="shared" ref="F73:O73" si="46">SUM(F9:F14,F17:F23,F26:F29,F32,F35:F39,F42:F52,F55:F58,F61:F65,F69:F70)</f>
        <v>68097000</v>
      </c>
      <c r="G73" s="106">
        <f t="shared" si="46"/>
        <v>68097000</v>
      </c>
      <c r="H73" s="105">
        <f t="shared" si="46"/>
        <v>5824000</v>
      </c>
      <c r="I73" s="106">
        <f t="shared" si="46"/>
        <v>7632890</v>
      </c>
      <c r="J73" s="105">
        <f t="shared" si="46"/>
        <v>14099000</v>
      </c>
      <c r="K73" s="106">
        <f t="shared" si="46"/>
        <v>21575300</v>
      </c>
      <c r="L73" s="105">
        <f t="shared" si="46"/>
        <v>22254000</v>
      </c>
      <c r="M73" s="106">
        <f t="shared" si="46"/>
        <v>8274498</v>
      </c>
      <c r="N73" s="105">
        <f t="shared" si="46"/>
        <v>0</v>
      </c>
      <c r="O73" s="106">
        <f t="shared" si="46"/>
        <v>0</v>
      </c>
      <c r="P73" s="105">
        <f>$H73      +$J73      +$L73      +$N73</f>
        <v>42177000</v>
      </c>
      <c r="Q73" s="106">
        <f>$I73      +$K73      +$M73      +$O73</f>
        <v>37482688</v>
      </c>
      <c r="R73" s="61">
        <f>IF(($J73      =0),0,((($L73      -$J73      )/$J73      )*100))</f>
        <v>57.840981629902835</v>
      </c>
      <c r="S73" s="62">
        <f>IF(($K73      =0),0,((($M73      -$K73      )/$K73      )*100))</f>
        <v>-61.648282990271284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61.936649191594341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55.043082661497564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RZKUzQyf6XPMzTgPd8QYQXq2NLZTM22/PKPz/oBooORbfuV0/KQTJtkMokE7xHdQJfrwesELJcQA2zeZsYGG4A==" saltValue="FC0bnjuWyTmBqGydeJ006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2400000</v>
      </c>
      <c r="C10" s="92"/>
      <c r="D10" s="92"/>
      <c r="E10" s="92">
        <f t="shared" ref="E10:E15" si="0">$B10      +$C10      +$D10</f>
        <v>2400000</v>
      </c>
      <c r="F10" s="93">
        <v>2400000</v>
      </c>
      <c r="G10" s="94">
        <v>2400000</v>
      </c>
      <c r="H10" s="93">
        <v>2067000</v>
      </c>
      <c r="I10" s="94">
        <v>-307148</v>
      </c>
      <c r="J10" s="93">
        <v>291000</v>
      </c>
      <c r="K10" s="94">
        <v>-30625</v>
      </c>
      <c r="L10" s="93"/>
      <c r="M10" s="94">
        <v>2737773</v>
      </c>
      <c r="N10" s="93"/>
      <c r="O10" s="94"/>
      <c r="P10" s="93">
        <f t="shared" ref="P10:P15" si="1">$H10      +$J10      +$L10      +$N10</f>
        <v>2358000</v>
      </c>
      <c r="Q10" s="94">
        <f t="shared" ref="Q10:Q15" si="2">$I10      +$K10      +$M10      +$O10</f>
        <v>2400000</v>
      </c>
      <c r="R10" s="48">
        <f t="shared" ref="R10:R15" si="3">IF(($J10      =0),0,((($L10      -$J10      )/$J10      )*100))</f>
        <v>-100</v>
      </c>
      <c r="S10" s="49">
        <f t="shared" ref="S10:S15" si="4">IF(($K10      =0),0,((($M10      -$K10      )/$K10      )*100))</f>
        <v>-9039.6669387755101</v>
      </c>
      <c r="T10" s="48">
        <f t="shared" ref="T10:T14" si="5">IF(($E10      =0),0,(($P10      /$E10      )*100))</f>
        <v>98.25</v>
      </c>
      <c r="U10" s="50">
        <f t="shared" ref="U10:U14" si="6">IF(($E10      =0),0,(($Q10      /$E10      )*100))</f>
        <v>100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2400000</v>
      </c>
      <c r="C15" s="95">
        <f>SUM(C9:C14)</f>
        <v>0</v>
      </c>
      <c r="D15" s="95"/>
      <c r="E15" s="95">
        <f t="shared" si="0"/>
        <v>2400000</v>
      </c>
      <c r="F15" s="96">
        <f t="shared" ref="F15:O15" si="7">SUM(F9:F14)</f>
        <v>2400000</v>
      </c>
      <c r="G15" s="97">
        <f t="shared" si="7"/>
        <v>2400000</v>
      </c>
      <c r="H15" s="96">
        <f t="shared" si="7"/>
        <v>2067000</v>
      </c>
      <c r="I15" s="97">
        <f t="shared" si="7"/>
        <v>-307148</v>
      </c>
      <c r="J15" s="96">
        <f t="shared" si="7"/>
        <v>291000</v>
      </c>
      <c r="K15" s="97">
        <f t="shared" si="7"/>
        <v>-30625</v>
      </c>
      <c r="L15" s="96">
        <f t="shared" si="7"/>
        <v>0</v>
      </c>
      <c r="M15" s="97">
        <f t="shared" si="7"/>
        <v>2737773</v>
      </c>
      <c r="N15" s="96">
        <f t="shared" si="7"/>
        <v>0</v>
      </c>
      <c r="O15" s="97">
        <f t="shared" si="7"/>
        <v>0</v>
      </c>
      <c r="P15" s="96">
        <f t="shared" si="1"/>
        <v>2358000</v>
      </c>
      <c r="Q15" s="97">
        <f t="shared" si="2"/>
        <v>2400000</v>
      </c>
      <c r="R15" s="52">
        <f t="shared" si="3"/>
        <v>-100</v>
      </c>
      <c r="S15" s="53">
        <f t="shared" si="4"/>
        <v>-9039.6669387755101</v>
      </c>
      <c r="T15" s="52">
        <f>IF((SUM($E9:$E13))=0,0,(P15/(SUM($E9:$E13))*100))</f>
        <v>98.25</v>
      </c>
      <c r="U15" s="54">
        <f>IF((SUM($E9:$E13))=0,0,(Q15/(SUM($E9:$E13))*100))</f>
        <v>100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46629000</v>
      </c>
      <c r="D21" s="92"/>
      <c r="E21" s="92">
        <f t="shared" si="8"/>
        <v>46629000</v>
      </c>
      <c r="F21" s="93">
        <v>46629000</v>
      </c>
      <c r="G21" s="94">
        <v>46629000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46629000</v>
      </c>
      <c r="D24" s="95"/>
      <c r="E24" s="95">
        <f t="shared" si="8"/>
        <v>46629000</v>
      </c>
      <c r="F24" s="96">
        <f t="shared" ref="F24:O24" si="15">SUM(F17:F23)</f>
        <v>46629000</v>
      </c>
      <c r="G24" s="97">
        <f t="shared" si="15"/>
        <v>46629000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1345000</v>
      </c>
      <c r="C32" s="92">
        <v>200000</v>
      </c>
      <c r="D32" s="92"/>
      <c r="E32" s="92">
        <f>$B32      +$C32      +$D32</f>
        <v>1545000</v>
      </c>
      <c r="F32" s="93">
        <v>1545000</v>
      </c>
      <c r="G32" s="94">
        <v>1545000</v>
      </c>
      <c r="H32" s="93">
        <v>739000</v>
      </c>
      <c r="I32" s="94">
        <v>-268083</v>
      </c>
      <c r="J32" s="93">
        <v>203000</v>
      </c>
      <c r="K32" s="94">
        <v>-265183</v>
      </c>
      <c r="L32" s="93"/>
      <c r="M32" s="94">
        <v>2601571</v>
      </c>
      <c r="N32" s="93"/>
      <c r="O32" s="94"/>
      <c r="P32" s="93">
        <f>$H32      +$J32      +$L32      +$N32</f>
        <v>942000</v>
      </c>
      <c r="Q32" s="94">
        <f>$I32      +$K32      +$M32      +$O32</f>
        <v>2068305</v>
      </c>
      <c r="R32" s="48">
        <f>IF(($J32      =0),0,((($L32      -$J32      )/$J32      )*100))</f>
        <v>-100</v>
      </c>
      <c r="S32" s="49">
        <f>IF(($K32      =0),0,((($M32      -$K32      )/$K32      )*100))</f>
        <v>-1081.0474276254513</v>
      </c>
      <c r="T32" s="48">
        <f>IF(($E32      =0),0,(($P32      /$E32      )*100))</f>
        <v>60.970873786407765</v>
      </c>
      <c r="U32" s="50">
        <f>IF(($E32      =0),0,(($Q32      /$E32      )*100))</f>
        <v>133.87087378640777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1345000</v>
      </c>
      <c r="C33" s="95">
        <f>C32</f>
        <v>200000</v>
      </c>
      <c r="D33" s="95"/>
      <c r="E33" s="95">
        <f>$B33      +$C33      +$D33</f>
        <v>1545000</v>
      </c>
      <c r="F33" s="96">
        <f t="shared" ref="F33:O33" si="17">F32</f>
        <v>1545000</v>
      </c>
      <c r="G33" s="97">
        <f t="shared" si="17"/>
        <v>1545000</v>
      </c>
      <c r="H33" s="96">
        <f t="shared" si="17"/>
        <v>739000</v>
      </c>
      <c r="I33" s="97">
        <f t="shared" si="17"/>
        <v>-268083</v>
      </c>
      <c r="J33" s="96">
        <f t="shared" si="17"/>
        <v>203000</v>
      </c>
      <c r="K33" s="97">
        <f t="shared" si="17"/>
        <v>-265183</v>
      </c>
      <c r="L33" s="96">
        <f t="shared" si="17"/>
        <v>0</v>
      </c>
      <c r="M33" s="97">
        <f t="shared" si="17"/>
        <v>2601571</v>
      </c>
      <c r="N33" s="96">
        <f t="shared" si="17"/>
        <v>0</v>
      </c>
      <c r="O33" s="97">
        <f t="shared" si="17"/>
        <v>0</v>
      </c>
      <c r="P33" s="96">
        <f>$H33      +$J33      +$L33      +$N33</f>
        <v>942000</v>
      </c>
      <c r="Q33" s="97">
        <f>$I33      +$K33      +$M33      +$O33</f>
        <v>2068305</v>
      </c>
      <c r="R33" s="52">
        <f>IF(($J33      =0),0,((($L33      -$J33      )/$J33      )*100))</f>
        <v>-100</v>
      </c>
      <c r="S33" s="53">
        <f>IF(($K33      =0),0,((($M33      -$K33      )/$K33      )*100))</f>
        <v>-1081.0474276254513</v>
      </c>
      <c r="T33" s="52">
        <f>IF($E33   =0,0,($P33   /$E33   )*100)</f>
        <v>60.970873786407765</v>
      </c>
      <c r="U33" s="54">
        <f>IF($E33   =0,0,($Q33   /$E33   )*100)</f>
        <v>133.87087378640777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1209000</v>
      </c>
      <c r="C36" s="92">
        <v>1000</v>
      </c>
      <c r="D36" s="92"/>
      <c r="E36" s="92">
        <f t="shared" si="18"/>
        <v>1210000</v>
      </c>
      <c r="F36" s="93">
        <v>1210000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1209000</v>
      </c>
      <c r="C40" s="95">
        <f>SUM(C35:C39)</f>
        <v>1000</v>
      </c>
      <c r="D40" s="95"/>
      <c r="E40" s="95">
        <f t="shared" si="18"/>
        <v>1210000</v>
      </c>
      <c r="F40" s="96">
        <f t="shared" ref="F40:O40" si="25">SUM(F35:F39)</f>
        <v>1210000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4954000</v>
      </c>
      <c r="C67" s="104">
        <f>SUM(C9:C14,C17:C23,C26:C29,C32,C35:C39,C42:C52,C55:C58,C61:C65)</f>
        <v>46830000</v>
      </c>
      <c r="D67" s="104"/>
      <c r="E67" s="104">
        <f t="shared" si="35"/>
        <v>51784000</v>
      </c>
      <c r="F67" s="105">
        <f t="shared" ref="F67:O67" si="43">SUM(F9:F14,F17:F23,F26:F29,F32,F35:F39,F42:F52,F55:F58,F61:F65)</f>
        <v>51784000</v>
      </c>
      <c r="G67" s="106">
        <f t="shared" si="43"/>
        <v>50574000</v>
      </c>
      <c r="H67" s="105">
        <f t="shared" si="43"/>
        <v>2806000</v>
      </c>
      <c r="I67" s="106">
        <f t="shared" si="43"/>
        <v>-575231</v>
      </c>
      <c r="J67" s="105">
        <f t="shared" si="43"/>
        <v>494000</v>
      </c>
      <c r="K67" s="106">
        <f t="shared" si="43"/>
        <v>-295808</v>
      </c>
      <c r="L67" s="105">
        <f t="shared" si="43"/>
        <v>0</v>
      </c>
      <c r="M67" s="106">
        <f t="shared" si="43"/>
        <v>5339344</v>
      </c>
      <c r="N67" s="105">
        <f t="shared" si="43"/>
        <v>0</v>
      </c>
      <c r="O67" s="106">
        <f t="shared" si="43"/>
        <v>0</v>
      </c>
      <c r="P67" s="105">
        <f t="shared" si="36"/>
        <v>3300000</v>
      </c>
      <c r="Q67" s="106">
        <f t="shared" si="37"/>
        <v>4468305</v>
      </c>
      <c r="R67" s="61">
        <f t="shared" si="38"/>
        <v>-100</v>
      </c>
      <c r="S67" s="62">
        <f t="shared" si="39"/>
        <v>-1905.0032453483341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6.5250919444774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8.8351821093842684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13123000</v>
      </c>
      <c r="C69" s="92">
        <v>-878000</v>
      </c>
      <c r="D69" s="92"/>
      <c r="E69" s="92">
        <f>$B69      +$C69      +$D69</f>
        <v>12245000</v>
      </c>
      <c r="F69" s="93">
        <v>12245000</v>
      </c>
      <c r="G69" s="94">
        <v>12245000</v>
      </c>
      <c r="H69" s="93">
        <v>5211000</v>
      </c>
      <c r="I69" s="94">
        <v>3121466</v>
      </c>
      <c r="J69" s="93">
        <v>588000</v>
      </c>
      <c r="K69" s="94">
        <v>3760679</v>
      </c>
      <c r="L69" s="93">
        <v>489000</v>
      </c>
      <c r="M69" s="94">
        <v>3095716</v>
      </c>
      <c r="N69" s="93"/>
      <c r="O69" s="94"/>
      <c r="P69" s="93">
        <f>$H69      +$J69      +$L69      +$N69</f>
        <v>6288000</v>
      </c>
      <c r="Q69" s="94">
        <f>$I69      +$K69      +$M69      +$O69</f>
        <v>9977861</v>
      </c>
      <c r="R69" s="48">
        <f>IF(($J69      =0),0,((($L69      -$J69      )/$J69      )*100))</f>
        <v>-16.836734693877549</v>
      </c>
      <c r="S69" s="49">
        <f>IF(($K69      =0),0,((($M69      -$K69      )/$K69      )*100))</f>
        <v>-17.681993065613948</v>
      </c>
      <c r="T69" s="48">
        <f>IF(($E69      =0),0,(($P69      /$E69      )*100))</f>
        <v>51.351572070232741</v>
      </c>
      <c r="U69" s="50">
        <f>IF(($E69      =0),0,(($Q69      /$E69      )*100))</f>
        <v>81.485185790118422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13123000</v>
      </c>
      <c r="C71" s="101">
        <f>SUM(C69:C70)</f>
        <v>-878000</v>
      </c>
      <c r="D71" s="101"/>
      <c r="E71" s="101">
        <f>$B71      +$C71      +$D71</f>
        <v>12245000</v>
      </c>
      <c r="F71" s="102">
        <f t="shared" ref="F71:O71" si="44">SUM(F69:F70)</f>
        <v>12245000</v>
      </c>
      <c r="G71" s="103">
        <f t="shared" si="44"/>
        <v>12245000</v>
      </c>
      <c r="H71" s="102">
        <f t="shared" si="44"/>
        <v>5211000</v>
      </c>
      <c r="I71" s="103">
        <f t="shared" si="44"/>
        <v>3121466</v>
      </c>
      <c r="J71" s="102">
        <f t="shared" si="44"/>
        <v>588000</v>
      </c>
      <c r="K71" s="103">
        <f t="shared" si="44"/>
        <v>3760679</v>
      </c>
      <c r="L71" s="102">
        <f t="shared" si="44"/>
        <v>489000</v>
      </c>
      <c r="M71" s="103">
        <f t="shared" si="44"/>
        <v>3095716</v>
      </c>
      <c r="N71" s="102">
        <f t="shared" si="44"/>
        <v>0</v>
      </c>
      <c r="O71" s="103">
        <f t="shared" si="44"/>
        <v>0</v>
      </c>
      <c r="P71" s="102">
        <f>$H71      +$J71      +$L71      +$N71</f>
        <v>6288000</v>
      </c>
      <c r="Q71" s="103">
        <f>$I71      +$K71      +$M71      +$O71</f>
        <v>9977861</v>
      </c>
      <c r="R71" s="57">
        <f>IF(($J71      =0),0,((($L71      -$J71      )/$J71      )*100))</f>
        <v>-16.836734693877549</v>
      </c>
      <c r="S71" s="58">
        <f>IF(($K71      =0),0,((($M71      -$K71      )/$K71      )*100))</f>
        <v>-17.681993065613948</v>
      </c>
      <c r="T71" s="57">
        <f>IF(($E69      =0),0,(($P69      /$E69      )*100))</f>
        <v>51.351572070232741</v>
      </c>
      <c r="U71" s="59">
        <f>IF($E69   =0,0,($Q69   /$E69 )*100)</f>
        <v>81.485185790118422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13123000</v>
      </c>
      <c r="C72" s="104">
        <f>SUM(C69:C70)</f>
        <v>-878000</v>
      </c>
      <c r="D72" s="104"/>
      <c r="E72" s="104">
        <f>$B72      +$C72      +$D72</f>
        <v>12245000</v>
      </c>
      <c r="F72" s="105">
        <f t="shared" ref="F72:O72" si="45">SUM(F69:F70)</f>
        <v>12245000</v>
      </c>
      <c r="G72" s="106">
        <f t="shared" si="45"/>
        <v>12245000</v>
      </c>
      <c r="H72" s="105">
        <f t="shared" si="45"/>
        <v>5211000</v>
      </c>
      <c r="I72" s="106">
        <f t="shared" si="45"/>
        <v>3121466</v>
      </c>
      <c r="J72" s="105">
        <f t="shared" si="45"/>
        <v>588000</v>
      </c>
      <c r="K72" s="106">
        <f t="shared" si="45"/>
        <v>3760679</v>
      </c>
      <c r="L72" s="105">
        <f t="shared" si="45"/>
        <v>489000</v>
      </c>
      <c r="M72" s="106">
        <f t="shared" si="45"/>
        <v>3095716</v>
      </c>
      <c r="N72" s="105">
        <f t="shared" si="45"/>
        <v>0</v>
      </c>
      <c r="O72" s="106">
        <f t="shared" si="45"/>
        <v>0</v>
      </c>
      <c r="P72" s="105">
        <f>$H72      +$J72      +$L72      +$N72</f>
        <v>6288000</v>
      </c>
      <c r="Q72" s="106">
        <f>$I72      +$K72      +$M72      +$O72</f>
        <v>9977861</v>
      </c>
      <c r="R72" s="61">
        <f>IF(($J72      =0),0,((($L72      -$J72      )/$J72      )*100))</f>
        <v>-16.836734693877549</v>
      </c>
      <c r="S72" s="62">
        <f>IF(($K72      =0),0,((($M72      -$K72      )/$K72      )*100))</f>
        <v>-17.681993065613948</v>
      </c>
      <c r="T72" s="61">
        <f>IF(($E69      =0),0,(($P69      /$E69      )*100))</f>
        <v>51.351572070232741</v>
      </c>
      <c r="U72" s="65">
        <f>IF($E69   =0,0,($Q69   /$E69 )*100)</f>
        <v>81.485185790118422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18077000</v>
      </c>
      <c r="C73" s="104">
        <f>SUM(C9:C14,C17:C23,C26:C29,C32,C35:C39,C42:C52,C55:C58,C61:C65,C69:C70)</f>
        <v>45952000</v>
      </c>
      <c r="D73" s="104"/>
      <c r="E73" s="104">
        <f>$B73      +$C73      +$D73</f>
        <v>64029000</v>
      </c>
      <c r="F73" s="105">
        <f t="shared" ref="F73:O73" si="46">SUM(F9:F14,F17:F23,F26:F29,F32,F35:F39,F42:F52,F55:F58,F61:F65,F69:F70)</f>
        <v>64029000</v>
      </c>
      <c r="G73" s="106">
        <f t="shared" si="46"/>
        <v>62819000</v>
      </c>
      <c r="H73" s="105">
        <f t="shared" si="46"/>
        <v>8017000</v>
      </c>
      <c r="I73" s="106">
        <f t="shared" si="46"/>
        <v>2546235</v>
      </c>
      <c r="J73" s="105">
        <f t="shared" si="46"/>
        <v>1082000</v>
      </c>
      <c r="K73" s="106">
        <f t="shared" si="46"/>
        <v>3464871</v>
      </c>
      <c r="L73" s="105">
        <f t="shared" si="46"/>
        <v>489000</v>
      </c>
      <c r="M73" s="106">
        <f t="shared" si="46"/>
        <v>8435060</v>
      </c>
      <c r="N73" s="105">
        <f t="shared" si="46"/>
        <v>0</v>
      </c>
      <c r="O73" s="106">
        <f t="shared" si="46"/>
        <v>0</v>
      </c>
      <c r="P73" s="105">
        <f>$H73      +$J73      +$L73      +$N73</f>
        <v>9588000</v>
      </c>
      <c r="Q73" s="106">
        <f>$I73      +$K73      +$M73      +$O73</f>
        <v>14446166</v>
      </c>
      <c r="R73" s="61">
        <f>IF(($J73      =0),0,((($L73      -$J73      )/$J73      )*100))</f>
        <v>-54.80591497227357</v>
      </c>
      <c r="S73" s="62">
        <f>IF(($K73      =0),0,((($M73      -$K73      )/$K73      )*100))</f>
        <v>143.44513836157248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15.262898167751796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22.996491507346501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mZ1X5czuZlbge2qbp0pHMJlWge+JdkC2IbLm36FYkW48hg5uo91vsTRGmPCQZrT92wGfvp1imG9GKLs0qk+vwg==" saltValue="RJtSJw/uKHmUbfQMddrdx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413000</v>
      </c>
      <c r="I10" s="94">
        <v>413099</v>
      </c>
      <c r="J10" s="93">
        <v>341000</v>
      </c>
      <c r="K10" s="94">
        <v>417362</v>
      </c>
      <c r="L10" s="93">
        <v>191000</v>
      </c>
      <c r="M10" s="94">
        <v>285890</v>
      </c>
      <c r="N10" s="93"/>
      <c r="O10" s="94"/>
      <c r="P10" s="93">
        <f t="shared" ref="P10:P15" si="1">$H10      +$J10      +$L10      +$N10</f>
        <v>945000</v>
      </c>
      <c r="Q10" s="94">
        <f t="shared" ref="Q10:Q15" si="2">$I10      +$K10      +$M10      +$O10</f>
        <v>1116351</v>
      </c>
      <c r="R10" s="48">
        <f t="shared" ref="R10:R15" si="3">IF(($J10      =0),0,((($L10      -$J10      )/$J10      )*100))</f>
        <v>-43.988269794721404</v>
      </c>
      <c r="S10" s="49">
        <f t="shared" ref="S10:S15" si="4">IF(($K10      =0),0,((($M10      -$K10      )/$K10      )*100))</f>
        <v>-31.500711612461124</v>
      </c>
      <c r="T10" s="48">
        <f t="shared" ref="T10:T14" si="5">IF(($E10      =0),0,(($P10      /$E10      )*100))</f>
        <v>48.46153846153846</v>
      </c>
      <c r="U10" s="50">
        <f t="shared" ref="U10:U14" si="6">IF(($E10      =0),0,(($Q10      /$E10      )*100))</f>
        <v>57.248769230769227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>
        <v>33606000</v>
      </c>
      <c r="C13" s="92">
        <v>-20506000</v>
      </c>
      <c r="D13" s="92"/>
      <c r="E13" s="92">
        <f t="shared" si="0"/>
        <v>13100000</v>
      </c>
      <c r="F13" s="93">
        <v>13100000</v>
      </c>
      <c r="G13" s="94">
        <v>13100000</v>
      </c>
      <c r="H13" s="93">
        <v>2237000</v>
      </c>
      <c r="I13" s="94"/>
      <c r="J13" s="93"/>
      <c r="K13" s="94"/>
      <c r="L13" s="93">
        <v>1599000</v>
      </c>
      <c r="M13" s="94">
        <v>3937191</v>
      </c>
      <c r="N13" s="93"/>
      <c r="O13" s="94"/>
      <c r="P13" s="93">
        <f t="shared" si="1"/>
        <v>3836000</v>
      </c>
      <c r="Q13" s="94">
        <f t="shared" si="2"/>
        <v>3937191</v>
      </c>
      <c r="R13" s="48">
        <f t="shared" si="3"/>
        <v>0</v>
      </c>
      <c r="S13" s="49">
        <f t="shared" si="4"/>
        <v>0</v>
      </c>
      <c r="T13" s="48">
        <f t="shared" si="5"/>
        <v>29.282442748091604</v>
      </c>
      <c r="U13" s="50">
        <f t="shared" si="6"/>
        <v>30.054893129770992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>
        <v>2000000</v>
      </c>
      <c r="C14" s="92">
        <v>-1707000</v>
      </c>
      <c r="D14" s="92"/>
      <c r="E14" s="92">
        <f t="shared" si="0"/>
        <v>293000</v>
      </c>
      <c r="F14" s="93">
        <v>293000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37556000</v>
      </c>
      <c r="C15" s="95">
        <f>SUM(C9:C14)</f>
        <v>-22213000</v>
      </c>
      <c r="D15" s="95"/>
      <c r="E15" s="95">
        <f t="shared" si="0"/>
        <v>15343000</v>
      </c>
      <c r="F15" s="96">
        <f t="shared" ref="F15:O15" si="7">SUM(F9:F14)</f>
        <v>15343000</v>
      </c>
      <c r="G15" s="97">
        <f t="shared" si="7"/>
        <v>15050000</v>
      </c>
      <c r="H15" s="96">
        <f t="shared" si="7"/>
        <v>2650000</v>
      </c>
      <c r="I15" s="97">
        <f t="shared" si="7"/>
        <v>413099</v>
      </c>
      <c r="J15" s="96">
        <f t="shared" si="7"/>
        <v>341000</v>
      </c>
      <c r="K15" s="97">
        <f t="shared" si="7"/>
        <v>417362</v>
      </c>
      <c r="L15" s="96">
        <f t="shared" si="7"/>
        <v>1790000</v>
      </c>
      <c r="M15" s="97">
        <f t="shared" si="7"/>
        <v>4223081</v>
      </c>
      <c r="N15" s="96">
        <f t="shared" si="7"/>
        <v>0</v>
      </c>
      <c r="O15" s="97">
        <f t="shared" si="7"/>
        <v>0</v>
      </c>
      <c r="P15" s="96">
        <f t="shared" si="1"/>
        <v>4781000</v>
      </c>
      <c r="Q15" s="97">
        <f t="shared" si="2"/>
        <v>5053542</v>
      </c>
      <c r="R15" s="52">
        <f t="shared" si="3"/>
        <v>424.92668621700875</v>
      </c>
      <c r="S15" s="53">
        <f t="shared" si="4"/>
        <v>911.85086327935937</v>
      </c>
      <c r="T15" s="52">
        <f>IF((SUM($E9:$E13))=0,0,(P15/(SUM($E9:$E13))*100))</f>
        <v>31.767441860465119</v>
      </c>
      <c r="U15" s="54">
        <f>IF((SUM($E9:$E13))=0,0,(Q15/(SUM($E9:$E13))*100))</f>
        <v>33.578352159468437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39600000</v>
      </c>
      <c r="D21" s="92"/>
      <c r="E21" s="92">
        <f t="shared" si="8"/>
        <v>39600000</v>
      </c>
      <c r="F21" s="93">
        <v>39600000</v>
      </c>
      <c r="G21" s="94">
        <v>39600000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39600000</v>
      </c>
      <c r="D24" s="95"/>
      <c r="E24" s="95">
        <f t="shared" si="8"/>
        <v>39600000</v>
      </c>
      <c r="F24" s="96">
        <f t="shared" ref="F24:O24" si="15">SUM(F17:F23)</f>
        <v>39600000</v>
      </c>
      <c r="G24" s="97">
        <f t="shared" si="15"/>
        <v>39600000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4979000</v>
      </c>
      <c r="C32" s="92">
        <v>-278000</v>
      </c>
      <c r="D32" s="92"/>
      <c r="E32" s="92">
        <f>$B32      +$C32      +$D32</f>
        <v>4701000</v>
      </c>
      <c r="F32" s="93">
        <v>4701000</v>
      </c>
      <c r="G32" s="94">
        <v>4701000</v>
      </c>
      <c r="H32" s="93">
        <v>128000</v>
      </c>
      <c r="I32" s="94">
        <v>127812</v>
      </c>
      <c r="J32" s="93">
        <v>2507000</v>
      </c>
      <c r="K32" s="94">
        <v>2507890</v>
      </c>
      <c r="L32" s="93">
        <v>914000</v>
      </c>
      <c r="M32" s="94">
        <v>913322</v>
      </c>
      <c r="N32" s="93"/>
      <c r="O32" s="94"/>
      <c r="P32" s="93">
        <f>$H32      +$J32      +$L32      +$N32</f>
        <v>3549000</v>
      </c>
      <c r="Q32" s="94">
        <f>$I32      +$K32      +$M32      +$O32</f>
        <v>3549024</v>
      </c>
      <c r="R32" s="48">
        <f>IF(($J32      =0),0,((($L32      -$J32      )/$J32      )*100))</f>
        <v>-63.542082169924207</v>
      </c>
      <c r="S32" s="49">
        <f>IF(($K32      =0),0,((($M32      -$K32      )/$K32      )*100))</f>
        <v>-63.582055034311715</v>
      </c>
      <c r="T32" s="48">
        <f>IF(($E32      =0),0,(($P32      /$E32      )*100))</f>
        <v>75.494575622208032</v>
      </c>
      <c r="U32" s="50">
        <f>IF(($E32      =0),0,(($Q32      /$E32      )*100))</f>
        <v>75.495086151882575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4979000</v>
      </c>
      <c r="C33" s="95">
        <f>C32</f>
        <v>-278000</v>
      </c>
      <c r="D33" s="95"/>
      <c r="E33" s="95">
        <f>$B33      +$C33      +$D33</f>
        <v>4701000</v>
      </c>
      <c r="F33" s="96">
        <f t="shared" ref="F33:O33" si="17">F32</f>
        <v>4701000</v>
      </c>
      <c r="G33" s="97">
        <f t="shared" si="17"/>
        <v>4701000</v>
      </c>
      <c r="H33" s="96">
        <f t="shared" si="17"/>
        <v>128000</v>
      </c>
      <c r="I33" s="97">
        <f t="shared" si="17"/>
        <v>127812</v>
      </c>
      <c r="J33" s="96">
        <f t="shared" si="17"/>
        <v>2507000</v>
      </c>
      <c r="K33" s="97">
        <f t="shared" si="17"/>
        <v>2507890</v>
      </c>
      <c r="L33" s="96">
        <f t="shared" si="17"/>
        <v>914000</v>
      </c>
      <c r="M33" s="97">
        <f t="shared" si="17"/>
        <v>913322</v>
      </c>
      <c r="N33" s="96">
        <f t="shared" si="17"/>
        <v>0</v>
      </c>
      <c r="O33" s="97">
        <f t="shared" si="17"/>
        <v>0</v>
      </c>
      <c r="P33" s="96">
        <f>$H33      +$J33      +$L33      +$N33</f>
        <v>3549000</v>
      </c>
      <c r="Q33" s="97">
        <f>$I33      +$K33      +$M33      +$O33</f>
        <v>3549024</v>
      </c>
      <c r="R33" s="52">
        <f>IF(($J33      =0),0,((($L33      -$J33      )/$J33      )*100))</f>
        <v>-63.542082169924207</v>
      </c>
      <c r="S33" s="53">
        <f>IF(($K33      =0),0,((($M33      -$K33      )/$K33      )*100))</f>
        <v>-63.582055034311715</v>
      </c>
      <c r="T33" s="52">
        <f>IF($E33   =0,0,($P33   /$E33   )*100)</f>
        <v>75.494575622208032</v>
      </c>
      <c r="U33" s="54">
        <f>IF($E33   =0,0,($Q33   /$E33   )*100)</f>
        <v>75.495086151882575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7000000</v>
      </c>
      <c r="C35" s="92">
        <v>3500000</v>
      </c>
      <c r="D35" s="92"/>
      <c r="E35" s="92">
        <f t="shared" ref="E35:E40" si="18">$B35      +$C35      +$D35</f>
        <v>10500000</v>
      </c>
      <c r="F35" s="93">
        <v>10500000</v>
      </c>
      <c r="G35" s="94">
        <v>10500000</v>
      </c>
      <c r="H35" s="93"/>
      <c r="I35" s="94">
        <v>2574861</v>
      </c>
      <c r="J35" s="93">
        <v>6225000</v>
      </c>
      <c r="K35" s="94">
        <v>4005559</v>
      </c>
      <c r="L35" s="93">
        <v>569000</v>
      </c>
      <c r="M35" s="94">
        <v>571209</v>
      </c>
      <c r="N35" s="93"/>
      <c r="O35" s="94"/>
      <c r="P35" s="93">
        <f t="shared" ref="P35:P40" si="19">$H35      +$J35      +$L35      +$N35</f>
        <v>6794000</v>
      </c>
      <c r="Q35" s="94">
        <f t="shared" ref="Q35:Q40" si="20">$I35      +$K35      +$M35      +$O35</f>
        <v>7151629</v>
      </c>
      <c r="R35" s="48">
        <f t="shared" ref="R35:R40" si="21">IF(($J35      =0),0,((($L35      -$J35      )/$J35      )*100))</f>
        <v>-90.859437751004009</v>
      </c>
      <c r="S35" s="49">
        <f t="shared" ref="S35:S40" si="22">IF(($K35      =0),0,((($M35      -$K35      )/$K35      )*100))</f>
        <v>-85.739593400072238</v>
      </c>
      <c r="T35" s="48">
        <f t="shared" ref="T35:T39" si="23">IF(($E35      =0),0,(($P35      /$E35      )*100))</f>
        <v>64.704761904761909</v>
      </c>
      <c r="U35" s="50">
        <f t="shared" ref="U35:U39" si="24">IF(($E35      =0),0,(($Q35      /$E35      )*100))</f>
        <v>68.110752380952377</v>
      </c>
      <c r="V35" s="93">
        <v>1774000</v>
      </c>
      <c r="W35" s="94">
        <v>152000</v>
      </c>
    </row>
    <row r="36" spans="1:23" ht="12.95" customHeight="1" x14ac:dyDescent="0.2">
      <c r="A36" s="47" t="s">
        <v>59</v>
      </c>
      <c r="B36" s="92">
        <v>96172000</v>
      </c>
      <c r="C36" s="92">
        <v>-28072000</v>
      </c>
      <c r="D36" s="92"/>
      <c r="E36" s="92">
        <f t="shared" si="18"/>
        <v>68100000</v>
      </c>
      <c r="F36" s="93">
        <v>68100000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5000000</v>
      </c>
      <c r="H38" s="93"/>
      <c r="I38" s="94">
        <v>1944551</v>
      </c>
      <c r="J38" s="93">
        <v>3233000</v>
      </c>
      <c r="K38" s="94">
        <v>1289905</v>
      </c>
      <c r="L38" s="93"/>
      <c r="M38" s="94">
        <v>108256</v>
      </c>
      <c r="N38" s="93"/>
      <c r="O38" s="94"/>
      <c r="P38" s="93">
        <f t="shared" si="19"/>
        <v>3233000</v>
      </c>
      <c r="Q38" s="94">
        <f t="shared" si="20"/>
        <v>3342712</v>
      </c>
      <c r="R38" s="48">
        <f t="shared" si="21"/>
        <v>-100</v>
      </c>
      <c r="S38" s="49">
        <f t="shared" si="22"/>
        <v>-91.607443959051253</v>
      </c>
      <c r="T38" s="48">
        <f t="shared" si="23"/>
        <v>64.66</v>
      </c>
      <c r="U38" s="50">
        <f t="shared" si="24"/>
        <v>66.854240000000004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108172000</v>
      </c>
      <c r="C40" s="95">
        <f>SUM(C35:C39)</f>
        <v>-24572000</v>
      </c>
      <c r="D40" s="95"/>
      <c r="E40" s="95">
        <f t="shared" si="18"/>
        <v>83600000</v>
      </c>
      <c r="F40" s="96">
        <f t="shared" ref="F40:O40" si="25">SUM(F35:F39)</f>
        <v>83600000</v>
      </c>
      <c r="G40" s="97">
        <f t="shared" si="25"/>
        <v>15500000</v>
      </c>
      <c r="H40" s="96">
        <f t="shared" si="25"/>
        <v>0</v>
      </c>
      <c r="I40" s="97">
        <f t="shared" si="25"/>
        <v>4519412</v>
      </c>
      <c r="J40" s="96">
        <f t="shared" si="25"/>
        <v>9458000</v>
      </c>
      <c r="K40" s="97">
        <f t="shared" si="25"/>
        <v>5295464</v>
      </c>
      <c r="L40" s="96">
        <f t="shared" si="25"/>
        <v>569000</v>
      </c>
      <c r="M40" s="97">
        <f t="shared" si="25"/>
        <v>679465</v>
      </c>
      <c r="N40" s="96">
        <f t="shared" si="25"/>
        <v>0</v>
      </c>
      <c r="O40" s="97">
        <f t="shared" si="25"/>
        <v>0</v>
      </c>
      <c r="P40" s="96">
        <f t="shared" si="19"/>
        <v>10027000</v>
      </c>
      <c r="Q40" s="97">
        <f t="shared" si="20"/>
        <v>10494341</v>
      </c>
      <c r="R40" s="52">
        <f t="shared" si="21"/>
        <v>-93.98392894903786</v>
      </c>
      <c r="S40" s="53">
        <f t="shared" si="22"/>
        <v>-87.168924196255517</v>
      </c>
      <c r="T40" s="52">
        <f>IF((+$E35+$E38) =0,0,(P40   /(+$E35+$E38) )*100)</f>
        <v>64.690322580645159</v>
      </c>
      <c r="U40" s="54">
        <f>IF((+$E35+$E38) =0,0,(Q40   /(+$E35+$E38) )*100)</f>
        <v>67.705425806451615</v>
      </c>
      <c r="V40" s="96">
        <f>SUM(V35:V39)</f>
        <v>1774000</v>
      </c>
      <c r="W40" s="97">
        <f>SUM(W35:W39)</f>
        <v>152000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50000000</v>
      </c>
      <c r="C51" s="92">
        <v>3659000</v>
      </c>
      <c r="D51" s="92"/>
      <c r="E51" s="92">
        <f t="shared" si="26"/>
        <v>53659000</v>
      </c>
      <c r="F51" s="93">
        <v>53659000</v>
      </c>
      <c r="G51" s="94">
        <v>53659000</v>
      </c>
      <c r="H51" s="93">
        <v>4766000</v>
      </c>
      <c r="I51" s="94">
        <v>4657607</v>
      </c>
      <c r="J51" s="93">
        <v>20320000</v>
      </c>
      <c r="K51" s="94">
        <v>16006188</v>
      </c>
      <c r="L51" s="93">
        <v>5594000</v>
      </c>
      <c r="M51" s="94">
        <v>9907839</v>
      </c>
      <c r="N51" s="93"/>
      <c r="O51" s="94"/>
      <c r="P51" s="93">
        <f t="shared" si="27"/>
        <v>30680000</v>
      </c>
      <c r="Q51" s="94">
        <f t="shared" si="28"/>
        <v>30571634</v>
      </c>
      <c r="R51" s="48">
        <f t="shared" si="29"/>
        <v>-72.470472440944874</v>
      </c>
      <c r="S51" s="49">
        <f t="shared" si="30"/>
        <v>-38.099946095847429</v>
      </c>
      <c r="T51" s="48">
        <f t="shared" si="31"/>
        <v>57.175869844760427</v>
      </c>
      <c r="U51" s="50">
        <f t="shared" si="32"/>
        <v>56.973916770718802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50000000</v>
      </c>
      <c r="C53" s="95">
        <f>SUM(C42:C52)</f>
        <v>3659000</v>
      </c>
      <c r="D53" s="95"/>
      <c r="E53" s="95">
        <f t="shared" si="26"/>
        <v>53659000</v>
      </c>
      <c r="F53" s="96">
        <f t="shared" ref="F53:O53" si="33">SUM(F42:F52)</f>
        <v>53659000</v>
      </c>
      <c r="G53" s="97">
        <f t="shared" si="33"/>
        <v>53659000</v>
      </c>
      <c r="H53" s="96">
        <f t="shared" si="33"/>
        <v>4766000</v>
      </c>
      <c r="I53" s="97">
        <f t="shared" si="33"/>
        <v>4657607</v>
      </c>
      <c r="J53" s="96">
        <f t="shared" si="33"/>
        <v>20320000</v>
      </c>
      <c r="K53" s="97">
        <f t="shared" si="33"/>
        <v>16006188</v>
      </c>
      <c r="L53" s="96">
        <f t="shared" si="33"/>
        <v>5594000</v>
      </c>
      <c r="M53" s="97">
        <f t="shared" si="33"/>
        <v>9907839</v>
      </c>
      <c r="N53" s="96">
        <f t="shared" si="33"/>
        <v>0</v>
      </c>
      <c r="O53" s="97">
        <f t="shared" si="33"/>
        <v>0</v>
      </c>
      <c r="P53" s="96">
        <f t="shared" si="27"/>
        <v>30680000</v>
      </c>
      <c r="Q53" s="97">
        <f t="shared" si="28"/>
        <v>30571634</v>
      </c>
      <c r="R53" s="52">
        <f t="shared" si="29"/>
        <v>-72.470472440944874</v>
      </c>
      <c r="S53" s="53">
        <f t="shared" si="30"/>
        <v>-38.099946095847429</v>
      </c>
      <c r="T53" s="52">
        <f>IF((+$E43+$E45+$E47+$E48+$E51) =0,0,(P53   /(+$E43+$E45+$E47+$E48+$E51) )*100)</f>
        <v>57.175869844760427</v>
      </c>
      <c r="U53" s="54">
        <f>IF((+$E43+$E45+$E47+$E48+$E51) =0,0,(Q53   /(+$E43+$E45+$E47+$E48+$E51) )*100)</f>
        <v>56.973916770718802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200707000</v>
      </c>
      <c r="C67" s="104">
        <f>SUM(C9:C14,C17:C23,C26:C29,C32,C35:C39,C42:C52,C55:C58,C61:C65)</f>
        <v>-3804000</v>
      </c>
      <c r="D67" s="104"/>
      <c r="E67" s="104">
        <f t="shared" si="35"/>
        <v>196903000</v>
      </c>
      <c r="F67" s="105">
        <f t="shared" ref="F67:O67" si="43">SUM(F9:F14,F17:F23,F26:F29,F32,F35:F39,F42:F52,F55:F58,F61:F65)</f>
        <v>196903000</v>
      </c>
      <c r="G67" s="106">
        <f t="shared" si="43"/>
        <v>128510000</v>
      </c>
      <c r="H67" s="105">
        <f t="shared" si="43"/>
        <v>7544000</v>
      </c>
      <c r="I67" s="106">
        <f t="shared" si="43"/>
        <v>9717930</v>
      </c>
      <c r="J67" s="105">
        <f t="shared" si="43"/>
        <v>32626000</v>
      </c>
      <c r="K67" s="106">
        <f t="shared" si="43"/>
        <v>24226904</v>
      </c>
      <c r="L67" s="105">
        <f t="shared" si="43"/>
        <v>8867000</v>
      </c>
      <c r="M67" s="106">
        <f t="shared" si="43"/>
        <v>15723707</v>
      </c>
      <c r="N67" s="105">
        <f t="shared" si="43"/>
        <v>0</v>
      </c>
      <c r="O67" s="106">
        <f t="shared" si="43"/>
        <v>0</v>
      </c>
      <c r="P67" s="105">
        <f t="shared" si="36"/>
        <v>49037000</v>
      </c>
      <c r="Q67" s="106">
        <f t="shared" si="37"/>
        <v>49668541</v>
      </c>
      <c r="R67" s="61">
        <f t="shared" si="38"/>
        <v>-72.822288971985543</v>
      </c>
      <c r="S67" s="62">
        <f t="shared" si="39"/>
        <v>-35.098157816615775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38.1581199906622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38.649553342152359</v>
      </c>
      <c r="V67" s="105">
        <f>SUM(V9:V14,V17:V23,V26:V29,V32,V35:V39,V42:V52,V55:V58,V61:V65)</f>
        <v>1774000</v>
      </c>
      <c r="W67" s="106">
        <f>SUM(W9:W14,W17:W23,W26:W29,W32,W35:W39,W42:W52,W55:W58,W61:W65)</f>
        <v>152000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245759000</v>
      </c>
      <c r="C69" s="92">
        <v>-16437000</v>
      </c>
      <c r="D69" s="92"/>
      <c r="E69" s="92">
        <f>$B69      +$C69      +$D69</f>
        <v>229322000</v>
      </c>
      <c r="F69" s="93">
        <v>229322000</v>
      </c>
      <c r="G69" s="94">
        <v>229322000</v>
      </c>
      <c r="H69" s="93">
        <v>52899000</v>
      </c>
      <c r="I69" s="94">
        <v>63197256</v>
      </c>
      <c r="J69" s="93">
        <v>77348000</v>
      </c>
      <c r="K69" s="94">
        <v>89577086</v>
      </c>
      <c r="L69" s="93">
        <v>23596000</v>
      </c>
      <c r="M69" s="94">
        <v>7554107</v>
      </c>
      <c r="N69" s="93"/>
      <c r="O69" s="94"/>
      <c r="P69" s="93">
        <f>$H69      +$J69      +$L69      +$N69</f>
        <v>153843000</v>
      </c>
      <c r="Q69" s="94">
        <f>$I69      +$K69      +$M69      +$O69</f>
        <v>160328449</v>
      </c>
      <c r="R69" s="48">
        <f>IF(($J69      =0),0,((($L69      -$J69      )/$J69      )*100))</f>
        <v>-69.493716708900038</v>
      </c>
      <c r="S69" s="49">
        <f>IF(($K69      =0),0,((($M69      -$K69      )/$K69      )*100))</f>
        <v>-91.566920361754129</v>
      </c>
      <c r="T69" s="48">
        <f>IF(($E69      =0),0,(($P69      /$E69      )*100))</f>
        <v>67.086018785812087</v>
      </c>
      <c r="U69" s="50">
        <f>IF(($E69      =0),0,(($Q69      /$E69      )*100))</f>
        <v>69.914115959218918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245759000</v>
      </c>
      <c r="C71" s="101">
        <f>SUM(C69:C70)</f>
        <v>-16437000</v>
      </c>
      <c r="D71" s="101"/>
      <c r="E71" s="101">
        <f>$B71      +$C71      +$D71</f>
        <v>229322000</v>
      </c>
      <c r="F71" s="102">
        <f t="shared" ref="F71:O71" si="44">SUM(F69:F70)</f>
        <v>229322000</v>
      </c>
      <c r="G71" s="103">
        <f t="shared" si="44"/>
        <v>229322000</v>
      </c>
      <c r="H71" s="102">
        <f t="shared" si="44"/>
        <v>52899000</v>
      </c>
      <c r="I71" s="103">
        <f t="shared" si="44"/>
        <v>63197256</v>
      </c>
      <c r="J71" s="102">
        <f t="shared" si="44"/>
        <v>77348000</v>
      </c>
      <c r="K71" s="103">
        <f t="shared" si="44"/>
        <v>89577086</v>
      </c>
      <c r="L71" s="102">
        <f t="shared" si="44"/>
        <v>23596000</v>
      </c>
      <c r="M71" s="103">
        <f t="shared" si="44"/>
        <v>7554107</v>
      </c>
      <c r="N71" s="102">
        <f t="shared" si="44"/>
        <v>0</v>
      </c>
      <c r="O71" s="103">
        <f t="shared" si="44"/>
        <v>0</v>
      </c>
      <c r="P71" s="102">
        <f>$H71      +$J71      +$L71      +$N71</f>
        <v>153843000</v>
      </c>
      <c r="Q71" s="103">
        <f>$I71      +$K71      +$M71      +$O71</f>
        <v>160328449</v>
      </c>
      <c r="R71" s="57">
        <f>IF(($J71      =0),0,((($L71      -$J71      )/$J71      )*100))</f>
        <v>-69.493716708900038</v>
      </c>
      <c r="S71" s="58">
        <f>IF(($K71      =0),0,((($M71      -$K71      )/$K71      )*100))</f>
        <v>-91.566920361754129</v>
      </c>
      <c r="T71" s="57">
        <f>IF(($E69      =0),0,(($P69      /$E69      )*100))</f>
        <v>67.086018785812087</v>
      </c>
      <c r="U71" s="59">
        <f>IF($E69   =0,0,($Q69   /$E69 )*100)</f>
        <v>69.914115959218918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245759000</v>
      </c>
      <c r="C72" s="104">
        <f>SUM(C69:C70)</f>
        <v>-16437000</v>
      </c>
      <c r="D72" s="104"/>
      <c r="E72" s="104">
        <f>$B72      +$C72      +$D72</f>
        <v>229322000</v>
      </c>
      <c r="F72" s="105">
        <f t="shared" ref="F72:O72" si="45">SUM(F69:F70)</f>
        <v>229322000</v>
      </c>
      <c r="G72" s="106">
        <f t="shared" si="45"/>
        <v>229322000</v>
      </c>
      <c r="H72" s="105">
        <f t="shared" si="45"/>
        <v>52899000</v>
      </c>
      <c r="I72" s="106">
        <f t="shared" si="45"/>
        <v>63197256</v>
      </c>
      <c r="J72" s="105">
        <f t="shared" si="45"/>
        <v>77348000</v>
      </c>
      <c r="K72" s="106">
        <f t="shared" si="45"/>
        <v>89577086</v>
      </c>
      <c r="L72" s="105">
        <f t="shared" si="45"/>
        <v>23596000</v>
      </c>
      <c r="M72" s="106">
        <f t="shared" si="45"/>
        <v>7554107</v>
      </c>
      <c r="N72" s="105">
        <f t="shared" si="45"/>
        <v>0</v>
      </c>
      <c r="O72" s="106">
        <f t="shared" si="45"/>
        <v>0</v>
      </c>
      <c r="P72" s="105">
        <f>$H72      +$J72      +$L72      +$N72</f>
        <v>153843000</v>
      </c>
      <c r="Q72" s="106">
        <f>$I72      +$K72      +$M72      +$O72</f>
        <v>160328449</v>
      </c>
      <c r="R72" s="61">
        <f>IF(($J72      =0),0,((($L72      -$J72      )/$J72      )*100))</f>
        <v>-69.493716708900038</v>
      </c>
      <c r="S72" s="62">
        <f>IF(($K72      =0),0,((($M72      -$K72      )/$K72      )*100))</f>
        <v>-91.566920361754129</v>
      </c>
      <c r="T72" s="61">
        <f>IF(($E69      =0),0,(($P69      /$E69      )*100))</f>
        <v>67.086018785812087</v>
      </c>
      <c r="U72" s="65">
        <f>IF($E69   =0,0,($Q69   /$E69 )*100)</f>
        <v>69.914115959218918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446466000</v>
      </c>
      <c r="C73" s="104">
        <f>SUM(C9:C14,C17:C23,C26:C29,C32,C35:C39,C42:C52,C55:C58,C61:C65,C69:C70)</f>
        <v>-20241000</v>
      </c>
      <c r="D73" s="104"/>
      <c r="E73" s="104">
        <f>$B73      +$C73      +$D73</f>
        <v>426225000</v>
      </c>
      <c r="F73" s="105">
        <f t="shared" ref="F73:O73" si="46">SUM(F9:F14,F17:F23,F26:F29,F32,F35:F39,F42:F52,F55:F58,F61:F65,F69:F70)</f>
        <v>426225000</v>
      </c>
      <c r="G73" s="106">
        <f t="shared" si="46"/>
        <v>357832000</v>
      </c>
      <c r="H73" s="105">
        <f t="shared" si="46"/>
        <v>60443000</v>
      </c>
      <c r="I73" s="106">
        <f t="shared" si="46"/>
        <v>72915186</v>
      </c>
      <c r="J73" s="105">
        <f t="shared" si="46"/>
        <v>109974000</v>
      </c>
      <c r="K73" s="106">
        <f t="shared" si="46"/>
        <v>113803990</v>
      </c>
      <c r="L73" s="105">
        <f t="shared" si="46"/>
        <v>32463000</v>
      </c>
      <c r="M73" s="106">
        <f t="shared" si="46"/>
        <v>23277814</v>
      </c>
      <c r="N73" s="105">
        <f t="shared" si="46"/>
        <v>0</v>
      </c>
      <c r="O73" s="106">
        <f t="shared" si="46"/>
        <v>0</v>
      </c>
      <c r="P73" s="105">
        <f>$H73      +$J73      +$L73      +$N73</f>
        <v>202880000</v>
      </c>
      <c r="Q73" s="106">
        <f>$I73      +$K73      +$M73      +$O73</f>
        <v>209996990</v>
      </c>
      <c r="R73" s="61">
        <f>IF(($J73      =0),0,((($L73      -$J73      )/$J73      )*100))</f>
        <v>-70.481204648371431</v>
      </c>
      <c r="S73" s="62">
        <f>IF(($K73      =0),0,((($M73      -$K73      )/$K73      )*100))</f>
        <v>-79.545696069180011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56.696997473674791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58.685916854836904</v>
      </c>
      <c r="V73" s="105">
        <f>SUM(V9:V14,V17:V23,V26:V29,V32,V35:V39,V42:V52,V55:V58,V61:V65,V69:V70)</f>
        <v>1774000</v>
      </c>
      <c r="W73" s="106">
        <f>SUM(W9:W14,W17:W23,W26:W29,W32,W35:W39,W42:W52,W55:W58,W61:W65,W69:W70)</f>
        <v>152000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cSJgjTNmE3bTnDXETFG2jSoKLNQLvLZt0+/eyLfbKiRofkbQ9y8BvYr5hJhvUpzaGWw/q4jYuW4W1zqhhMtDTA==" saltValue="9ona+7f+a+D21ZFAnPnZE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451000</v>
      </c>
      <c r="I10" s="94">
        <v>-2256485</v>
      </c>
      <c r="J10" s="93">
        <v>1757000</v>
      </c>
      <c r="K10" s="94">
        <v>1757275</v>
      </c>
      <c r="L10" s="93">
        <v>791000</v>
      </c>
      <c r="M10" s="94">
        <v>3499210</v>
      </c>
      <c r="N10" s="93"/>
      <c r="O10" s="94"/>
      <c r="P10" s="93">
        <f t="shared" ref="P10:P15" si="1">$H10      +$J10      +$L10      +$N10</f>
        <v>2999000</v>
      </c>
      <c r="Q10" s="94">
        <f t="shared" ref="Q10:Q15" si="2">$I10      +$K10      +$M10      +$O10</f>
        <v>3000000</v>
      </c>
      <c r="R10" s="48">
        <f t="shared" ref="R10:R15" si="3">IF(($J10      =0),0,((($L10      -$J10      )/$J10      )*100))</f>
        <v>-54.980079681274894</v>
      </c>
      <c r="S10" s="49">
        <f t="shared" ref="S10:S15" si="4">IF(($K10      =0),0,((($M10      -$K10      )/$K10      )*100))</f>
        <v>99.127057518032174</v>
      </c>
      <c r="T10" s="48">
        <f t="shared" ref="T10:T14" si="5">IF(($E10      =0),0,(($P10      /$E10      )*100))</f>
        <v>99.966666666666669</v>
      </c>
      <c r="U10" s="50">
        <f t="shared" ref="U10:U14" si="6">IF(($E10      =0),0,(($Q10      /$E10      )*100))</f>
        <v>100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451000</v>
      </c>
      <c r="I15" s="97">
        <f t="shared" si="7"/>
        <v>-2256485</v>
      </c>
      <c r="J15" s="96">
        <f t="shared" si="7"/>
        <v>1757000</v>
      </c>
      <c r="K15" s="97">
        <f t="shared" si="7"/>
        <v>1757275</v>
      </c>
      <c r="L15" s="96">
        <f t="shared" si="7"/>
        <v>791000</v>
      </c>
      <c r="M15" s="97">
        <f t="shared" si="7"/>
        <v>3499210</v>
      </c>
      <c r="N15" s="96">
        <f t="shared" si="7"/>
        <v>0</v>
      </c>
      <c r="O15" s="97">
        <f t="shared" si="7"/>
        <v>0</v>
      </c>
      <c r="P15" s="96">
        <f t="shared" si="1"/>
        <v>2999000</v>
      </c>
      <c r="Q15" s="97">
        <f t="shared" si="2"/>
        <v>3000000</v>
      </c>
      <c r="R15" s="52">
        <f t="shared" si="3"/>
        <v>-54.980079681274894</v>
      </c>
      <c r="S15" s="53">
        <f t="shared" si="4"/>
        <v>99.127057518032174</v>
      </c>
      <c r="T15" s="52">
        <f>IF((SUM($E9:$E13))=0,0,(P15/(SUM($E9:$E13))*100))</f>
        <v>99.966666666666669</v>
      </c>
      <c r="U15" s="54">
        <f>IF((SUM($E9:$E13))=0,0,(Q15/(SUM($E9:$E13))*100))</f>
        <v>100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1456000</v>
      </c>
      <c r="C32" s="92"/>
      <c r="D32" s="92"/>
      <c r="E32" s="92">
        <f>$B32      +$C32      +$D32</f>
        <v>1456000</v>
      </c>
      <c r="F32" s="93">
        <v>1456000</v>
      </c>
      <c r="G32" s="94">
        <v>1456000</v>
      </c>
      <c r="H32" s="93">
        <v>1019000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1019000</v>
      </c>
      <c r="Q32" s="94">
        <f>$I32      +$K32      +$M32      +$O32</f>
        <v>0</v>
      </c>
      <c r="R32" s="48">
        <f>IF(($J32      =0),0,((($L32      -$J32      )/$J32      )*100))</f>
        <v>0</v>
      </c>
      <c r="S32" s="49">
        <f>IF(($K32      =0),0,((($M32      -$K32      )/$K32      )*100))</f>
        <v>0</v>
      </c>
      <c r="T32" s="48">
        <f>IF(($E32      =0),0,(($P32      /$E32      )*100))</f>
        <v>69.986263736263737</v>
      </c>
      <c r="U32" s="50">
        <f>IF(($E32      =0),0,(($Q32      /$E32      )*100))</f>
        <v>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1456000</v>
      </c>
      <c r="C33" s="95">
        <f>C32</f>
        <v>0</v>
      </c>
      <c r="D33" s="95"/>
      <c r="E33" s="95">
        <f>$B33      +$C33      +$D33</f>
        <v>1456000</v>
      </c>
      <c r="F33" s="96">
        <f t="shared" ref="F33:O33" si="17">F32</f>
        <v>1456000</v>
      </c>
      <c r="G33" s="97">
        <f t="shared" si="17"/>
        <v>1456000</v>
      </c>
      <c r="H33" s="96">
        <f t="shared" si="17"/>
        <v>1019000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1019000</v>
      </c>
      <c r="Q33" s="97">
        <f>$I33      +$K33      +$M33      +$O33</f>
        <v>0</v>
      </c>
      <c r="R33" s="52">
        <f>IF(($J33      =0),0,((($L33      -$J33      )/$J33      )*100))</f>
        <v>0</v>
      </c>
      <c r="S33" s="53">
        <f>IF(($K33      =0),0,((($M33      -$K33      )/$K33      )*100))</f>
        <v>0</v>
      </c>
      <c r="T33" s="52">
        <f>IF($E33   =0,0,($P33   /$E33   )*100)</f>
        <v>69.986263736263737</v>
      </c>
      <c r="U33" s="54">
        <f>IF($E33   =0,0,($Q33   /$E33   )*100)</f>
        <v>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22555000</v>
      </c>
      <c r="C35" s="92">
        <v>7500000</v>
      </c>
      <c r="D35" s="92"/>
      <c r="E35" s="92">
        <f t="shared" ref="E35:E40" si="18">$B35      +$C35      +$D35</f>
        <v>30055000</v>
      </c>
      <c r="F35" s="93">
        <v>30055000</v>
      </c>
      <c r="G35" s="94">
        <v>30055000</v>
      </c>
      <c r="H35" s="93">
        <v>20401000</v>
      </c>
      <c r="I35" s="94">
        <v>17892335</v>
      </c>
      <c r="J35" s="93">
        <v>1092000</v>
      </c>
      <c r="K35" s="94">
        <v>1852407</v>
      </c>
      <c r="L35" s="93"/>
      <c r="M35" s="94">
        <v>1024255</v>
      </c>
      <c r="N35" s="93"/>
      <c r="O35" s="94"/>
      <c r="P35" s="93">
        <f t="shared" ref="P35:P40" si="19">$H35      +$J35      +$L35      +$N35</f>
        <v>21493000</v>
      </c>
      <c r="Q35" s="94">
        <f t="shared" ref="Q35:Q40" si="20">$I35      +$K35      +$M35      +$O35</f>
        <v>20768997</v>
      </c>
      <c r="R35" s="48">
        <f t="shared" ref="R35:R40" si="21">IF(($J35      =0),0,((($L35      -$J35      )/$J35      )*100))</f>
        <v>-100</v>
      </c>
      <c r="S35" s="49">
        <f t="shared" ref="S35:S40" si="22">IF(($K35      =0),0,((($M35      -$K35      )/$K35      )*100))</f>
        <v>-44.706805793759145</v>
      </c>
      <c r="T35" s="48">
        <f t="shared" ref="T35:T39" si="23">IF(($E35      =0),0,(($P35      /$E35      )*100))</f>
        <v>71.512227582764936</v>
      </c>
      <c r="U35" s="50">
        <f t="shared" ref="U35:U39" si="24">IF(($E35      =0),0,(($Q35      /$E35      )*100))</f>
        <v>69.103300615538174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476000</v>
      </c>
      <c r="C36" s="92">
        <v>-476000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23031000</v>
      </c>
      <c r="C40" s="95">
        <f>SUM(C35:C39)</f>
        <v>7024000</v>
      </c>
      <c r="D40" s="95"/>
      <c r="E40" s="95">
        <f t="shared" si="18"/>
        <v>30055000</v>
      </c>
      <c r="F40" s="96">
        <f t="shared" ref="F40:O40" si="25">SUM(F35:F39)</f>
        <v>30055000</v>
      </c>
      <c r="G40" s="97">
        <f t="shared" si="25"/>
        <v>30055000</v>
      </c>
      <c r="H40" s="96">
        <f t="shared" si="25"/>
        <v>20401000</v>
      </c>
      <c r="I40" s="97">
        <f t="shared" si="25"/>
        <v>17892335</v>
      </c>
      <c r="J40" s="96">
        <f t="shared" si="25"/>
        <v>1092000</v>
      </c>
      <c r="K40" s="97">
        <f t="shared" si="25"/>
        <v>1852407</v>
      </c>
      <c r="L40" s="96">
        <f t="shared" si="25"/>
        <v>0</v>
      </c>
      <c r="M40" s="97">
        <f t="shared" si="25"/>
        <v>1024255</v>
      </c>
      <c r="N40" s="96">
        <f t="shared" si="25"/>
        <v>0</v>
      </c>
      <c r="O40" s="97">
        <f t="shared" si="25"/>
        <v>0</v>
      </c>
      <c r="P40" s="96">
        <f t="shared" si="19"/>
        <v>21493000</v>
      </c>
      <c r="Q40" s="97">
        <f t="shared" si="20"/>
        <v>20768997</v>
      </c>
      <c r="R40" s="52">
        <f t="shared" si="21"/>
        <v>-100</v>
      </c>
      <c r="S40" s="53">
        <f t="shared" si="22"/>
        <v>-44.706805793759145</v>
      </c>
      <c r="T40" s="52">
        <f>IF((+$E35+$E38) =0,0,(P40   /(+$E35+$E38) )*100)</f>
        <v>71.512227582764936</v>
      </c>
      <c r="U40" s="54">
        <f>IF((+$E35+$E38) =0,0,(Q40   /(+$E35+$E38) )*100)</f>
        <v>69.103300615538174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27487000</v>
      </c>
      <c r="C67" s="104">
        <f>SUM(C9:C14,C17:C23,C26:C29,C32,C35:C39,C42:C52,C55:C58,C61:C65)</f>
        <v>7024000</v>
      </c>
      <c r="D67" s="104"/>
      <c r="E67" s="104">
        <f t="shared" si="35"/>
        <v>34511000</v>
      </c>
      <c r="F67" s="105">
        <f t="shared" ref="F67:O67" si="43">SUM(F9:F14,F17:F23,F26:F29,F32,F35:F39,F42:F52,F55:F58,F61:F65)</f>
        <v>34511000</v>
      </c>
      <c r="G67" s="106">
        <f t="shared" si="43"/>
        <v>34511000</v>
      </c>
      <c r="H67" s="105">
        <f t="shared" si="43"/>
        <v>21871000</v>
      </c>
      <c r="I67" s="106">
        <f t="shared" si="43"/>
        <v>15635850</v>
      </c>
      <c r="J67" s="105">
        <f t="shared" si="43"/>
        <v>2849000</v>
      </c>
      <c r="K67" s="106">
        <f t="shared" si="43"/>
        <v>3609682</v>
      </c>
      <c r="L67" s="105">
        <f t="shared" si="43"/>
        <v>791000</v>
      </c>
      <c r="M67" s="106">
        <f t="shared" si="43"/>
        <v>4523465</v>
      </c>
      <c r="N67" s="105">
        <f t="shared" si="43"/>
        <v>0</v>
      </c>
      <c r="O67" s="106">
        <f t="shared" si="43"/>
        <v>0</v>
      </c>
      <c r="P67" s="105">
        <f t="shared" si="36"/>
        <v>25511000</v>
      </c>
      <c r="Q67" s="106">
        <f t="shared" si="37"/>
        <v>23768997</v>
      </c>
      <c r="R67" s="61">
        <f t="shared" si="38"/>
        <v>-72.235872235872236</v>
      </c>
      <c r="S67" s="62">
        <f t="shared" si="39"/>
        <v>25.314778420924611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73.921358407464282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68.87368375300629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18392000</v>
      </c>
      <c r="C69" s="92">
        <v>-1230000</v>
      </c>
      <c r="D69" s="92"/>
      <c r="E69" s="92">
        <f>$B69      +$C69      +$D69</f>
        <v>17162000</v>
      </c>
      <c r="F69" s="93">
        <v>17162000</v>
      </c>
      <c r="G69" s="94">
        <v>17162000</v>
      </c>
      <c r="H69" s="93">
        <v>2043000</v>
      </c>
      <c r="I69" s="94">
        <v>4441518</v>
      </c>
      <c r="J69" s="93">
        <v>6330000</v>
      </c>
      <c r="K69" s="94">
        <v>4214845</v>
      </c>
      <c r="L69" s="93">
        <v>2858000</v>
      </c>
      <c r="M69" s="94">
        <v>5442182</v>
      </c>
      <c r="N69" s="93"/>
      <c r="O69" s="94"/>
      <c r="P69" s="93">
        <f>$H69      +$J69      +$L69      +$N69</f>
        <v>11231000</v>
      </c>
      <c r="Q69" s="94">
        <f>$I69      +$K69      +$M69      +$O69</f>
        <v>14098545</v>
      </c>
      <c r="R69" s="48">
        <f>IF(($J69      =0),0,((($L69      -$J69      )/$J69      )*100))</f>
        <v>-54.849921011058456</v>
      </c>
      <c r="S69" s="49">
        <f>IF(($K69      =0),0,((($M69      -$K69      )/$K69      )*100))</f>
        <v>29.119386359403489</v>
      </c>
      <c r="T69" s="48">
        <f>IF(($E69      =0),0,(($P69      /$E69      )*100))</f>
        <v>65.441090781960142</v>
      </c>
      <c r="U69" s="50">
        <f>IF(($E69      =0),0,(($Q69      /$E69      )*100))</f>
        <v>82.149778580585007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18392000</v>
      </c>
      <c r="C71" s="101">
        <f>SUM(C69:C70)</f>
        <v>-1230000</v>
      </c>
      <c r="D71" s="101"/>
      <c r="E71" s="101">
        <f>$B71      +$C71      +$D71</f>
        <v>17162000</v>
      </c>
      <c r="F71" s="102">
        <f t="shared" ref="F71:O71" si="44">SUM(F69:F70)</f>
        <v>17162000</v>
      </c>
      <c r="G71" s="103">
        <f t="shared" si="44"/>
        <v>17162000</v>
      </c>
      <c r="H71" s="102">
        <f t="shared" si="44"/>
        <v>2043000</v>
      </c>
      <c r="I71" s="103">
        <f t="shared" si="44"/>
        <v>4441518</v>
      </c>
      <c r="J71" s="102">
        <f t="shared" si="44"/>
        <v>6330000</v>
      </c>
      <c r="K71" s="103">
        <f t="shared" si="44"/>
        <v>4214845</v>
      </c>
      <c r="L71" s="102">
        <f t="shared" si="44"/>
        <v>2858000</v>
      </c>
      <c r="M71" s="103">
        <f t="shared" si="44"/>
        <v>5442182</v>
      </c>
      <c r="N71" s="102">
        <f t="shared" si="44"/>
        <v>0</v>
      </c>
      <c r="O71" s="103">
        <f t="shared" si="44"/>
        <v>0</v>
      </c>
      <c r="P71" s="102">
        <f>$H71      +$J71      +$L71      +$N71</f>
        <v>11231000</v>
      </c>
      <c r="Q71" s="103">
        <f>$I71      +$K71      +$M71      +$O71</f>
        <v>14098545</v>
      </c>
      <c r="R71" s="57">
        <f>IF(($J71      =0),0,((($L71      -$J71      )/$J71      )*100))</f>
        <v>-54.849921011058456</v>
      </c>
      <c r="S71" s="58">
        <f>IF(($K71      =0),0,((($M71      -$K71      )/$K71      )*100))</f>
        <v>29.119386359403489</v>
      </c>
      <c r="T71" s="57">
        <f>IF(($E69      =0),0,(($P69      /$E69      )*100))</f>
        <v>65.441090781960142</v>
      </c>
      <c r="U71" s="59">
        <f>IF($E69   =0,0,($Q69   /$E69 )*100)</f>
        <v>82.149778580585007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18392000</v>
      </c>
      <c r="C72" s="104">
        <f>SUM(C69:C70)</f>
        <v>-1230000</v>
      </c>
      <c r="D72" s="104"/>
      <c r="E72" s="104">
        <f>$B72      +$C72      +$D72</f>
        <v>17162000</v>
      </c>
      <c r="F72" s="105">
        <f t="shared" ref="F72:O72" si="45">SUM(F69:F70)</f>
        <v>17162000</v>
      </c>
      <c r="G72" s="106">
        <f t="shared" si="45"/>
        <v>17162000</v>
      </c>
      <c r="H72" s="105">
        <f t="shared" si="45"/>
        <v>2043000</v>
      </c>
      <c r="I72" s="106">
        <f t="shared" si="45"/>
        <v>4441518</v>
      </c>
      <c r="J72" s="105">
        <f t="shared" si="45"/>
        <v>6330000</v>
      </c>
      <c r="K72" s="106">
        <f t="shared" si="45"/>
        <v>4214845</v>
      </c>
      <c r="L72" s="105">
        <f t="shared" si="45"/>
        <v>2858000</v>
      </c>
      <c r="M72" s="106">
        <f t="shared" si="45"/>
        <v>5442182</v>
      </c>
      <c r="N72" s="105">
        <f t="shared" si="45"/>
        <v>0</v>
      </c>
      <c r="O72" s="106">
        <f t="shared" si="45"/>
        <v>0</v>
      </c>
      <c r="P72" s="105">
        <f>$H72      +$J72      +$L72      +$N72</f>
        <v>11231000</v>
      </c>
      <c r="Q72" s="106">
        <f>$I72      +$K72      +$M72      +$O72</f>
        <v>14098545</v>
      </c>
      <c r="R72" s="61">
        <f>IF(($J72      =0),0,((($L72      -$J72      )/$J72      )*100))</f>
        <v>-54.849921011058456</v>
      </c>
      <c r="S72" s="62">
        <f>IF(($K72      =0),0,((($M72      -$K72      )/$K72      )*100))</f>
        <v>29.119386359403489</v>
      </c>
      <c r="T72" s="61">
        <f>IF(($E69      =0),0,(($P69      /$E69      )*100))</f>
        <v>65.441090781960142</v>
      </c>
      <c r="U72" s="65">
        <f>IF($E69   =0,0,($Q69   /$E69 )*100)</f>
        <v>82.149778580585007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45879000</v>
      </c>
      <c r="C73" s="104">
        <f>SUM(C9:C14,C17:C23,C26:C29,C32,C35:C39,C42:C52,C55:C58,C61:C65,C69:C70)</f>
        <v>5794000</v>
      </c>
      <c r="D73" s="104"/>
      <c r="E73" s="104">
        <f>$B73      +$C73      +$D73</f>
        <v>51673000</v>
      </c>
      <c r="F73" s="105">
        <f t="shared" ref="F73:O73" si="46">SUM(F9:F14,F17:F23,F26:F29,F32,F35:F39,F42:F52,F55:F58,F61:F65,F69:F70)</f>
        <v>51673000</v>
      </c>
      <c r="G73" s="106">
        <f t="shared" si="46"/>
        <v>51673000</v>
      </c>
      <c r="H73" s="105">
        <f t="shared" si="46"/>
        <v>23914000</v>
      </c>
      <c r="I73" s="106">
        <f t="shared" si="46"/>
        <v>20077368</v>
      </c>
      <c r="J73" s="105">
        <f t="shared" si="46"/>
        <v>9179000</v>
      </c>
      <c r="K73" s="106">
        <f t="shared" si="46"/>
        <v>7824527</v>
      </c>
      <c r="L73" s="105">
        <f t="shared" si="46"/>
        <v>3649000</v>
      </c>
      <c r="M73" s="106">
        <f t="shared" si="46"/>
        <v>9965647</v>
      </c>
      <c r="N73" s="105">
        <f t="shared" si="46"/>
        <v>0</v>
      </c>
      <c r="O73" s="106">
        <f t="shared" si="46"/>
        <v>0</v>
      </c>
      <c r="P73" s="105">
        <f>$H73      +$J73      +$L73      +$N73</f>
        <v>36742000</v>
      </c>
      <c r="Q73" s="106">
        <f>$I73      +$K73      +$M73      +$O73</f>
        <v>37867542</v>
      </c>
      <c r="R73" s="61">
        <f>IF(($J73      =0),0,((($L73      -$J73      )/$J73      )*100))</f>
        <v>-60.246214184551697</v>
      </c>
      <c r="S73" s="62">
        <f>IF(($K73      =0),0,((($M73      -$K73      )/$K73      )*100))</f>
        <v>27.36421000272604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71.104832310878024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73.283033692644125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UmpZ/c16+kr9nwhUXwkhWHj1X5+iGKiy4vX2WELIUNOTMZPCLvQBAeR4B1eM6OIh/e4CkAEdxt9AcM00u93uZQ==" saltValue="06izFlB+uIOMvl6Z6dD2R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673000</v>
      </c>
      <c r="I10" s="94">
        <v>818989</v>
      </c>
      <c r="J10" s="93">
        <v>228000</v>
      </c>
      <c r="K10" s="94">
        <v>119975</v>
      </c>
      <c r="L10" s="93">
        <v>673000</v>
      </c>
      <c r="M10" s="94">
        <v>708460</v>
      </c>
      <c r="N10" s="93"/>
      <c r="O10" s="94"/>
      <c r="P10" s="93">
        <f t="shared" ref="P10:P15" si="1">$H10      +$J10      +$L10      +$N10</f>
        <v>1574000</v>
      </c>
      <c r="Q10" s="94">
        <f t="shared" ref="Q10:Q15" si="2">$I10      +$K10      +$M10      +$O10</f>
        <v>1647424</v>
      </c>
      <c r="R10" s="48">
        <f t="shared" ref="R10:R15" si="3">IF(($J10      =0),0,((($L10      -$J10      )/$J10      )*100))</f>
        <v>195.17543859649123</v>
      </c>
      <c r="S10" s="49">
        <f t="shared" ref="S10:S15" si="4">IF(($K10      =0),0,((($M10      -$K10      )/$K10      )*100))</f>
        <v>490.50635549072723</v>
      </c>
      <c r="T10" s="48">
        <f t="shared" ref="T10:T14" si="5">IF(($E10      =0),0,(($P10      /$E10      )*100))</f>
        <v>80.717948717948715</v>
      </c>
      <c r="U10" s="50">
        <f t="shared" ref="U10:U14" si="6">IF(($E10      =0),0,(($Q10      /$E10      )*100))</f>
        <v>84.483282051282046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673000</v>
      </c>
      <c r="I15" s="97">
        <f t="shared" si="7"/>
        <v>818989</v>
      </c>
      <c r="J15" s="96">
        <f t="shared" si="7"/>
        <v>228000</v>
      </c>
      <c r="K15" s="97">
        <f t="shared" si="7"/>
        <v>119975</v>
      </c>
      <c r="L15" s="96">
        <f t="shared" si="7"/>
        <v>673000</v>
      </c>
      <c r="M15" s="97">
        <f t="shared" si="7"/>
        <v>708460</v>
      </c>
      <c r="N15" s="96">
        <f t="shared" si="7"/>
        <v>0</v>
      </c>
      <c r="O15" s="97">
        <f t="shared" si="7"/>
        <v>0</v>
      </c>
      <c r="P15" s="96">
        <f t="shared" si="1"/>
        <v>1574000</v>
      </c>
      <c r="Q15" s="97">
        <f t="shared" si="2"/>
        <v>1647424</v>
      </c>
      <c r="R15" s="52">
        <f t="shared" si="3"/>
        <v>195.17543859649123</v>
      </c>
      <c r="S15" s="53">
        <f t="shared" si="4"/>
        <v>490.50635549072723</v>
      </c>
      <c r="T15" s="52">
        <f>IF((SUM($E9:$E13))=0,0,(P15/(SUM($E9:$E13))*100))</f>
        <v>80.717948717948715</v>
      </c>
      <c r="U15" s="54">
        <f>IF((SUM($E9:$E13))=0,0,(Q15/(SUM($E9:$E13))*100))</f>
        <v>84.483282051282046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1125000</v>
      </c>
      <c r="C32" s="92"/>
      <c r="D32" s="92"/>
      <c r="E32" s="92">
        <f>$B32      +$C32      +$D32</f>
        <v>1125000</v>
      </c>
      <c r="F32" s="93">
        <v>1125000</v>
      </c>
      <c r="G32" s="94">
        <v>1125000</v>
      </c>
      <c r="H32" s="93">
        <v>325000</v>
      </c>
      <c r="I32" s="94">
        <v>324743</v>
      </c>
      <c r="J32" s="93">
        <v>462000</v>
      </c>
      <c r="K32" s="94">
        <v>656648</v>
      </c>
      <c r="L32" s="93">
        <v>143000</v>
      </c>
      <c r="M32" s="94">
        <v>143862</v>
      </c>
      <c r="N32" s="93"/>
      <c r="O32" s="94"/>
      <c r="P32" s="93">
        <f>$H32      +$J32      +$L32      +$N32</f>
        <v>930000</v>
      </c>
      <c r="Q32" s="94">
        <f>$I32      +$K32      +$M32      +$O32</f>
        <v>1125253</v>
      </c>
      <c r="R32" s="48">
        <f>IF(($J32      =0),0,((($L32      -$J32      )/$J32      )*100))</f>
        <v>-69.047619047619051</v>
      </c>
      <c r="S32" s="49">
        <f>IF(($K32      =0),0,((($M32      -$K32      )/$K32      )*100))</f>
        <v>-78.091458437397208</v>
      </c>
      <c r="T32" s="48">
        <f>IF(($E32      =0),0,(($P32      /$E32      )*100))</f>
        <v>82.666666666666671</v>
      </c>
      <c r="U32" s="50">
        <f>IF(($E32      =0),0,(($Q32      /$E32      )*100))</f>
        <v>100.02248888888889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1125000</v>
      </c>
      <c r="C33" s="95">
        <f>C32</f>
        <v>0</v>
      </c>
      <c r="D33" s="95"/>
      <c r="E33" s="95">
        <f>$B33      +$C33      +$D33</f>
        <v>1125000</v>
      </c>
      <c r="F33" s="96">
        <f t="shared" ref="F33:O33" si="17">F32</f>
        <v>1125000</v>
      </c>
      <c r="G33" s="97">
        <f t="shared" si="17"/>
        <v>1125000</v>
      </c>
      <c r="H33" s="96">
        <f t="shared" si="17"/>
        <v>325000</v>
      </c>
      <c r="I33" s="97">
        <f t="shared" si="17"/>
        <v>324743</v>
      </c>
      <c r="J33" s="96">
        <f t="shared" si="17"/>
        <v>462000</v>
      </c>
      <c r="K33" s="97">
        <f t="shared" si="17"/>
        <v>656648</v>
      </c>
      <c r="L33" s="96">
        <f t="shared" si="17"/>
        <v>143000</v>
      </c>
      <c r="M33" s="97">
        <f t="shared" si="17"/>
        <v>143862</v>
      </c>
      <c r="N33" s="96">
        <f t="shared" si="17"/>
        <v>0</v>
      </c>
      <c r="O33" s="97">
        <f t="shared" si="17"/>
        <v>0</v>
      </c>
      <c r="P33" s="96">
        <f>$H33      +$J33      +$L33      +$N33</f>
        <v>930000</v>
      </c>
      <c r="Q33" s="97">
        <f>$I33      +$K33      +$M33      +$O33</f>
        <v>1125253</v>
      </c>
      <c r="R33" s="52">
        <f>IF(($J33      =0),0,((($L33      -$J33      )/$J33      )*100))</f>
        <v>-69.047619047619051</v>
      </c>
      <c r="S33" s="53">
        <f>IF(($K33      =0),0,((($M33      -$K33      )/$K33      )*100))</f>
        <v>-78.091458437397208</v>
      </c>
      <c r="T33" s="52">
        <f>IF($E33   =0,0,($P33   /$E33   )*100)</f>
        <v>82.666666666666671</v>
      </c>
      <c r="U33" s="54">
        <f>IF($E33   =0,0,($Q33   /$E33   )*100)</f>
        <v>100.02248888888889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9920000</v>
      </c>
      <c r="C35" s="92">
        <v>-1920000</v>
      </c>
      <c r="D35" s="92"/>
      <c r="E35" s="92">
        <f t="shared" ref="E35:E40" si="18">$B35      +$C35      +$D35</f>
        <v>8000000</v>
      </c>
      <c r="F35" s="93">
        <v>8000000</v>
      </c>
      <c r="G35" s="94">
        <v>8000000</v>
      </c>
      <c r="H35" s="93">
        <v>69000</v>
      </c>
      <c r="I35" s="94">
        <v>69440</v>
      </c>
      <c r="J35" s="93">
        <v>2207000</v>
      </c>
      <c r="K35" s="94">
        <v>2207000</v>
      </c>
      <c r="L35" s="93">
        <v>5724000</v>
      </c>
      <c r="M35" s="94">
        <v>1755038</v>
      </c>
      <c r="N35" s="93"/>
      <c r="O35" s="94"/>
      <c r="P35" s="93">
        <f t="shared" ref="P35:P40" si="19">$H35      +$J35      +$L35      +$N35</f>
        <v>8000000</v>
      </c>
      <c r="Q35" s="94">
        <f t="shared" ref="Q35:Q40" si="20">$I35      +$K35      +$M35      +$O35</f>
        <v>4031478</v>
      </c>
      <c r="R35" s="48">
        <f t="shared" ref="R35:R40" si="21">IF(($J35      =0),0,((($L35      -$J35      )/$J35      )*100))</f>
        <v>159.35659265971907</v>
      </c>
      <c r="S35" s="49">
        <f t="shared" ref="S35:S40" si="22">IF(($K35      =0),0,((($M35      -$K35      )/$K35      )*100))</f>
        <v>-20.478568192115993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50.393474999999995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1906000</v>
      </c>
      <c r="C36" s="92">
        <v>-1906000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11826000</v>
      </c>
      <c r="C40" s="95">
        <f>SUM(C35:C39)</f>
        <v>-3826000</v>
      </c>
      <c r="D40" s="95"/>
      <c r="E40" s="95">
        <f t="shared" si="18"/>
        <v>8000000</v>
      </c>
      <c r="F40" s="96">
        <f t="shared" ref="F40:O40" si="25">SUM(F35:F39)</f>
        <v>8000000</v>
      </c>
      <c r="G40" s="97">
        <f t="shared" si="25"/>
        <v>8000000</v>
      </c>
      <c r="H40" s="96">
        <f t="shared" si="25"/>
        <v>69000</v>
      </c>
      <c r="I40" s="97">
        <f t="shared" si="25"/>
        <v>69440</v>
      </c>
      <c r="J40" s="96">
        <f t="shared" si="25"/>
        <v>2207000</v>
      </c>
      <c r="K40" s="97">
        <f t="shared" si="25"/>
        <v>2207000</v>
      </c>
      <c r="L40" s="96">
        <f t="shared" si="25"/>
        <v>5724000</v>
      </c>
      <c r="M40" s="97">
        <f t="shared" si="25"/>
        <v>1755038</v>
      </c>
      <c r="N40" s="96">
        <f t="shared" si="25"/>
        <v>0</v>
      </c>
      <c r="O40" s="97">
        <f t="shared" si="25"/>
        <v>0</v>
      </c>
      <c r="P40" s="96">
        <f t="shared" si="19"/>
        <v>8000000</v>
      </c>
      <c r="Q40" s="97">
        <f t="shared" si="20"/>
        <v>4031478</v>
      </c>
      <c r="R40" s="52">
        <f t="shared" si="21"/>
        <v>159.35659265971907</v>
      </c>
      <c r="S40" s="53">
        <f t="shared" si="22"/>
        <v>-20.478568192115993</v>
      </c>
      <c r="T40" s="52">
        <f>IF((+$E35+$E38) =0,0,(P40   /(+$E35+$E38) )*100)</f>
        <v>100</v>
      </c>
      <c r="U40" s="54">
        <f>IF((+$E35+$E38) =0,0,(Q40   /(+$E35+$E38) )*100)</f>
        <v>50.393474999999995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14901000</v>
      </c>
      <c r="C67" s="104">
        <f>SUM(C9:C14,C17:C23,C26:C29,C32,C35:C39,C42:C52,C55:C58,C61:C65)</f>
        <v>-3826000</v>
      </c>
      <c r="D67" s="104"/>
      <c r="E67" s="104">
        <f t="shared" si="35"/>
        <v>11075000</v>
      </c>
      <c r="F67" s="105">
        <f t="shared" ref="F67:O67" si="43">SUM(F9:F14,F17:F23,F26:F29,F32,F35:F39,F42:F52,F55:F58,F61:F65)</f>
        <v>11075000</v>
      </c>
      <c r="G67" s="106">
        <f t="shared" si="43"/>
        <v>11075000</v>
      </c>
      <c r="H67" s="105">
        <f t="shared" si="43"/>
        <v>1067000</v>
      </c>
      <c r="I67" s="106">
        <f t="shared" si="43"/>
        <v>1213172</v>
      </c>
      <c r="J67" s="105">
        <f t="shared" si="43"/>
        <v>2897000</v>
      </c>
      <c r="K67" s="106">
        <f t="shared" si="43"/>
        <v>2983623</v>
      </c>
      <c r="L67" s="105">
        <f t="shared" si="43"/>
        <v>6540000</v>
      </c>
      <c r="M67" s="106">
        <f t="shared" si="43"/>
        <v>2607360</v>
      </c>
      <c r="N67" s="105">
        <f t="shared" si="43"/>
        <v>0</v>
      </c>
      <c r="O67" s="106">
        <f t="shared" si="43"/>
        <v>0</v>
      </c>
      <c r="P67" s="105">
        <f t="shared" si="36"/>
        <v>10504000</v>
      </c>
      <c r="Q67" s="106">
        <f t="shared" si="37"/>
        <v>6804155</v>
      </c>
      <c r="R67" s="61">
        <f t="shared" si="38"/>
        <v>125.75077666551606</v>
      </c>
      <c r="S67" s="62">
        <f t="shared" si="39"/>
        <v>-12.610943138593584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94.844243792325059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61.437065462753949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21252000</v>
      </c>
      <c r="C69" s="92">
        <v>1079000</v>
      </c>
      <c r="D69" s="92"/>
      <c r="E69" s="92">
        <f>$B69      +$C69      +$D69</f>
        <v>22331000</v>
      </c>
      <c r="F69" s="93">
        <v>22331000</v>
      </c>
      <c r="G69" s="94">
        <v>22331000</v>
      </c>
      <c r="H69" s="93">
        <v>5385000</v>
      </c>
      <c r="I69" s="94">
        <v>9299283</v>
      </c>
      <c r="J69" s="93">
        <v>9424000</v>
      </c>
      <c r="K69" s="94">
        <v>6756320</v>
      </c>
      <c r="L69" s="93">
        <v>2701000</v>
      </c>
      <c r="M69" s="94">
        <v>1280464</v>
      </c>
      <c r="N69" s="93"/>
      <c r="O69" s="94"/>
      <c r="P69" s="93">
        <f>$H69      +$J69      +$L69      +$N69</f>
        <v>17510000</v>
      </c>
      <c r="Q69" s="94">
        <f>$I69      +$K69      +$M69      +$O69</f>
        <v>17336067</v>
      </c>
      <c r="R69" s="48">
        <f>IF(($J69      =0),0,((($L69      -$J69      )/$J69      )*100))</f>
        <v>-71.339134125636676</v>
      </c>
      <c r="S69" s="49">
        <f>IF(($K69      =0),0,((($M69      -$K69      )/$K69      )*100))</f>
        <v>-81.047907736756102</v>
      </c>
      <c r="T69" s="48">
        <f>IF(($E69      =0),0,(($P69      /$E69      )*100))</f>
        <v>78.411177287179257</v>
      </c>
      <c r="U69" s="50">
        <f>IF(($E69      =0),0,(($Q69      /$E69      )*100))</f>
        <v>77.632291433433338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21252000</v>
      </c>
      <c r="C71" s="101">
        <f>SUM(C69:C70)</f>
        <v>1079000</v>
      </c>
      <c r="D71" s="101"/>
      <c r="E71" s="101">
        <f>$B71      +$C71      +$D71</f>
        <v>22331000</v>
      </c>
      <c r="F71" s="102">
        <f t="shared" ref="F71:O71" si="44">SUM(F69:F70)</f>
        <v>22331000</v>
      </c>
      <c r="G71" s="103">
        <f t="shared" si="44"/>
        <v>22331000</v>
      </c>
      <c r="H71" s="102">
        <f t="shared" si="44"/>
        <v>5385000</v>
      </c>
      <c r="I71" s="103">
        <f t="shared" si="44"/>
        <v>9299283</v>
      </c>
      <c r="J71" s="102">
        <f t="shared" si="44"/>
        <v>9424000</v>
      </c>
      <c r="K71" s="103">
        <f t="shared" si="44"/>
        <v>6756320</v>
      </c>
      <c r="L71" s="102">
        <f t="shared" si="44"/>
        <v>2701000</v>
      </c>
      <c r="M71" s="103">
        <f t="shared" si="44"/>
        <v>1280464</v>
      </c>
      <c r="N71" s="102">
        <f t="shared" si="44"/>
        <v>0</v>
      </c>
      <c r="O71" s="103">
        <f t="shared" si="44"/>
        <v>0</v>
      </c>
      <c r="P71" s="102">
        <f>$H71      +$J71      +$L71      +$N71</f>
        <v>17510000</v>
      </c>
      <c r="Q71" s="103">
        <f>$I71      +$K71      +$M71      +$O71</f>
        <v>17336067</v>
      </c>
      <c r="R71" s="57">
        <f>IF(($J71      =0),0,((($L71      -$J71      )/$J71      )*100))</f>
        <v>-71.339134125636676</v>
      </c>
      <c r="S71" s="58">
        <f>IF(($K71      =0),0,((($M71      -$K71      )/$K71      )*100))</f>
        <v>-81.047907736756102</v>
      </c>
      <c r="T71" s="57">
        <f>IF(($E69      =0),0,(($P69      /$E69      )*100))</f>
        <v>78.411177287179257</v>
      </c>
      <c r="U71" s="59">
        <f>IF($E69   =0,0,($Q69   /$E69 )*100)</f>
        <v>77.632291433433338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21252000</v>
      </c>
      <c r="C72" s="104">
        <f>SUM(C69:C70)</f>
        <v>1079000</v>
      </c>
      <c r="D72" s="104"/>
      <c r="E72" s="104">
        <f>$B72      +$C72      +$D72</f>
        <v>22331000</v>
      </c>
      <c r="F72" s="105">
        <f t="shared" ref="F72:O72" si="45">SUM(F69:F70)</f>
        <v>22331000</v>
      </c>
      <c r="G72" s="106">
        <f t="shared" si="45"/>
        <v>22331000</v>
      </c>
      <c r="H72" s="105">
        <f t="shared" si="45"/>
        <v>5385000</v>
      </c>
      <c r="I72" s="106">
        <f t="shared" si="45"/>
        <v>9299283</v>
      </c>
      <c r="J72" s="105">
        <f t="shared" si="45"/>
        <v>9424000</v>
      </c>
      <c r="K72" s="106">
        <f t="shared" si="45"/>
        <v>6756320</v>
      </c>
      <c r="L72" s="105">
        <f t="shared" si="45"/>
        <v>2701000</v>
      </c>
      <c r="M72" s="106">
        <f t="shared" si="45"/>
        <v>1280464</v>
      </c>
      <c r="N72" s="105">
        <f t="shared" si="45"/>
        <v>0</v>
      </c>
      <c r="O72" s="106">
        <f t="shared" si="45"/>
        <v>0</v>
      </c>
      <c r="P72" s="105">
        <f>$H72      +$J72      +$L72      +$N72</f>
        <v>17510000</v>
      </c>
      <c r="Q72" s="106">
        <f>$I72      +$K72      +$M72      +$O72</f>
        <v>17336067</v>
      </c>
      <c r="R72" s="61">
        <f>IF(($J72      =0),0,((($L72      -$J72      )/$J72      )*100))</f>
        <v>-71.339134125636676</v>
      </c>
      <c r="S72" s="62">
        <f>IF(($K72      =0),0,((($M72      -$K72      )/$K72      )*100))</f>
        <v>-81.047907736756102</v>
      </c>
      <c r="T72" s="61">
        <f>IF(($E69      =0),0,(($P69      /$E69      )*100))</f>
        <v>78.411177287179257</v>
      </c>
      <c r="U72" s="65">
        <f>IF($E69   =0,0,($Q69   /$E69 )*100)</f>
        <v>77.632291433433338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36153000</v>
      </c>
      <c r="C73" s="104">
        <f>SUM(C9:C14,C17:C23,C26:C29,C32,C35:C39,C42:C52,C55:C58,C61:C65,C69:C70)</f>
        <v>-2747000</v>
      </c>
      <c r="D73" s="104"/>
      <c r="E73" s="104">
        <f>$B73      +$C73      +$D73</f>
        <v>33406000</v>
      </c>
      <c r="F73" s="105">
        <f t="shared" ref="F73:O73" si="46">SUM(F9:F14,F17:F23,F26:F29,F32,F35:F39,F42:F52,F55:F58,F61:F65,F69:F70)</f>
        <v>33406000</v>
      </c>
      <c r="G73" s="106">
        <f t="shared" si="46"/>
        <v>33406000</v>
      </c>
      <c r="H73" s="105">
        <f t="shared" si="46"/>
        <v>6452000</v>
      </c>
      <c r="I73" s="106">
        <f t="shared" si="46"/>
        <v>10512455</v>
      </c>
      <c r="J73" s="105">
        <f t="shared" si="46"/>
        <v>12321000</v>
      </c>
      <c r="K73" s="106">
        <f t="shared" si="46"/>
        <v>9739943</v>
      </c>
      <c r="L73" s="105">
        <f t="shared" si="46"/>
        <v>9241000</v>
      </c>
      <c r="M73" s="106">
        <f t="shared" si="46"/>
        <v>3887824</v>
      </c>
      <c r="N73" s="105">
        <f t="shared" si="46"/>
        <v>0</v>
      </c>
      <c r="O73" s="106">
        <f t="shared" si="46"/>
        <v>0</v>
      </c>
      <c r="P73" s="105">
        <f>$H73      +$J73      +$L73      +$N73</f>
        <v>28014000</v>
      </c>
      <c r="Q73" s="106">
        <f>$I73      +$K73      +$M73      +$O73</f>
        <v>24140222</v>
      </c>
      <c r="R73" s="61">
        <f>IF(($J73      =0),0,((($L73      -$J73      )/$J73      )*100))</f>
        <v>-24.99797094391689</v>
      </c>
      <c r="S73" s="62">
        <f>IF(($K73      =0),0,((($M73      -$K73      )/$K73      )*100))</f>
        <v>-60.083708908768763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83.859186972400167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72.263132371430288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VRY18NCCYJmKpAE0NLchrKGBLZtcZ5NKdi3OYCXhrPBYPTDMkLz3zBpoLEEBik3bLGhRijd/6jr6bbM9DEEOew==" saltValue="YPmlS/91+rtGhzpEsZdr0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93000</v>
      </c>
      <c r="I10" s="94">
        <v>135146</v>
      </c>
      <c r="J10" s="93">
        <v>171000</v>
      </c>
      <c r="K10" s="94">
        <v>129147</v>
      </c>
      <c r="L10" s="93">
        <v>351000</v>
      </c>
      <c r="M10" s="94">
        <v>351912</v>
      </c>
      <c r="N10" s="93"/>
      <c r="O10" s="94"/>
      <c r="P10" s="93">
        <f t="shared" ref="P10:P15" si="1">$H10      +$J10      +$L10      +$N10</f>
        <v>615000</v>
      </c>
      <c r="Q10" s="94">
        <f t="shared" ref="Q10:Q15" si="2">$I10      +$K10      +$M10      +$O10</f>
        <v>616205</v>
      </c>
      <c r="R10" s="48">
        <f t="shared" ref="R10:R15" si="3">IF(($J10      =0),0,((($L10      -$J10      )/$J10      )*100))</f>
        <v>105.26315789473684</v>
      </c>
      <c r="S10" s="49">
        <f t="shared" ref="S10:S15" si="4">IF(($K10      =0),0,((($M10      -$K10      )/$K10      )*100))</f>
        <v>172.48948872215382</v>
      </c>
      <c r="T10" s="48">
        <f t="shared" ref="T10:T14" si="5">IF(($E10      =0),0,(($P10      /$E10      )*100))</f>
        <v>51.249999999999993</v>
      </c>
      <c r="U10" s="50">
        <f t="shared" ref="U10:U14" si="6">IF(($E10      =0),0,(($Q10      /$E10      )*100))</f>
        <v>51.350416666666668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93000</v>
      </c>
      <c r="I15" s="97">
        <f t="shared" si="7"/>
        <v>135146</v>
      </c>
      <c r="J15" s="96">
        <f t="shared" si="7"/>
        <v>171000</v>
      </c>
      <c r="K15" s="97">
        <f t="shared" si="7"/>
        <v>129147</v>
      </c>
      <c r="L15" s="96">
        <f t="shared" si="7"/>
        <v>351000</v>
      </c>
      <c r="M15" s="97">
        <f t="shared" si="7"/>
        <v>351912</v>
      </c>
      <c r="N15" s="96">
        <f t="shared" si="7"/>
        <v>0</v>
      </c>
      <c r="O15" s="97">
        <f t="shared" si="7"/>
        <v>0</v>
      </c>
      <c r="P15" s="96">
        <f t="shared" si="1"/>
        <v>615000</v>
      </c>
      <c r="Q15" s="97">
        <f t="shared" si="2"/>
        <v>616205</v>
      </c>
      <c r="R15" s="52">
        <f t="shared" si="3"/>
        <v>105.26315789473684</v>
      </c>
      <c r="S15" s="53">
        <f t="shared" si="4"/>
        <v>172.48948872215382</v>
      </c>
      <c r="T15" s="52">
        <f>IF((SUM($E9:$E13))=0,0,(P15/(SUM($E9:$E13))*100))</f>
        <v>51.249999999999993</v>
      </c>
      <c r="U15" s="54">
        <f>IF((SUM($E9:$E13))=0,0,(Q15/(SUM($E9:$E13))*100))</f>
        <v>51.350416666666668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3000000</v>
      </c>
      <c r="C19" s="92"/>
      <c r="D19" s="92"/>
      <c r="E19" s="92">
        <f t="shared" si="8"/>
        <v>3000000</v>
      </c>
      <c r="F19" s="93">
        <v>3000000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3000000</v>
      </c>
      <c r="C24" s="95">
        <f>SUM(C17:C23)</f>
        <v>0</v>
      </c>
      <c r="D24" s="95"/>
      <c r="E24" s="95">
        <f t="shared" si="8"/>
        <v>3000000</v>
      </c>
      <c r="F24" s="96">
        <f t="shared" ref="F24:O24" si="15">SUM(F17:F23)</f>
        <v>3000000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2718000</v>
      </c>
      <c r="C29" s="92"/>
      <c r="D29" s="92"/>
      <c r="E29" s="92">
        <f>$B29      +$C29      +$D29</f>
        <v>2718000</v>
      </c>
      <c r="F29" s="93">
        <v>2718000</v>
      </c>
      <c r="G29" s="94">
        <v>2718000</v>
      </c>
      <c r="H29" s="93">
        <v>736000</v>
      </c>
      <c r="I29" s="94">
        <v>736484</v>
      </c>
      <c r="J29" s="93">
        <v>507000</v>
      </c>
      <c r="K29" s="94">
        <v>507111</v>
      </c>
      <c r="L29" s="93">
        <v>317000</v>
      </c>
      <c r="M29" s="94">
        <v>317874</v>
      </c>
      <c r="N29" s="93"/>
      <c r="O29" s="94"/>
      <c r="P29" s="93">
        <f>$H29      +$J29      +$L29      +$N29</f>
        <v>1560000</v>
      </c>
      <c r="Q29" s="94">
        <f>$I29      +$K29      +$M29      +$O29</f>
        <v>1561469</v>
      </c>
      <c r="R29" s="48">
        <f>IF(($J29      =0),0,((($L29      -$J29      )/$J29      )*100))</f>
        <v>-37.475345167652861</v>
      </c>
      <c r="S29" s="49">
        <f>IF(($K29      =0),0,((($M29      -$K29      )/$K29      )*100))</f>
        <v>-37.316682146512306</v>
      </c>
      <c r="T29" s="48">
        <f>IF(($E29      =0),0,(($P29      /$E29      )*100))</f>
        <v>57.395143487858725</v>
      </c>
      <c r="U29" s="50">
        <f>IF(($E29      =0),0,(($Q29      /$E29      )*100))</f>
        <v>57.449190581309786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2718000</v>
      </c>
      <c r="C30" s="95">
        <f>SUM(C26:C29)</f>
        <v>0</v>
      </c>
      <c r="D30" s="95"/>
      <c r="E30" s="95">
        <f>$B30      +$C30      +$D30</f>
        <v>2718000</v>
      </c>
      <c r="F30" s="96">
        <f t="shared" ref="F30:O30" si="16">SUM(F26:F29)</f>
        <v>2718000</v>
      </c>
      <c r="G30" s="97">
        <f t="shared" si="16"/>
        <v>2718000</v>
      </c>
      <c r="H30" s="96">
        <f t="shared" si="16"/>
        <v>736000</v>
      </c>
      <c r="I30" s="97">
        <f t="shared" si="16"/>
        <v>736484</v>
      </c>
      <c r="J30" s="96">
        <f t="shared" si="16"/>
        <v>507000</v>
      </c>
      <c r="K30" s="97">
        <f t="shared" si="16"/>
        <v>507111</v>
      </c>
      <c r="L30" s="96">
        <f t="shared" si="16"/>
        <v>317000</v>
      </c>
      <c r="M30" s="97">
        <f t="shared" si="16"/>
        <v>317874</v>
      </c>
      <c r="N30" s="96">
        <f t="shared" si="16"/>
        <v>0</v>
      </c>
      <c r="O30" s="97">
        <f t="shared" si="16"/>
        <v>0</v>
      </c>
      <c r="P30" s="96">
        <f>$H30      +$J30      +$L30      +$N30</f>
        <v>1560000</v>
      </c>
      <c r="Q30" s="97">
        <f>$I30      +$K30      +$M30      +$O30</f>
        <v>1561469</v>
      </c>
      <c r="R30" s="52">
        <f>IF(($J30      =0),0,((($L30      -$J30      )/$J30      )*100))</f>
        <v>-37.475345167652861</v>
      </c>
      <c r="S30" s="53">
        <f>IF(($K30      =0),0,((($M30      -$K30      )/$K30      )*100))</f>
        <v>-37.316682146512306</v>
      </c>
      <c r="T30" s="52">
        <f>IF($E30   =0,0,($P30   /$E30   )*100)</f>
        <v>57.395143487858725</v>
      </c>
      <c r="U30" s="54">
        <f>IF($E30   =0,0,($Q30   /$E30   )*100)</f>
        <v>57.449190581309786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2959000</v>
      </c>
      <c r="C32" s="92">
        <v>-165000</v>
      </c>
      <c r="D32" s="92"/>
      <c r="E32" s="92">
        <f>$B32      +$C32      +$D32</f>
        <v>2794000</v>
      </c>
      <c r="F32" s="93">
        <v>2794000</v>
      </c>
      <c r="G32" s="94">
        <v>2794000</v>
      </c>
      <c r="H32" s="93">
        <v>621000</v>
      </c>
      <c r="I32" s="94">
        <v>539515</v>
      </c>
      <c r="J32" s="93">
        <v>470000</v>
      </c>
      <c r="K32" s="94">
        <v>550523</v>
      </c>
      <c r="L32" s="93">
        <v>1135000</v>
      </c>
      <c r="M32" s="94">
        <v>1135083</v>
      </c>
      <c r="N32" s="93"/>
      <c r="O32" s="94"/>
      <c r="P32" s="93">
        <f>$H32      +$J32      +$L32      +$N32</f>
        <v>2226000</v>
      </c>
      <c r="Q32" s="94">
        <f>$I32      +$K32      +$M32      +$O32</f>
        <v>2225121</v>
      </c>
      <c r="R32" s="48">
        <f>IF(($J32      =0),0,((($L32      -$J32      )/$J32      )*100))</f>
        <v>141.48936170212767</v>
      </c>
      <c r="S32" s="49">
        <f>IF(($K32      =0),0,((($M32      -$K32      )/$K32      )*100))</f>
        <v>106.18266630095381</v>
      </c>
      <c r="T32" s="48">
        <f>IF(($E32      =0),0,(($P32      /$E32      )*100))</f>
        <v>79.670722977809589</v>
      </c>
      <c r="U32" s="50">
        <f>IF(($E32      =0),0,(($Q32      /$E32      )*100))</f>
        <v>79.639262705798146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2959000</v>
      </c>
      <c r="C33" s="95">
        <f>C32</f>
        <v>-165000</v>
      </c>
      <c r="D33" s="95"/>
      <c r="E33" s="95">
        <f>$B33      +$C33      +$D33</f>
        <v>2794000</v>
      </c>
      <c r="F33" s="96">
        <f t="shared" ref="F33:O33" si="17">F32</f>
        <v>2794000</v>
      </c>
      <c r="G33" s="97">
        <f t="shared" si="17"/>
        <v>2794000</v>
      </c>
      <c r="H33" s="96">
        <f t="shared" si="17"/>
        <v>621000</v>
      </c>
      <c r="I33" s="97">
        <f t="shared" si="17"/>
        <v>539515</v>
      </c>
      <c r="J33" s="96">
        <f t="shared" si="17"/>
        <v>470000</v>
      </c>
      <c r="K33" s="97">
        <f t="shared" si="17"/>
        <v>550523</v>
      </c>
      <c r="L33" s="96">
        <f t="shared" si="17"/>
        <v>1135000</v>
      </c>
      <c r="M33" s="97">
        <f t="shared" si="17"/>
        <v>1135083</v>
      </c>
      <c r="N33" s="96">
        <f t="shared" si="17"/>
        <v>0</v>
      </c>
      <c r="O33" s="97">
        <f t="shared" si="17"/>
        <v>0</v>
      </c>
      <c r="P33" s="96">
        <f>$H33      +$J33      +$L33      +$N33</f>
        <v>2226000</v>
      </c>
      <c r="Q33" s="97">
        <f>$I33      +$K33      +$M33      +$O33</f>
        <v>2225121</v>
      </c>
      <c r="R33" s="52">
        <f>IF(($J33      =0),0,((($L33      -$J33      )/$J33      )*100))</f>
        <v>141.48936170212767</v>
      </c>
      <c r="S33" s="53">
        <f>IF(($K33      =0),0,((($M33      -$K33      )/$K33      )*100))</f>
        <v>106.18266630095381</v>
      </c>
      <c r="T33" s="52">
        <f>IF($E33   =0,0,($P33   /$E33   )*100)</f>
        <v>79.670722977809589</v>
      </c>
      <c r="U33" s="54">
        <f>IF($E33   =0,0,($Q33   /$E33   )*100)</f>
        <v>79.639262705798146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90650000</v>
      </c>
      <c r="C51" s="92"/>
      <c r="D51" s="92"/>
      <c r="E51" s="92">
        <f t="shared" si="26"/>
        <v>90650000</v>
      </c>
      <c r="F51" s="93">
        <v>90650000</v>
      </c>
      <c r="G51" s="94">
        <v>90650000</v>
      </c>
      <c r="H51" s="93">
        <v>15743000</v>
      </c>
      <c r="I51" s="94">
        <v>10674940</v>
      </c>
      <c r="J51" s="93">
        <v>25681000</v>
      </c>
      <c r="K51" s="94">
        <v>25193239</v>
      </c>
      <c r="L51" s="93">
        <v>13493000</v>
      </c>
      <c r="M51" s="94">
        <v>19049323</v>
      </c>
      <c r="N51" s="93"/>
      <c r="O51" s="94"/>
      <c r="P51" s="93">
        <f t="shared" si="27"/>
        <v>54917000</v>
      </c>
      <c r="Q51" s="94">
        <f t="shared" si="28"/>
        <v>54917502</v>
      </c>
      <c r="R51" s="48">
        <f t="shared" si="29"/>
        <v>-47.459211089910831</v>
      </c>
      <c r="S51" s="49">
        <f t="shared" si="30"/>
        <v>-24.387161968336031</v>
      </c>
      <c r="T51" s="48">
        <f t="shared" si="31"/>
        <v>60.581356867071158</v>
      </c>
      <c r="U51" s="50">
        <f t="shared" si="32"/>
        <v>60.581910645339221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90650000</v>
      </c>
      <c r="C53" s="95">
        <f>SUM(C42:C52)</f>
        <v>0</v>
      </c>
      <c r="D53" s="95"/>
      <c r="E53" s="95">
        <f t="shared" si="26"/>
        <v>90650000</v>
      </c>
      <c r="F53" s="96">
        <f t="shared" ref="F53:O53" si="33">SUM(F42:F52)</f>
        <v>90650000</v>
      </c>
      <c r="G53" s="97">
        <f t="shared" si="33"/>
        <v>90650000</v>
      </c>
      <c r="H53" s="96">
        <f t="shared" si="33"/>
        <v>15743000</v>
      </c>
      <c r="I53" s="97">
        <f t="shared" si="33"/>
        <v>10674940</v>
      </c>
      <c r="J53" s="96">
        <f t="shared" si="33"/>
        <v>25681000</v>
      </c>
      <c r="K53" s="97">
        <f t="shared" si="33"/>
        <v>25193239</v>
      </c>
      <c r="L53" s="96">
        <f t="shared" si="33"/>
        <v>13493000</v>
      </c>
      <c r="M53" s="97">
        <f t="shared" si="33"/>
        <v>19049323</v>
      </c>
      <c r="N53" s="96">
        <f t="shared" si="33"/>
        <v>0</v>
      </c>
      <c r="O53" s="97">
        <f t="shared" si="33"/>
        <v>0</v>
      </c>
      <c r="P53" s="96">
        <f t="shared" si="27"/>
        <v>54917000</v>
      </c>
      <c r="Q53" s="97">
        <f t="shared" si="28"/>
        <v>54917502</v>
      </c>
      <c r="R53" s="52">
        <f t="shared" si="29"/>
        <v>-47.459211089910831</v>
      </c>
      <c r="S53" s="53">
        <f t="shared" si="30"/>
        <v>-24.387161968336031</v>
      </c>
      <c r="T53" s="52">
        <f>IF((+$E43+$E45+$E47+$E48+$E51) =0,0,(P53   /(+$E43+$E45+$E47+$E48+$E51) )*100)</f>
        <v>60.581356867071158</v>
      </c>
      <c r="U53" s="54">
        <f>IF((+$E43+$E45+$E47+$E48+$E51) =0,0,(Q53   /(+$E43+$E45+$E47+$E48+$E51) )*100)</f>
        <v>60.581910645339221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100527000</v>
      </c>
      <c r="C67" s="104">
        <f>SUM(C9:C14,C17:C23,C26:C29,C32,C35:C39,C42:C52,C55:C58,C61:C65)</f>
        <v>-165000</v>
      </c>
      <c r="D67" s="104"/>
      <c r="E67" s="104">
        <f t="shared" si="35"/>
        <v>100362000</v>
      </c>
      <c r="F67" s="105">
        <f t="shared" ref="F67:O67" si="43">SUM(F9:F14,F17:F23,F26:F29,F32,F35:F39,F42:F52,F55:F58,F61:F65)</f>
        <v>100362000</v>
      </c>
      <c r="G67" s="106">
        <f t="shared" si="43"/>
        <v>97362000</v>
      </c>
      <c r="H67" s="105">
        <f t="shared" si="43"/>
        <v>17193000</v>
      </c>
      <c r="I67" s="106">
        <f t="shared" si="43"/>
        <v>12086085</v>
      </c>
      <c r="J67" s="105">
        <f t="shared" si="43"/>
        <v>26829000</v>
      </c>
      <c r="K67" s="106">
        <f t="shared" si="43"/>
        <v>26380020</v>
      </c>
      <c r="L67" s="105">
        <f t="shared" si="43"/>
        <v>15296000</v>
      </c>
      <c r="M67" s="106">
        <f t="shared" si="43"/>
        <v>20854192</v>
      </c>
      <c r="N67" s="105">
        <f t="shared" si="43"/>
        <v>0</v>
      </c>
      <c r="O67" s="106">
        <f t="shared" si="43"/>
        <v>0</v>
      </c>
      <c r="P67" s="105">
        <f t="shared" si="36"/>
        <v>59318000</v>
      </c>
      <c r="Q67" s="106">
        <f t="shared" si="37"/>
        <v>59320297</v>
      </c>
      <c r="R67" s="61">
        <f t="shared" si="38"/>
        <v>-42.987066234298702</v>
      </c>
      <c r="S67" s="62">
        <f t="shared" si="39"/>
        <v>-20.947019752069938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60.925206959594092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60.927566196257267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122208000</v>
      </c>
      <c r="C69" s="92">
        <v>-8174000</v>
      </c>
      <c r="D69" s="92"/>
      <c r="E69" s="92">
        <f>$B69      +$C69      +$D69</f>
        <v>114034000</v>
      </c>
      <c r="F69" s="93">
        <v>114034000</v>
      </c>
      <c r="G69" s="94">
        <v>114034000</v>
      </c>
      <c r="H69" s="93">
        <v>37107000</v>
      </c>
      <c r="I69" s="94">
        <v>29950238</v>
      </c>
      <c r="J69" s="93">
        <v>37925000</v>
      </c>
      <c r="K69" s="94">
        <v>62636764</v>
      </c>
      <c r="L69" s="93">
        <v>32569000</v>
      </c>
      <c r="M69" s="94">
        <v>15070129</v>
      </c>
      <c r="N69" s="93"/>
      <c r="O69" s="94"/>
      <c r="P69" s="93">
        <f>$H69      +$J69      +$L69      +$N69</f>
        <v>107601000</v>
      </c>
      <c r="Q69" s="94">
        <f>$I69      +$K69      +$M69      +$O69</f>
        <v>107657131</v>
      </c>
      <c r="R69" s="48">
        <f>IF(($J69      =0),0,((($L69      -$J69      )/$J69      )*100))</f>
        <v>-14.122610415293343</v>
      </c>
      <c r="S69" s="49">
        <f>IF(($K69      =0),0,((($M69      -$K69      )/$K69      )*100))</f>
        <v>-75.940441303768509</v>
      </c>
      <c r="T69" s="48">
        <f>IF(($E69      =0),0,(($P69      /$E69      )*100))</f>
        <v>94.358700036831124</v>
      </c>
      <c r="U69" s="50">
        <f>IF(($E69      =0),0,(($Q69      /$E69      )*100))</f>
        <v>94.407923075573947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122208000</v>
      </c>
      <c r="C71" s="101">
        <f>SUM(C69:C70)</f>
        <v>-8174000</v>
      </c>
      <c r="D71" s="101"/>
      <c r="E71" s="101">
        <f>$B71      +$C71      +$D71</f>
        <v>114034000</v>
      </c>
      <c r="F71" s="102">
        <f t="shared" ref="F71:O71" si="44">SUM(F69:F70)</f>
        <v>114034000</v>
      </c>
      <c r="G71" s="103">
        <f t="shared" si="44"/>
        <v>114034000</v>
      </c>
      <c r="H71" s="102">
        <f t="shared" si="44"/>
        <v>37107000</v>
      </c>
      <c r="I71" s="103">
        <f t="shared" si="44"/>
        <v>29950238</v>
      </c>
      <c r="J71" s="102">
        <f t="shared" si="44"/>
        <v>37925000</v>
      </c>
      <c r="K71" s="103">
        <f t="shared" si="44"/>
        <v>62636764</v>
      </c>
      <c r="L71" s="102">
        <f t="shared" si="44"/>
        <v>32569000</v>
      </c>
      <c r="M71" s="103">
        <f t="shared" si="44"/>
        <v>15070129</v>
      </c>
      <c r="N71" s="102">
        <f t="shared" si="44"/>
        <v>0</v>
      </c>
      <c r="O71" s="103">
        <f t="shared" si="44"/>
        <v>0</v>
      </c>
      <c r="P71" s="102">
        <f>$H71      +$J71      +$L71      +$N71</f>
        <v>107601000</v>
      </c>
      <c r="Q71" s="103">
        <f>$I71      +$K71      +$M71      +$O71</f>
        <v>107657131</v>
      </c>
      <c r="R71" s="57">
        <f>IF(($J71      =0),0,((($L71      -$J71      )/$J71      )*100))</f>
        <v>-14.122610415293343</v>
      </c>
      <c r="S71" s="58">
        <f>IF(($K71      =0),0,((($M71      -$K71      )/$K71      )*100))</f>
        <v>-75.940441303768509</v>
      </c>
      <c r="T71" s="57">
        <f>IF(($E69      =0),0,(($P69      /$E69      )*100))</f>
        <v>94.358700036831124</v>
      </c>
      <c r="U71" s="59">
        <f>IF($E69   =0,0,($Q69   /$E69 )*100)</f>
        <v>94.407923075573947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122208000</v>
      </c>
      <c r="C72" s="104">
        <f>SUM(C69:C70)</f>
        <v>-8174000</v>
      </c>
      <c r="D72" s="104"/>
      <c r="E72" s="104">
        <f>$B72      +$C72      +$D72</f>
        <v>114034000</v>
      </c>
      <c r="F72" s="105">
        <f t="shared" ref="F72:O72" si="45">SUM(F69:F70)</f>
        <v>114034000</v>
      </c>
      <c r="G72" s="106">
        <f t="shared" si="45"/>
        <v>114034000</v>
      </c>
      <c r="H72" s="105">
        <f t="shared" si="45"/>
        <v>37107000</v>
      </c>
      <c r="I72" s="106">
        <f t="shared" si="45"/>
        <v>29950238</v>
      </c>
      <c r="J72" s="105">
        <f t="shared" si="45"/>
        <v>37925000</v>
      </c>
      <c r="K72" s="106">
        <f t="shared" si="45"/>
        <v>62636764</v>
      </c>
      <c r="L72" s="105">
        <f t="shared" si="45"/>
        <v>32569000</v>
      </c>
      <c r="M72" s="106">
        <f t="shared" si="45"/>
        <v>15070129</v>
      </c>
      <c r="N72" s="105">
        <f t="shared" si="45"/>
        <v>0</v>
      </c>
      <c r="O72" s="106">
        <f t="shared" si="45"/>
        <v>0</v>
      </c>
      <c r="P72" s="105">
        <f>$H72      +$J72      +$L72      +$N72</f>
        <v>107601000</v>
      </c>
      <c r="Q72" s="106">
        <f>$I72      +$K72      +$M72      +$O72</f>
        <v>107657131</v>
      </c>
      <c r="R72" s="61">
        <f>IF(($J72      =0),0,((($L72      -$J72      )/$J72      )*100))</f>
        <v>-14.122610415293343</v>
      </c>
      <c r="S72" s="62">
        <f>IF(($K72      =0),0,((($M72      -$K72      )/$K72      )*100))</f>
        <v>-75.940441303768509</v>
      </c>
      <c r="T72" s="61">
        <f>IF(($E69      =0),0,(($P69      /$E69      )*100))</f>
        <v>94.358700036831124</v>
      </c>
      <c r="U72" s="65">
        <f>IF($E69   =0,0,($Q69   /$E69 )*100)</f>
        <v>94.407923075573947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222735000</v>
      </c>
      <c r="C73" s="104">
        <f>SUM(C9:C14,C17:C23,C26:C29,C32,C35:C39,C42:C52,C55:C58,C61:C65,C69:C70)</f>
        <v>-8339000</v>
      </c>
      <c r="D73" s="104"/>
      <c r="E73" s="104">
        <f>$B73      +$C73      +$D73</f>
        <v>214396000</v>
      </c>
      <c r="F73" s="105">
        <f t="shared" ref="F73:O73" si="46">SUM(F9:F14,F17:F23,F26:F29,F32,F35:F39,F42:F52,F55:F58,F61:F65,F69:F70)</f>
        <v>214396000</v>
      </c>
      <c r="G73" s="106">
        <f t="shared" si="46"/>
        <v>211396000</v>
      </c>
      <c r="H73" s="105">
        <f t="shared" si="46"/>
        <v>54300000</v>
      </c>
      <c r="I73" s="106">
        <f t="shared" si="46"/>
        <v>42036323</v>
      </c>
      <c r="J73" s="105">
        <f t="shared" si="46"/>
        <v>64754000</v>
      </c>
      <c r="K73" s="106">
        <f t="shared" si="46"/>
        <v>89016784</v>
      </c>
      <c r="L73" s="105">
        <f t="shared" si="46"/>
        <v>47865000</v>
      </c>
      <c r="M73" s="106">
        <f t="shared" si="46"/>
        <v>35924321</v>
      </c>
      <c r="N73" s="105">
        <f t="shared" si="46"/>
        <v>0</v>
      </c>
      <c r="O73" s="106">
        <f t="shared" si="46"/>
        <v>0</v>
      </c>
      <c r="P73" s="105">
        <f>$H73      +$J73      +$L73      +$N73</f>
        <v>166919000</v>
      </c>
      <c r="Q73" s="106">
        <f>$I73      +$K73      +$M73      +$O73</f>
        <v>166977428</v>
      </c>
      <c r="R73" s="61">
        <f>IF(($J73      =0),0,((($L73      -$J73      )/$J73      )*100))</f>
        <v>-26.08178645334651</v>
      </c>
      <c r="S73" s="62">
        <f>IF(($K73      =0),0,((($M73      -$K73      )/$K73      )*100))</f>
        <v>-59.64320503872618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78.96033983613691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78.987978958920706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DmIlI7SEP11R+nTUhBrZg9EB5yR0ZC4SsdGV6zifzwhDJQfG9TqeI+1VtTHr1iK3vcESe7abfiSELn2ss8dTew==" saltValue="S+q+1SaGOoQUg/28Kdc+L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459000</v>
      </c>
      <c r="I10" s="94">
        <v>458334</v>
      </c>
      <c r="J10" s="93">
        <v>283000</v>
      </c>
      <c r="K10" s="94">
        <v>282342</v>
      </c>
      <c r="L10" s="93">
        <v>777000</v>
      </c>
      <c r="M10" s="94">
        <v>775930</v>
      </c>
      <c r="N10" s="93"/>
      <c r="O10" s="94"/>
      <c r="P10" s="93">
        <f t="shared" ref="P10:P15" si="1">$H10      +$J10      +$L10      +$N10</f>
        <v>1519000</v>
      </c>
      <c r="Q10" s="94">
        <f t="shared" ref="Q10:Q15" si="2">$I10      +$K10      +$M10      +$O10</f>
        <v>1516606</v>
      </c>
      <c r="R10" s="48">
        <f t="shared" ref="R10:R15" si="3">IF(($J10      =0),0,((($L10      -$J10      )/$J10      )*100))</f>
        <v>174.55830388692578</v>
      </c>
      <c r="S10" s="49">
        <f t="shared" ref="S10:S15" si="4">IF(($K10      =0),0,((($M10      -$K10      )/$K10      )*100))</f>
        <v>174.81919091031443</v>
      </c>
      <c r="T10" s="48">
        <f t="shared" ref="T10:T14" si="5">IF(($E10      =0),0,(($P10      /$E10      )*100))</f>
        <v>82.108108108108112</v>
      </c>
      <c r="U10" s="50">
        <f t="shared" ref="U10:U14" si="6">IF(($E10      =0),0,(($Q10      /$E10      )*100))</f>
        <v>81.978702702702705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459000</v>
      </c>
      <c r="I15" s="97">
        <f t="shared" si="7"/>
        <v>458334</v>
      </c>
      <c r="J15" s="96">
        <f t="shared" si="7"/>
        <v>283000</v>
      </c>
      <c r="K15" s="97">
        <f t="shared" si="7"/>
        <v>282342</v>
      </c>
      <c r="L15" s="96">
        <f t="shared" si="7"/>
        <v>777000</v>
      </c>
      <c r="M15" s="97">
        <f t="shared" si="7"/>
        <v>775930</v>
      </c>
      <c r="N15" s="96">
        <f t="shared" si="7"/>
        <v>0</v>
      </c>
      <c r="O15" s="97">
        <f t="shared" si="7"/>
        <v>0</v>
      </c>
      <c r="P15" s="96">
        <f t="shared" si="1"/>
        <v>1519000</v>
      </c>
      <c r="Q15" s="97">
        <f t="shared" si="2"/>
        <v>1516606</v>
      </c>
      <c r="R15" s="52">
        <f t="shared" si="3"/>
        <v>174.55830388692578</v>
      </c>
      <c r="S15" s="53">
        <f t="shared" si="4"/>
        <v>174.81919091031443</v>
      </c>
      <c r="T15" s="52">
        <f>IF((SUM($E9:$E13))=0,0,(P15/(SUM($E9:$E13))*100))</f>
        <v>82.108108108108112</v>
      </c>
      <c r="U15" s="54">
        <f>IF((SUM($E9:$E13))=0,0,(Q15/(SUM($E9:$E13))*100))</f>
        <v>81.978702702702705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26548000</v>
      </c>
      <c r="D21" s="92"/>
      <c r="E21" s="92">
        <f t="shared" si="8"/>
        <v>26548000</v>
      </c>
      <c r="F21" s="93">
        <v>26548000</v>
      </c>
      <c r="G21" s="94">
        <v>26548000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26548000</v>
      </c>
      <c r="D24" s="95"/>
      <c r="E24" s="95">
        <f t="shared" si="8"/>
        <v>26548000</v>
      </c>
      <c r="F24" s="96">
        <f t="shared" ref="F24:O24" si="15">SUM(F17:F23)</f>
        <v>26548000</v>
      </c>
      <c r="G24" s="97">
        <f t="shared" si="15"/>
        <v>26548000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2581000</v>
      </c>
      <c r="C32" s="92">
        <v>-144000</v>
      </c>
      <c r="D32" s="92"/>
      <c r="E32" s="92">
        <f>$B32      +$C32      +$D32</f>
        <v>2437000</v>
      </c>
      <c r="F32" s="93">
        <v>2437000</v>
      </c>
      <c r="G32" s="94">
        <v>2437000</v>
      </c>
      <c r="H32" s="93">
        <v>744000</v>
      </c>
      <c r="I32" s="94">
        <v>804287</v>
      </c>
      <c r="J32" s="93">
        <v>1062000</v>
      </c>
      <c r="K32" s="94">
        <v>1776713</v>
      </c>
      <c r="L32" s="93"/>
      <c r="M32" s="94">
        <v>-144000</v>
      </c>
      <c r="N32" s="93"/>
      <c r="O32" s="94"/>
      <c r="P32" s="93">
        <f>$H32      +$J32      +$L32      +$N32</f>
        <v>1806000</v>
      </c>
      <c r="Q32" s="94">
        <f>$I32      +$K32      +$M32      +$O32</f>
        <v>2437000</v>
      </c>
      <c r="R32" s="48">
        <f>IF(($J32      =0),0,((($L32      -$J32      )/$J32      )*100))</f>
        <v>-100</v>
      </c>
      <c r="S32" s="49">
        <f>IF(($K32      =0),0,((($M32      -$K32      )/$K32      )*100))</f>
        <v>-108.10485430117301</v>
      </c>
      <c r="T32" s="48">
        <f>IF(($E32      =0),0,(($P32      /$E32      )*100))</f>
        <v>74.107509232663119</v>
      </c>
      <c r="U32" s="50">
        <f>IF(($E32      =0),0,(($Q32      /$E32      )*100))</f>
        <v>100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2581000</v>
      </c>
      <c r="C33" s="95">
        <f>C32</f>
        <v>-144000</v>
      </c>
      <c r="D33" s="95"/>
      <c r="E33" s="95">
        <f>$B33      +$C33      +$D33</f>
        <v>2437000</v>
      </c>
      <c r="F33" s="96">
        <f t="shared" ref="F33:O33" si="17">F32</f>
        <v>2437000</v>
      </c>
      <c r="G33" s="97">
        <f t="shared" si="17"/>
        <v>2437000</v>
      </c>
      <c r="H33" s="96">
        <f t="shared" si="17"/>
        <v>744000</v>
      </c>
      <c r="I33" s="97">
        <f t="shared" si="17"/>
        <v>804287</v>
      </c>
      <c r="J33" s="96">
        <f t="shared" si="17"/>
        <v>1062000</v>
      </c>
      <c r="K33" s="97">
        <f t="shared" si="17"/>
        <v>1776713</v>
      </c>
      <c r="L33" s="96">
        <f t="shared" si="17"/>
        <v>0</v>
      </c>
      <c r="M33" s="97">
        <f t="shared" si="17"/>
        <v>-144000</v>
      </c>
      <c r="N33" s="96">
        <f t="shared" si="17"/>
        <v>0</v>
      </c>
      <c r="O33" s="97">
        <f t="shared" si="17"/>
        <v>0</v>
      </c>
      <c r="P33" s="96">
        <f>$H33      +$J33      +$L33      +$N33</f>
        <v>1806000</v>
      </c>
      <c r="Q33" s="97">
        <f>$I33      +$K33      +$M33      +$O33</f>
        <v>2437000</v>
      </c>
      <c r="R33" s="52">
        <f>IF(($J33      =0),0,((($L33      -$J33      )/$J33      )*100))</f>
        <v>-100</v>
      </c>
      <c r="S33" s="53">
        <f>IF(($K33      =0),0,((($M33      -$K33      )/$K33      )*100))</f>
        <v>-108.10485430117301</v>
      </c>
      <c r="T33" s="52">
        <f>IF($E33   =0,0,($P33   /$E33   )*100)</f>
        <v>74.107509232663119</v>
      </c>
      <c r="U33" s="54">
        <f>IF($E33   =0,0,($Q33   /$E33   )*100)</f>
        <v>100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10000000</v>
      </c>
      <c r="C35" s="92">
        <v>-1000000</v>
      </c>
      <c r="D35" s="92"/>
      <c r="E35" s="92">
        <f t="shared" ref="E35:E40" si="18">$B35      +$C35      +$D35</f>
        <v>9000000</v>
      </c>
      <c r="F35" s="93">
        <v>9000000</v>
      </c>
      <c r="G35" s="94">
        <v>9000000</v>
      </c>
      <c r="H35" s="93">
        <v>1145000</v>
      </c>
      <c r="I35" s="94"/>
      <c r="J35" s="93">
        <v>578000</v>
      </c>
      <c r="K35" s="94">
        <v>3476426</v>
      </c>
      <c r="L35" s="93">
        <v>3807000</v>
      </c>
      <c r="M35" s="94">
        <v>2461152</v>
      </c>
      <c r="N35" s="93"/>
      <c r="O35" s="94"/>
      <c r="P35" s="93">
        <f t="shared" ref="P35:P40" si="19">$H35      +$J35      +$L35      +$N35</f>
        <v>5530000</v>
      </c>
      <c r="Q35" s="94">
        <f t="shared" ref="Q35:Q40" si="20">$I35      +$K35      +$M35      +$O35</f>
        <v>5937578</v>
      </c>
      <c r="R35" s="48">
        <f t="shared" ref="R35:R40" si="21">IF(($J35      =0),0,((($L35      -$J35      )/$J35      )*100))</f>
        <v>558.65051903114193</v>
      </c>
      <c r="S35" s="49">
        <f t="shared" ref="S35:S40" si="22">IF(($K35      =0),0,((($M35      -$K35      )/$K35      )*100))</f>
        <v>-29.204533621598731</v>
      </c>
      <c r="T35" s="48">
        <f t="shared" ref="T35:T39" si="23">IF(($E35      =0),0,(($P35      /$E35      )*100))</f>
        <v>61.444444444444443</v>
      </c>
      <c r="U35" s="50">
        <f t="shared" ref="U35:U39" si="24">IF(($E35      =0),0,(($Q35      /$E35      )*100))</f>
        <v>65.973088888888881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4905000</v>
      </c>
      <c r="C36" s="92">
        <v>5480000</v>
      </c>
      <c r="D36" s="92"/>
      <c r="E36" s="92">
        <f t="shared" si="18"/>
        <v>10385000</v>
      </c>
      <c r="F36" s="93">
        <v>10385000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14905000</v>
      </c>
      <c r="C40" s="95">
        <f>SUM(C35:C39)</f>
        <v>4480000</v>
      </c>
      <c r="D40" s="95"/>
      <c r="E40" s="95">
        <f t="shared" si="18"/>
        <v>19385000</v>
      </c>
      <c r="F40" s="96">
        <f t="shared" ref="F40:O40" si="25">SUM(F35:F39)</f>
        <v>19385000</v>
      </c>
      <c r="G40" s="97">
        <f t="shared" si="25"/>
        <v>9000000</v>
      </c>
      <c r="H40" s="96">
        <f t="shared" si="25"/>
        <v>1145000</v>
      </c>
      <c r="I40" s="97">
        <f t="shared" si="25"/>
        <v>0</v>
      </c>
      <c r="J40" s="96">
        <f t="shared" si="25"/>
        <v>578000</v>
      </c>
      <c r="K40" s="97">
        <f t="shared" si="25"/>
        <v>3476426</v>
      </c>
      <c r="L40" s="96">
        <f t="shared" si="25"/>
        <v>3807000</v>
      </c>
      <c r="M40" s="97">
        <f t="shared" si="25"/>
        <v>2461152</v>
      </c>
      <c r="N40" s="96">
        <f t="shared" si="25"/>
        <v>0</v>
      </c>
      <c r="O40" s="97">
        <f t="shared" si="25"/>
        <v>0</v>
      </c>
      <c r="P40" s="96">
        <f t="shared" si="19"/>
        <v>5530000</v>
      </c>
      <c r="Q40" s="97">
        <f t="shared" si="20"/>
        <v>5937578</v>
      </c>
      <c r="R40" s="52">
        <f t="shared" si="21"/>
        <v>558.65051903114193</v>
      </c>
      <c r="S40" s="53">
        <f t="shared" si="22"/>
        <v>-29.204533621598731</v>
      </c>
      <c r="T40" s="52">
        <f>IF((+$E35+$E38) =0,0,(P40   /(+$E35+$E38) )*100)</f>
        <v>61.444444444444443</v>
      </c>
      <c r="U40" s="54">
        <f>IF((+$E35+$E38) =0,0,(Q40   /(+$E35+$E38) )*100)</f>
        <v>65.973088888888881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19336000</v>
      </c>
      <c r="C67" s="104">
        <f>SUM(C9:C14,C17:C23,C26:C29,C32,C35:C39,C42:C52,C55:C58,C61:C65)</f>
        <v>30884000</v>
      </c>
      <c r="D67" s="104"/>
      <c r="E67" s="104">
        <f t="shared" si="35"/>
        <v>50220000</v>
      </c>
      <c r="F67" s="105">
        <f t="shared" ref="F67:O67" si="43">SUM(F9:F14,F17:F23,F26:F29,F32,F35:F39,F42:F52,F55:F58,F61:F65)</f>
        <v>50220000</v>
      </c>
      <c r="G67" s="106">
        <f t="shared" si="43"/>
        <v>39835000</v>
      </c>
      <c r="H67" s="105">
        <f t="shared" si="43"/>
        <v>2348000</v>
      </c>
      <c r="I67" s="106">
        <f t="shared" si="43"/>
        <v>1262621</v>
      </c>
      <c r="J67" s="105">
        <f t="shared" si="43"/>
        <v>1923000</v>
      </c>
      <c r="K67" s="106">
        <f t="shared" si="43"/>
        <v>5535481</v>
      </c>
      <c r="L67" s="105">
        <f t="shared" si="43"/>
        <v>4584000</v>
      </c>
      <c r="M67" s="106">
        <f t="shared" si="43"/>
        <v>3093082</v>
      </c>
      <c r="N67" s="105">
        <f t="shared" si="43"/>
        <v>0</v>
      </c>
      <c r="O67" s="106">
        <f t="shared" si="43"/>
        <v>0</v>
      </c>
      <c r="P67" s="105">
        <f t="shared" si="36"/>
        <v>8855000</v>
      </c>
      <c r="Q67" s="106">
        <f t="shared" si="37"/>
        <v>9891184</v>
      </c>
      <c r="R67" s="61">
        <f t="shared" si="38"/>
        <v>138.37753510140405</v>
      </c>
      <c r="S67" s="62">
        <f t="shared" si="39"/>
        <v>-44.122615541449782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22.22919543115351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24.830385339525542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33175000</v>
      </c>
      <c r="C69" s="92">
        <v>-2219000</v>
      </c>
      <c r="D69" s="92"/>
      <c r="E69" s="92">
        <f>$B69      +$C69      +$D69</f>
        <v>30956000</v>
      </c>
      <c r="F69" s="93">
        <v>30956000</v>
      </c>
      <c r="G69" s="94">
        <v>30956000</v>
      </c>
      <c r="H69" s="93"/>
      <c r="I69" s="94">
        <v>16211634</v>
      </c>
      <c r="J69" s="93">
        <v>19331000</v>
      </c>
      <c r="K69" s="94">
        <v>7102339</v>
      </c>
      <c r="L69" s="93">
        <v>4494000</v>
      </c>
      <c r="M69" s="94">
        <v>516037</v>
      </c>
      <c r="N69" s="93"/>
      <c r="O69" s="94"/>
      <c r="P69" s="93">
        <f>$H69      +$J69      +$L69      +$N69</f>
        <v>23825000</v>
      </c>
      <c r="Q69" s="94">
        <f>$I69      +$K69      +$M69      +$O69</f>
        <v>23830010</v>
      </c>
      <c r="R69" s="48">
        <f>IF(($J69      =0),0,((($L69      -$J69      )/$J69      )*100))</f>
        <v>-76.752366664942315</v>
      </c>
      <c r="S69" s="49">
        <f>IF(($K69      =0),0,((($M69      -$K69      )/$K69      )*100))</f>
        <v>-92.734266838009276</v>
      </c>
      <c r="T69" s="48">
        <f>IF(($E69      =0),0,(($P69      /$E69      )*100))</f>
        <v>76.964078046259203</v>
      </c>
      <c r="U69" s="50">
        <f>IF(($E69      =0),0,(($Q69      /$E69      )*100))</f>
        <v>76.980262307791705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33175000</v>
      </c>
      <c r="C71" s="101">
        <f>SUM(C69:C70)</f>
        <v>-2219000</v>
      </c>
      <c r="D71" s="101"/>
      <c r="E71" s="101">
        <f>$B71      +$C71      +$D71</f>
        <v>30956000</v>
      </c>
      <c r="F71" s="102">
        <f t="shared" ref="F71:O71" si="44">SUM(F69:F70)</f>
        <v>30956000</v>
      </c>
      <c r="G71" s="103">
        <f t="shared" si="44"/>
        <v>30956000</v>
      </c>
      <c r="H71" s="102">
        <f t="shared" si="44"/>
        <v>0</v>
      </c>
      <c r="I71" s="103">
        <f t="shared" si="44"/>
        <v>16211634</v>
      </c>
      <c r="J71" s="102">
        <f t="shared" si="44"/>
        <v>19331000</v>
      </c>
      <c r="K71" s="103">
        <f t="shared" si="44"/>
        <v>7102339</v>
      </c>
      <c r="L71" s="102">
        <f t="shared" si="44"/>
        <v>4494000</v>
      </c>
      <c r="M71" s="103">
        <f t="shared" si="44"/>
        <v>516037</v>
      </c>
      <c r="N71" s="102">
        <f t="shared" si="44"/>
        <v>0</v>
      </c>
      <c r="O71" s="103">
        <f t="shared" si="44"/>
        <v>0</v>
      </c>
      <c r="P71" s="102">
        <f>$H71      +$J71      +$L71      +$N71</f>
        <v>23825000</v>
      </c>
      <c r="Q71" s="103">
        <f>$I71      +$K71      +$M71      +$O71</f>
        <v>23830010</v>
      </c>
      <c r="R71" s="57">
        <f>IF(($J71      =0),0,((($L71      -$J71      )/$J71      )*100))</f>
        <v>-76.752366664942315</v>
      </c>
      <c r="S71" s="58">
        <f>IF(($K71      =0),0,((($M71      -$K71      )/$K71      )*100))</f>
        <v>-92.734266838009276</v>
      </c>
      <c r="T71" s="57">
        <f>IF(($E69      =0),0,(($P69      /$E69      )*100))</f>
        <v>76.964078046259203</v>
      </c>
      <c r="U71" s="59">
        <f>IF($E69   =0,0,($Q69   /$E69 )*100)</f>
        <v>76.980262307791705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33175000</v>
      </c>
      <c r="C72" s="104">
        <f>SUM(C69:C70)</f>
        <v>-2219000</v>
      </c>
      <c r="D72" s="104"/>
      <c r="E72" s="104">
        <f>$B72      +$C72      +$D72</f>
        <v>30956000</v>
      </c>
      <c r="F72" s="105">
        <f t="shared" ref="F72:O72" si="45">SUM(F69:F70)</f>
        <v>30956000</v>
      </c>
      <c r="G72" s="106">
        <f t="shared" si="45"/>
        <v>30956000</v>
      </c>
      <c r="H72" s="105">
        <f t="shared" si="45"/>
        <v>0</v>
      </c>
      <c r="I72" s="106">
        <f t="shared" si="45"/>
        <v>16211634</v>
      </c>
      <c r="J72" s="105">
        <f t="shared" si="45"/>
        <v>19331000</v>
      </c>
      <c r="K72" s="106">
        <f t="shared" si="45"/>
        <v>7102339</v>
      </c>
      <c r="L72" s="105">
        <f t="shared" si="45"/>
        <v>4494000</v>
      </c>
      <c r="M72" s="106">
        <f t="shared" si="45"/>
        <v>516037</v>
      </c>
      <c r="N72" s="105">
        <f t="shared" si="45"/>
        <v>0</v>
      </c>
      <c r="O72" s="106">
        <f t="shared" si="45"/>
        <v>0</v>
      </c>
      <c r="P72" s="105">
        <f>$H72      +$J72      +$L72      +$N72</f>
        <v>23825000</v>
      </c>
      <c r="Q72" s="106">
        <f>$I72      +$K72      +$M72      +$O72</f>
        <v>23830010</v>
      </c>
      <c r="R72" s="61">
        <f>IF(($J72      =0),0,((($L72      -$J72      )/$J72      )*100))</f>
        <v>-76.752366664942315</v>
      </c>
      <c r="S72" s="62">
        <f>IF(($K72      =0),0,((($M72      -$K72      )/$K72      )*100))</f>
        <v>-92.734266838009276</v>
      </c>
      <c r="T72" s="61">
        <f>IF(($E69      =0),0,(($P69      /$E69      )*100))</f>
        <v>76.964078046259203</v>
      </c>
      <c r="U72" s="65">
        <f>IF($E69   =0,0,($Q69   /$E69 )*100)</f>
        <v>76.980262307791705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52511000</v>
      </c>
      <c r="C73" s="104">
        <f>SUM(C9:C14,C17:C23,C26:C29,C32,C35:C39,C42:C52,C55:C58,C61:C65,C69:C70)</f>
        <v>28665000</v>
      </c>
      <c r="D73" s="104"/>
      <c r="E73" s="104">
        <f>$B73      +$C73      +$D73</f>
        <v>81176000</v>
      </c>
      <c r="F73" s="105">
        <f t="shared" ref="F73:O73" si="46">SUM(F9:F14,F17:F23,F26:F29,F32,F35:F39,F42:F52,F55:F58,F61:F65,F69:F70)</f>
        <v>81176000</v>
      </c>
      <c r="G73" s="106">
        <f t="shared" si="46"/>
        <v>70791000</v>
      </c>
      <c r="H73" s="105">
        <f t="shared" si="46"/>
        <v>2348000</v>
      </c>
      <c r="I73" s="106">
        <f t="shared" si="46"/>
        <v>17474255</v>
      </c>
      <c r="J73" s="105">
        <f t="shared" si="46"/>
        <v>21254000</v>
      </c>
      <c r="K73" s="106">
        <f t="shared" si="46"/>
        <v>12637820</v>
      </c>
      <c r="L73" s="105">
        <f t="shared" si="46"/>
        <v>9078000</v>
      </c>
      <c r="M73" s="106">
        <f t="shared" si="46"/>
        <v>3609119</v>
      </c>
      <c r="N73" s="105">
        <f t="shared" si="46"/>
        <v>0</v>
      </c>
      <c r="O73" s="106">
        <f t="shared" si="46"/>
        <v>0</v>
      </c>
      <c r="P73" s="105">
        <f>$H73      +$J73      +$L73      +$N73</f>
        <v>32680000</v>
      </c>
      <c r="Q73" s="106">
        <f>$I73      +$K73      +$M73      +$O73</f>
        <v>33721194</v>
      </c>
      <c r="R73" s="61">
        <f>IF(($J73      =0),0,((($L73      -$J73      )/$J73      )*100))</f>
        <v>-57.28803989837207</v>
      </c>
      <c r="S73" s="62">
        <f>IF(($K73      =0),0,((($M73      -$K73      )/$K73      )*100))</f>
        <v>-71.441917989020254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46.164060403158594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47.63486036360554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5zG6zasP1ZVHOEmxMYns5fQWRFhOrQIYYreVwqxX0P3Nk4dzkmEM2E9wYVNCTog3GZpMFxmYtimqls+RGwHwPQ==" saltValue="gzMtXHKszFGLsMM0Ssj+j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2300000</v>
      </c>
      <c r="C10" s="92"/>
      <c r="D10" s="92"/>
      <c r="E10" s="92">
        <f t="shared" ref="E10:E15" si="0">$B10      +$C10      +$D10</f>
        <v>2300000</v>
      </c>
      <c r="F10" s="93">
        <v>2300000</v>
      </c>
      <c r="G10" s="94">
        <v>2300000</v>
      </c>
      <c r="H10" s="93">
        <v>914000</v>
      </c>
      <c r="I10" s="94">
        <v>1094614</v>
      </c>
      <c r="J10" s="93">
        <v>337000</v>
      </c>
      <c r="K10" s="94">
        <v>176284</v>
      </c>
      <c r="L10" s="93">
        <v>143000</v>
      </c>
      <c r="M10" s="94">
        <v>243807</v>
      </c>
      <c r="N10" s="93"/>
      <c r="O10" s="94"/>
      <c r="P10" s="93">
        <f t="shared" ref="P10:P15" si="1">$H10      +$J10      +$L10      +$N10</f>
        <v>1394000</v>
      </c>
      <c r="Q10" s="94">
        <f t="shared" ref="Q10:Q15" si="2">$I10      +$K10      +$M10      +$O10</f>
        <v>1514705</v>
      </c>
      <c r="R10" s="48">
        <f t="shared" ref="R10:R15" si="3">IF(($J10      =0),0,((($L10      -$J10      )/$J10      )*100))</f>
        <v>-57.566765578635014</v>
      </c>
      <c r="S10" s="49">
        <f t="shared" ref="S10:S15" si="4">IF(($K10      =0),0,((($M10      -$K10      )/$K10      )*100))</f>
        <v>38.303532935490459</v>
      </c>
      <c r="T10" s="48">
        <f t="shared" ref="T10:T14" si="5">IF(($E10      =0),0,(($P10      /$E10      )*100))</f>
        <v>60.608695652173914</v>
      </c>
      <c r="U10" s="50">
        <f t="shared" ref="U10:U14" si="6">IF(($E10      =0),0,(($Q10      /$E10      )*100))</f>
        <v>65.856739130434789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2300000</v>
      </c>
      <c r="C15" s="95">
        <f>SUM(C9:C14)</f>
        <v>0</v>
      </c>
      <c r="D15" s="95"/>
      <c r="E15" s="95">
        <f t="shared" si="0"/>
        <v>2300000</v>
      </c>
      <c r="F15" s="96">
        <f t="shared" ref="F15:O15" si="7">SUM(F9:F14)</f>
        <v>2300000</v>
      </c>
      <c r="G15" s="97">
        <f t="shared" si="7"/>
        <v>2300000</v>
      </c>
      <c r="H15" s="96">
        <f t="shared" si="7"/>
        <v>914000</v>
      </c>
      <c r="I15" s="97">
        <f t="shared" si="7"/>
        <v>1094614</v>
      </c>
      <c r="J15" s="96">
        <f t="shared" si="7"/>
        <v>337000</v>
      </c>
      <c r="K15" s="97">
        <f t="shared" si="7"/>
        <v>176284</v>
      </c>
      <c r="L15" s="96">
        <f t="shared" si="7"/>
        <v>143000</v>
      </c>
      <c r="M15" s="97">
        <f t="shared" si="7"/>
        <v>243807</v>
      </c>
      <c r="N15" s="96">
        <f t="shared" si="7"/>
        <v>0</v>
      </c>
      <c r="O15" s="97">
        <f t="shared" si="7"/>
        <v>0</v>
      </c>
      <c r="P15" s="96">
        <f t="shared" si="1"/>
        <v>1394000</v>
      </c>
      <c r="Q15" s="97">
        <f t="shared" si="2"/>
        <v>1514705</v>
      </c>
      <c r="R15" s="52">
        <f t="shared" si="3"/>
        <v>-57.566765578635014</v>
      </c>
      <c r="S15" s="53">
        <f t="shared" si="4"/>
        <v>38.303532935490459</v>
      </c>
      <c r="T15" s="52">
        <f>IF((SUM($E9:$E13))=0,0,(P15/(SUM($E9:$E13))*100))</f>
        <v>60.608695652173914</v>
      </c>
      <c r="U15" s="54">
        <f>IF((SUM($E9:$E13))=0,0,(Q15/(SUM($E9:$E13))*100))</f>
        <v>65.856739130434789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8000000</v>
      </c>
      <c r="D21" s="92"/>
      <c r="E21" s="92">
        <f t="shared" si="8"/>
        <v>8000000</v>
      </c>
      <c r="F21" s="93">
        <v>8000000</v>
      </c>
      <c r="G21" s="94">
        <v>8000000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38718000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8000000</v>
      </c>
      <c r="D24" s="95"/>
      <c r="E24" s="95">
        <f t="shared" si="8"/>
        <v>8000000</v>
      </c>
      <c r="F24" s="96">
        <f t="shared" ref="F24:O24" si="15">SUM(F17:F23)</f>
        <v>8000000</v>
      </c>
      <c r="G24" s="97">
        <f t="shared" si="15"/>
        <v>8000000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38718000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1860000</v>
      </c>
      <c r="C32" s="92"/>
      <c r="D32" s="92"/>
      <c r="E32" s="92">
        <f>$B32      +$C32      +$D32</f>
        <v>1860000</v>
      </c>
      <c r="F32" s="93">
        <v>1860000</v>
      </c>
      <c r="G32" s="94">
        <v>1860000</v>
      </c>
      <c r="H32" s="93">
        <v>609000</v>
      </c>
      <c r="I32" s="94">
        <v>1881599</v>
      </c>
      <c r="J32" s="93">
        <v>677000</v>
      </c>
      <c r="K32" s="94">
        <v>-21599</v>
      </c>
      <c r="L32" s="93">
        <v>571000</v>
      </c>
      <c r="M32" s="94">
        <v>6004398</v>
      </c>
      <c r="N32" s="93"/>
      <c r="O32" s="94"/>
      <c r="P32" s="93">
        <f>$H32      +$J32      +$L32      +$N32</f>
        <v>1857000</v>
      </c>
      <c r="Q32" s="94">
        <f>$I32      +$K32      +$M32      +$O32</f>
        <v>7864398</v>
      </c>
      <c r="R32" s="48">
        <f>IF(($J32      =0),0,((($L32      -$J32      )/$J32      )*100))</f>
        <v>-15.657311669128507</v>
      </c>
      <c r="S32" s="49">
        <f>IF(($K32      =0),0,((($M32      -$K32      )/$K32      )*100))</f>
        <v>-27899.425899347192</v>
      </c>
      <c r="T32" s="48">
        <f>IF(($E32      =0),0,(($P32      /$E32      )*100))</f>
        <v>99.838709677419359</v>
      </c>
      <c r="U32" s="50">
        <f>IF(($E32      =0),0,(($Q32      /$E32      )*100))</f>
        <v>422.8170967741936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1860000</v>
      </c>
      <c r="C33" s="95">
        <f>C32</f>
        <v>0</v>
      </c>
      <c r="D33" s="95"/>
      <c r="E33" s="95">
        <f>$B33      +$C33      +$D33</f>
        <v>1860000</v>
      </c>
      <c r="F33" s="96">
        <f t="shared" ref="F33:O33" si="17">F32</f>
        <v>1860000</v>
      </c>
      <c r="G33" s="97">
        <f t="shared" si="17"/>
        <v>1860000</v>
      </c>
      <c r="H33" s="96">
        <f t="shared" si="17"/>
        <v>609000</v>
      </c>
      <c r="I33" s="97">
        <f t="shared" si="17"/>
        <v>1881599</v>
      </c>
      <c r="J33" s="96">
        <f t="shared" si="17"/>
        <v>677000</v>
      </c>
      <c r="K33" s="97">
        <f t="shared" si="17"/>
        <v>-21599</v>
      </c>
      <c r="L33" s="96">
        <f t="shared" si="17"/>
        <v>571000</v>
      </c>
      <c r="M33" s="97">
        <f t="shared" si="17"/>
        <v>6004398</v>
      </c>
      <c r="N33" s="96">
        <f t="shared" si="17"/>
        <v>0</v>
      </c>
      <c r="O33" s="97">
        <f t="shared" si="17"/>
        <v>0</v>
      </c>
      <c r="P33" s="96">
        <f>$H33      +$J33      +$L33      +$N33</f>
        <v>1857000</v>
      </c>
      <c r="Q33" s="97">
        <f>$I33      +$K33      +$M33      +$O33</f>
        <v>7864398</v>
      </c>
      <c r="R33" s="52">
        <f>IF(($J33      =0),0,((($L33      -$J33      )/$J33      )*100))</f>
        <v>-15.657311669128507</v>
      </c>
      <c r="S33" s="53">
        <f>IF(($K33      =0),0,((($M33      -$K33      )/$K33      )*100))</f>
        <v>-27899.425899347192</v>
      </c>
      <c r="T33" s="52">
        <f>IF($E33   =0,0,($P33   /$E33   )*100)</f>
        <v>99.838709677419359</v>
      </c>
      <c r="U33" s="54">
        <f>IF($E33   =0,0,($Q33   /$E33   )*100)</f>
        <v>422.8170967741936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15000000</v>
      </c>
      <c r="C35" s="92"/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>
        <v>3059000</v>
      </c>
      <c r="I35" s="94">
        <v>2751150</v>
      </c>
      <c r="J35" s="93">
        <v>5436000</v>
      </c>
      <c r="K35" s="94">
        <v>5866708</v>
      </c>
      <c r="L35" s="93">
        <v>3364000</v>
      </c>
      <c r="M35" s="94">
        <v>5980202</v>
      </c>
      <c r="N35" s="93"/>
      <c r="O35" s="94"/>
      <c r="P35" s="93">
        <f t="shared" ref="P35:P40" si="19">$H35      +$J35      +$L35      +$N35</f>
        <v>11859000</v>
      </c>
      <c r="Q35" s="94">
        <f t="shared" ref="Q35:Q40" si="20">$I35      +$K35      +$M35      +$O35</f>
        <v>14598060</v>
      </c>
      <c r="R35" s="48">
        <f t="shared" ref="R35:R40" si="21">IF(($J35      =0),0,((($L35      -$J35      )/$J35      )*100))</f>
        <v>-38.116261957321562</v>
      </c>
      <c r="S35" s="49">
        <f t="shared" ref="S35:S40" si="22">IF(($K35      =0),0,((($M35      -$K35      )/$K35      )*100))</f>
        <v>1.9345431884457178</v>
      </c>
      <c r="T35" s="48">
        <f t="shared" ref="T35:T39" si="23">IF(($E35      =0),0,(($P35      /$E35      )*100))</f>
        <v>79.06</v>
      </c>
      <c r="U35" s="50">
        <f t="shared" ref="U35:U39" si="24">IF(($E35      =0),0,(($Q35      /$E35      )*100))</f>
        <v>97.320399999999992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48028000</v>
      </c>
      <c r="C36" s="92">
        <v>2898000</v>
      </c>
      <c r="D36" s="92"/>
      <c r="E36" s="92">
        <f t="shared" si="18"/>
        <v>50926000</v>
      </c>
      <c r="F36" s="93">
        <v>50926000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>
        <v>3000000</v>
      </c>
      <c r="C38" s="92"/>
      <c r="D38" s="92"/>
      <c r="E38" s="92">
        <f t="shared" si="18"/>
        <v>3000000</v>
      </c>
      <c r="F38" s="93">
        <v>3000000</v>
      </c>
      <c r="G38" s="94">
        <v>3000000</v>
      </c>
      <c r="H38" s="93">
        <v>790000</v>
      </c>
      <c r="I38" s="94">
        <v>912044</v>
      </c>
      <c r="J38" s="93"/>
      <c r="K38" s="94"/>
      <c r="L38" s="93"/>
      <c r="M38" s="94">
        <v>9600</v>
      </c>
      <c r="N38" s="93"/>
      <c r="O38" s="94"/>
      <c r="P38" s="93">
        <f t="shared" si="19"/>
        <v>790000</v>
      </c>
      <c r="Q38" s="94">
        <f t="shared" si="20"/>
        <v>921644</v>
      </c>
      <c r="R38" s="48">
        <f t="shared" si="21"/>
        <v>0</v>
      </c>
      <c r="S38" s="49">
        <f t="shared" si="22"/>
        <v>0</v>
      </c>
      <c r="T38" s="48">
        <f t="shared" si="23"/>
        <v>26.333333333333332</v>
      </c>
      <c r="U38" s="50">
        <f t="shared" si="24"/>
        <v>30.721466666666668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66028000</v>
      </c>
      <c r="C40" s="95">
        <f>SUM(C35:C39)</f>
        <v>2898000</v>
      </c>
      <c r="D40" s="95"/>
      <c r="E40" s="95">
        <f t="shared" si="18"/>
        <v>68926000</v>
      </c>
      <c r="F40" s="96">
        <f t="shared" ref="F40:O40" si="25">SUM(F35:F39)</f>
        <v>68926000</v>
      </c>
      <c r="G40" s="97">
        <f t="shared" si="25"/>
        <v>18000000</v>
      </c>
      <c r="H40" s="96">
        <f t="shared" si="25"/>
        <v>3849000</v>
      </c>
      <c r="I40" s="97">
        <f t="shared" si="25"/>
        <v>3663194</v>
      </c>
      <c r="J40" s="96">
        <f t="shared" si="25"/>
        <v>5436000</v>
      </c>
      <c r="K40" s="97">
        <f t="shared" si="25"/>
        <v>5866708</v>
      </c>
      <c r="L40" s="96">
        <f t="shared" si="25"/>
        <v>3364000</v>
      </c>
      <c r="M40" s="97">
        <f t="shared" si="25"/>
        <v>5989802</v>
      </c>
      <c r="N40" s="96">
        <f t="shared" si="25"/>
        <v>0</v>
      </c>
      <c r="O40" s="97">
        <f t="shared" si="25"/>
        <v>0</v>
      </c>
      <c r="P40" s="96">
        <f t="shared" si="19"/>
        <v>12649000</v>
      </c>
      <c r="Q40" s="97">
        <f t="shared" si="20"/>
        <v>15519704</v>
      </c>
      <c r="R40" s="52">
        <f t="shared" si="21"/>
        <v>-38.116261957321562</v>
      </c>
      <c r="S40" s="53">
        <f t="shared" si="22"/>
        <v>2.0981783991976419</v>
      </c>
      <c r="T40" s="52">
        <f>IF((+$E35+$E38) =0,0,(P40   /(+$E35+$E38) )*100)</f>
        <v>70.272222222222226</v>
      </c>
      <c r="U40" s="54">
        <f>IF((+$E35+$E38) =0,0,(Q40   /(+$E35+$E38) )*100)</f>
        <v>86.220577777777777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70188000</v>
      </c>
      <c r="C67" s="104">
        <f>SUM(C9:C14,C17:C23,C26:C29,C32,C35:C39,C42:C52,C55:C58,C61:C65)</f>
        <v>10898000</v>
      </c>
      <c r="D67" s="104"/>
      <c r="E67" s="104">
        <f t="shared" si="35"/>
        <v>81086000</v>
      </c>
      <c r="F67" s="105">
        <f t="shared" ref="F67:O67" si="43">SUM(F9:F14,F17:F23,F26:F29,F32,F35:F39,F42:F52,F55:F58,F61:F65)</f>
        <v>81086000</v>
      </c>
      <c r="G67" s="106">
        <f t="shared" si="43"/>
        <v>30160000</v>
      </c>
      <c r="H67" s="105">
        <f t="shared" si="43"/>
        <v>5372000</v>
      </c>
      <c r="I67" s="106">
        <f t="shared" si="43"/>
        <v>6639407</v>
      </c>
      <c r="J67" s="105">
        <f t="shared" si="43"/>
        <v>6450000</v>
      </c>
      <c r="K67" s="106">
        <f t="shared" si="43"/>
        <v>6021393</v>
      </c>
      <c r="L67" s="105">
        <f t="shared" si="43"/>
        <v>4078000</v>
      </c>
      <c r="M67" s="106">
        <f t="shared" si="43"/>
        <v>12238007</v>
      </c>
      <c r="N67" s="105">
        <f t="shared" si="43"/>
        <v>0</v>
      </c>
      <c r="O67" s="106">
        <f t="shared" si="43"/>
        <v>0</v>
      </c>
      <c r="P67" s="105">
        <f t="shared" si="36"/>
        <v>15900000</v>
      </c>
      <c r="Q67" s="106">
        <f t="shared" si="37"/>
        <v>24898807</v>
      </c>
      <c r="R67" s="61">
        <f t="shared" si="38"/>
        <v>-36.775193798449614</v>
      </c>
      <c r="S67" s="62">
        <f t="shared" si="39"/>
        <v>103.24212354184488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52.718832891246677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82.555726127320952</v>
      </c>
      <c r="V67" s="105">
        <f>SUM(V9:V14,V17:V23,V26:V29,V32,V35:V39,V42:V52,V55:V58,V61:V65)</f>
        <v>38718000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44489000</v>
      </c>
      <c r="C69" s="92">
        <v>-2976000</v>
      </c>
      <c r="D69" s="92"/>
      <c r="E69" s="92">
        <f>$B69      +$C69      +$D69</f>
        <v>41513000</v>
      </c>
      <c r="F69" s="93">
        <v>41513000</v>
      </c>
      <c r="G69" s="94">
        <v>41513000</v>
      </c>
      <c r="H69" s="93">
        <v>8135000</v>
      </c>
      <c r="I69" s="94">
        <v>14631521</v>
      </c>
      <c r="J69" s="93">
        <v>11159000</v>
      </c>
      <c r="K69" s="94">
        <v>13486096</v>
      </c>
      <c r="L69" s="93">
        <v>8027000</v>
      </c>
      <c r="M69" s="94">
        <v>7399828</v>
      </c>
      <c r="N69" s="93"/>
      <c r="O69" s="94"/>
      <c r="P69" s="93">
        <f>$H69      +$J69      +$L69      +$N69</f>
        <v>27321000</v>
      </c>
      <c r="Q69" s="94">
        <f>$I69      +$K69      +$M69      +$O69</f>
        <v>35517445</v>
      </c>
      <c r="R69" s="48">
        <f>IF(($J69      =0),0,((($L69      -$J69      )/$J69      )*100))</f>
        <v>-28.06703109597634</v>
      </c>
      <c r="S69" s="49">
        <f>IF(($K69      =0),0,((($M69      -$K69      )/$K69      )*100))</f>
        <v>-45.129947169291988</v>
      </c>
      <c r="T69" s="48">
        <f>IF(($E69      =0),0,(($P69      /$E69      )*100))</f>
        <v>65.813118782068273</v>
      </c>
      <c r="U69" s="50">
        <f>IF(($E69      =0),0,(($Q69      /$E69      )*100))</f>
        <v>85.557403704863532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44489000</v>
      </c>
      <c r="C71" s="101">
        <f>SUM(C69:C70)</f>
        <v>-2976000</v>
      </c>
      <c r="D71" s="101"/>
      <c r="E71" s="101">
        <f>$B71      +$C71      +$D71</f>
        <v>41513000</v>
      </c>
      <c r="F71" s="102">
        <f t="shared" ref="F71:O71" si="44">SUM(F69:F70)</f>
        <v>41513000</v>
      </c>
      <c r="G71" s="103">
        <f t="shared" si="44"/>
        <v>41513000</v>
      </c>
      <c r="H71" s="102">
        <f t="shared" si="44"/>
        <v>8135000</v>
      </c>
      <c r="I71" s="103">
        <f t="shared" si="44"/>
        <v>14631521</v>
      </c>
      <c r="J71" s="102">
        <f t="shared" si="44"/>
        <v>11159000</v>
      </c>
      <c r="K71" s="103">
        <f t="shared" si="44"/>
        <v>13486096</v>
      </c>
      <c r="L71" s="102">
        <f t="shared" si="44"/>
        <v>8027000</v>
      </c>
      <c r="M71" s="103">
        <f t="shared" si="44"/>
        <v>7399828</v>
      </c>
      <c r="N71" s="102">
        <f t="shared" si="44"/>
        <v>0</v>
      </c>
      <c r="O71" s="103">
        <f t="shared" si="44"/>
        <v>0</v>
      </c>
      <c r="P71" s="102">
        <f>$H71      +$J71      +$L71      +$N71</f>
        <v>27321000</v>
      </c>
      <c r="Q71" s="103">
        <f>$I71      +$K71      +$M71      +$O71</f>
        <v>35517445</v>
      </c>
      <c r="R71" s="57">
        <f>IF(($J71      =0),0,((($L71      -$J71      )/$J71      )*100))</f>
        <v>-28.06703109597634</v>
      </c>
      <c r="S71" s="58">
        <f>IF(($K71      =0),0,((($M71      -$K71      )/$K71      )*100))</f>
        <v>-45.129947169291988</v>
      </c>
      <c r="T71" s="57">
        <f>IF(($E69      =0),0,(($P69      /$E69      )*100))</f>
        <v>65.813118782068273</v>
      </c>
      <c r="U71" s="59">
        <f>IF($E69   =0,0,($Q69   /$E69 )*100)</f>
        <v>85.557403704863532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44489000</v>
      </c>
      <c r="C72" s="104">
        <f>SUM(C69:C70)</f>
        <v>-2976000</v>
      </c>
      <c r="D72" s="104"/>
      <c r="E72" s="104">
        <f>$B72      +$C72      +$D72</f>
        <v>41513000</v>
      </c>
      <c r="F72" s="105">
        <f t="shared" ref="F72:O72" si="45">SUM(F69:F70)</f>
        <v>41513000</v>
      </c>
      <c r="G72" s="106">
        <f t="shared" si="45"/>
        <v>41513000</v>
      </c>
      <c r="H72" s="105">
        <f t="shared" si="45"/>
        <v>8135000</v>
      </c>
      <c r="I72" s="106">
        <f t="shared" si="45"/>
        <v>14631521</v>
      </c>
      <c r="J72" s="105">
        <f t="shared" si="45"/>
        <v>11159000</v>
      </c>
      <c r="K72" s="106">
        <f t="shared" si="45"/>
        <v>13486096</v>
      </c>
      <c r="L72" s="105">
        <f t="shared" si="45"/>
        <v>8027000</v>
      </c>
      <c r="M72" s="106">
        <f t="shared" si="45"/>
        <v>7399828</v>
      </c>
      <c r="N72" s="105">
        <f t="shared" si="45"/>
        <v>0</v>
      </c>
      <c r="O72" s="106">
        <f t="shared" si="45"/>
        <v>0</v>
      </c>
      <c r="P72" s="105">
        <f>$H72      +$J72      +$L72      +$N72</f>
        <v>27321000</v>
      </c>
      <c r="Q72" s="106">
        <f>$I72      +$K72      +$M72      +$O72</f>
        <v>35517445</v>
      </c>
      <c r="R72" s="61">
        <f>IF(($J72      =0),0,((($L72      -$J72      )/$J72      )*100))</f>
        <v>-28.06703109597634</v>
      </c>
      <c r="S72" s="62">
        <f>IF(($K72      =0),0,((($M72      -$K72      )/$K72      )*100))</f>
        <v>-45.129947169291988</v>
      </c>
      <c r="T72" s="61">
        <f>IF(($E69      =0),0,(($P69      /$E69      )*100))</f>
        <v>65.813118782068273</v>
      </c>
      <c r="U72" s="65">
        <f>IF($E69   =0,0,($Q69   /$E69 )*100)</f>
        <v>85.557403704863532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114677000</v>
      </c>
      <c r="C73" s="104">
        <f>SUM(C9:C14,C17:C23,C26:C29,C32,C35:C39,C42:C52,C55:C58,C61:C65,C69:C70)</f>
        <v>7922000</v>
      </c>
      <c r="D73" s="104"/>
      <c r="E73" s="104">
        <f>$B73      +$C73      +$D73</f>
        <v>122599000</v>
      </c>
      <c r="F73" s="105">
        <f t="shared" ref="F73:O73" si="46">SUM(F9:F14,F17:F23,F26:F29,F32,F35:F39,F42:F52,F55:F58,F61:F65,F69:F70)</f>
        <v>122599000</v>
      </c>
      <c r="G73" s="106">
        <f t="shared" si="46"/>
        <v>71673000</v>
      </c>
      <c r="H73" s="105">
        <f t="shared" si="46"/>
        <v>13507000</v>
      </c>
      <c r="I73" s="106">
        <f t="shared" si="46"/>
        <v>21270928</v>
      </c>
      <c r="J73" s="105">
        <f t="shared" si="46"/>
        <v>17609000</v>
      </c>
      <c r="K73" s="106">
        <f t="shared" si="46"/>
        <v>19507489</v>
      </c>
      <c r="L73" s="105">
        <f t="shared" si="46"/>
        <v>12105000</v>
      </c>
      <c r="M73" s="106">
        <f t="shared" si="46"/>
        <v>19637835</v>
      </c>
      <c r="N73" s="105">
        <f t="shared" si="46"/>
        <v>0</v>
      </c>
      <c r="O73" s="106">
        <f t="shared" si="46"/>
        <v>0</v>
      </c>
      <c r="P73" s="105">
        <f>$H73      +$J73      +$L73      +$N73</f>
        <v>43221000</v>
      </c>
      <c r="Q73" s="106">
        <f>$I73      +$K73      +$M73      +$O73</f>
        <v>60416252</v>
      </c>
      <c r="R73" s="61">
        <f>IF(($J73      =0),0,((($L73      -$J73      )/$J73      )*100))</f>
        <v>-31.256743710602532</v>
      </c>
      <c r="S73" s="62">
        <f>IF(($K73      =0),0,((($M73      -$K73      )/$K73      )*100))</f>
        <v>0.66818440856227057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60.303042986898838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84.294297713225347</v>
      </c>
      <c r="V73" s="105">
        <f>SUM(V9:V14,V17:V23,V26:V29,V32,V35:V39,V42:V52,V55:V58,V61:V65,V69:V70)</f>
        <v>38718000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RtdXyNwk5Oeq5TCwG55xQ326b5fyI6TX0MQ4v6SXHbV4x0NGuj8Dw4uEDkQFoi8o6dC5V6G2gWtAggxMO+tn2A==" saltValue="ObvHmNJ+MNCHwhP8gvK5A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84000</v>
      </c>
      <c r="I10" s="94">
        <v>126423</v>
      </c>
      <c r="J10" s="93">
        <v>100000</v>
      </c>
      <c r="K10" s="94">
        <v>98020</v>
      </c>
      <c r="L10" s="93">
        <v>1087000</v>
      </c>
      <c r="M10" s="94">
        <v>1090248</v>
      </c>
      <c r="N10" s="93"/>
      <c r="O10" s="94"/>
      <c r="P10" s="93">
        <f t="shared" ref="P10:P15" si="1">$H10      +$J10      +$L10      +$N10</f>
        <v>1271000</v>
      </c>
      <c r="Q10" s="94">
        <f t="shared" ref="Q10:Q15" si="2">$I10      +$K10      +$M10      +$O10</f>
        <v>1314691</v>
      </c>
      <c r="R10" s="48">
        <f t="shared" ref="R10:R15" si="3">IF(($J10      =0),0,((($L10      -$J10      )/$J10      )*100))</f>
        <v>986.99999999999989</v>
      </c>
      <c r="S10" s="49">
        <f t="shared" ref="S10:S15" si="4">IF(($K10      =0),0,((($M10      -$K10      )/$K10      )*100))</f>
        <v>1012.2709651091615</v>
      </c>
      <c r="T10" s="48">
        <f t="shared" ref="T10:T14" si="5">IF(($E10      =0),0,(($P10      /$E10      )*100))</f>
        <v>60.523809523809526</v>
      </c>
      <c r="U10" s="50">
        <f t="shared" ref="U10:U14" si="6">IF(($E10      =0),0,(($Q10      /$E10      )*100))</f>
        <v>62.604333333333329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>
        <v>4500000</v>
      </c>
      <c r="C11" s="92">
        <v>-50000</v>
      </c>
      <c r="D11" s="92"/>
      <c r="E11" s="92">
        <f t="shared" si="0"/>
        <v>4450000</v>
      </c>
      <c r="F11" s="93">
        <v>4450000</v>
      </c>
      <c r="G11" s="94">
        <v>4450000</v>
      </c>
      <c r="H11" s="93">
        <v>890000</v>
      </c>
      <c r="I11" s="94">
        <v>891479</v>
      </c>
      <c r="J11" s="93">
        <v>912000</v>
      </c>
      <c r="K11" s="94">
        <v>973138</v>
      </c>
      <c r="L11" s="93">
        <v>1058000</v>
      </c>
      <c r="M11" s="94">
        <v>838026</v>
      </c>
      <c r="N11" s="93"/>
      <c r="O11" s="94"/>
      <c r="P11" s="93">
        <f t="shared" si="1"/>
        <v>2860000</v>
      </c>
      <c r="Q11" s="94">
        <f t="shared" si="2"/>
        <v>2702643</v>
      </c>
      <c r="R11" s="48">
        <f t="shared" si="3"/>
        <v>16.008771929824562</v>
      </c>
      <c r="S11" s="49">
        <f t="shared" si="4"/>
        <v>-13.884156203950518</v>
      </c>
      <c r="T11" s="48">
        <f t="shared" si="5"/>
        <v>64.269662921348313</v>
      </c>
      <c r="U11" s="50">
        <f t="shared" si="6"/>
        <v>60.733550561797756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>
        <v>1000000</v>
      </c>
      <c r="C13" s="92">
        <v>-1000000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>
        <v>1200000</v>
      </c>
      <c r="C14" s="92">
        <v>-600000</v>
      </c>
      <c r="D14" s="92"/>
      <c r="E14" s="92">
        <f t="shared" si="0"/>
        <v>600000</v>
      </c>
      <c r="F14" s="93">
        <v>600000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8800000</v>
      </c>
      <c r="C15" s="95">
        <f>SUM(C9:C14)</f>
        <v>-1650000</v>
      </c>
      <c r="D15" s="95"/>
      <c r="E15" s="95">
        <f t="shared" si="0"/>
        <v>7150000</v>
      </c>
      <c r="F15" s="96">
        <f t="shared" ref="F15:O15" si="7">SUM(F9:F14)</f>
        <v>7150000</v>
      </c>
      <c r="G15" s="97">
        <f t="shared" si="7"/>
        <v>6550000</v>
      </c>
      <c r="H15" s="96">
        <f t="shared" si="7"/>
        <v>974000</v>
      </c>
      <c r="I15" s="97">
        <f t="shared" si="7"/>
        <v>1017902</v>
      </c>
      <c r="J15" s="96">
        <f t="shared" si="7"/>
        <v>1012000</v>
      </c>
      <c r="K15" s="97">
        <f t="shared" si="7"/>
        <v>1071158</v>
      </c>
      <c r="L15" s="96">
        <f t="shared" si="7"/>
        <v>2145000</v>
      </c>
      <c r="M15" s="97">
        <f t="shared" si="7"/>
        <v>1928274</v>
      </c>
      <c r="N15" s="96">
        <f t="shared" si="7"/>
        <v>0</v>
      </c>
      <c r="O15" s="97">
        <f t="shared" si="7"/>
        <v>0</v>
      </c>
      <c r="P15" s="96">
        <f t="shared" si="1"/>
        <v>4131000</v>
      </c>
      <c r="Q15" s="97">
        <f t="shared" si="2"/>
        <v>4017334</v>
      </c>
      <c r="R15" s="52">
        <f t="shared" si="3"/>
        <v>111.95652173913044</v>
      </c>
      <c r="S15" s="53">
        <f t="shared" si="4"/>
        <v>80.017700469958669</v>
      </c>
      <c r="T15" s="52">
        <f>IF((SUM($E9:$E13))=0,0,(P15/(SUM($E9:$E13))*100))</f>
        <v>63.068702290076338</v>
      </c>
      <c r="U15" s="54">
        <f>IF((SUM($E9:$E13))=0,0,(Q15/(SUM($E9:$E13))*100))</f>
        <v>61.33334351145038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11775000</v>
      </c>
      <c r="D20" s="92"/>
      <c r="E20" s="92">
        <f t="shared" si="8"/>
        <v>11775000</v>
      </c>
      <c r="F20" s="93">
        <v>11775000</v>
      </c>
      <c r="G20" s="94">
        <v>11775000</v>
      </c>
      <c r="H20" s="93"/>
      <c r="I20" s="94">
        <v>11115671</v>
      </c>
      <c r="J20" s="93"/>
      <c r="K20" s="94">
        <v>5458539</v>
      </c>
      <c r="L20" s="93"/>
      <c r="M20" s="94">
        <v>272475</v>
      </c>
      <c r="N20" s="93"/>
      <c r="O20" s="94"/>
      <c r="P20" s="93">
        <f t="shared" si="9"/>
        <v>0</v>
      </c>
      <c r="Q20" s="94">
        <f t="shared" si="10"/>
        <v>16846685</v>
      </c>
      <c r="R20" s="48">
        <f t="shared" si="11"/>
        <v>0</v>
      </c>
      <c r="S20" s="49">
        <f t="shared" si="12"/>
        <v>-95.008279688026406</v>
      </c>
      <c r="T20" s="48">
        <f t="shared" si="13"/>
        <v>0</v>
      </c>
      <c r="U20" s="50">
        <f t="shared" si="14"/>
        <v>143.0716348195329</v>
      </c>
      <c r="V20" s="93">
        <v>621000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17769000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11775000</v>
      </c>
      <c r="D24" s="95"/>
      <c r="E24" s="95">
        <f t="shared" si="8"/>
        <v>11775000</v>
      </c>
      <c r="F24" s="96">
        <f t="shared" ref="F24:O24" si="15">SUM(F17:F23)</f>
        <v>11775000</v>
      </c>
      <c r="G24" s="97">
        <f t="shared" si="15"/>
        <v>11775000</v>
      </c>
      <c r="H24" s="96">
        <f t="shared" si="15"/>
        <v>0</v>
      </c>
      <c r="I24" s="97">
        <f t="shared" si="15"/>
        <v>11115671</v>
      </c>
      <c r="J24" s="96">
        <f t="shared" si="15"/>
        <v>0</v>
      </c>
      <c r="K24" s="97">
        <f t="shared" si="15"/>
        <v>5458539</v>
      </c>
      <c r="L24" s="96">
        <f t="shared" si="15"/>
        <v>0</v>
      </c>
      <c r="M24" s="97">
        <f t="shared" si="15"/>
        <v>272475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16846685</v>
      </c>
      <c r="R24" s="52">
        <f t="shared" si="11"/>
        <v>0</v>
      </c>
      <c r="S24" s="53">
        <f t="shared" si="12"/>
        <v>-95.008279688026406</v>
      </c>
      <c r="T24" s="52">
        <f>IF(($E24-$E19-$E23)   =0,0,($P24   /($E24-$E19-$E23)   )*100)</f>
        <v>0</v>
      </c>
      <c r="U24" s="54">
        <f>IF(($E24-$E19-$E23)   =0,0,($Q24   /($E24-$E19-$E23)   )*100)</f>
        <v>143.0716348195329</v>
      </c>
      <c r="V24" s="96">
        <f>SUM(V17:V23)</f>
        <v>18390000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2709000</v>
      </c>
      <c r="C32" s="92">
        <v>99000</v>
      </c>
      <c r="D32" s="92"/>
      <c r="E32" s="92">
        <f>$B32      +$C32      +$D32</f>
        <v>2808000</v>
      </c>
      <c r="F32" s="93">
        <v>2808000</v>
      </c>
      <c r="G32" s="94">
        <v>2808000</v>
      </c>
      <c r="H32" s="93">
        <v>1842000</v>
      </c>
      <c r="I32" s="94">
        <v>140181</v>
      </c>
      <c r="J32" s="93">
        <v>56000</v>
      </c>
      <c r="K32" s="94">
        <v>124291</v>
      </c>
      <c r="L32" s="93">
        <v>250000</v>
      </c>
      <c r="M32" s="94">
        <v>1791231</v>
      </c>
      <c r="N32" s="93"/>
      <c r="O32" s="94"/>
      <c r="P32" s="93">
        <f>$H32      +$J32      +$L32      +$N32</f>
        <v>2148000</v>
      </c>
      <c r="Q32" s="94">
        <f>$I32      +$K32      +$M32      +$O32</f>
        <v>2055703</v>
      </c>
      <c r="R32" s="48">
        <f>IF(($J32      =0),0,((($L32      -$J32      )/$J32      )*100))</f>
        <v>346.42857142857144</v>
      </c>
      <c r="S32" s="49">
        <f>IF(($K32      =0),0,((($M32      -$K32      )/$K32      )*100))</f>
        <v>1341.159054155168</v>
      </c>
      <c r="T32" s="48">
        <f>IF(($E32      =0),0,(($P32      /$E32      )*100))</f>
        <v>76.495726495726487</v>
      </c>
      <c r="U32" s="50">
        <f>IF(($E32      =0),0,(($Q32      /$E32      )*100))</f>
        <v>73.208796296296299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2709000</v>
      </c>
      <c r="C33" s="95">
        <f>C32</f>
        <v>99000</v>
      </c>
      <c r="D33" s="95"/>
      <c r="E33" s="95">
        <f>$B33      +$C33      +$D33</f>
        <v>2808000</v>
      </c>
      <c r="F33" s="96">
        <f t="shared" ref="F33:O33" si="17">F32</f>
        <v>2808000</v>
      </c>
      <c r="G33" s="97">
        <f t="shared" si="17"/>
        <v>2808000</v>
      </c>
      <c r="H33" s="96">
        <f t="shared" si="17"/>
        <v>1842000</v>
      </c>
      <c r="I33" s="97">
        <f t="shared" si="17"/>
        <v>140181</v>
      </c>
      <c r="J33" s="96">
        <f t="shared" si="17"/>
        <v>56000</v>
      </c>
      <c r="K33" s="97">
        <f t="shared" si="17"/>
        <v>124291</v>
      </c>
      <c r="L33" s="96">
        <f t="shared" si="17"/>
        <v>250000</v>
      </c>
      <c r="M33" s="97">
        <f t="shared" si="17"/>
        <v>1791231</v>
      </c>
      <c r="N33" s="96">
        <f t="shared" si="17"/>
        <v>0</v>
      </c>
      <c r="O33" s="97">
        <f t="shared" si="17"/>
        <v>0</v>
      </c>
      <c r="P33" s="96">
        <f>$H33      +$J33      +$L33      +$N33</f>
        <v>2148000</v>
      </c>
      <c r="Q33" s="97">
        <f>$I33      +$K33      +$M33      +$O33</f>
        <v>2055703</v>
      </c>
      <c r="R33" s="52">
        <f>IF(($J33      =0),0,((($L33      -$J33      )/$J33      )*100))</f>
        <v>346.42857142857144</v>
      </c>
      <c r="S33" s="53">
        <f>IF(($K33      =0),0,((($M33      -$K33      )/$K33      )*100))</f>
        <v>1341.159054155168</v>
      </c>
      <c r="T33" s="52">
        <f>IF($E33   =0,0,($P33   /$E33   )*100)</f>
        <v>76.495726495726487</v>
      </c>
      <c r="U33" s="54">
        <f>IF($E33   =0,0,($Q33   /$E33   )*100)</f>
        <v>73.208796296296299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1244000</v>
      </c>
      <c r="C35" s="92"/>
      <c r="D35" s="92"/>
      <c r="E35" s="92">
        <f t="shared" ref="E35:E40" si="18">$B35      +$C35      +$D35</f>
        <v>1244000</v>
      </c>
      <c r="F35" s="93">
        <v>1244000</v>
      </c>
      <c r="G35" s="94">
        <v>1244000</v>
      </c>
      <c r="H35" s="93">
        <v>399000</v>
      </c>
      <c r="I35" s="94">
        <v>347084</v>
      </c>
      <c r="J35" s="93"/>
      <c r="K35" s="94">
        <v>843998</v>
      </c>
      <c r="L35" s="93"/>
      <c r="M35" s="94">
        <v>-1191082</v>
      </c>
      <c r="N35" s="93"/>
      <c r="O35" s="94"/>
      <c r="P35" s="93">
        <f t="shared" ref="P35:P40" si="19">$H35      +$J35      +$L35      +$N35</f>
        <v>399000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-241.12379413221356</v>
      </c>
      <c r="T35" s="48">
        <f t="shared" ref="T35:T39" si="23">IF(($E35      =0),0,(($P35      /$E35      )*100))</f>
        <v>32.073954983922832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40322000</v>
      </c>
      <c r="C36" s="92">
        <v>-12298000</v>
      </c>
      <c r="D36" s="92"/>
      <c r="E36" s="92">
        <f t="shared" si="18"/>
        <v>28024000</v>
      </c>
      <c r="F36" s="93">
        <v>28024000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41566000</v>
      </c>
      <c r="C40" s="95">
        <f>SUM(C35:C39)</f>
        <v>-12298000</v>
      </c>
      <c r="D40" s="95"/>
      <c r="E40" s="95">
        <f t="shared" si="18"/>
        <v>29268000</v>
      </c>
      <c r="F40" s="96">
        <f t="shared" ref="F40:O40" si="25">SUM(F35:F39)</f>
        <v>29268000</v>
      </c>
      <c r="G40" s="97">
        <f t="shared" si="25"/>
        <v>1244000</v>
      </c>
      <c r="H40" s="96">
        <f t="shared" si="25"/>
        <v>399000</v>
      </c>
      <c r="I40" s="97">
        <f t="shared" si="25"/>
        <v>347084</v>
      </c>
      <c r="J40" s="96">
        <f t="shared" si="25"/>
        <v>0</v>
      </c>
      <c r="K40" s="97">
        <f t="shared" si="25"/>
        <v>843998</v>
      </c>
      <c r="L40" s="96">
        <f t="shared" si="25"/>
        <v>0</v>
      </c>
      <c r="M40" s="97">
        <f t="shared" si="25"/>
        <v>-1191082</v>
      </c>
      <c r="N40" s="96">
        <f t="shared" si="25"/>
        <v>0</v>
      </c>
      <c r="O40" s="97">
        <f t="shared" si="25"/>
        <v>0</v>
      </c>
      <c r="P40" s="96">
        <f t="shared" si="19"/>
        <v>399000</v>
      </c>
      <c r="Q40" s="97">
        <f t="shared" si="20"/>
        <v>0</v>
      </c>
      <c r="R40" s="52">
        <f t="shared" si="21"/>
        <v>0</v>
      </c>
      <c r="S40" s="53">
        <f t="shared" si="22"/>
        <v>-241.12379413221356</v>
      </c>
      <c r="T40" s="52">
        <f>IF((+$E35+$E38) =0,0,(P40   /(+$E35+$E38) )*100)</f>
        <v>32.073954983922832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53075000</v>
      </c>
      <c r="C67" s="104">
        <f>SUM(C9:C14,C17:C23,C26:C29,C32,C35:C39,C42:C52,C55:C58,C61:C65)</f>
        <v>-2074000</v>
      </c>
      <c r="D67" s="104"/>
      <c r="E67" s="104">
        <f t="shared" si="35"/>
        <v>51001000</v>
      </c>
      <c r="F67" s="105">
        <f t="shared" ref="F67:O67" si="43">SUM(F9:F14,F17:F23,F26:F29,F32,F35:F39,F42:F52,F55:F58,F61:F65)</f>
        <v>51001000</v>
      </c>
      <c r="G67" s="106">
        <f t="shared" si="43"/>
        <v>22377000</v>
      </c>
      <c r="H67" s="105">
        <f t="shared" si="43"/>
        <v>3215000</v>
      </c>
      <c r="I67" s="106">
        <f t="shared" si="43"/>
        <v>12620838</v>
      </c>
      <c r="J67" s="105">
        <f t="shared" si="43"/>
        <v>1068000</v>
      </c>
      <c r="K67" s="106">
        <f t="shared" si="43"/>
        <v>7497986</v>
      </c>
      <c r="L67" s="105">
        <f t="shared" si="43"/>
        <v>2395000</v>
      </c>
      <c r="M67" s="106">
        <f t="shared" si="43"/>
        <v>2800898</v>
      </c>
      <c r="N67" s="105">
        <f t="shared" si="43"/>
        <v>0</v>
      </c>
      <c r="O67" s="106">
        <f t="shared" si="43"/>
        <v>0</v>
      </c>
      <c r="P67" s="105">
        <f t="shared" si="36"/>
        <v>6678000</v>
      </c>
      <c r="Q67" s="106">
        <f t="shared" si="37"/>
        <v>22919722</v>
      </c>
      <c r="R67" s="61">
        <f t="shared" si="38"/>
        <v>124.25093632958801</v>
      </c>
      <c r="S67" s="62">
        <f t="shared" si="39"/>
        <v>-62.644662179950728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29.843142512401126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102.42535639272468</v>
      </c>
      <c r="V67" s="105">
        <f>SUM(V9:V14,V17:V23,V26:V29,V32,V35:V39,V42:V52,V55:V58,V61:V65)</f>
        <v>18390000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73531000</v>
      </c>
      <c r="C69" s="92">
        <v>-9918000</v>
      </c>
      <c r="D69" s="92"/>
      <c r="E69" s="92">
        <f>$B69      +$C69      +$D69</f>
        <v>63613000</v>
      </c>
      <c r="F69" s="93">
        <v>63613000</v>
      </c>
      <c r="G69" s="94">
        <v>63613000</v>
      </c>
      <c r="H69" s="93">
        <v>12406000</v>
      </c>
      <c r="I69" s="94">
        <v>16155078</v>
      </c>
      <c r="J69" s="93">
        <v>11108000</v>
      </c>
      <c r="K69" s="94">
        <v>25744868</v>
      </c>
      <c r="L69" s="93">
        <v>12378000</v>
      </c>
      <c r="M69" s="94">
        <v>5766517</v>
      </c>
      <c r="N69" s="93"/>
      <c r="O69" s="94"/>
      <c r="P69" s="93">
        <f>$H69      +$J69      +$L69      +$N69</f>
        <v>35892000</v>
      </c>
      <c r="Q69" s="94">
        <f>$I69      +$K69      +$M69      +$O69</f>
        <v>47666463</v>
      </c>
      <c r="R69" s="48">
        <f>IF(($J69      =0),0,((($L69      -$J69      )/$J69      )*100))</f>
        <v>11.433201296362981</v>
      </c>
      <c r="S69" s="49">
        <f>IF(($K69      =0),0,((($M69      -$K69      )/$K69      )*100))</f>
        <v>-77.601295139675997</v>
      </c>
      <c r="T69" s="48">
        <f>IF(($E69      =0),0,(($P69      /$E69      )*100))</f>
        <v>56.422429377642935</v>
      </c>
      <c r="U69" s="50">
        <f>IF(($E69      =0),0,(($Q69      /$E69      )*100))</f>
        <v>74.931952588307425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73531000</v>
      </c>
      <c r="C71" s="101">
        <f>SUM(C69:C70)</f>
        <v>-9918000</v>
      </c>
      <c r="D71" s="101"/>
      <c r="E71" s="101">
        <f>$B71      +$C71      +$D71</f>
        <v>63613000</v>
      </c>
      <c r="F71" s="102">
        <f t="shared" ref="F71:O71" si="44">SUM(F69:F70)</f>
        <v>63613000</v>
      </c>
      <c r="G71" s="103">
        <f t="shared" si="44"/>
        <v>63613000</v>
      </c>
      <c r="H71" s="102">
        <f t="shared" si="44"/>
        <v>12406000</v>
      </c>
      <c r="I71" s="103">
        <f t="shared" si="44"/>
        <v>16155078</v>
      </c>
      <c r="J71" s="102">
        <f t="shared" si="44"/>
        <v>11108000</v>
      </c>
      <c r="K71" s="103">
        <f t="shared" si="44"/>
        <v>25744868</v>
      </c>
      <c r="L71" s="102">
        <f t="shared" si="44"/>
        <v>12378000</v>
      </c>
      <c r="M71" s="103">
        <f t="shared" si="44"/>
        <v>5766517</v>
      </c>
      <c r="N71" s="102">
        <f t="shared" si="44"/>
        <v>0</v>
      </c>
      <c r="O71" s="103">
        <f t="shared" si="44"/>
        <v>0</v>
      </c>
      <c r="P71" s="102">
        <f>$H71      +$J71      +$L71      +$N71</f>
        <v>35892000</v>
      </c>
      <c r="Q71" s="103">
        <f>$I71      +$K71      +$M71      +$O71</f>
        <v>47666463</v>
      </c>
      <c r="R71" s="57">
        <f>IF(($J71      =0),0,((($L71      -$J71      )/$J71      )*100))</f>
        <v>11.433201296362981</v>
      </c>
      <c r="S71" s="58">
        <f>IF(($K71      =0),0,((($M71      -$K71      )/$K71      )*100))</f>
        <v>-77.601295139675997</v>
      </c>
      <c r="T71" s="57">
        <f>IF(($E69      =0),0,(($P69      /$E69      )*100))</f>
        <v>56.422429377642935</v>
      </c>
      <c r="U71" s="59">
        <f>IF($E69   =0,0,($Q69   /$E69 )*100)</f>
        <v>74.931952588307425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73531000</v>
      </c>
      <c r="C72" s="104">
        <f>SUM(C69:C70)</f>
        <v>-9918000</v>
      </c>
      <c r="D72" s="104"/>
      <c r="E72" s="104">
        <f>$B72      +$C72      +$D72</f>
        <v>63613000</v>
      </c>
      <c r="F72" s="105">
        <f t="shared" ref="F72:O72" si="45">SUM(F69:F70)</f>
        <v>63613000</v>
      </c>
      <c r="G72" s="106">
        <f t="shared" si="45"/>
        <v>63613000</v>
      </c>
      <c r="H72" s="105">
        <f t="shared" si="45"/>
        <v>12406000</v>
      </c>
      <c r="I72" s="106">
        <f t="shared" si="45"/>
        <v>16155078</v>
      </c>
      <c r="J72" s="105">
        <f t="shared" si="45"/>
        <v>11108000</v>
      </c>
      <c r="K72" s="106">
        <f t="shared" si="45"/>
        <v>25744868</v>
      </c>
      <c r="L72" s="105">
        <f t="shared" si="45"/>
        <v>12378000</v>
      </c>
      <c r="M72" s="106">
        <f t="shared" si="45"/>
        <v>5766517</v>
      </c>
      <c r="N72" s="105">
        <f t="shared" si="45"/>
        <v>0</v>
      </c>
      <c r="O72" s="106">
        <f t="shared" si="45"/>
        <v>0</v>
      </c>
      <c r="P72" s="105">
        <f>$H72      +$J72      +$L72      +$N72</f>
        <v>35892000</v>
      </c>
      <c r="Q72" s="106">
        <f>$I72      +$K72      +$M72      +$O72</f>
        <v>47666463</v>
      </c>
      <c r="R72" s="61">
        <f>IF(($J72      =0),0,((($L72      -$J72      )/$J72      )*100))</f>
        <v>11.433201296362981</v>
      </c>
      <c r="S72" s="62">
        <f>IF(($K72      =0),0,((($M72      -$K72      )/$K72      )*100))</f>
        <v>-77.601295139675997</v>
      </c>
      <c r="T72" s="61">
        <f>IF(($E69      =0),0,(($P69      /$E69      )*100))</f>
        <v>56.422429377642935</v>
      </c>
      <c r="U72" s="65">
        <f>IF($E69   =0,0,($Q69   /$E69 )*100)</f>
        <v>74.931952588307425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126606000</v>
      </c>
      <c r="C73" s="104">
        <f>SUM(C9:C14,C17:C23,C26:C29,C32,C35:C39,C42:C52,C55:C58,C61:C65,C69:C70)</f>
        <v>-11992000</v>
      </c>
      <c r="D73" s="104"/>
      <c r="E73" s="104">
        <f>$B73      +$C73      +$D73</f>
        <v>114614000</v>
      </c>
      <c r="F73" s="105">
        <f t="shared" ref="F73:O73" si="46">SUM(F9:F14,F17:F23,F26:F29,F32,F35:F39,F42:F52,F55:F58,F61:F65,F69:F70)</f>
        <v>114614000</v>
      </c>
      <c r="G73" s="106">
        <f t="shared" si="46"/>
        <v>85990000</v>
      </c>
      <c r="H73" s="105">
        <f t="shared" si="46"/>
        <v>15621000</v>
      </c>
      <c r="I73" s="106">
        <f t="shared" si="46"/>
        <v>28775916</v>
      </c>
      <c r="J73" s="105">
        <f t="shared" si="46"/>
        <v>12176000</v>
      </c>
      <c r="K73" s="106">
        <f t="shared" si="46"/>
        <v>33242854</v>
      </c>
      <c r="L73" s="105">
        <f t="shared" si="46"/>
        <v>14773000</v>
      </c>
      <c r="M73" s="106">
        <f t="shared" si="46"/>
        <v>8567415</v>
      </c>
      <c r="N73" s="105">
        <f t="shared" si="46"/>
        <v>0</v>
      </c>
      <c r="O73" s="106">
        <f t="shared" si="46"/>
        <v>0</v>
      </c>
      <c r="P73" s="105">
        <f>$H73      +$J73      +$L73      +$N73</f>
        <v>42570000</v>
      </c>
      <c r="Q73" s="106">
        <f>$I73      +$K73      +$M73      +$O73</f>
        <v>70586185</v>
      </c>
      <c r="R73" s="61">
        <f>IF(($J73      =0),0,((($L73      -$J73      )/$J73      )*100))</f>
        <v>21.328843626806833</v>
      </c>
      <c r="S73" s="62">
        <f>IF(($K73      =0),0,((($M73      -$K73      )/$K73      )*100))</f>
        <v>-74.227799454282717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49.505756483312013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82.086504244679617</v>
      </c>
      <c r="V73" s="105">
        <f>SUM(V9:V14,V17:V23,V26:V29,V32,V35:V39,V42:V52,V55:V58,V61:V65,V69:V70)</f>
        <v>18390000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6orD5b38tD3NJfugBioMO86rknL996n2XJees1wRZ7jOCYpX6h7KmqYSTzM2YqoBh3zQBbWhiIEyomBbPpzcSQ==" saltValue="hQzLhrzrj3NYYHWcntEMz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119000</v>
      </c>
      <c r="I10" s="94"/>
      <c r="J10" s="93">
        <v>212000</v>
      </c>
      <c r="K10" s="94"/>
      <c r="L10" s="93">
        <v>413000</v>
      </c>
      <c r="M10" s="94"/>
      <c r="N10" s="93"/>
      <c r="O10" s="94"/>
      <c r="P10" s="93">
        <f t="shared" ref="P10:P15" si="1">$H10      +$J10      +$L10      +$N10</f>
        <v>744000</v>
      </c>
      <c r="Q10" s="94">
        <f t="shared" ref="Q10:Q15" si="2">$I10      +$K10      +$M10      +$O10</f>
        <v>0</v>
      </c>
      <c r="R10" s="48">
        <f t="shared" ref="R10:R15" si="3">IF(($J10      =0),0,((($L10      -$J10      )/$J10      )*100))</f>
        <v>94.811320754716974</v>
      </c>
      <c r="S10" s="49">
        <f t="shared" ref="S10:S15" si="4">IF(($K10      =0),0,((($M10      -$K10      )/$K10      )*100))</f>
        <v>0</v>
      </c>
      <c r="T10" s="48">
        <f t="shared" ref="T10:T14" si="5">IF(($E10      =0),0,(($P10      /$E10      )*100))</f>
        <v>35.428571428571423</v>
      </c>
      <c r="U10" s="50">
        <f t="shared" ref="U10:U14" si="6">IF(($E10      =0),0,(($Q10      /$E10      )*100))</f>
        <v>0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119000</v>
      </c>
      <c r="I15" s="97">
        <f t="shared" si="7"/>
        <v>0</v>
      </c>
      <c r="J15" s="96">
        <f t="shared" si="7"/>
        <v>212000</v>
      </c>
      <c r="K15" s="97">
        <f t="shared" si="7"/>
        <v>0</v>
      </c>
      <c r="L15" s="96">
        <f t="shared" si="7"/>
        <v>413000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744000</v>
      </c>
      <c r="Q15" s="97">
        <f t="shared" si="2"/>
        <v>0</v>
      </c>
      <c r="R15" s="52">
        <f t="shared" si="3"/>
        <v>94.811320754716974</v>
      </c>
      <c r="S15" s="53">
        <f t="shared" si="4"/>
        <v>0</v>
      </c>
      <c r="T15" s="52">
        <f>IF((SUM($E9:$E13))=0,0,(P15/(SUM($E9:$E13))*100))</f>
        <v>35.428571428571423</v>
      </c>
      <c r="U15" s="54">
        <f>IF((SUM($E9:$E13))=0,0,(Q15/(SUM($E9:$E13))*100))</f>
        <v>0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2672000</v>
      </c>
      <c r="C29" s="92"/>
      <c r="D29" s="92"/>
      <c r="E29" s="92">
        <f>$B29      +$C29      +$D29</f>
        <v>2672000</v>
      </c>
      <c r="F29" s="93">
        <v>2672000</v>
      </c>
      <c r="G29" s="94">
        <v>2672000</v>
      </c>
      <c r="H29" s="93">
        <v>852000</v>
      </c>
      <c r="I29" s="94"/>
      <c r="J29" s="93">
        <v>334000</v>
      </c>
      <c r="K29" s="94"/>
      <c r="L29" s="93"/>
      <c r="M29" s="94"/>
      <c r="N29" s="93"/>
      <c r="O29" s="94"/>
      <c r="P29" s="93">
        <f>$H29      +$J29      +$L29      +$N29</f>
        <v>1186000</v>
      </c>
      <c r="Q29" s="94">
        <f>$I29      +$K29      +$M29      +$O29</f>
        <v>0</v>
      </c>
      <c r="R29" s="48">
        <f>IF(($J29      =0),0,((($L29      -$J29      )/$J29      )*100))</f>
        <v>-100</v>
      </c>
      <c r="S29" s="49">
        <f>IF(($K29      =0),0,((($M29      -$K29      )/$K29      )*100))</f>
        <v>0</v>
      </c>
      <c r="T29" s="48">
        <f>IF(($E29      =0),0,(($P29      /$E29      )*100))</f>
        <v>44.386227544910177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2672000</v>
      </c>
      <c r="C30" s="95">
        <f>SUM(C26:C29)</f>
        <v>0</v>
      </c>
      <c r="D30" s="95"/>
      <c r="E30" s="95">
        <f>$B30      +$C30      +$D30</f>
        <v>2672000</v>
      </c>
      <c r="F30" s="96">
        <f t="shared" ref="F30:O30" si="16">SUM(F26:F29)</f>
        <v>2672000</v>
      </c>
      <c r="G30" s="97">
        <f t="shared" si="16"/>
        <v>2672000</v>
      </c>
      <c r="H30" s="96">
        <f t="shared" si="16"/>
        <v>852000</v>
      </c>
      <c r="I30" s="97">
        <f t="shared" si="16"/>
        <v>0</v>
      </c>
      <c r="J30" s="96">
        <f t="shared" si="16"/>
        <v>334000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1186000</v>
      </c>
      <c r="Q30" s="97">
        <f>$I30      +$K30      +$M30      +$O30</f>
        <v>0</v>
      </c>
      <c r="R30" s="52">
        <f>IF(($J30      =0),0,((($L30      -$J30      )/$J30      )*100))</f>
        <v>-100</v>
      </c>
      <c r="S30" s="53">
        <f>IF(($K30      =0),0,((($M30      -$K30      )/$K30      )*100))</f>
        <v>0</v>
      </c>
      <c r="T30" s="52">
        <f>IF($E30   =0,0,($P30   /$E30   )*100)</f>
        <v>44.386227544910177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1816000</v>
      </c>
      <c r="C32" s="92"/>
      <c r="D32" s="92"/>
      <c r="E32" s="92">
        <f>$B32      +$C32      +$D32</f>
        <v>1816000</v>
      </c>
      <c r="F32" s="93">
        <v>1816000</v>
      </c>
      <c r="G32" s="94">
        <v>1816000</v>
      </c>
      <c r="H32" s="93">
        <v>1223000</v>
      </c>
      <c r="I32" s="94"/>
      <c r="J32" s="93">
        <v>48000</v>
      </c>
      <c r="K32" s="94"/>
      <c r="L32" s="93"/>
      <c r="M32" s="94"/>
      <c r="N32" s="93"/>
      <c r="O32" s="94"/>
      <c r="P32" s="93">
        <f>$H32      +$J32      +$L32      +$N32</f>
        <v>1271000</v>
      </c>
      <c r="Q32" s="94">
        <f>$I32      +$K32      +$M32      +$O32</f>
        <v>0</v>
      </c>
      <c r="R32" s="48">
        <f>IF(($J32      =0),0,((($L32      -$J32      )/$J32      )*100))</f>
        <v>-100</v>
      </c>
      <c r="S32" s="49">
        <f>IF(($K32      =0),0,((($M32      -$K32      )/$K32      )*100))</f>
        <v>0</v>
      </c>
      <c r="T32" s="48">
        <f>IF(($E32      =0),0,(($P32      /$E32      )*100))</f>
        <v>69.988986784140977</v>
      </c>
      <c r="U32" s="50">
        <f>IF(($E32      =0),0,(($Q32      /$E32      )*100))</f>
        <v>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1816000</v>
      </c>
      <c r="C33" s="95">
        <f>C32</f>
        <v>0</v>
      </c>
      <c r="D33" s="95"/>
      <c r="E33" s="95">
        <f>$B33      +$C33      +$D33</f>
        <v>1816000</v>
      </c>
      <c r="F33" s="96">
        <f t="shared" ref="F33:O33" si="17">F32</f>
        <v>1816000</v>
      </c>
      <c r="G33" s="97">
        <f t="shared" si="17"/>
        <v>1816000</v>
      </c>
      <c r="H33" s="96">
        <f t="shared" si="17"/>
        <v>1223000</v>
      </c>
      <c r="I33" s="97">
        <f t="shared" si="17"/>
        <v>0</v>
      </c>
      <c r="J33" s="96">
        <f t="shared" si="17"/>
        <v>48000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1271000</v>
      </c>
      <c r="Q33" s="97">
        <f>$I33      +$K33      +$M33      +$O33</f>
        <v>0</v>
      </c>
      <c r="R33" s="52">
        <f>IF(($J33      =0),0,((($L33      -$J33      )/$J33      )*100))</f>
        <v>-100</v>
      </c>
      <c r="S33" s="53">
        <f>IF(($K33      =0),0,((($M33      -$K33      )/$K33      )*100))</f>
        <v>0</v>
      </c>
      <c r="T33" s="52">
        <f>IF($E33   =0,0,($P33   /$E33   )*100)</f>
        <v>69.988986784140977</v>
      </c>
      <c r="U33" s="54">
        <f>IF($E33   =0,0,($Q33   /$E33   )*100)</f>
        <v>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85000000</v>
      </c>
      <c r="C51" s="92"/>
      <c r="D51" s="92"/>
      <c r="E51" s="92">
        <f t="shared" si="26"/>
        <v>85000000</v>
      </c>
      <c r="F51" s="93">
        <v>85000000</v>
      </c>
      <c r="G51" s="94">
        <v>85000000</v>
      </c>
      <c r="H51" s="93">
        <v>25029000</v>
      </c>
      <c r="I51" s="94"/>
      <c r="J51" s="93">
        <v>3112000</v>
      </c>
      <c r="K51" s="94"/>
      <c r="L51" s="93">
        <v>18032000</v>
      </c>
      <c r="M51" s="94"/>
      <c r="N51" s="93"/>
      <c r="O51" s="94"/>
      <c r="P51" s="93">
        <f t="shared" si="27"/>
        <v>46173000</v>
      </c>
      <c r="Q51" s="94">
        <f t="shared" si="28"/>
        <v>0</v>
      </c>
      <c r="R51" s="48">
        <f t="shared" si="29"/>
        <v>479.43444730077118</v>
      </c>
      <c r="S51" s="49">
        <f t="shared" si="30"/>
        <v>0</v>
      </c>
      <c r="T51" s="48">
        <f t="shared" si="31"/>
        <v>54.321176470588242</v>
      </c>
      <c r="U51" s="50">
        <f t="shared" si="32"/>
        <v>0</v>
      </c>
      <c r="V51" s="93">
        <v>1800000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85000000</v>
      </c>
      <c r="C53" s="95">
        <f>SUM(C42:C52)</f>
        <v>0</v>
      </c>
      <c r="D53" s="95"/>
      <c r="E53" s="95">
        <f t="shared" si="26"/>
        <v>85000000</v>
      </c>
      <c r="F53" s="96">
        <f t="shared" ref="F53:O53" si="33">SUM(F42:F52)</f>
        <v>85000000</v>
      </c>
      <c r="G53" s="97">
        <f t="shared" si="33"/>
        <v>85000000</v>
      </c>
      <c r="H53" s="96">
        <f t="shared" si="33"/>
        <v>25029000</v>
      </c>
      <c r="I53" s="97">
        <f t="shared" si="33"/>
        <v>0</v>
      </c>
      <c r="J53" s="96">
        <f t="shared" si="33"/>
        <v>3112000</v>
      </c>
      <c r="K53" s="97">
        <f t="shared" si="33"/>
        <v>0</v>
      </c>
      <c r="L53" s="96">
        <f t="shared" si="33"/>
        <v>18032000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46173000</v>
      </c>
      <c r="Q53" s="97">
        <f t="shared" si="28"/>
        <v>0</v>
      </c>
      <c r="R53" s="52">
        <f t="shared" si="29"/>
        <v>479.43444730077118</v>
      </c>
      <c r="S53" s="53">
        <f t="shared" si="30"/>
        <v>0</v>
      </c>
      <c r="T53" s="52">
        <f>IF((+$E43+$E45+$E47+$E48+$E51) =0,0,(P53   /(+$E43+$E45+$E47+$E48+$E51) )*100)</f>
        <v>54.321176470588242</v>
      </c>
      <c r="U53" s="54">
        <f>IF((+$E43+$E45+$E47+$E48+$E51) =0,0,(Q53   /(+$E43+$E45+$E47+$E48+$E51) )*100)</f>
        <v>0</v>
      </c>
      <c r="V53" s="96">
        <f>SUM(V42:V52)</f>
        <v>1800000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93588000</v>
      </c>
      <c r="C67" s="104">
        <f>SUM(C9:C14,C17:C23,C26:C29,C32,C35:C39,C42:C52,C55:C58,C61:C65)</f>
        <v>0</v>
      </c>
      <c r="D67" s="104"/>
      <c r="E67" s="104">
        <f t="shared" si="35"/>
        <v>93588000</v>
      </c>
      <c r="F67" s="105">
        <f t="shared" ref="F67:O67" si="43">SUM(F9:F14,F17:F23,F26:F29,F32,F35:F39,F42:F52,F55:F58,F61:F65)</f>
        <v>93588000</v>
      </c>
      <c r="G67" s="106">
        <f t="shared" si="43"/>
        <v>91588000</v>
      </c>
      <c r="H67" s="105">
        <f t="shared" si="43"/>
        <v>27223000</v>
      </c>
      <c r="I67" s="106">
        <f t="shared" si="43"/>
        <v>0</v>
      </c>
      <c r="J67" s="105">
        <f t="shared" si="43"/>
        <v>3706000</v>
      </c>
      <c r="K67" s="106">
        <f t="shared" si="43"/>
        <v>0</v>
      </c>
      <c r="L67" s="105">
        <f t="shared" si="43"/>
        <v>18445000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49374000</v>
      </c>
      <c r="Q67" s="106">
        <f t="shared" si="37"/>
        <v>0</v>
      </c>
      <c r="R67" s="61">
        <f t="shared" si="38"/>
        <v>397.70642201834858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53.908809014281346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1800000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221342000</v>
      </c>
      <c r="C69" s="92">
        <v>-24804000</v>
      </c>
      <c r="D69" s="92"/>
      <c r="E69" s="92">
        <f>$B69      +$C69      +$D69</f>
        <v>196538000</v>
      </c>
      <c r="F69" s="93">
        <v>196538000</v>
      </c>
      <c r="G69" s="94">
        <v>196538000</v>
      </c>
      <c r="H69" s="93">
        <v>407000</v>
      </c>
      <c r="I69" s="94"/>
      <c r="J69" s="93">
        <v>96240000</v>
      </c>
      <c r="K69" s="94"/>
      <c r="L69" s="93">
        <v>23985000</v>
      </c>
      <c r="M69" s="94"/>
      <c r="N69" s="93"/>
      <c r="O69" s="94"/>
      <c r="P69" s="93">
        <f>$H69      +$J69      +$L69      +$N69</f>
        <v>120632000</v>
      </c>
      <c r="Q69" s="94">
        <f>$I69      +$K69      +$M69      +$O69</f>
        <v>0</v>
      </c>
      <c r="R69" s="48">
        <f>IF(($J69      =0),0,((($L69      -$J69      )/$J69      )*100))</f>
        <v>-75.077930174563591</v>
      </c>
      <c r="S69" s="49">
        <f>IF(($K69      =0),0,((($M69      -$K69      )/$K69      )*100))</f>
        <v>0</v>
      </c>
      <c r="T69" s="48">
        <f>IF(($E69      =0),0,(($P69      /$E69      )*100))</f>
        <v>61.378461162726808</v>
      </c>
      <c r="U69" s="50">
        <f>IF(($E69      =0),0,(($Q69      /$E69      )*100))</f>
        <v>0</v>
      </c>
      <c r="V69" s="93">
        <v>7990000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>
        <v>10000000</v>
      </c>
      <c r="D70" s="92"/>
      <c r="E70" s="92">
        <f>$B70      +$C70      +$D70</f>
        <v>10000000</v>
      </c>
      <c r="F70" s="93">
        <v>10000000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221342000</v>
      </c>
      <c r="C71" s="101">
        <f>SUM(C69:C70)</f>
        <v>-14804000</v>
      </c>
      <c r="D71" s="101"/>
      <c r="E71" s="101">
        <f>$B71      +$C71      +$D71</f>
        <v>206538000</v>
      </c>
      <c r="F71" s="102">
        <f t="shared" ref="F71:O71" si="44">SUM(F69:F70)</f>
        <v>206538000</v>
      </c>
      <c r="G71" s="103">
        <f t="shared" si="44"/>
        <v>196538000</v>
      </c>
      <c r="H71" s="102">
        <f t="shared" si="44"/>
        <v>407000</v>
      </c>
      <c r="I71" s="103">
        <f t="shared" si="44"/>
        <v>0</v>
      </c>
      <c r="J71" s="102">
        <f t="shared" si="44"/>
        <v>96240000</v>
      </c>
      <c r="K71" s="103">
        <f t="shared" si="44"/>
        <v>0</v>
      </c>
      <c r="L71" s="102">
        <f t="shared" si="44"/>
        <v>23985000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120632000</v>
      </c>
      <c r="Q71" s="103">
        <f>$I71      +$K71      +$M71      +$O71</f>
        <v>0</v>
      </c>
      <c r="R71" s="57">
        <f>IF(($J71      =0),0,((($L71      -$J71      )/$J71      )*100))</f>
        <v>-75.077930174563591</v>
      </c>
      <c r="S71" s="58">
        <f>IF(($K71      =0),0,((($M71      -$K71      )/$K71      )*100))</f>
        <v>0</v>
      </c>
      <c r="T71" s="57">
        <f>IF(($E69      =0),0,(($P69      /$E69      )*100))</f>
        <v>61.378461162726808</v>
      </c>
      <c r="U71" s="59">
        <f>IF($E69   =0,0,($Q69   /$E69 )*100)</f>
        <v>0</v>
      </c>
      <c r="V71" s="102">
        <f>SUM(V69:V70)</f>
        <v>7990000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221342000</v>
      </c>
      <c r="C72" s="104">
        <f>SUM(C69:C70)</f>
        <v>-14804000</v>
      </c>
      <c r="D72" s="104"/>
      <c r="E72" s="104">
        <f>$B72      +$C72      +$D72</f>
        <v>206538000</v>
      </c>
      <c r="F72" s="105">
        <f t="shared" ref="F72:O72" si="45">SUM(F69:F70)</f>
        <v>206538000</v>
      </c>
      <c r="G72" s="106">
        <f t="shared" si="45"/>
        <v>196538000</v>
      </c>
      <c r="H72" s="105">
        <f t="shared" si="45"/>
        <v>407000</v>
      </c>
      <c r="I72" s="106">
        <f t="shared" si="45"/>
        <v>0</v>
      </c>
      <c r="J72" s="105">
        <f t="shared" si="45"/>
        <v>96240000</v>
      </c>
      <c r="K72" s="106">
        <f t="shared" si="45"/>
        <v>0</v>
      </c>
      <c r="L72" s="105">
        <f t="shared" si="45"/>
        <v>23985000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120632000</v>
      </c>
      <c r="Q72" s="106">
        <f>$I72      +$K72      +$M72      +$O72</f>
        <v>0</v>
      </c>
      <c r="R72" s="61">
        <f>IF(($J72      =0),0,((($L72      -$J72      )/$J72      )*100))</f>
        <v>-75.077930174563591</v>
      </c>
      <c r="S72" s="62">
        <f>IF(($K72      =0),0,((($M72      -$K72      )/$K72      )*100))</f>
        <v>0</v>
      </c>
      <c r="T72" s="61">
        <f>IF(($E69      =0),0,(($P69      /$E69      )*100))</f>
        <v>61.378461162726808</v>
      </c>
      <c r="U72" s="65">
        <f>IF($E69   =0,0,($Q69   /$E69 )*100)</f>
        <v>0</v>
      </c>
      <c r="V72" s="105">
        <f>SUM(V69:V70)</f>
        <v>7990000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314930000</v>
      </c>
      <c r="C73" s="104">
        <f>SUM(C9:C14,C17:C23,C26:C29,C32,C35:C39,C42:C52,C55:C58,C61:C65,C69:C70)</f>
        <v>-14804000</v>
      </c>
      <c r="D73" s="104"/>
      <c r="E73" s="104">
        <f>$B73      +$C73      +$D73</f>
        <v>300126000</v>
      </c>
      <c r="F73" s="105">
        <f t="shared" ref="F73:O73" si="46">SUM(F9:F14,F17:F23,F26:F29,F32,F35:F39,F42:F52,F55:F58,F61:F65,F69:F70)</f>
        <v>300126000</v>
      </c>
      <c r="G73" s="106">
        <f t="shared" si="46"/>
        <v>288126000</v>
      </c>
      <c r="H73" s="105">
        <f t="shared" si="46"/>
        <v>27630000</v>
      </c>
      <c r="I73" s="106">
        <f t="shared" si="46"/>
        <v>0</v>
      </c>
      <c r="J73" s="105">
        <f t="shared" si="46"/>
        <v>99946000</v>
      </c>
      <c r="K73" s="106">
        <f t="shared" si="46"/>
        <v>0</v>
      </c>
      <c r="L73" s="105">
        <f t="shared" si="46"/>
        <v>42430000</v>
      </c>
      <c r="M73" s="106">
        <f t="shared" si="46"/>
        <v>0</v>
      </c>
      <c r="N73" s="105">
        <f t="shared" si="46"/>
        <v>0</v>
      </c>
      <c r="O73" s="106">
        <f t="shared" si="46"/>
        <v>0</v>
      </c>
      <c r="P73" s="105">
        <f>$H73      +$J73      +$L73      +$N73</f>
        <v>170006000</v>
      </c>
      <c r="Q73" s="106">
        <f>$I73      +$K73      +$M73      +$O73</f>
        <v>0</v>
      </c>
      <c r="R73" s="61">
        <f>IF(($J73      =0),0,((($L73      -$J73      )/$J73      )*100))</f>
        <v>-57.54707542072719</v>
      </c>
      <c r="S73" s="62">
        <f>IF(($K73      =0),0,((($M73      -$K73      )/$K73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59.004046840618344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0</v>
      </c>
      <c r="V73" s="105">
        <f>SUM(V9:V14,V17:V23,V26:V29,V32,V35:V39,V42:V52,V55:V58,V61:V65,V69:V70)</f>
        <v>9790000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m5xJgl+PEFoBYp4JjKypTIBnAyTwRy6w6sxLMKiQgXn57ti5gv2xsi/NBMsnhatIE4gPECSSThngQhyiKCU83A==" saltValue="RE/Z7G0niQ3TedPnBzgeK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111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>
        <v>49949000</v>
      </c>
      <c r="C9" s="92">
        <v>-19949000</v>
      </c>
      <c r="D9" s="92"/>
      <c r="E9" s="92">
        <f>$B9       +$C9       +$D9</f>
        <v>30000000</v>
      </c>
      <c r="F9" s="93">
        <v>30000000</v>
      </c>
      <c r="G9" s="94">
        <v>30000000</v>
      </c>
      <c r="H9" s="93"/>
      <c r="I9" s="94">
        <v>3352031</v>
      </c>
      <c r="J9" s="93">
        <v>4771000</v>
      </c>
      <c r="K9" s="94">
        <v>3680183</v>
      </c>
      <c r="L9" s="93">
        <v>2831000</v>
      </c>
      <c r="M9" s="94">
        <v>1835189</v>
      </c>
      <c r="N9" s="93"/>
      <c r="O9" s="94"/>
      <c r="P9" s="93">
        <f>$H9       +$J9       +$L9       +$N9</f>
        <v>7602000</v>
      </c>
      <c r="Q9" s="94">
        <f>$I9       +$K9       +$M9       +$O9</f>
        <v>8867403</v>
      </c>
      <c r="R9" s="48">
        <f>IF(($J9       =0),0,((($L9       -$J9       )/$J9       )*100))</f>
        <v>-40.662334940264095</v>
      </c>
      <c r="S9" s="49">
        <f>IF(($K9       =0),0,((($M9       -$K9       )/$K9       )*100))</f>
        <v>-50.133213484220761</v>
      </c>
      <c r="T9" s="48">
        <f>IF(($E9       =0),0,(($P9       /$E9       )*100))</f>
        <v>25.34</v>
      </c>
      <c r="U9" s="50">
        <f>IF(($E9       =0),0,(($Q9       /$E9       )*100))</f>
        <v>29.558010000000003</v>
      </c>
      <c r="V9" s="93">
        <v>8992000</v>
      </c>
      <c r="W9" s="94" t="s">
        <v>35</v>
      </c>
    </row>
    <row r="10" spans="1:23" ht="12.95" customHeight="1" x14ac:dyDescent="0.2">
      <c r="A10" s="47" t="s">
        <v>36</v>
      </c>
      <c r="B10" s="92">
        <v>1000000</v>
      </c>
      <c r="C10" s="92"/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212000</v>
      </c>
      <c r="I10" s="94">
        <v>212100</v>
      </c>
      <c r="J10" s="93">
        <v>214000</v>
      </c>
      <c r="K10" s="94">
        <v>212100</v>
      </c>
      <c r="L10" s="93">
        <v>64000</v>
      </c>
      <c r="M10" s="94">
        <v>92631</v>
      </c>
      <c r="N10" s="93"/>
      <c r="O10" s="94"/>
      <c r="P10" s="93">
        <f t="shared" ref="P10:P15" si="1">$H10      +$J10      +$L10      +$N10</f>
        <v>490000</v>
      </c>
      <c r="Q10" s="94">
        <f t="shared" ref="Q10:Q15" si="2">$I10      +$K10      +$M10      +$O10</f>
        <v>516831</v>
      </c>
      <c r="R10" s="48">
        <f t="shared" ref="R10:R15" si="3">IF(($J10      =0),0,((($L10      -$J10      )/$J10      )*100))</f>
        <v>-70.09345794392523</v>
      </c>
      <c r="S10" s="49">
        <f t="shared" ref="S10:S15" si="4">IF(($K10      =0),0,((($M10      -$K10      )/$K10      )*100))</f>
        <v>-56.326732673267323</v>
      </c>
      <c r="T10" s="48">
        <f t="shared" ref="T10:T14" si="5">IF(($E10      =0),0,(($P10      /$E10      )*100))</f>
        <v>49</v>
      </c>
      <c r="U10" s="50">
        <f t="shared" ref="U10:U14" si="6">IF(($E10      =0),0,(($Q10      /$E10      )*100))</f>
        <v>51.683100000000003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>
        <v>32000000</v>
      </c>
      <c r="C11" s="92">
        <v>-2530000</v>
      </c>
      <c r="D11" s="92"/>
      <c r="E11" s="92">
        <f t="shared" si="0"/>
        <v>29470000</v>
      </c>
      <c r="F11" s="93">
        <v>29470000</v>
      </c>
      <c r="G11" s="94">
        <v>29470000</v>
      </c>
      <c r="H11" s="93">
        <v>8723000</v>
      </c>
      <c r="I11" s="94">
        <v>12318256</v>
      </c>
      <c r="J11" s="93">
        <v>8012000</v>
      </c>
      <c r="K11" s="94">
        <v>2899928</v>
      </c>
      <c r="L11" s="93">
        <v>9572000</v>
      </c>
      <c r="M11" s="94">
        <v>9705282</v>
      </c>
      <c r="N11" s="93"/>
      <c r="O11" s="94"/>
      <c r="P11" s="93">
        <f t="shared" si="1"/>
        <v>26307000</v>
      </c>
      <c r="Q11" s="94">
        <f t="shared" si="2"/>
        <v>24923466</v>
      </c>
      <c r="R11" s="48">
        <f t="shared" si="3"/>
        <v>19.470793809286072</v>
      </c>
      <c r="S11" s="49">
        <f t="shared" si="4"/>
        <v>234.67320567958927</v>
      </c>
      <c r="T11" s="48">
        <f t="shared" si="5"/>
        <v>89.26705123854768</v>
      </c>
      <c r="U11" s="50">
        <f t="shared" si="6"/>
        <v>84.572331184255177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>
        <v>200003000</v>
      </c>
      <c r="C13" s="92">
        <v>25520000</v>
      </c>
      <c r="D13" s="92"/>
      <c r="E13" s="92">
        <f t="shared" si="0"/>
        <v>225523000</v>
      </c>
      <c r="F13" s="93">
        <v>225523000</v>
      </c>
      <c r="G13" s="94">
        <v>225523000</v>
      </c>
      <c r="H13" s="93">
        <v>79047000</v>
      </c>
      <c r="I13" s="94">
        <v>122178024</v>
      </c>
      <c r="J13" s="93">
        <v>56137000</v>
      </c>
      <c r="K13" s="94">
        <v>76836980</v>
      </c>
      <c r="L13" s="93">
        <v>51666000</v>
      </c>
      <c r="M13" s="94">
        <v>-2117230</v>
      </c>
      <c r="N13" s="93"/>
      <c r="O13" s="94"/>
      <c r="P13" s="93">
        <f t="shared" si="1"/>
        <v>186850000</v>
      </c>
      <c r="Q13" s="94">
        <f t="shared" si="2"/>
        <v>196897774</v>
      </c>
      <c r="R13" s="48">
        <f t="shared" si="3"/>
        <v>-7.9644441277588758</v>
      </c>
      <c r="S13" s="49">
        <f t="shared" si="4"/>
        <v>-102.75548310201677</v>
      </c>
      <c r="T13" s="48">
        <f t="shared" si="5"/>
        <v>82.851859898990341</v>
      </c>
      <c r="U13" s="50">
        <f t="shared" si="6"/>
        <v>87.307181085742911</v>
      </c>
      <c r="V13" s="93">
        <v>32982000</v>
      </c>
      <c r="W13" s="94" t="s">
        <v>35</v>
      </c>
    </row>
    <row r="14" spans="1:23" ht="12.95" customHeight="1" x14ac:dyDescent="0.2">
      <c r="A14" s="47" t="s">
        <v>40</v>
      </c>
      <c r="B14" s="92">
        <v>2000000</v>
      </c>
      <c r="C14" s="92">
        <v>-2000000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284952000</v>
      </c>
      <c r="C15" s="95">
        <f>SUM(C9:C14)</f>
        <v>1041000</v>
      </c>
      <c r="D15" s="95"/>
      <c r="E15" s="95">
        <f t="shared" si="0"/>
        <v>285993000</v>
      </c>
      <c r="F15" s="96">
        <f t="shared" ref="F15:O15" si="7">SUM(F9:F14)</f>
        <v>285993000</v>
      </c>
      <c r="G15" s="97">
        <f t="shared" si="7"/>
        <v>285993000</v>
      </c>
      <c r="H15" s="96">
        <f t="shared" si="7"/>
        <v>87982000</v>
      </c>
      <c r="I15" s="97">
        <f t="shared" si="7"/>
        <v>138060411</v>
      </c>
      <c r="J15" s="96">
        <f t="shared" si="7"/>
        <v>69134000</v>
      </c>
      <c r="K15" s="97">
        <f t="shared" si="7"/>
        <v>83629191</v>
      </c>
      <c r="L15" s="96">
        <f t="shared" si="7"/>
        <v>64133000</v>
      </c>
      <c r="M15" s="97">
        <f t="shared" si="7"/>
        <v>9515872</v>
      </c>
      <c r="N15" s="96">
        <f t="shared" si="7"/>
        <v>0</v>
      </c>
      <c r="O15" s="97">
        <f t="shared" si="7"/>
        <v>0</v>
      </c>
      <c r="P15" s="96">
        <f t="shared" si="1"/>
        <v>221249000</v>
      </c>
      <c r="Q15" s="97">
        <f t="shared" si="2"/>
        <v>231205474</v>
      </c>
      <c r="R15" s="52">
        <f t="shared" si="3"/>
        <v>-7.2337778806376027</v>
      </c>
      <c r="S15" s="53">
        <f t="shared" si="4"/>
        <v>-88.621351126067921</v>
      </c>
      <c r="T15" s="52">
        <f>IF((SUM($E9:$E13))=0,0,(P15/(SUM($E9:$E13))*100))</f>
        <v>77.361683677572529</v>
      </c>
      <c r="U15" s="54">
        <f>IF((SUM($E9:$E13))=0,0,(Q15/(SUM($E9:$E13))*100))</f>
        <v>80.84305350130947</v>
      </c>
      <c r="V15" s="96">
        <f>SUM(V9:V14)</f>
        <v>41974000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16666000</v>
      </c>
      <c r="C19" s="92"/>
      <c r="D19" s="92"/>
      <c r="E19" s="92">
        <f t="shared" si="8"/>
        <v>16666000</v>
      </c>
      <c r="F19" s="93">
        <v>16666000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>
        <v>16442000</v>
      </c>
      <c r="C21" s="92"/>
      <c r="D21" s="92"/>
      <c r="E21" s="92">
        <f t="shared" si="8"/>
        <v>16442000</v>
      </c>
      <c r="F21" s="93">
        <v>16442000</v>
      </c>
      <c r="G21" s="94">
        <v>16442000</v>
      </c>
      <c r="H21" s="93"/>
      <c r="I21" s="94"/>
      <c r="J21" s="93"/>
      <c r="K21" s="94">
        <v>142493037</v>
      </c>
      <c r="L21" s="93"/>
      <c r="M21" s="94">
        <v>540566236</v>
      </c>
      <c r="N21" s="93"/>
      <c r="O21" s="94"/>
      <c r="P21" s="93">
        <f t="shared" si="9"/>
        <v>0</v>
      </c>
      <c r="Q21" s="94">
        <f t="shared" si="10"/>
        <v>683059273</v>
      </c>
      <c r="R21" s="48">
        <f t="shared" si="11"/>
        <v>0</v>
      </c>
      <c r="S21" s="49">
        <f t="shared" si="12"/>
        <v>279.36326390460749</v>
      </c>
      <c r="T21" s="48">
        <f t="shared" si="13"/>
        <v>0</v>
      </c>
      <c r="U21" s="50">
        <f t="shared" si="14"/>
        <v>4154.3563617564769</v>
      </c>
      <c r="V21" s="93">
        <v>1534785000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33108000</v>
      </c>
      <c r="C24" s="95">
        <f>SUM(C17:C23)</f>
        <v>0</v>
      </c>
      <c r="D24" s="95"/>
      <c r="E24" s="95">
        <f t="shared" si="8"/>
        <v>33108000</v>
      </c>
      <c r="F24" s="96">
        <f t="shared" ref="F24:O24" si="15">SUM(F17:F23)</f>
        <v>33108000</v>
      </c>
      <c r="G24" s="97">
        <f t="shared" si="15"/>
        <v>16442000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142493037</v>
      </c>
      <c r="L24" s="96">
        <f t="shared" si="15"/>
        <v>0</v>
      </c>
      <c r="M24" s="97">
        <f t="shared" si="15"/>
        <v>540566236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683059273</v>
      </c>
      <c r="R24" s="52">
        <f t="shared" si="11"/>
        <v>0</v>
      </c>
      <c r="S24" s="53">
        <f t="shared" si="12"/>
        <v>279.36326390460749</v>
      </c>
      <c r="T24" s="52">
        <f>IF(($E24-$E19-$E23)   =0,0,($P24   /($E24-$E19-$E23)   )*100)</f>
        <v>0</v>
      </c>
      <c r="U24" s="54">
        <f>IF(($E24-$E19-$E23)   =0,0,($Q24   /($E24-$E19-$E23)   )*100)</f>
        <v>4154.3563617564769</v>
      </c>
      <c r="V24" s="96">
        <f>SUM(V17:V23)</f>
        <v>1534785000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>
        <v>952337000</v>
      </c>
      <c r="C28" s="92">
        <v>-350000000</v>
      </c>
      <c r="D28" s="92"/>
      <c r="E28" s="92">
        <f>$B28      +$C28      +$D28</f>
        <v>602337000</v>
      </c>
      <c r="F28" s="93">
        <v>602337000</v>
      </c>
      <c r="G28" s="94">
        <v>602337000</v>
      </c>
      <c r="H28" s="93">
        <v>36941000</v>
      </c>
      <c r="I28" s="94"/>
      <c r="J28" s="93">
        <v>98014000</v>
      </c>
      <c r="K28" s="94">
        <v>116936346</v>
      </c>
      <c r="L28" s="93">
        <v>100414000</v>
      </c>
      <c r="M28" s="94">
        <v>96304740</v>
      </c>
      <c r="N28" s="93"/>
      <c r="O28" s="94"/>
      <c r="P28" s="93">
        <f>$H28      +$J28      +$L28      +$N28</f>
        <v>235369000</v>
      </c>
      <c r="Q28" s="94">
        <f>$I28      +$K28      +$M28      +$O28</f>
        <v>213241086</v>
      </c>
      <c r="R28" s="48">
        <f>IF(($J28      =0),0,((($L28      -$J28      )/$J28      )*100))</f>
        <v>2.4486297875813658</v>
      </c>
      <c r="S28" s="49">
        <f>IF(($K28      =0),0,((($M28      -$K28      )/$K28      )*100))</f>
        <v>-17.643450223765331</v>
      </c>
      <c r="T28" s="48">
        <f>IF(($E28      =0),0,(($P28      /$E28      )*100))</f>
        <v>39.075965779953748</v>
      </c>
      <c r="U28" s="50">
        <f>IF(($E28      =0),0,(($Q28      /$E28      )*100))</f>
        <v>35.402289084017752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952337000</v>
      </c>
      <c r="C30" s="95">
        <f>SUM(C26:C29)</f>
        <v>-350000000</v>
      </c>
      <c r="D30" s="95"/>
      <c r="E30" s="95">
        <f>$B30      +$C30      +$D30</f>
        <v>602337000</v>
      </c>
      <c r="F30" s="96">
        <f t="shared" ref="F30:O30" si="16">SUM(F26:F29)</f>
        <v>602337000</v>
      </c>
      <c r="G30" s="97">
        <f t="shared" si="16"/>
        <v>602337000</v>
      </c>
      <c r="H30" s="96">
        <f t="shared" si="16"/>
        <v>36941000</v>
      </c>
      <c r="I30" s="97">
        <f t="shared" si="16"/>
        <v>0</v>
      </c>
      <c r="J30" s="96">
        <f t="shared" si="16"/>
        <v>98014000</v>
      </c>
      <c r="K30" s="97">
        <f t="shared" si="16"/>
        <v>116936346</v>
      </c>
      <c r="L30" s="96">
        <f t="shared" si="16"/>
        <v>100414000</v>
      </c>
      <c r="M30" s="97">
        <f t="shared" si="16"/>
        <v>96304740</v>
      </c>
      <c r="N30" s="96">
        <f t="shared" si="16"/>
        <v>0</v>
      </c>
      <c r="O30" s="97">
        <f t="shared" si="16"/>
        <v>0</v>
      </c>
      <c r="P30" s="96">
        <f>$H30      +$J30      +$L30      +$N30</f>
        <v>235369000</v>
      </c>
      <c r="Q30" s="97">
        <f>$I30      +$K30      +$M30      +$O30</f>
        <v>213241086</v>
      </c>
      <c r="R30" s="52">
        <f>IF(($J30      =0),0,((($L30      -$J30      )/$J30      )*100))</f>
        <v>2.4486297875813658</v>
      </c>
      <c r="S30" s="53">
        <f>IF(($K30      =0),0,((($M30      -$K30      )/$K30      )*100))</f>
        <v>-17.643450223765331</v>
      </c>
      <c r="T30" s="52">
        <f>IF($E30   =0,0,($P30   /$E30   )*100)</f>
        <v>39.075965779953748</v>
      </c>
      <c r="U30" s="54">
        <f>IF($E30   =0,0,($Q30   /$E30   )*100)</f>
        <v>35.402289084017752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60790000</v>
      </c>
      <c r="C32" s="92"/>
      <c r="D32" s="92"/>
      <c r="E32" s="92">
        <f>$B32      +$C32      +$D32</f>
        <v>60790000</v>
      </c>
      <c r="F32" s="93">
        <v>60790000</v>
      </c>
      <c r="G32" s="94">
        <v>60790000</v>
      </c>
      <c r="H32" s="93">
        <v>42553000</v>
      </c>
      <c r="I32" s="94">
        <v>15197000</v>
      </c>
      <c r="J32" s="93"/>
      <c r="K32" s="94">
        <v>27356000</v>
      </c>
      <c r="L32" s="93"/>
      <c r="M32" s="94">
        <v>18237000</v>
      </c>
      <c r="N32" s="93"/>
      <c r="O32" s="94"/>
      <c r="P32" s="93">
        <f>$H32      +$J32      +$L32      +$N32</f>
        <v>42553000</v>
      </c>
      <c r="Q32" s="94">
        <f>$I32      +$K32      +$M32      +$O32</f>
        <v>60790000</v>
      </c>
      <c r="R32" s="48">
        <f>IF(($J32      =0),0,((($L32      -$J32      )/$J32      )*100))</f>
        <v>0</v>
      </c>
      <c r="S32" s="49">
        <f>IF(($K32      =0),0,((($M32      -$K32      )/$K32      )*100))</f>
        <v>-33.334551835063607</v>
      </c>
      <c r="T32" s="48">
        <f>IF(($E32      =0),0,(($P32      /$E32      )*100))</f>
        <v>70</v>
      </c>
      <c r="U32" s="50">
        <f>IF(($E32      =0),0,(($Q32      /$E32      )*100))</f>
        <v>100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60790000</v>
      </c>
      <c r="C33" s="95">
        <f>C32</f>
        <v>0</v>
      </c>
      <c r="D33" s="95"/>
      <c r="E33" s="95">
        <f>$B33      +$C33      +$D33</f>
        <v>60790000</v>
      </c>
      <c r="F33" s="96">
        <f t="shared" ref="F33:O33" si="17">F32</f>
        <v>60790000</v>
      </c>
      <c r="G33" s="97">
        <f t="shared" si="17"/>
        <v>60790000</v>
      </c>
      <c r="H33" s="96">
        <f t="shared" si="17"/>
        <v>42553000</v>
      </c>
      <c r="I33" s="97">
        <f t="shared" si="17"/>
        <v>15197000</v>
      </c>
      <c r="J33" s="96">
        <f t="shared" si="17"/>
        <v>0</v>
      </c>
      <c r="K33" s="97">
        <f t="shared" si="17"/>
        <v>27356000</v>
      </c>
      <c r="L33" s="96">
        <f t="shared" si="17"/>
        <v>0</v>
      </c>
      <c r="M33" s="97">
        <f t="shared" si="17"/>
        <v>18237000</v>
      </c>
      <c r="N33" s="96">
        <f t="shared" si="17"/>
        <v>0</v>
      </c>
      <c r="O33" s="97">
        <f t="shared" si="17"/>
        <v>0</v>
      </c>
      <c r="P33" s="96">
        <f>$H33      +$J33      +$L33      +$N33</f>
        <v>42553000</v>
      </c>
      <c r="Q33" s="97">
        <f>$I33      +$K33      +$M33      +$O33</f>
        <v>60790000</v>
      </c>
      <c r="R33" s="52">
        <f>IF(($J33      =0),0,((($L33      -$J33      )/$J33      )*100))</f>
        <v>0</v>
      </c>
      <c r="S33" s="53">
        <f>IF(($K33      =0),0,((($M33      -$K33      )/$K33      )*100))</f>
        <v>-33.334551835063607</v>
      </c>
      <c r="T33" s="52">
        <f>IF($E33   =0,0,($P33   /$E33   )*100)</f>
        <v>70</v>
      </c>
      <c r="U33" s="54">
        <f>IF($E33   =0,0,($Q33   /$E33   )*100)</f>
        <v>100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29240000</v>
      </c>
      <c r="C36" s="92">
        <v>-9660000</v>
      </c>
      <c r="D36" s="92"/>
      <c r="E36" s="92">
        <f t="shared" si="18"/>
        <v>19580000</v>
      </c>
      <c r="F36" s="93">
        <v>19580000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>
        <v>8000000</v>
      </c>
      <c r="C38" s="92"/>
      <c r="D38" s="92"/>
      <c r="E38" s="92">
        <f t="shared" si="18"/>
        <v>8000000</v>
      </c>
      <c r="F38" s="93">
        <v>8000000</v>
      </c>
      <c r="G38" s="94">
        <v>8000000</v>
      </c>
      <c r="H38" s="93"/>
      <c r="I38" s="94"/>
      <c r="J38" s="93">
        <v>5992000</v>
      </c>
      <c r="K38" s="94">
        <v>6003610</v>
      </c>
      <c r="L38" s="93"/>
      <c r="M38" s="94"/>
      <c r="N38" s="93"/>
      <c r="O38" s="94"/>
      <c r="P38" s="93">
        <f t="shared" si="19"/>
        <v>5992000</v>
      </c>
      <c r="Q38" s="94">
        <f t="shared" si="20"/>
        <v>6003610</v>
      </c>
      <c r="R38" s="48">
        <f t="shared" si="21"/>
        <v>-100</v>
      </c>
      <c r="S38" s="49">
        <f t="shared" si="22"/>
        <v>-100</v>
      </c>
      <c r="T38" s="48">
        <f t="shared" si="23"/>
        <v>74.900000000000006</v>
      </c>
      <c r="U38" s="50">
        <f t="shared" si="24"/>
        <v>75.045124999999999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37240000</v>
      </c>
      <c r="C40" s="95">
        <f>SUM(C35:C39)</f>
        <v>-9660000</v>
      </c>
      <c r="D40" s="95"/>
      <c r="E40" s="95">
        <f t="shared" si="18"/>
        <v>27580000</v>
      </c>
      <c r="F40" s="96">
        <f t="shared" ref="F40:O40" si="25">SUM(F35:F39)</f>
        <v>27580000</v>
      </c>
      <c r="G40" s="97">
        <f t="shared" si="25"/>
        <v>8000000</v>
      </c>
      <c r="H40" s="96">
        <f t="shared" si="25"/>
        <v>0</v>
      </c>
      <c r="I40" s="97">
        <f t="shared" si="25"/>
        <v>0</v>
      </c>
      <c r="J40" s="96">
        <f t="shared" si="25"/>
        <v>5992000</v>
      </c>
      <c r="K40" s="97">
        <f t="shared" si="25"/>
        <v>6003610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5992000</v>
      </c>
      <c r="Q40" s="97">
        <f t="shared" si="20"/>
        <v>6003610</v>
      </c>
      <c r="R40" s="52">
        <f t="shared" si="21"/>
        <v>-100</v>
      </c>
      <c r="S40" s="53">
        <f t="shared" si="22"/>
        <v>-100</v>
      </c>
      <c r="T40" s="52">
        <f>IF((+$E35+$E38) =0,0,(P40   /(+$E35+$E38) )*100)</f>
        <v>74.900000000000006</v>
      </c>
      <c r="U40" s="54">
        <f>IF((+$E35+$E38) =0,0,(Q40   /(+$E35+$E38) )*100)</f>
        <v>75.045124999999999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>
        <v>759318000</v>
      </c>
      <c r="C65" s="92">
        <v>10335000</v>
      </c>
      <c r="D65" s="92"/>
      <c r="E65" s="92">
        <f t="shared" si="35"/>
        <v>769653000</v>
      </c>
      <c r="F65" s="93">
        <v>769653000</v>
      </c>
      <c r="G65" s="94">
        <v>769653000</v>
      </c>
      <c r="H65" s="93">
        <v>150820000</v>
      </c>
      <c r="I65" s="94">
        <v>96628000</v>
      </c>
      <c r="J65" s="93">
        <v>209212000</v>
      </c>
      <c r="K65" s="94">
        <v>173736000</v>
      </c>
      <c r="L65" s="93">
        <v>121677000</v>
      </c>
      <c r="M65" s="94">
        <v>160970000</v>
      </c>
      <c r="N65" s="93"/>
      <c r="O65" s="94"/>
      <c r="P65" s="93">
        <f t="shared" si="36"/>
        <v>481709000</v>
      </c>
      <c r="Q65" s="94">
        <f t="shared" si="37"/>
        <v>431334000</v>
      </c>
      <c r="R65" s="48">
        <f t="shared" si="38"/>
        <v>-41.840334206450876</v>
      </c>
      <c r="S65" s="49">
        <f t="shared" si="39"/>
        <v>-7.3479301929364098</v>
      </c>
      <c r="T65" s="48">
        <f t="shared" si="40"/>
        <v>62.587815548045675</v>
      </c>
      <c r="U65" s="50">
        <f t="shared" si="41"/>
        <v>56.042658184922303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759318000</v>
      </c>
      <c r="C66" s="95">
        <f>SUM(C61:C65)</f>
        <v>10335000</v>
      </c>
      <c r="D66" s="95"/>
      <c r="E66" s="95">
        <f t="shared" si="35"/>
        <v>769653000</v>
      </c>
      <c r="F66" s="96">
        <f t="shared" ref="F66:O66" si="42">SUM(F61:F65)</f>
        <v>769653000</v>
      </c>
      <c r="G66" s="97">
        <f t="shared" si="42"/>
        <v>769653000</v>
      </c>
      <c r="H66" s="96">
        <f t="shared" si="42"/>
        <v>150820000</v>
      </c>
      <c r="I66" s="97">
        <f t="shared" si="42"/>
        <v>96628000</v>
      </c>
      <c r="J66" s="96">
        <f t="shared" si="42"/>
        <v>209212000</v>
      </c>
      <c r="K66" s="97">
        <f t="shared" si="42"/>
        <v>173736000</v>
      </c>
      <c r="L66" s="96">
        <f t="shared" si="42"/>
        <v>121677000</v>
      </c>
      <c r="M66" s="97">
        <f t="shared" si="42"/>
        <v>160970000</v>
      </c>
      <c r="N66" s="96">
        <f t="shared" si="42"/>
        <v>0</v>
      </c>
      <c r="O66" s="97">
        <f t="shared" si="42"/>
        <v>0</v>
      </c>
      <c r="P66" s="96">
        <f t="shared" si="36"/>
        <v>481709000</v>
      </c>
      <c r="Q66" s="97">
        <f t="shared" si="37"/>
        <v>431334000</v>
      </c>
      <c r="R66" s="52">
        <f t="shared" si="38"/>
        <v>-41.840334206450876</v>
      </c>
      <c r="S66" s="53">
        <f t="shared" si="39"/>
        <v>-7.3479301929364098</v>
      </c>
      <c r="T66" s="52">
        <f>IF((+$E61+$E63+$E64++$E65) =0,0,(P66   /(+$E61+$E63+$E64+$E65) )*100)</f>
        <v>62.587815548045675</v>
      </c>
      <c r="U66" s="54">
        <f>IF((+$E61+$E63+$E65) =0,0,(Q66  /(+$E61+$E63+$E65) )*100)</f>
        <v>56.042658184922303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2127745000</v>
      </c>
      <c r="C67" s="104">
        <f>SUM(C9:C14,C17:C23,C26:C29,C32,C35:C39,C42:C52,C55:C58,C61:C65)</f>
        <v>-348284000</v>
      </c>
      <c r="D67" s="104"/>
      <c r="E67" s="104">
        <f t="shared" si="35"/>
        <v>1779461000</v>
      </c>
      <c r="F67" s="105">
        <f t="shared" ref="F67:O67" si="43">SUM(F9:F14,F17:F23,F26:F29,F32,F35:F39,F42:F52,F55:F58,F61:F65)</f>
        <v>1779461000</v>
      </c>
      <c r="G67" s="106">
        <f t="shared" si="43"/>
        <v>1743215000</v>
      </c>
      <c r="H67" s="105">
        <f t="shared" si="43"/>
        <v>318296000</v>
      </c>
      <c r="I67" s="106">
        <f t="shared" si="43"/>
        <v>249885411</v>
      </c>
      <c r="J67" s="105">
        <f t="shared" si="43"/>
        <v>382352000</v>
      </c>
      <c r="K67" s="106">
        <f t="shared" si="43"/>
        <v>550154184</v>
      </c>
      <c r="L67" s="105">
        <f t="shared" si="43"/>
        <v>286224000</v>
      </c>
      <c r="M67" s="106">
        <f t="shared" si="43"/>
        <v>825593848</v>
      </c>
      <c r="N67" s="105">
        <f t="shared" si="43"/>
        <v>0</v>
      </c>
      <c r="O67" s="106">
        <f t="shared" si="43"/>
        <v>0</v>
      </c>
      <c r="P67" s="105">
        <f t="shared" si="36"/>
        <v>986872000</v>
      </c>
      <c r="Q67" s="106">
        <f t="shared" si="37"/>
        <v>1625633443</v>
      </c>
      <c r="R67" s="61">
        <f t="shared" si="38"/>
        <v>-25.141231116876593</v>
      </c>
      <c r="S67" s="62">
        <f t="shared" si="39"/>
        <v>50.065903706732506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56.612179220578071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93.254902177872495</v>
      </c>
      <c r="V67" s="105">
        <f>SUM(V9:V14,V17:V23,V26:V29,V32,V35:V39,V42:V52,V55:V58,V61:V65)</f>
        <v>1576759000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IF(($J69      =0),0,((($L69      -$J69      )/$J69      )*100))</f>
        <v>0</v>
      </c>
      <c r="S69" s="49">
        <f>IF(($K69      =0),0,((($M69      -$K69      )/$K69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0</v>
      </c>
      <c r="C71" s="101">
        <f>SUM(C69:C70)</f>
        <v>0</v>
      </c>
      <c r="D71" s="101"/>
      <c r="E71" s="101">
        <f>$B71      +$C71      +$D71</f>
        <v>0</v>
      </c>
      <c r="F71" s="102">
        <f t="shared" ref="F71:O71" si="44">SUM(F69:F70)</f>
        <v>0</v>
      </c>
      <c r="G71" s="103">
        <f t="shared" si="44"/>
        <v>0</v>
      </c>
      <c r="H71" s="102">
        <f t="shared" si="44"/>
        <v>0</v>
      </c>
      <c r="I71" s="103">
        <f t="shared" si="44"/>
        <v>0</v>
      </c>
      <c r="J71" s="102">
        <f t="shared" si="44"/>
        <v>0</v>
      </c>
      <c r="K71" s="103">
        <f t="shared" si="44"/>
        <v>0</v>
      </c>
      <c r="L71" s="102">
        <f t="shared" si="44"/>
        <v>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0</v>
      </c>
      <c r="Q71" s="103">
        <f>$I71      +$K71      +$M71      +$O71</f>
        <v>0</v>
      </c>
      <c r="R71" s="57">
        <f>IF(($J71      =0),0,((($L71      -$J71      )/$J71      )*100))</f>
        <v>0</v>
      </c>
      <c r="S71" s="58">
        <f>IF(($K71      =0),0,((($M71      -$K71      )/$K71      )*100))</f>
        <v>0</v>
      </c>
      <c r="T71" s="57">
        <f>IF(($E69      =0),0,(($P69      /$E69      )*100))</f>
        <v>0</v>
      </c>
      <c r="U71" s="59">
        <f>IF($E69   =0,0,($Q69   /$E69 )*100)</f>
        <v>0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0</v>
      </c>
      <c r="C72" s="104">
        <f>SUM(C69:C70)</f>
        <v>0</v>
      </c>
      <c r="D72" s="104"/>
      <c r="E72" s="104">
        <f>$B72      +$C72      +$D72</f>
        <v>0</v>
      </c>
      <c r="F72" s="105">
        <f t="shared" ref="F72:O72" si="45">SUM(F69:F70)</f>
        <v>0</v>
      </c>
      <c r="G72" s="106">
        <f t="shared" si="45"/>
        <v>0</v>
      </c>
      <c r="H72" s="105">
        <f t="shared" si="45"/>
        <v>0</v>
      </c>
      <c r="I72" s="106">
        <f t="shared" si="45"/>
        <v>0</v>
      </c>
      <c r="J72" s="105">
        <f t="shared" si="45"/>
        <v>0</v>
      </c>
      <c r="K72" s="106">
        <f t="shared" si="45"/>
        <v>0</v>
      </c>
      <c r="L72" s="105">
        <f t="shared" si="45"/>
        <v>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0</v>
      </c>
      <c r="Q72" s="106">
        <f>$I72      +$K72      +$M72      +$O72</f>
        <v>0</v>
      </c>
      <c r="R72" s="61">
        <f>IF(($J72      =0),0,((($L72      -$J72      )/$J72      )*100))</f>
        <v>0</v>
      </c>
      <c r="S72" s="62">
        <f>IF(($K72      =0),0,((($M72      -$K72      )/$K72      )*100))</f>
        <v>0</v>
      </c>
      <c r="T72" s="61">
        <f>IF(($E69      =0),0,(($P69      /$E69      )*100))</f>
        <v>0</v>
      </c>
      <c r="U72" s="65">
        <f>IF($E69   =0,0,($Q69   /$E69 )*100)</f>
        <v>0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2127745000</v>
      </c>
      <c r="C73" s="104">
        <f>SUM(C9:C14,C17:C23,C26:C29,C32,C35:C39,C42:C52,C55:C58,C61:C65,C69:C70)</f>
        <v>-348284000</v>
      </c>
      <c r="D73" s="104"/>
      <c r="E73" s="104">
        <f>$B73      +$C73      +$D73</f>
        <v>1779461000</v>
      </c>
      <c r="F73" s="105">
        <f t="shared" ref="F73:O73" si="46">SUM(F9:F14,F17:F23,F26:F29,F32,F35:F39,F42:F52,F55:F58,F61:F65,F69:F70)</f>
        <v>1779461000</v>
      </c>
      <c r="G73" s="106">
        <f t="shared" si="46"/>
        <v>1743215000</v>
      </c>
      <c r="H73" s="105">
        <f t="shared" si="46"/>
        <v>318296000</v>
      </c>
      <c r="I73" s="106">
        <f t="shared" si="46"/>
        <v>249885411</v>
      </c>
      <c r="J73" s="105">
        <f t="shared" si="46"/>
        <v>382352000</v>
      </c>
      <c r="K73" s="106">
        <f t="shared" si="46"/>
        <v>550154184</v>
      </c>
      <c r="L73" s="105">
        <f t="shared" si="46"/>
        <v>286224000</v>
      </c>
      <c r="M73" s="106">
        <f t="shared" si="46"/>
        <v>825593848</v>
      </c>
      <c r="N73" s="105">
        <f t="shared" si="46"/>
        <v>0</v>
      </c>
      <c r="O73" s="106">
        <f t="shared" si="46"/>
        <v>0</v>
      </c>
      <c r="P73" s="105">
        <f>$H73      +$J73      +$L73      +$N73</f>
        <v>986872000</v>
      </c>
      <c r="Q73" s="106">
        <f>$I73      +$K73      +$M73      +$O73</f>
        <v>1625633443</v>
      </c>
      <c r="R73" s="61">
        <f>IF(($J73      =0),0,((($L73      -$J73      )/$J73      )*100))</f>
        <v>-25.141231116876593</v>
      </c>
      <c r="S73" s="62">
        <f>IF(($K73      =0),0,((($M73      -$K73      )/$K73      )*100))</f>
        <v>50.065903706732506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56.612179220578071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93.254902177872495</v>
      </c>
      <c r="V73" s="105">
        <f>SUM(V9:V14,V17:V23,V26:V29,V32,V35:V39,V42:V52,V55:V58,V61:V65,V69:V70)</f>
        <v>1576759000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Jnq8Fqs1TXaF90o7ro8LYd4dsbK8WSz3/30AV/B7XJCMzg4wmHEczxQ/ZBg6fEu0a8Hci6lqe01wyih85RCTtw==" saltValue="L6759slGCcRs7v3n3wzpP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129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866000</v>
      </c>
      <c r="I10" s="94"/>
      <c r="J10" s="93">
        <v>600000</v>
      </c>
      <c r="K10" s="94"/>
      <c r="L10" s="93">
        <v>290000</v>
      </c>
      <c r="M10" s="94"/>
      <c r="N10" s="93"/>
      <c r="O10" s="94"/>
      <c r="P10" s="93">
        <f t="shared" ref="P10:P15" si="1">$H10      +$J10      +$L10      +$N10</f>
        <v>1756000</v>
      </c>
      <c r="Q10" s="94">
        <f t="shared" ref="Q10:Q15" si="2">$I10      +$K10      +$M10      +$O10</f>
        <v>0</v>
      </c>
      <c r="R10" s="48">
        <f t="shared" ref="R10:R15" si="3">IF(($J10      =0),0,((($L10      -$J10      )/$J10      )*100))</f>
        <v>-51.666666666666671</v>
      </c>
      <c r="S10" s="49">
        <f t="shared" ref="S10:S15" si="4">IF(($K10      =0),0,((($M10      -$K10      )/$K10      )*100))</f>
        <v>0</v>
      </c>
      <c r="T10" s="48">
        <f t="shared" ref="T10:T14" si="5">IF(($E10      =0),0,(($P10      /$E10      )*100))</f>
        <v>83.61904761904762</v>
      </c>
      <c r="U10" s="50">
        <f t="shared" ref="U10:U14" si="6">IF(($E10      =0),0,(($Q10      /$E10      )*100))</f>
        <v>0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866000</v>
      </c>
      <c r="I15" s="97">
        <f t="shared" si="7"/>
        <v>0</v>
      </c>
      <c r="J15" s="96">
        <f t="shared" si="7"/>
        <v>600000</v>
      </c>
      <c r="K15" s="97">
        <f t="shared" si="7"/>
        <v>0</v>
      </c>
      <c r="L15" s="96">
        <f t="shared" si="7"/>
        <v>290000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1756000</v>
      </c>
      <c r="Q15" s="97">
        <f t="shared" si="2"/>
        <v>0</v>
      </c>
      <c r="R15" s="52">
        <f t="shared" si="3"/>
        <v>-51.666666666666671</v>
      </c>
      <c r="S15" s="53">
        <f t="shared" si="4"/>
        <v>0</v>
      </c>
      <c r="T15" s="52">
        <f>IF((SUM($E9:$E13))=0,0,(P15/(SUM($E9:$E13))*100))</f>
        <v>83.61904761904762</v>
      </c>
      <c r="U15" s="54">
        <f>IF((SUM($E9:$E13))=0,0,(Q15/(SUM($E9:$E13))*100))</f>
        <v>0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6400000</v>
      </c>
      <c r="D21" s="92"/>
      <c r="E21" s="92">
        <f t="shared" si="8"/>
        <v>6400000</v>
      </c>
      <c r="F21" s="93">
        <v>6400000</v>
      </c>
      <c r="G21" s="94">
        <v>6400000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6400000</v>
      </c>
      <c r="D24" s="95"/>
      <c r="E24" s="95">
        <f t="shared" si="8"/>
        <v>6400000</v>
      </c>
      <c r="F24" s="96">
        <f t="shared" ref="F24:O24" si="15">SUM(F17:F23)</f>
        <v>6400000</v>
      </c>
      <c r="G24" s="97">
        <f t="shared" si="15"/>
        <v>6400000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1542000</v>
      </c>
      <c r="C32" s="92"/>
      <c r="D32" s="92"/>
      <c r="E32" s="92">
        <f>$B32      +$C32      +$D32</f>
        <v>1542000</v>
      </c>
      <c r="F32" s="93">
        <v>1542000</v>
      </c>
      <c r="G32" s="94">
        <v>1542000</v>
      </c>
      <c r="H32" s="93">
        <v>229000</v>
      </c>
      <c r="I32" s="94"/>
      <c r="J32" s="93">
        <v>476000</v>
      </c>
      <c r="K32" s="94"/>
      <c r="L32" s="93">
        <v>406000</v>
      </c>
      <c r="M32" s="94"/>
      <c r="N32" s="93"/>
      <c r="O32" s="94"/>
      <c r="P32" s="93">
        <f>$H32      +$J32      +$L32      +$N32</f>
        <v>1111000</v>
      </c>
      <c r="Q32" s="94">
        <f>$I32      +$K32      +$M32      +$O32</f>
        <v>0</v>
      </c>
      <c r="R32" s="48">
        <f>IF(($J32      =0),0,((($L32      -$J32      )/$J32      )*100))</f>
        <v>-14.705882352941178</v>
      </c>
      <c r="S32" s="49">
        <f>IF(($K32      =0),0,((($M32      -$K32      )/$K32      )*100))</f>
        <v>0</v>
      </c>
      <c r="T32" s="48">
        <f>IF(($E32      =0),0,(($P32      /$E32      )*100))</f>
        <v>72.049286640726322</v>
      </c>
      <c r="U32" s="50">
        <f>IF(($E32      =0),0,(($Q32      /$E32      )*100))</f>
        <v>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1542000</v>
      </c>
      <c r="C33" s="95">
        <f>C32</f>
        <v>0</v>
      </c>
      <c r="D33" s="95"/>
      <c r="E33" s="95">
        <f>$B33      +$C33      +$D33</f>
        <v>1542000</v>
      </c>
      <c r="F33" s="96">
        <f t="shared" ref="F33:O33" si="17">F32</f>
        <v>1542000</v>
      </c>
      <c r="G33" s="97">
        <f t="shared" si="17"/>
        <v>1542000</v>
      </c>
      <c r="H33" s="96">
        <f t="shared" si="17"/>
        <v>229000</v>
      </c>
      <c r="I33" s="97">
        <f t="shared" si="17"/>
        <v>0</v>
      </c>
      <c r="J33" s="96">
        <f t="shared" si="17"/>
        <v>476000</v>
      </c>
      <c r="K33" s="97">
        <f t="shared" si="17"/>
        <v>0</v>
      </c>
      <c r="L33" s="96">
        <f t="shared" si="17"/>
        <v>406000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1111000</v>
      </c>
      <c r="Q33" s="97">
        <f>$I33      +$K33      +$M33      +$O33</f>
        <v>0</v>
      </c>
      <c r="R33" s="52">
        <f>IF(($J33      =0),0,((($L33      -$J33      )/$J33      )*100))</f>
        <v>-14.705882352941178</v>
      </c>
      <c r="S33" s="53">
        <f>IF(($K33      =0),0,((($M33      -$K33      )/$K33      )*100))</f>
        <v>0</v>
      </c>
      <c r="T33" s="52">
        <f>IF($E33   =0,0,($P33   /$E33   )*100)</f>
        <v>72.049286640726322</v>
      </c>
      <c r="U33" s="54">
        <f>IF($E33   =0,0,($Q33   /$E33   )*100)</f>
        <v>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4554000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5000000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5000000</v>
      </c>
      <c r="C40" s="95">
        <f>SUM(C35:C39)</f>
        <v>0</v>
      </c>
      <c r="D40" s="95"/>
      <c r="E40" s="95">
        <f t="shared" si="18"/>
        <v>5000000</v>
      </c>
      <c r="F40" s="96">
        <f t="shared" ref="F40:O40" si="25">SUM(F35:F39)</f>
        <v>5000000</v>
      </c>
      <c r="G40" s="97">
        <f t="shared" si="25"/>
        <v>5000000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4554000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8642000</v>
      </c>
      <c r="C67" s="104">
        <f>SUM(C9:C14,C17:C23,C26:C29,C32,C35:C39,C42:C52,C55:C58,C61:C65)</f>
        <v>6400000</v>
      </c>
      <c r="D67" s="104"/>
      <c r="E67" s="104">
        <f t="shared" si="35"/>
        <v>15042000</v>
      </c>
      <c r="F67" s="105">
        <f t="shared" ref="F67:O67" si="43">SUM(F9:F14,F17:F23,F26:F29,F32,F35:F39,F42:F52,F55:F58,F61:F65)</f>
        <v>15042000</v>
      </c>
      <c r="G67" s="106">
        <f t="shared" si="43"/>
        <v>15042000</v>
      </c>
      <c r="H67" s="105">
        <f t="shared" si="43"/>
        <v>1095000</v>
      </c>
      <c r="I67" s="106">
        <f t="shared" si="43"/>
        <v>0</v>
      </c>
      <c r="J67" s="105">
        <f t="shared" si="43"/>
        <v>1076000</v>
      </c>
      <c r="K67" s="106">
        <f t="shared" si="43"/>
        <v>0</v>
      </c>
      <c r="L67" s="105">
        <f t="shared" si="43"/>
        <v>696000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2867000</v>
      </c>
      <c r="Q67" s="106">
        <f t="shared" si="37"/>
        <v>0</v>
      </c>
      <c r="R67" s="61">
        <f t="shared" si="38"/>
        <v>-35.315985130111528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19.059965430128972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4554000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21344000</v>
      </c>
      <c r="C69" s="92">
        <v>-3928000</v>
      </c>
      <c r="D69" s="92"/>
      <c r="E69" s="92">
        <f>$B69      +$C69      +$D69</f>
        <v>17416000</v>
      </c>
      <c r="F69" s="93">
        <v>17416000</v>
      </c>
      <c r="G69" s="94">
        <v>17416000</v>
      </c>
      <c r="H69" s="93">
        <v>1912000</v>
      </c>
      <c r="I69" s="94"/>
      <c r="J69" s="93">
        <v>2555000</v>
      </c>
      <c r="K69" s="94"/>
      <c r="L69" s="93">
        <v>6778000</v>
      </c>
      <c r="M69" s="94"/>
      <c r="N69" s="93"/>
      <c r="O69" s="94"/>
      <c r="P69" s="93">
        <f>$H69      +$J69      +$L69      +$N69</f>
        <v>11245000</v>
      </c>
      <c r="Q69" s="94">
        <f>$I69      +$K69      +$M69      +$O69</f>
        <v>0</v>
      </c>
      <c r="R69" s="48">
        <f>IF(($J69      =0),0,((($L69      -$J69      )/$J69      )*100))</f>
        <v>165.28375733855185</v>
      </c>
      <c r="S69" s="49">
        <f>IF(($K69      =0),0,((($M69      -$K69      )/$K69      )*100))</f>
        <v>0</v>
      </c>
      <c r="T69" s="48">
        <f>IF(($E69      =0),0,(($P69      /$E69      )*100))</f>
        <v>64.567064768029397</v>
      </c>
      <c r="U69" s="50">
        <f>IF(($E69      =0),0,(($Q69      /$E69      )*100))</f>
        <v>0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21344000</v>
      </c>
      <c r="C71" s="101">
        <f>SUM(C69:C70)</f>
        <v>-3928000</v>
      </c>
      <c r="D71" s="101"/>
      <c r="E71" s="101">
        <f>$B71      +$C71      +$D71</f>
        <v>17416000</v>
      </c>
      <c r="F71" s="102">
        <f t="shared" ref="F71:O71" si="44">SUM(F69:F70)</f>
        <v>17416000</v>
      </c>
      <c r="G71" s="103">
        <f t="shared" si="44"/>
        <v>17416000</v>
      </c>
      <c r="H71" s="102">
        <f t="shared" si="44"/>
        <v>1912000</v>
      </c>
      <c r="I71" s="103">
        <f t="shared" si="44"/>
        <v>0</v>
      </c>
      <c r="J71" s="102">
        <f t="shared" si="44"/>
        <v>2555000</v>
      </c>
      <c r="K71" s="103">
        <f t="shared" si="44"/>
        <v>0</v>
      </c>
      <c r="L71" s="102">
        <f t="shared" si="44"/>
        <v>6778000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11245000</v>
      </c>
      <c r="Q71" s="103">
        <f>$I71      +$K71      +$M71      +$O71</f>
        <v>0</v>
      </c>
      <c r="R71" s="57">
        <f>IF(($J71      =0),0,((($L71      -$J71      )/$J71      )*100))</f>
        <v>165.28375733855185</v>
      </c>
      <c r="S71" s="58">
        <f>IF(($K71      =0),0,((($M71      -$K71      )/$K71      )*100))</f>
        <v>0</v>
      </c>
      <c r="T71" s="57">
        <f>IF(($E69      =0),0,(($P69      /$E69      )*100))</f>
        <v>64.567064768029397</v>
      </c>
      <c r="U71" s="59">
        <f>IF($E69   =0,0,($Q69   /$E69 )*100)</f>
        <v>0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21344000</v>
      </c>
      <c r="C72" s="104">
        <f>SUM(C69:C70)</f>
        <v>-3928000</v>
      </c>
      <c r="D72" s="104"/>
      <c r="E72" s="104">
        <f>$B72      +$C72      +$D72</f>
        <v>17416000</v>
      </c>
      <c r="F72" s="105">
        <f t="shared" ref="F72:O72" si="45">SUM(F69:F70)</f>
        <v>17416000</v>
      </c>
      <c r="G72" s="106">
        <f t="shared" si="45"/>
        <v>17416000</v>
      </c>
      <c r="H72" s="105">
        <f t="shared" si="45"/>
        <v>1912000</v>
      </c>
      <c r="I72" s="106">
        <f t="shared" si="45"/>
        <v>0</v>
      </c>
      <c r="J72" s="105">
        <f t="shared" si="45"/>
        <v>2555000</v>
      </c>
      <c r="K72" s="106">
        <f t="shared" si="45"/>
        <v>0</v>
      </c>
      <c r="L72" s="105">
        <f t="shared" si="45"/>
        <v>6778000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11245000</v>
      </c>
      <c r="Q72" s="106">
        <f>$I72      +$K72      +$M72      +$O72</f>
        <v>0</v>
      </c>
      <c r="R72" s="61">
        <f>IF(($J72      =0),0,((($L72      -$J72      )/$J72      )*100))</f>
        <v>165.28375733855185</v>
      </c>
      <c r="S72" s="62">
        <f>IF(($K72      =0),0,((($M72      -$K72      )/$K72      )*100))</f>
        <v>0</v>
      </c>
      <c r="T72" s="61">
        <f>IF(($E69      =0),0,(($P69      /$E69      )*100))</f>
        <v>64.567064768029397</v>
      </c>
      <c r="U72" s="65">
        <f>IF($E69   =0,0,($Q69   /$E69 )*100)</f>
        <v>0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29986000</v>
      </c>
      <c r="C73" s="104">
        <f>SUM(C9:C14,C17:C23,C26:C29,C32,C35:C39,C42:C52,C55:C58,C61:C65,C69:C70)</f>
        <v>2472000</v>
      </c>
      <c r="D73" s="104"/>
      <c r="E73" s="104">
        <f>$B73      +$C73      +$D73</f>
        <v>32458000</v>
      </c>
      <c r="F73" s="105">
        <f t="shared" ref="F73:O73" si="46">SUM(F9:F14,F17:F23,F26:F29,F32,F35:F39,F42:F52,F55:F58,F61:F65,F69:F70)</f>
        <v>32458000</v>
      </c>
      <c r="G73" s="106">
        <f t="shared" si="46"/>
        <v>32458000</v>
      </c>
      <c r="H73" s="105">
        <f t="shared" si="46"/>
        <v>3007000</v>
      </c>
      <c r="I73" s="106">
        <f t="shared" si="46"/>
        <v>0</v>
      </c>
      <c r="J73" s="105">
        <f t="shared" si="46"/>
        <v>3631000</v>
      </c>
      <c r="K73" s="106">
        <f t="shared" si="46"/>
        <v>0</v>
      </c>
      <c r="L73" s="105">
        <f t="shared" si="46"/>
        <v>7474000</v>
      </c>
      <c r="M73" s="106">
        <f t="shared" si="46"/>
        <v>0</v>
      </c>
      <c r="N73" s="105">
        <f t="shared" si="46"/>
        <v>0</v>
      </c>
      <c r="O73" s="106">
        <f t="shared" si="46"/>
        <v>0</v>
      </c>
      <c r="P73" s="105">
        <f>$H73      +$J73      +$L73      +$N73</f>
        <v>14112000</v>
      </c>
      <c r="Q73" s="106">
        <f>$I73      +$K73      +$M73      +$O73</f>
        <v>0</v>
      </c>
      <c r="R73" s="61">
        <f>IF(($J73      =0),0,((($L73      -$J73      )/$J73      )*100))</f>
        <v>105.83861195263013</v>
      </c>
      <c r="S73" s="62">
        <f>IF(($K73      =0),0,((($M73      -$K73      )/$K73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43.477725060077638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0</v>
      </c>
      <c r="V73" s="105">
        <f>SUM(V9:V14,V17:V23,V26:V29,V32,V35:V39,V42:V52,V55:V58,V61:V65,V69:V70)</f>
        <v>4554000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h6ufbo9VVIJb6PBBKam/tyLFW0k+DI0/+TN0s44T0mnJdfRt0l0VR1MZzD9QTdcqac3lYz+UcQ1IVPE94LDftg==" saltValue="VzRzK1VuiPg+oazUTDW33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279000</v>
      </c>
      <c r="I10" s="94">
        <v>278935</v>
      </c>
      <c r="J10" s="93">
        <v>324000</v>
      </c>
      <c r="K10" s="94">
        <v>170754</v>
      </c>
      <c r="L10" s="93">
        <v>249000</v>
      </c>
      <c r="M10" s="94">
        <v>231430</v>
      </c>
      <c r="N10" s="93"/>
      <c r="O10" s="94"/>
      <c r="P10" s="93">
        <f t="shared" ref="P10:P15" si="1">$H10      +$J10      +$L10      +$N10</f>
        <v>852000</v>
      </c>
      <c r="Q10" s="94">
        <f t="shared" ref="Q10:Q15" si="2">$I10      +$K10      +$M10      +$O10</f>
        <v>681119</v>
      </c>
      <c r="R10" s="48">
        <f t="shared" ref="R10:R15" si="3">IF(($J10      =0),0,((($L10      -$J10      )/$J10      )*100))</f>
        <v>-23.148148148148149</v>
      </c>
      <c r="S10" s="49">
        <f t="shared" ref="S10:S15" si="4">IF(($K10      =0),0,((($M10      -$K10      )/$K10      )*100))</f>
        <v>35.534160253932555</v>
      </c>
      <c r="T10" s="48">
        <f t="shared" ref="T10:T14" si="5">IF(($E10      =0),0,(($P10      /$E10      )*100))</f>
        <v>46.054054054054056</v>
      </c>
      <c r="U10" s="50">
        <f t="shared" ref="U10:U14" si="6">IF(($E10      =0),0,(($Q10      /$E10      )*100))</f>
        <v>36.81724324324324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279000</v>
      </c>
      <c r="I15" s="97">
        <f t="shared" si="7"/>
        <v>278935</v>
      </c>
      <c r="J15" s="96">
        <f t="shared" si="7"/>
        <v>324000</v>
      </c>
      <c r="K15" s="97">
        <f t="shared" si="7"/>
        <v>170754</v>
      </c>
      <c r="L15" s="96">
        <f t="shared" si="7"/>
        <v>249000</v>
      </c>
      <c r="M15" s="97">
        <f t="shared" si="7"/>
        <v>231430</v>
      </c>
      <c r="N15" s="96">
        <f t="shared" si="7"/>
        <v>0</v>
      </c>
      <c r="O15" s="97">
        <f t="shared" si="7"/>
        <v>0</v>
      </c>
      <c r="P15" s="96">
        <f t="shared" si="1"/>
        <v>852000</v>
      </c>
      <c r="Q15" s="97">
        <f t="shared" si="2"/>
        <v>681119</v>
      </c>
      <c r="R15" s="52">
        <f t="shared" si="3"/>
        <v>-23.148148148148149</v>
      </c>
      <c r="S15" s="53">
        <f t="shared" si="4"/>
        <v>35.534160253932555</v>
      </c>
      <c r="T15" s="52">
        <f>IF((SUM($E9:$E13))=0,0,(P15/(SUM($E9:$E13))*100))</f>
        <v>46.054054054054056</v>
      </c>
      <c r="U15" s="54">
        <f>IF((SUM($E9:$E13))=0,0,(Q15/(SUM($E9:$E13))*100))</f>
        <v>36.81724324324324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1162000</v>
      </c>
      <c r="C32" s="92"/>
      <c r="D32" s="92"/>
      <c r="E32" s="92">
        <f>$B32      +$C32      +$D32</f>
        <v>1162000</v>
      </c>
      <c r="F32" s="93">
        <v>1162000</v>
      </c>
      <c r="G32" s="94">
        <v>1162000</v>
      </c>
      <c r="H32" s="93">
        <v>262000</v>
      </c>
      <c r="I32" s="94">
        <v>523020</v>
      </c>
      <c r="J32" s="93">
        <v>380000</v>
      </c>
      <c r="K32" s="94">
        <v>638980</v>
      </c>
      <c r="L32" s="93"/>
      <c r="M32" s="94"/>
      <c r="N32" s="93"/>
      <c r="O32" s="94"/>
      <c r="P32" s="93">
        <f>$H32      +$J32      +$L32      +$N32</f>
        <v>642000</v>
      </c>
      <c r="Q32" s="94">
        <f>$I32      +$K32      +$M32      +$O32</f>
        <v>1162000</v>
      </c>
      <c r="R32" s="48">
        <f>IF(($J32      =0),0,((($L32      -$J32      )/$J32      )*100))</f>
        <v>-100</v>
      </c>
      <c r="S32" s="49">
        <f>IF(($K32      =0),0,((($M32      -$K32      )/$K32      )*100))</f>
        <v>-100</v>
      </c>
      <c r="T32" s="48">
        <f>IF(($E32      =0),0,(($P32      /$E32      )*100))</f>
        <v>55.249569707401037</v>
      </c>
      <c r="U32" s="50">
        <f>IF(($E32      =0),0,(($Q32      /$E32      )*100))</f>
        <v>100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1162000</v>
      </c>
      <c r="C33" s="95">
        <f>C32</f>
        <v>0</v>
      </c>
      <c r="D33" s="95"/>
      <c r="E33" s="95">
        <f>$B33      +$C33      +$D33</f>
        <v>1162000</v>
      </c>
      <c r="F33" s="96">
        <f t="shared" ref="F33:O33" si="17">F32</f>
        <v>1162000</v>
      </c>
      <c r="G33" s="97">
        <f t="shared" si="17"/>
        <v>1162000</v>
      </c>
      <c r="H33" s="96">
        <f t="shared" si="17"/>
        <v>262000</v>
      </c>
      <c r="I33" s="97">
        <f t="shared" si="17"/>
        <v>523020</v>
      </c>
      <c r="J33" s="96">
        <f t="shared" si="17"/>
        <v>380000</v>
      </c>
      <c r="K33" s="97">
        <f t="shared" si="17"/>
        <v>638980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642000</v>
      </c>
      <c r="Q33" s="97">
        <f>$I33      +$K33      +$M33      +$O33</f>
        <v>1162000</v>
      </c>
      <c r="R33" s="52">
        <f>IF(($J33      =0),0,((($L33      -$J33      )/$J33      )*100))</f>
        <v>-100</v>
      </c>
      <c r="S33" s="53">
        <f>IF(($K33      =0),0,((($M33      -$K33      )/$K33      )*100))</f>
        <v>-100</v>
      </c>
      <c r="T33" s="52">
        <f>IF($E33   =0,0,($P33   /$E33   )*100)</f>
        <v>55.249569707401037</v>
      </c>
      <c r="U33" s="54">
        <f>IF($E33   =0,0,($Q33   /$E33   )*100)</f>
        <v>100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10000000</v>
      </c>
      <c r="C35" s="92">
        <v>4000000</v>
      </c>
      <c r="D35" s="92"/>
      <c r="E35" s="92">
        <f t="shared" ref="E35:E40" si="18">$B35      +$C35      +$D35</f>
        <v>14000000</v>
      </c>
      <c r="F35" s="93">
        <v>14000000</v>
      </c>
      <c r="G35" s="94">
        <v>14000000</v>
      </c>
      <c r="H35" s="93">
        <v>7000000</v>
      </c>
      <c r="I35" s="94">
        <v>2206739</v>
      </c>
      <c r="J35" s="93"/>
      <c r="K35" s="94">
        <v>4601695</v>
      </c>
      <c r="L35" s="93"/>
      <c r="M35" s="94">
        <v>2610713</v>
      </c>
      <c r="N35" s="93"/>
      <c r="O35" s="94"/>
      <c r="P35" s="93">
        <f t="shared" ref="P35:P40" si="19">$H35      +$J35      +$L35      +$N35</f>
        <v>7000000</v>
      </c>
      <c r="Q35" s="94">
        <f t="shared" ref="Q35:Q40" si="20">$I35      +$K35      +$M35      +$O35</f>
        <v>9419147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-43.266274709645032</v>
      </c>
      <c r="T35" s="48">
        <f t="shared" ref="T35:T39" si="23">IF(($E35      =0),0,(($P35      /$E35      )*100))</f>
        <v>50</v>
      </c>
      <c r="U35" s="50">
        <f t="shared" ref="U35:U39" si="24">IF(($E35      =0),0,(($Q35      /$E35      )*100))</f>
        <v>67.279621428571417</v>
      </c>
      <c r="V35" s="93">
        <v>3754000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10000000</v>
      </c>
      <c r="C40" s="95">
        <f>SUM(C35:C39)</f>
        <v>4000000</v>
      </c>
      <c r="D40" s="95"/>
      <c r="E40" s="95">
        <f t="shared" si="18"/>
        <v>14000000</v>
      </c>
      <c r="F40" s="96">
        <f t="shared" ref="F40:O40" si="25">SUM(F35:F39)</f>
        <v>14000000</v>
      </c>
      <c r="G40" s="97">
        <f t="shared" si="25"/>
        <v>14000000</v>
      </c>
      <c r="H40" s="96">
        <f t="shared" si="25"/>
        <v>7000000</v>
      </c>
      <c r="I40" s="97">
        <f t="shared" si="25"/>
        <v>2206739</v>
      </c>
      <c r="J40" s="96">
        <f t="shared" si="25"/>
        <v>0</v>
      </c>
      <c r="K40" s="97">
        <f t="shared" si="25"/>
        <v>4601695</v>
      </c>
      <c r="L40" s="96">
        <f t="shared" si="25"/>
        <v>0</v>
      </c>
      <c r="M40" s="97">
        <f t="shared" si="25"/>
        <v>2610713</v>
      </c>
      <c r="N40" s="96">
        <f t="shared" si="25"/>
        <v>0</v>
      </c>
      <c r="O40" s="97">
        <f t="shared" si="25"/>
        <v>0</v>
      </c>
      <c r="P40" s="96">
        <f t="shared" si="19"/>
        <v>7000000</v>
      </c>
      <c r="Q40" s="97">
        <f t="shared" si="20"/>
        <v>9419147</v>
      </c>
      <c r="R40" s="52">
        <f t="shared" si="21"/>
        <v>0</v>
      </c>
      <c r="S40" s="53">
        <f t="shared" si="22"/>
        <v>-43.266274709645032</v>
      </c>
      <c r="T40" s="52">
        <f>IF((+$E35+$E38) =0,0,(P40   /(+$E35+$E38) )*100)</f>
        <v>50</v>
      </c>
      <c r="U40" s="54">
        <f>IF((+$E35+$E38) =0,0,(Q40   /(+$E35+$E38) )*100)</f>
        <v>67.279621428571417</v>
      </c>
      <c r="V40" s="96">
        <f>SUM(V35:V39)</f>
        <v>3754000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13012000</v>
      </c>
      <c r="C67" s="104">
        <f>SUM(C9:C14,C17:C23,C26:C29,C32,C35:C39,C42:C52,C55:C58,C61:C65)</f>
        <v>4000000</v>
      </c>
      <c r="D67" s="104"/>
      <c r="E67" s="104">
        <f t="shared" si="35"/>
        <v>17012000</v>
      </c>
      <c r="F67" s="105">
        <f t="shared" ref="F67:O67" si="43">SUM(F9:F14,F17:F23,F26:F29,F32,F35:F39,F42:F52,F55:F58,F61:F65)</f>
        <v>17012000</v>
      </c>
      <c r="G67" s="106">
        <f t="shared" si="43"/>
        <v>17012000</v>
      </c>
      <c r="H67" s="105">
        <f t="shared" si="43"/>
        <v>7541000</v>
      </c>
      <c r="I67" s="106">
        <f t="shared" si="43"/>
        <v>3008694</v>
      </c>
      <c r="J67" s="105">
        <f t="shared" si="43"/>
        <v>704000</v>
      </c>
      <c r="K67" s="106">
        <f t="shared" si="43"/>
        <v>5411429</v>
      </c>
      <c r="L67" s="105">
        <f t="shared" si="43"/>
        <v>249000</v>
      </c>
      <c r="M67" s="106">
        <f t="shared" si="43"/>
        <v>2842143</v>
      </c>
      <c r="N67" s="105">
        <f t="shared" si="43"/>
        <v>0</v>
      </c>
      <c r="O67" s="106">
        <f t="shared" si="43"/>
        <v>0</v>
      </c>
      <c r="P67" s="105">
        <f t="shared" si="36"/>
        <v>8494000</v>
      </c>
      <c r="Q67" s="106">
        <f t="shared" si="37"/>
        <v>11262266</v>
      </c>
      <c r="R67" s="61">
        <f t="shared" si="38"/>
        <v>-64.630681818181827</v>
      </c>
      <c r="S67" s="62">
        <f t="shared" si="39"/>
        <v>-47.478882195442274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49.929461556548318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66.201892781565945</v>
      </c>
      <c r="V67" s="105">
        <f>SUM(V9:V14,V17:V23,V26:V29,V32,V35:V39,V42:V52,V55:V58,V61:V65)</f>
        <v>3754000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36675000</v>
      </c>
      <c r="C69" s="92">
        <v>2547000</v>
      </c>
      <c r="D69" s="92"/>
      <c r="E69" s="92">
        <f>$B69      +$C69      +$D69</f>
        <v>39222000</v>
      </c>
      <c r="F69" s="93">
        <v>39222000</v>
      </c>
      <c r="G69" s="94">
        <v>39222000</v>
      </c>
      <c r="H69" s="93">
        <v>9009000</v>
      </c>
      <c r="I69" s="94">
        <v>10688866</v>
      </c>
      <c r="J69" s="93">
        <v>18576000</v>
      </c>
      <c r="K69" s="94">
        <v>19593038</v>
      </c>
      <c r="L69" s="93">
        <v>4907000</v>
      </c>
      <c r="M69" s="94">
        <v>4879561</v>
      </c>
      <c r="N69" s="93"/>
      <c r="O69" s="94"/>
      <c r="P69" s="93">
        <f>$H69      +$J69      +$L69      +$N69</f>
        <v>32492000</v>
      </c>
      <c r="Q69" s="94">
        <f>$I69      +$K69      +$M69      +$O69</f>
        <v>35161465</v>
      </c>
      <c r="R69" s="48">
        <f>IF(($J69      =0),0,((($L69      -$J69      )/$J69      )*100))</f>
        <v>-73.58419465977606</v>
      </c>
      <c r="S69" s="49">
        <f>IF(($K69      =0),0,((($M69      -$K69      )/$K69      )*100))</f>
        <v>-75.095434408895642</v>
      </c>
      <c r="T69" s="48">
        <f>IF(($E69      =0),0,(($P69      /$E69      )*100))</f>
        <v>82.841262556728367</v>
      </c>
      <c r="U69" s="50">
        <f>IF(($E69      =0),0,(($Q69      /$E69      )*100))</f>
        <v>89.647302534291981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36675000</v>
      </c>
      <c r="C71" s="101">
        <f>SUM(C69:C70)</f>
        <v>2547000</v>
      </c>
      <c r="D71" s="101"/>
      <c r="E71" s="101">
        <f>$B71      +$C71      +$D71</f>
        <v>39222000</v>
      </c>
      <c r="F71" s="102">
        <f t="shared" ref="F71:O71" si="44">SUM(F69:F70)</f>
        <v>39222000</v>
      </c>
      <c r="G71" s="103">
        <f t="shared" si="44"/>
        <v>39222000</v>
      </c>
      <c r="H71" s="102">
        <f t="shared" si="44"/>
        <v>9009000</v>
      </c>
      <c r="I71" s="103">
        <f t="shared" si="44"/>
        <v>10688866</v>
      </c>
      <c r="J71" s="102">
        <f t="shared" si="44"/>
        <v>18576000</v>
      </c>
      <c r="K71" s="103">
        <f t="shared" si="44"/>
        <v>19593038</v>
      </c>
      <c r="L71" s="102">
        <f t="shared" si="44"/>
        <v>4907000</v>
      </c>
      <c r="M71" s="103">
        <f t="shared" si="44"/>
        <v>4879561</v>
      </c>
      <c r="N71" s="102">
        <f t="shared" si="44"/>
        <v>0</v>
      </c>
      <c r="O71" s="103">
        <f t="shared" si="44"/>
        <v>0</v>
      </c>
      <c r="P71" s="102">
        <f>$H71      +$J71      +$L71      +$N71</f>
        <v>32492000</v>
      </c>
      <c r="Q71" s="103">
        <f>$I71      +$K71      +$M71      +$O71</f>
        <v>35161465</v>
      </c>
      <c r="R71" s="57">
        <f>IF(($J71      =0),0,((($L71      -$J71      )/$J71      )*100))</f>
        <v>-73.58419465977606</v>
      </c>
      <c r="S71" s="58">
        <f>IF(($K71      =0),0,((($M71      -$K71      )/$K71      )*100))</f>
        <v>-75.095434408895642</v>
      </c>
      <c r="T71" s="57">
        <f>IF(($E69      =0),0,(($P69      /$E69      )*100))</f>
        <v>82.841262556728367</v>
      </c>
      <c r="U71" s="59">
        <f>IF($E69   =0,0,($Q69   /$E69 )*100)</f>
        <v>89.647302534291981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36675000</v>
      </c>
      <c r="C72" s="104">
        <f>SUM(C69:C70)</f>
        <v>2547000</v>
      </c>
      <c r="D72" s="104"/>
      <c r="E72" s="104">
        <f>$B72      +$C72      +$D72</f>
        <v>39222000</v>
      </c>
      <c r="F72" s="105">
        <f t="shared" ref="F72:O72" si="45">SUM(F69:F70)</f>
        <v>39222000</v>
      </c>
      <c r="G72" s="106">
        <f t="shared" si="45"/>
        <v>39222000</v>
      </c>
      <c r="H72" s="105">
        <f t="shared" si="45"/>
        <v>9009000</v>
      </c>
      <c r="I72" s="106">
        <f t="shared" si="45"/>
        <v>10688866</v>
      </c>
      <c r="J72" s="105">
        <f t="shared" si="45"/>
        <v>18576000</v>
      </c>
      <c r="K72" s="106">
        <f t="shared" si="45"/>
        <v>19593038</v>
      </c>
      <c r="L72" s="105">
        <f t="shared" si="45"/>
        <v>4907000</v>
      </c>
      <c r="M72" s="106">
        <f t="shared" si="45"/>
        <v>4879561</v>
      </c>
      <c r="N72" s="105">
        <f t="shared" si="45"/>
        <v>0</v>
      </c>
      <c r="O72" s="106">
        <f t="shared" si="45"/>
        <v>0</v>
      </c>
      <c r="P72" s="105">
        <f>$H72      +$J72      +$L72      +$N72</f>
        <v>32492000</v>
      </c>
      <c r="Q72" s="106">
        <f>$I72      +$K72      +$M72      +$O72</f>
        <v>35161465</v>
      </c>
      <c r="R72" s="61">
        <f>IF(($J72      =0),0,((($L72      -$J72      )/$J72      )*100))</f>
        <v>-73.58419465977606</v>
      </c>
      <c r="S72" s="62">
        <f>IF(($K72      =0),0,((($M72      -$K72      )/$K72      )*100))</f>
        <v>-75.095434408895642</v>
      </c>
      <c r="T72" s="61">
        <f>IF(($E69      =0),0,(($P69      /$E69      )*100))</f>
        <v>82.841262556728367</v>
      </c>
      <c r="U72" s="65">
        <f>IF($E69   =0,0,($Q69   /$E69 )*100)</f>
        <v>89.647302534291981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49687000</v>
      </c>
      <c r="C73" s="104">
        <f>SUM(C9:C14,C17:C23,C26:C29,C32,C35:C39,C42:C52,C55:C58,C61:C65,C69:C70)</f>
        <v>6547000</v>
      </c>
      <c r="D73" s="104"/>
      <c r="E73" s="104">
        <f>$B73      +$C73      +$D73</f>
        <v>56234000</v>
      </c>
      <c r="F73" s="105">
        <f t="shared" ref="F73:O73" si="46">SUM(F9:F14,F17:F23,F26:F29,F32,F35:F39,F42:F52,F55:F58,F61:F65,F69:F70)</f>
        <v>56234000</v>
      </c>
      <c r="G73" s="106">
        <f t="shared" si="46"/>
        <v>56234000</v>
      </c>
      <c r="H73" s="105">
        <f t="shared" si="46"/>
        <v>16550000</v>
      </c>
      <c r="I73" s="106">
        <f t="shared" si="46"/>
        <v>13697560</v>
      </c>
      <c r="J73" s="105">
        <f t="shared" si="46"/>
        <v>19280000</v>
      </c>
      <c r="K73" s="106">
        <f t="shared" si="46"/>
        <v>25004467</v>
      </c>
      <c r="L73" s="105">
        <f t="shared" si="46"/>
        <v>5156000</v>
      </c>
      <c r="M73" s="106">
        <f t="shared" si="46"/>
        <v>7721704</v>
      </c>
      <c r="N73" s="105">
        <f t="shared" si="46"/>
        <v>0</v>
      </c>
      <c r="O73" s="106">
        <f t="shared" si="46"/>
        <v>0</v>
      </c>
      <c r="P73" s="105">
        <f>$H73      +$J73      +$L73      +$N73</f>
        <v>40986000</v>
      </c>
      <c r="Q73" s="106">
        <f>$I73      +$K73      +$M73      +$O73</f>
        <v>46423731</v>
      </c>
      <c r="R73" s="61">
        <f>IF(($J73      =0),0,((($L73      -$J73      )/$J73      )*100))</f>
        <v>-73.257261410788374</v>
      </c>
      <c r="S73" s="62">
        <f>IF(($K73      =0),0,((($M73      -$K73      )/$K73      )*100))</f>
        <v>-69.11870187034981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72.884731657004664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82.554559519152122</v>
      </c>
      <c r="V73" s="105">
        <f>SUM(V9:V14,V17:V23,V26:V29,V32,V35:V39,V42:V52,V55:V58,V61:V65,V69:V70)</f>
        <v>3754000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5iCMB2j9nqYc7jaonbVXfwNOEUaWfKYt/eITTSHPf/xbrZ3BkHQoamSXaL6v3w9A3qu69QoFLPmLnnQTT3KGpQ==" saltValue="cASjKwDskBVHJagMW08RI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11000</v>
      </c>
      <c r="I10" s="94"/>
      <c r="J10" s="93"/>
      <c r="K10" s="94">
        <v>34000</v>
      </c>
      <c r="L10" s="93">
        <v>770000</v>
      </c>
      <c r="M10" s="94"/>
      <c r="N10" s="93"/>
      <c r="O10" s="94"/>
      <c r="P10" s="93">
        <f t="shared" ref="P10:P15" si="1">$H10      +$J10      +$L10      +$N10</f>
        <v>781000</v>
      </c>
      <c r="Q10" s="94">
        <f t="shared" ref="Q10:Q15" si="2">$I10      +$K10      +$M10      +$O10</f>
        <v>34000</v>
      </c>
      <c r="R10" s="48">
        <f t="shared" ref="R10:R15" si="3">IF(($J10      =0),0,((($L10      -$J10      )/$J10      )*100))</f>
        <v>0</v>
      </c>
      <c r="S10" s="49">
        <f t="shared" ref="S10:S15" si="4">IF(($K10      =0),0,((($M10      -$K10      )/$K10      )*100))</f>
        <v>-100</v>
      </c>
      <c r="T10" s="48">
        <f t="shared" ref="T10:T14" si="5">IF(($E10      =0),0,(($P10      /$E10      )*100))</f>
        <v>42.216216216216218</v>
      </c>
      <c r="U10" s="50">
        <f t="shared" ref="U10:U14" si="6">IF(($E10      =0),0,(($Q10      /$E10      )*100))</f>
        <v>1.8378378378378377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11000</v>
      </c>
      <c r="I15" s="97">
        <f t="shared" si="7"/>
        <v>0</v>
      </c>
      <c r="J15" s="96">
        <f t="shared" si="7"/>
        <v>0</v>
      </c>
      <c r="K15" s="97">
        <f t="shared" si="7"/>
        <v>34000</v>
      </c>
      <c r="L15" s="96">
        <f t="shared" si="7"/>
        <v>770000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781000</v>
      </c>
      <c r="Q15" s="97">
        <f t="shared" si="2"/>
        <v>34000</v>
      </c>
      <c r="R15" s="52">
        <f t="shared" si="3"/>
        <v>0</v>
      </c>
      <c r="S15" s="53">
        <f t="shared" si="4"/>
        <v>-100</v>
      </c>
      <c r="T15" s="52">
        <f>IF((SUM($E9:$E13))=0,0,(P15/(SUM($E9:$E13))*100))</f>
        <v>42.216216216216218</v>
      </c>
      <c r="U15" s="54">
        <f>IF((SUM($E9:$E13))=0,0,(Q15/(SUM($E9:$E13))*100))</f>
        <v>1.8378378378378377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18029000</v>
      </c>
      <c r="D21" s="92"/>
      <c r="E21" s="92">
        <f t="shared" si="8"/>
        <v>18029000</v>
      </c>
      <c r="F21" s="93">
        <v>18029000</v>
      </c>
      <c r="G21" s="94">
        <v>18029000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18029000</v>
      </c>
      <c r="D24" s="95"/>
      <c r="E24" s="95">
        <f t="shared" si="8"/>
        <v>18029000</v>
      </c>
      <c r="F24" s="96">
        <f t="shared" ref="F24:O24" si="15">SUM(F17:F23)</f>
        <v>18029000</v>
      </c>
      <c r="G24" s="97">
        <f t="shared" si="15"/>
        <v>18029000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4285000</v>
      </c>
      <c r="C32" s="92">
        <v>-239000</v>
      </c>
      <c r="D32" s="92"/>
      <c r="E32" s="92">
        <f>$B32      +$C32      +$D32</f>
        <v>4046000</v>
      </c>
      <c r="F32" s="93">
        <v>4046000</v>
      </c>
      <c r="G32" s="94">
        <v>4046000</v>
      </c>
      <c r="H32" s="93">
        <v>1745000</v>
      </c>
      <c r="I32" s="94">
        <v>-552000</v>
      </c>
      <c r="J32" s="93">
        <v>1254000</v>
      </c>
      <c r="K32" s="94">
        <v>1160700</v>
      </c>
      <c r="L32" s="93"/>
      <c r="M32" s="94">
        <v>1336183</v>
      </c>
      <c r="N32" s="93"/>
      <c r="O32" s="94"/>
      <c r="P32" s="93">
        <f>$H32      +$J32      +$L32      +$N32</f>
        <v>2999000</v>
      </c>
      <c r="Q32" s="94">
        <f>$I32      +$K32      +$M32      +$O32</f>
        <v>1944883</v>
      </c>
      <c r="R32" s="48">
        <f>IF(($J32      =0),0,((($L32      -$J32      )/$J32      )*100))</f>
        <v>-100</v>
      </c>
      <c r="S32" s="49">
        <f>IF(($K32      =0),0,((($M32      -$K32      )/$K32      )*100))</f>
        <v>15.118721461187215</v>
      </c>
      <c r="T32" s="48">
        <f>IF(($E32      =0),0,(($P32      /$E32      )*100))</f>
        <v>74.122590212555608</v>
      </c>
      <c r="U32" s="50">
        <f>IF(($E32      =0),0,(($Q32      /$E32      )*100))</f>
        <v>48.069278299555116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4285000</v>
      </c>
      <c r="C33" s="95">
        <f>C32</f>
        <v>-239000</v>
      </c>
      <c r="D33" s="95"/>
      <c r="E33" s="95">
        <f>$B33      +$C33      +$D33</f>
        <v>4046000</v>
      </c>
      <c r="F33" s="96">
        <f t="shared" ref="F33:O33" si="17">F32</f>
        <v>4046000</v>
      </c>
      <c r="G33" s="97">
        <f t="shared" si="17"/>
        <v>4046000</v>
      </c>
      <c r="H33" s="96">
        <f t="shared" si="17"/>
        <v>1745000</v>
      </c>
      <c r="I33" s="97">
        <f t="shared" si="17"/>
        <v>-552000</v>
      </c>
      <c r="J33" s="96">
        <f t="shared" si="17"/>
        <v>1254000</v>
      </c>
      <c r="K33" s="97">
        <f t="shared" si="17"/>
        <v>1160700</v>
      </c>
      <c r="L33" s="96">
        <f t="shared" si="17"/>
        <v>0</v>
      </c>
      <c r="M33" s="97">
        <f t="shared" si="17"/>
        <v>1336183</v>
      </c>
      <c r="N33" s="96">
        <f t="shared" si="17"/>
        <v>0</v>
      </c>
      <c r="O33" s="97">
        <f t="shared" si="17"/>
        <v>0</v>
      </c>
      <c r="P33" s="96">
        <f>$H33      +$J33      +$L33      +$N33</f>
        <v>2999000</v>
      </c>
      <c r="Q33" s="97">
        <f>$I33      +$K33      +$M33      +$O33</f>
        <v>1944883</v>
      </c>
      <c r="R33" s="52">
        <f>IF(($J33      =0),0,((($L33      -$J33      )/$J33      )*100))</f>
        <v>-100</v>
      </c>
      <c r="S33" s="53">
        <f>IF(($K33      =0),0,((($M33      -$K33      )/$K33      )*100))</f>
        <v>15.118721461187215</v>
      </c>
      <c r="T33" s="52">
        <f>IF($E33   =0,0,($P33   /$E33   )*100)</f>
        <v>74.122590212555608</v>
      </c>
      <c r="U33" s="54">
        <f>IF($E33   =0,0,($Q33   /$E33   )*100)</f>
        <v>48.069278299555116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23000000</v>
      </c>
      <c r="C35" s="92">
        <v>-3000000</v>
      </c>
      <c r="D35" s="92"/>
      <c r="E35" s="92">
        <f t="shared" ref="E35:E40" si="18">$B35      +$C35      +$D35</f>
        <v>20000000</v>
      </c>
      <c r="F35" s="93">
        <v>20000000</v>
      </c>
      <c r="G35" s="94">
        <v>20000000</v>
      </c>
      <c r="H35" s="93">
        <v>8020000</v>
      </c>
      <c r="I35" s="94">
        <v>1263786</v>
      </c>
      <c r="J35" s="93">
        <v>545000</v>
      </c>
      <c r="K35" s="94">
        <v>10007793</v>
      </c>
      <c r="L35" s="93">
        <v>11435000</v>
      </c>
      <c r="M35" s="94">
        <v>6663004</v>
      </c>
      <c r="N35" s="93"/>
      <c r="O35" s="94"/>
      <c r="P35" s="93">
        <f t="shared" ref="P35:P40" si="19">$H35      +$J35      +$L35      +$N35</f>
        <v>20000000</v>
      </c>
      <c r="Q35" s="94">
        <f t="shared" ref="Q35:Q40" si="20">$I35      +$K35      +$M35      +$O35</f>
        <v>17934583</v>
      </c>
      <c r="R35" s="48">
        <f t="shared" ref="R35:R40" si="21">IF(($J35      =0),0,((($L35      -$J35      )/$J35      )*100))</f>
        <v>1998.165137614679</v>
      </c>
      <c r="S35" s="49">
        <f t="shared" ref="S35:S40" si="22">IF(($K35      =0),0,((($M35      -$K35      )/$K35      )*100))</f>
        <v>-33.42184435669283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89.672915000000003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>
        <v>4327000</v>
      </c>
      <c r="D36" s="92"/>
      <c r="E36" s="92">
        <f t="shared" si="18"/>
        <v>4327000</v>
      </c>
      <c r="F36" s="93">
        <v>4327000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23000000</v>
      </c>
      <c r="C40" s="95">
        <f>SUM(C35:C39)</f>
        <v>1327000</v>
      </c>
      <c r="D40" s="95"/>
      <c r="E40" s="95">
        <f t="shared" si="18"/>
        <v>24327000</v>
      </c>
      <c r="F40" s="96">
        <f t="shared" ref="F40:O40" si="25">SUM(F35:F39)</f>
        <v>24327000</v>
      </c>
      <c r="G40" s="97">
        <f t="shared" si="25"/>
        <v>20000000</v>
      </c>
      <c r="H40" s="96">
        <f t="shared" si="25"/>
        <v>8020000</v>
      </c>
      <c r="I40" s="97">
        <f t="shared" si="25"/>
        <v>1263786</v>
      </c>
      <c r="J40" s="96">
        <f t="shared" si="25"/>
        <v>545000</v>
      </c>
      <c r="K40" s="97">
        <f t="shared" si="25"/>
        <v>10007793</v>
      </c>
      <c r="L40" s="96">
        <f t="shared" si="25"/>
        <v>11435000</v>
      </c>
      <c r="M40" s="97">
        <f t="shared" si="25"/>
        <v>6663004</v>
      </c>
      <c r="N40" s="96">
        <f t="shared" si="25"/>
        <v>0</v>
      </c>
      <c r="O40" s="97">
        <f t="shared" si="25"/>
        <v>0</v>
      </c>
      <c r="P40" s="96">
        <f t="shared" si="19"/>
        <v>20000000</v>
      </c>
      <c r="Q40" s="97">
        <f t="shared" si="20"/>
        <v>17934583</v>
      </c>
      <c r="R40" s="52">
        <f t="shared" si="21"/>
        <v>1998.165137614679</v>
      </c>
      <c r="S40" s="53">
        <f t="shared" si="22"/>
        <v>-33.42184435669283</v>
      </c>
      <c r="T40" s="52">
        <f>IF((+$E35+$E38) =0,0,(P40   /(+$E35+$E38) )*100)</f>
        <v>100</v>
      </c>
      <c r="U40" s="54">
        <f>IF((+$E35+$E38) =0,0,(Q40   /(+$E35+$E38) )*100)</f>
        <v>89.672915000000003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29135000</v>
      </c>
      <c r="C67" s="104">
        <f>SUM(C9:C14,C17:C23,C26:C29,C32,C35:C39,C42:C52,C55:C58,C61:C65)</f>
        <v>19117000</v>
      </c>
      <c r="D67" s="104"/>
      <c r="E67" s="104">
        <f t="shared" si="35"/>
        <v>48252000</v>
      </c>
      <c r="F67" s="105">
        <f t="shared" ref="F67:O67" si="43">SUM(F9:F14,F17:F23,F26:F29,F32,F35:F39,F42:F52,F55:F58,F61:F65)</f>
        <v>48252000</v>
      </c>
      <c r="G67" s="106">
        <f t="shared" si="43"/>
        <v>43925000</v>
      </c>
      <c r="H67" s="105">
        <f t="shared" si="43"/>
        <v>9776000</v>
      </c>
      <c r="I67" s="106">
        <f t="shared" si="43"/>
        <v>711786</v>
      </c>
      <c r="J67" s="105">
        <f t="shared" si="43"/>
        <v>1799000</v>
      </c>
      <c r="K67" s="106">
        <f t="shared" si="43"/>
        <v>11202493</v>
      </c>
      <c r="L67" s="105">
        <f t="shared" si="43"/>
        <v>12205000</v>
      </c>
      <c r="M67" s="106">
        <f t="shared" si="43"/>
        <v>7999187</v>
      </c>
      <c r="N67" s="105">
        <f t="shared" si="43"/>
        <v>0</v>
      </c>
      <c r="O67" s="106">
        <f t="shared" si="43"/>
        <v>0</v>
      </c>
      <c r="P67" s="105">
        <f t="shared" si="36"/>
        <v>23780000</v>
      </c>
      <c r="Q67" s="106">
        <f t="shared" si="37"/>
        <v>19913466</v>
      </c>
      <c r="R67" s="61">
        <f t="shared" si="38"/>
        <v>578.43246247915511</v>
      </c>
      <c r="S67" s="62">
        <f t="shared" si="39"/>
        <v>-28.594581581081997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54.137734775184974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45.335153101878198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44200000</v>
      </c>
      <c r="C69" s="92">
        <v>6044000</v>
      </c>
      <c r="D69" s="92"/>
      <c r="E69" s="92">
        <f>$B69      +$C69      +$D69</f>
        <v>50244000</v>
      </c>
      <c r="F69" s="93">
        <v>50244000</v>
      </c>
      <c r="G69" s="94">
        <v>50244000</v>
      </c>
      <c r="H69" s="93">
        <v>14245000</v>
      </c>
      <c r="I69" s="94"/>
      <c r="J69" s="93">
        <v>18955000</v>
      </c>
      <c r="K69" s="94">
        <v>15883770</v>
      </c>
      <c r="L69" s="93">
        <v>1922000</v>
      </c>
      <c r="M69" s="94">
        <v>3017850</v>
      </c>
      <c r="N69" s="93"/>
      <c r="O69" s="94"/>
      <c r="P69" s="93">
        <f>$H69      +$J69      +$L69      +$N69</f>
        <v>35122000</v>
      </c>
      <c r="Q69" s="94">
        <f>$I69      +$K69      +$M69      +$O69</f>
        <v>18901620</v>
      </c>
      <c r="R69" s="48">
        <f>IF(($J69      =0),0,((($L69      -$J69      )/$J69      )*100))</f>
        <v>-89.860195199155896</v>
      </c>
      <c r="S69" s="49">
        <f>IF(($K69      =0),0,((($M69      -$K69      )/$K69      )*100))</f>
        <v>-81.000417407202434</v>
      </c>
      <c r="T69" s="48">
        <f>IF(($E69      =0),0,(($P69      /$E69      )*100))</f>
        <v>69.902873975001995</v>
      </c>
      <c r="U69" s="50">
        <f>IF(($E69      =0),0,(($Q69      /$E69      )*100))</f>
        <v>37.619656078337712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44200000</v>
      </c>
      <c r="C71" s="101">
        <f>SUM(C69:C70)</f>
        <v>6044000</v>
      </c>
      <c r="D71" s="101"/>
      <c r="E71" s="101">
        <f>$B71      +$C71      +$D71</f>
        <v>50244000</v>
      </c>
      <c r="F71" s="102">
        <f t="shared" ref="F71:O71" si="44">SUM(F69:F70)</f>
        <v>50244000</v>
      </c>
      <c r="G71" s="103">
        <f t="shared" si="44"/>
        <v>50244000</v>
      </c>
      <c r="H71" s="102">
        <f t="shared" si="44"/>
        <v>14245000</v>
      </c>
      <c r="I71" s="103">
        <f t="shared" si="44"/>
        <v>0</v>
      </c>
      <c r="J71" s="102">
        <f t="shared" si="44"/>
        <v>18955000</v>
      </c>
      <c r="K71" s="103">
        <f t="shared" si="44"/>
        <v>15883770</v>
      </c>
      <c r="L71" s="102">
        <f t="shared" si="44"/>
        <v>1922000</v>
      </c>
      <c r="M71" s="103">
        <f t="shared" si="44"/>
        <v>3017850</v>
      </c>
      <c r="N71" s="102">
        <f t="shared" si="44"/>
        <v>0</v>
      </c>
      <c r="O71" s="103">
        <f t="shared" si="44"/>
        <v>0</v>
      </c>
      <c r="P71" s="102">
        <f>$H71      +$J71      +$L71      +$N71</f>
        <v>35122000</v>
      </c>
      <c r="Q71" s="103">
        <f>$I71      +$K71      +$M71      +$O71</f>
        <v>18901620</v>
      </c>
      <c r="R71" s="57">
        <f>IF(($J71      =0),0,((($L71      -$J71      )/$J71      )*100))</f>
        <v>-89.860195199155896</v>
      </c>
      <c r="S71" s="58">
        <f>IF(($K71      =0),0,((($M71      -$K71      )/$K71      )*100))</f>
        <v>-81.000417407202434</v>
      </c>
      <c r="T71" s="57">
        <f>IF(($E69      =0),0,(($P69      /$E69      )*100))</f>
        <v>69.902873975001995</v>
      </c>
      <c r="U71" s="59">
        <f>IF($E69   =0,0,($Q69   /$E69 )*100)</f>
        <v>37.619656078337712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44200000</v>
      </c>
      <c r="C72" s="104">
        <f>SUM(C69:C70)</f>
        <v>6044000</v>
      </c>
      <c r="D72" s="104"/>
      <c r="E72" s="104">
        <f>$B72      +$C72      +$D72</f>
        <v>50244000</v>
      </c>
      <c r="F72" s="105">
        <f t="shared" ref="F72:O72" si="45">SUM(F69:F70)</f>
        <v>50244000</v>
      </c>
      <c r="G72" s="106">
        <f t="shared" si="45"/>
        <v>50244000</v>
      </c>
      <c r="H72" s="105">
        <f t="shared" si="45"/>
        <v>14245000</v>
      </c>
      <c r="I72" s="106">
        <f t="shared" si="45"/>
        <v>0</v>
      </c>
      <c r="J72" s="105">
        <f t="shared" si="45"/>
        <v>18955000</v>
      </c>
      <c r="K72" s="106">
        <f t="shared" si="45"/>
        <v>15883770</v>
      </c>
      <c r="L72" s="105">
        <f t="shared" si="45"/>
        <v>1922000</v>
      </c>
      <c r="M72" s="106">
        <f t="shared" si="45"/>
        <v>3017850</v>
      </c>
      <c r="N72" s="105">
        <f t="shared" si="45"/>
        <v>0</v>
      </c>
      <c r="O72" s="106">
        <f t="shared" si="45"/>
        <v>0</v>
      </c>
      <c r="P72" s="105">
        <f>$H72      +$J72      +$L72      +$N72</f>
        <v>35122000</v>
      </c>
      <c r="Q72" s="106">
        <f>$I72      +$K72      +$M72      +$O72</f>
        <v>18901620</v>
      </c>
      <c r="R72" s="61">
        <f>IF(($J72      =0),0,((($L72      -$J72      )/$J72      )*100))</f>
        <v>-89.860195199155896</v>
      </c>
      <c r="S72" s="62">
        <f>IF(($K72      =0),0,((($M72      -$K72      )/$K72      )*100))</f>
        <v>-81.000417407202434</v>
      </c>
      <c r="T72" s="61">
        <f>IF(($E69      =0),0,(($P69      /$E69      )*100))</f>
        <v>69.902873975001995</v>
      </c>
      <c r="U72" s="65">
        <f>IF($E69   =0,0,($Q69   /$E69 )*100)</f>
        <v>37.619656078337712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73335000</v>
      </c>
      <c r="C73" s="104">
        <f>SUM(C9:C14,C17:C23,C26:C29,C32,C35:C39,C42:C52,C55:C58,C61:C65,C69:C70)</f>
        <v>25161000</v>
      </c>
      <c r="D73" s="104"/>
      <c r="E73" s="104">
        <f>$B73      +$C73      +$D73</f>
        <v>98496000</v>
      </c>
      <c r="F73" s="105">
        <f t="shared" ref="F73:O73" si="46">SUM(F9:F14,F17:F23,F26:F29,F32,F35:F39,F42:F52,F55:F58,F61:F65,F69:F70)</f>
        <v>98496000</v>
      </c>
      <c r="G73" s="106">
        <f t="shared" si="46"/>
        <v>94169000</v>
      </c>
      <c r="H73" s="105">
        <f t="shared" si="46"/>
        <v>24021000</v>
      </c>
      <c r="I73" s="106">
        <f t="shared" si="46"/>
        <v>711786</v>
      </c>
      <c r="J73" s="105">
        <f t="shared" si="46"/>
        <v>20754000</v>
      </c>
      <c r="K73" s="106">
        <f t="shared" si="46"/>
        <v>27086263</v>
      </c>
      <c r="L73" s="105">
        <f t="shared" si="46"/>
        <v>14127000</v>
      </c>
      <c r="M73" s="106">
        <f t="shared" si="46"/>
        <v>11017037</v>
      </c>
      <c r="N73" s="105">
        <f t="shared" si="46"/>
        <v>0</v>
      </c>
      <c r="O73" s="106">
        <f t="shared" si="46"/>
        <v>0</v>
      </c>
      <c r="P73" s="105">
        <f>$H73      +$J73      +$L73      +$N73</f>
        <v>58902000</v>
      </c>
      <c r="Q73" s="106">
        <f>$I73      +$K73      +$M73      +$O73</f>
        <v>38815086</v>
      </c>
      <c r="R73" s="61">
        <f>IF(($J73      =0),0,((($L73      -$J73      )/$J73      )*100))</f>
        <v>-31.931193986701356</v>
      </c>
      <c r="S73" s="62">
        <f>IF(($K73      =0),0,((($M73      -$K73      )/$K73      )*100))</f>
        <v>-59.326109327078456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62.549246567341697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41.218539009652858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4pc3NVa59ptur6V5khsms+zKNHvQVGZkQA3YA10yuC3zvOca9/RypEB9NUTiUOkejVIS4RJXkvtejnVYy8VI5A==" saltValue="Mo4U5Mllvd3+D8iG9Y/4w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2550000</v>
      </c>
      <c r="C10" s="92"/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1286000</v>
      </c>
      <c r="I10" s="94">
        <v>1266511</v>
      </c>
      <c r="J10" s="93">
        <v>127000</v>
      </c>
      <c r="K10" s="94">
        <v>171231</v>
      </c>
      <c r="L10" s="93">
        <v>577000</v>
      </c>
      <c r="M10" s="94">
        <v>532184</v>
      </c>
      <c r="N10" s="93"/>
      <c r="O10" s="94"/>
      <c r="P10" s="93">
        <f t="shared" ref="P10:P15" si="1">$H10      +$J10      +$L10      +$N10</f>
        <v>1990000</v>
      </c>
      <c r="Q10" s="94">
        <f t="shared" ref="Q10:Q15" si="2">$I10      +$K10      +$M10      +$O10</f>
        <v>1969926</v>
      </c>
      <c r="R10" s="48">
        <f t="shared" ref="R10:R15" si="3">IF(($J10      =0),0,((($L10      -$J10      )/$J10      )*100))</f>
        <v>354.3307086614173</v>
      </c>
      <c r="S10" s="49">
        <f t="shared" ref="S10:S15" si="4">IF(($K10      =0),0,((($M10      -$K10      )/$K10      )*100))</f>
        <v>210.79886235553141</v>
      </c>
      <c r="T10" s="48">
        <f t="shared" ref="T10:T14" si="5">IF(($E10      =0),0,(($P10      /$E10      )*100))</f>
        <v>78.039215686274517</v>
      </c>
      <c r="U10" s="50">
        <f t="shared" ref="U10:U14" si="6">IF(($E10      =0),0,(($Q10      /$E10      )*100))</f>
        <v>77.251999999999995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1286000</v>
      </c>
      <c r="I15" s="97">
        <f t="shared" si="7"/>
        <v>1266511</v>
      </c>
      <c r="J15" s="96">
        <f t="shared" si="7"/>
        <v>127000</v>
      </c>
      <c r="K15" s="97">
        <f t="shared" si="7"/>
        <v>171231</v>
      </c>
      <c r="L15" s="96">
        <f t="shared" si="7"/>
        <v>577000</v>
      </c>
      <c r="M15" s="97">
        <f t="shared" si="7"/>
        <v>532184</v>
      </c>
      <c r="N15" s="96">
        <f t="shared" si="7"/>
        <v>0</v>
      </c>
      <c r="O15" s="97">
        <f t="shared" si="7"/>
        <v>0</v>
      </c>
      <c r="P15" s="96">
        <f t="shared" si="1"/>
        <v>1990000</v>
      </c>
      <c r="Q15" s="97">
        <f t="shared" si="2"/>
        <v>1969926</v>
      </c>
      <c r="R15" s="52">
        <f t="shared" si="3"/>
        <v>354.3307086614173</v>
      </c>
      <c r="S15" s="53">
        <f t="shared" si="4"/>
        <v>210.79886235553141</v>
      </c>
      <c r="T15" s="52">
        <f>IF((SUM($E9:$E13))=0,0,(P15/(SUM($E9:$E13))*100))</f>
        <v>78.039215686274517</v>
      </c>
      <c r="U15" s="54">
        <f>IF((SUM($E9:$E13))=0,0,(Q15/(SUM($E9:$E13))*100))</f>
        <v>77.251999999999995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2967000</v>
      </c>
      <c r="C32" s="92"/>
      <c r="D32" s="92"/>
      <c r="E32" s="92">
        <f>$B32      +$C32      +$D32</f>
        <v>2967000</v>
      </c>
      <c r="F32" s="93">
        <v>2967000</v>
      </c>
      <c r="G32" s="94">
        <v>2967000</v>
      </c>
      <c r="H32" s="93">
        <v>811000</v>
      </c>
      <c r="I32" s="94">
        <v>144774</v>
      </c>
      <c r="J32" s="93">
        <v>1266000</v>
      </c>
      <c r="K32" s="94">
        <v>1546188</v>
      </c>
      <c r="L32" s="93"/>
      <c r="M32" s="94">
        <v>1276037</v>
      </c>
      <c r="N32" s="93"/>
      <c r="O32" s="94"/>
      <c r="P32" s="93">
        <f>$H32      +$J32      +$L32      +$N32</f>
        <v>2077000</v>
      </c>
      <c r="Q32" s="94">
        <f>$I32      +$K32      +$M32      +$O32</f>
        <v>2966999</v>
      </c>
      <c r="R32" s="48">
        <f>IF(($J32      =0),0,((($L32      -$J32      )/$J32      )*100))</f>
        <v>-100</v>
      </c>
      <c r="S32" s="49">
        <f>IF(($K32      =0),0,((($M32      -$K32      )/$K32      )*100))</f>
        <v>-17.472066786186417</v>
      </c>
      <c r="T32" s="48">
        <f>IF(($E32      =0),0,(($P32      /$E32      )*100))</f>
        <v>70.003370407819347</v>
      </c>
      <c r="U32" s="50">
        <f>IF(($E32      =0),0,(($Q32      /$E32      )*100))</f>
        <v>99.999966295921809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2967000</v>
      </c>
      <c r="C33" s="95">
        <f>C32</f>
        <v>0</v>
      </c>
      <c r="D33" s="95"/>
      <c r="E33" s="95">
        <f>$B33      +$C33      +$D33</f>
        <v>2967000</v>
      </c>
      <c r="F33" s="96">
        <f t="shared" ref="F33:O33" si="17">F32</f>
        <v>2967000</v>
      </c>
      <c r="G33" s="97">
        <f t="shared" si="17"/>
        <v>2967000</v>
      </c>
      <c r="H33" s="96">
        <f t="shared" si="17"/>
        <v>811000</v>
      </c>
      <c r="I33" s="97">
        <f t="shared" si="17"/>
        <v>144774</v>
      </c>
      <c r="J33" s="96">
        <f t="shared" si="17"/>
        <v>1266000</v>
      </c>
      <c r="K33" s="97">
        <f t="shared" si="17"/>
        <v>1546188</v>
      </c>
      <c r="L33" s="96">
        <f t="shared" si="17"/>
        <v>0</v>
      </c>
      <c r="M33" s="97">
        <f t="shared" si="17"/>
        <v>1276037</v>
      </c>
      <c r="N33" s="96">
        <f t="shared" si="17"/>
        <v>0</v>
      </c>
      <c r="O33" s="97">
        <f t="shared" si="17"/>
        <v>0</v>
      </c>
      <c r="P33" s="96">
        <f>$H33      +$J33      +$L33      +$N33</f>
        <v>2077000</v>
      </c>
      <c r="Q33" s="97">
        <f>$I33      +$K33      +$M33      +$O33</f>
        <v>2966999</v>
      </c>
      <c r="R33" s="52">
        <f>IF(($J33      =0),0,((($L33      -$J33      )/$J33      )*100))</f>
        <v>-100</v>
      </c>
      <c r="S33" s="53">
        <f>IF(($K33      =0),0,((($M33      -$K33      )/$K33      )*100))</f>
        <v>-17.472066786186417</v>
      </c>
      <c r="T33" s="52">
        <f>IF($E33   =0,0,($P33   /$E33   )*100)</f>
        <v>70.003370407819347</v>
      </c>
      <c r="U33" s="54">
        <f>IF($E33   =0,0,($Q33   /$E33   )*100)</f>
        <v>99.999966295921809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12355000</v>
      </c>
      <c r="C35" s="92"/>
      <c r="D35" s="92"/>
      <c r="E35" s="92">
        <f t="shared" ref="E35:E40" si="18">$B35      +$C35      +$D35</f>
        <v>12355000</v>
      </c>
      <c r="F35" s="93">
        <v>12355000</v>
      </c>
      <c r="G35" s="94">
        <v>12355000</v>
      </c>
      <c r="H35" s="93">
        <v>8020000</v>
      </c>
      <c r="I35" s="94">
        <v>2355000</v>
      </c>
      <c r="J35" s="93"/>
      <c r="K35" s="94">
        <v>3179431</v>
      </c>
      <c r="L35" s="93"/>
      <c r="M35" s="94"/>
      <c r="N35" s="93"/>
      <c r="O35" s="94"/>
      <c r="P35" s="93">
        <f t="shared" ref="P35:P40" si="19">$H35      +$J35      +$L35      +$N35</f>
        <v>8020000</v>
      </c>
      <c r="Q35" s="94">
        <f t="shared" ref="Q35:Q40" si="20">$I35      +$K35      +$M35      +$O35</f>
        <v>5534431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-100</v>
      </c>
      <c r="T35" s="48">
        <f t="shared" ref="T35:T39" si="23">IF(($E35      =0),0,(($P35      /$E35      )*100))</f>
        <v>64.91299069202752</v>
      </c>
      <c r="U35" s="50">
        <f t="shared" ref="U35:U39" si="24">IF(($E35      =0),0,(($Q35      /$E35      )*100))</f>
        <v>44.795070821529748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2382000</v>
      </c>
      <c r="C36" s="92">
        <v>1542000</v>
      </c>
      <c r="D36" s="92"/>
      <c r="E36" s="92">
        <f t="shared" si="18"/>
        <v>3924000</v>
      </c>
      <c r="F36" s="93">
        <v>3924000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14737000</v>
      </c>
      <c r="C40" s="95">
        <f>SUM(C35:C39)</f>
        <v>1542000</v>
      </c>
      <c r="D40" s="95"/>
      <c r="E40" s="95">
        <f t="shared" si="18"/>
        <v>16279000</v>
      </c>
      <c r="F40" s="96">
        <f t="shared" ref="F40:O40" si="25">SUM(F35:F39)</f>
        <v>16279000</v>
      </c>
      <c r="G40" s="97">
        <f t="shared" si="25"/>
        <v>12355000</v>
      </c>
      <c r="H40" s="96">
        <f t="shared" si="25"/>
        <v>8020000</v>
      </c>
      <c r="I40" s="97">
        <f t="shared" si="25"/>
        <v>2355000</v>
      </c>
      <c r="J40" s="96">
        <f t="shared" si="25"/>
        <v>0</v>
      </c>
      <c r="K40" s="97">
        <f t="shared" si="25"/>
        <v>3179431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8020000</v>
      </c>
      <c r="Q40" s="97">
        <f t="shared" si="20"/>
        <v>5534431</v>
      </c>
      <c r="R40" s="52">
        <f t="shared" si="21"/>
        <v>0</v>
      </c>
      <c r="S40" s="53">
        <f t="shared" si="22"/>
        <v>-100</v>
      </c>
      <c r="T40" s="52">
        <f>IF((+$E35+$E38) =0,0,(P40   /(+$E35+$E38) )*100)</f>
        <v>64.91299069202752</v>
      </c>
      <c r="U40" s="54">
        <f>IF((+$E35+$E38) =0,0,(Q40   /(+$E35+$E38) )*100)</f>
        <v>44.795070821529748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20254000</v>
      </c>
      <c r="C67" s="104">
        <f>SUM(C9:C14,C17:C23,C26:C29,C32,C35:C39,C42:C52,C55:C58,C61:C65)</f>
        <v>1542000</v>
      </c>
      <c r="D67" s="104"/>
      <c r="E67" s="104">
        <f t="shared" si="35"/>
        <v>21796000</v>
      </c>
      <c r="F67" s="105">
        <f t="shared" ref="F67:O67" si="43">SUM(F9:F14,F17:F23,F26:F29,F32,F35:F39,F42:F52,F55:F58,F61:F65)</f>
        <v>21796000</v>
      </c>
      <c r="G67" s="106">
        <f t="shared" si="43"/>
        <v>17872000</v>
      </c>
      <c r="H67" s="105">
        <f t="shared" si="43"/>
        <v>10117000</v>
      </c>
      <c r="I67" s="106">
        <f t="shared" si="43"/>
        <v>3766285</v>
      </c>
      <c r="J67" s="105">
        <f t="shared" si="43"/>
        <v>1393000</v>
      </c>
      <c r="K67" s="106">
        <f t="shared" si="43"/>
        <v>4896850</v>
      </c>
      <c r="L67" s="105">
        <f t="shared" si="43"/>
        <v>577000</v>
      </c>
      <c r="M67" s="106">
        <f t="shared" si="43"/>
        <v>1808221</v>
      </c>
      <c r="N67" s="105">
        <f t="shared" si="43"/>
        <v>0</v>
      </c>
      <c r="O67" s="106">
        <f t="shared" si="43"/>
        <v>0</v>
      </c>
      <c r="P67" s="105">
        <f t="shared" si="36"/>
        <v>12087000</v>
      </c>
      <c r="Q67" s="106">
        <f t="shared" si="37"/>
        <v>10471356</v>
      </c>
      <c r="R67" s="61">
        <f t="shared" si="38"/>
        <v>-58.578607322325915</v>
      </c>
      <c r="S67" s="62">
        <f t="shared" si="39"/>
        <v>-63.073792335889401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67.630931065353622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58.590846016114597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34987000</v>
      </c>
      <c r="C69" s="92">
        <v>-2340000</v>
      </c>
      <c r="D69" s="92"/>
      <c r="E69" s="92">
        <f>$B69      +$C69      +$D69</f>
        <v>32647000</v>
      </c>
      <c r="F69" s="93">
        <v>32647000</v>
      </c>
      <c r="G69" s="94">
        <v>32647000</v>
      </c>
      <c r="H69" s="93">
        <v>6934000</v>
      </c>
      <c r="I69" s="94">
        <v>12156823</v>
      </c>
      <c r="J69" s="93">
        <v>5789000</v>
      </c>
      <c r="K69" s="94">
        <v>10735323</v>
      </c>
      <c r="L69" s="93">
        <v>7292000</v>
      </c>
      <c r="M69" s="94">
        <v>6768935</v>
      </c>
      <c r="N69" s="93"/>
      <c r="O69" s="94"/>
      <c r="P69" s="93">
        <f>$H69      +$J69      +$L69      +$N69</f>
        <v>20015000</v>
      </c>
      <c r="Q69" s="94">
        <f>$I69      +$K69      +$M69      +$O69</f>
        <v>29661081</v>
      </c>
      <c r="R69" s="48">
        <f>IF(($J69      =0),0,((($L69      -$J69      )/$J69      )*100))</f>
        <v>25.963033339091378</v>
      </c>
      <c r="S69" s="49">
        <f>IF(($K69      =0),0,((($M69      -$K69      )/$K69      )*100))</f>
        <v>-36.947076487591481</v>
      </c>
      <c r="T69" s="48">
        <f>IF(($E69      =0),0,(($P69      /$E69      )*100))</f>
        <v>61.30731767084265</v>
      </c>
      <c r="U69" s="50">
        <f>IF(($E69      =0),0,(($Q69      /$E69      )*100))</f>
        <v>90.853925322387965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34987000</v>
      </c>
      <c r="C71" s="101">
        <f>SUM(C69:C70)</f>
        <v>-2340000</v>
      </c>
      <c r="D71" s="101"/>
      <c r="E71" s="101">
        <f>$B71      +$C71      +$D71</f>
        <v>32647000</v>
      </c>
      <c r="F71" s="102">
        <f t="shared" ref="F71:O71" si="44">SUM(F69:F70)</f>
        <v>32647000</v>
      </c>
      <c r="G71" s="103">
        <f t="shared" si="44"/>
        <v>32647000</v>
      </c>
      <c r="H71" s="102">
        <f t="shared" si="44"/>
        <v>6934000</v>
      </c>
      <c r="I71" s="103">
        <f t="shared" si="44"/>
        <v>12156823</v>
      </c>
      <c r="J71" s="102">
        <f t="shared" si="44"/>
        <v>5789000</v>
      </c>
      <c r="K71" s="103">
        <f t="shared" si="44"/>
        <v>10735323</v>
      </c>
      <c r="L71" s="102">
        <f t="shared" si="44"/>
        <v>7292000</v>
      </c>
      <c r="M71" s="103">
        <f t="shared" si="44"/>
        <v>6768935</v>
      </c>
      <c r="N71" s="102">
        <f t="shared" si="44"/>
        <v>0</v>
      </c>
      <c r="O71" s="103">
        <f t="shared" si="44"/>
        <v>0</v>
      </c>
      <c r="P71" s="102">
        <f>$H71      +$J71      +$L71      +$N71</f>
        <v>20015000</v>
      </c>
      <c r="Q71" s="103">
        <f>$I71      +$K71      +$M71      +$O71</f>
        <v>29661081</v>
      </c>
      <c r="R71" s="57">
        <f>IF(($J71      =0),0,((($L71      -$J71      )/$J71      )*100))</f>
        <v>25.963033339091378</v>
      </c>
      <c r="S71" s="58">
        <f>IF(($K71      =0),0,((($M71      -$K71      )/$K71      )*100))</f>
        <v>-36.947076487591481</v>
      </c>
      <c r="T71" s="57">
        <f>IF(($E69      =0),0,(($P69      /$E69      )*100))</f>
        <v>61.30731767084265</v>
      </c>
      <c r="U71" s="59">
        <f>IF($E69   =0,0,($Q69   /$E69 )*100)</f>
        <v>90.853925322387965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34987000</v>
      </c>
      <c r="C72" s="104">
        <f>SUM(C69:C70)</f>
        <v>-2340000</v>
      </c>
      <c r="D72" s="104"/>
      <c r="E72" s="104">
        <f>$B72      +$C72      +$D72</f>
        <v>32647000</v>
      </c>
      <c r="F72" s="105">
        <f t="shared" ref="F72:O72" si="45">SUM(F69:F70)</f>
        <v>32647000</v>
      </c>
      <c r="G72" s="106">
        <f t="shared" si="45"/>
        <v>32647000</v>
      </c>
      <c r="H72" s="105">
        <f t="shared" si="45"/>
        <v>6934000</v>
      </c>
      <c r="I72" s="106">
        <f t="shared" si="45"/>
        <v>12156823</v>
      </c>
      <c r="J72" s="105">
        <f t="shared" si="45"/>
        <v>5789000</v>
      </c>
      <c r="K72" s="106">
        <f t="shared" si="45"/>
        <v>10735323</v>
      </c>
      <c r="L72" s="105">
        <f t="shared" si="45"/>
        <v>7292000</v>
      </c>
      <c r="M72" s="106">
        <f t="shared" si="45"/>
        <v>6768935</v>
      </c>
      <c r="N72" s="105">
        <f t="shared" si="45"/>
        <v>0</v>
      </c>
      <c r="O72" s="106">
        <f t="shared" si="45"/>
        <v>0</v>
      </c>
      <c r="P72" s="105">
        <f>$H72      +$J72      +$L72      +$N72</f>
        <v>20015000</v>
      </c>
      <c r="Q72" s="106">
        <f>$I72      +$K72      +$M72      +$O72</f>
        <v>29661081</v>
      </c>
      <c r="R72" s="61">
        <f>IF(($J72      =0),0,((($L72      -$J72      )/$J72      )*100))</f>
        <v>25.963033339091378</v>
      </c>
      <c r="S72" s="62">
        <f>IF(($K72      =0),0,((($M72      -$K72      )/$K72      )*100))</f>
        <v>-36.947076487591481</v>
      </c>
      <c r="T72" s="61">
        <f>IF(($E69      =0),0,(($P69      /$E69      )*100))</f>
        <v>61.30731767084265</v>
      </c>
      <c r="U72" s="65">
        <f>IF($E69   =0,0,($Q69   /$E69 )*100)</f>
        <v>90.853925322387965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55241000</v>
      </c>
      <c r="C73" s="104">
        <f>SUM(C9:C14,C17:C23,C26:C29,C32,C35:C39,C42:C52,C55:C58,C61:C65,C69:C70)</f>
        <v>-798000</v>
      </c>
      <c r="D73" s="104"/>
      <c r="E73" s="104">
        <f>$B73      +$C73      +$D73</f>
        <v>54443000</v>
      </c>
      <c r="F73" s="105">
        <f t="shared" ref="F73:O73" si="46">SUM(F9:F14,F17:F23,F26:F29,F32,F35:F39,F42:F52,F55:F58,F61:F65,F69:F70)</f>
        <v>54443000</v>
      </c>
      <c r="G73" s="106">
        <f t="shared" si="46"/>
        <v>50519000</v>
      </c>
      <c r="H73" s="105">
        <f t="shared" si="46"/>
        <v>17051000</v>
      </c>
      <c r="I73" s="106">
        <f t="shared" si="46"/>
        <v>15923108</v>
      </c>
      <c r="J73" s="105">
        <f t="shared" si="46"/>
        <v>7182000</v>
      </c>
      <c r="K73" s="106">
        <f t="shared" si="46"/>
        <v>15632173</v>
      </c>
      <c r="L73" s="105">
        <f t="shared" si="46"/>
        <v>7869000</v>
      </c>
      <c r="M73" s="106">
        <f t="shared" si="46"/>
        <v>8577156</v>
      </c>
      <c r="N73" s="105">
        <f t="shared" si="46"/>
        <v>0</v>
      </c>
      <c r="O73" s="106">
        <f t="shared" si="46"/>
        <v>0</v>
      </c>
      <c r="P73" s="105">
        <f>$H73      +$J73      +$L73      +$N73</f>
        <v>32102000</v>
      </c>
      <c r="Q73" s="106">
        <f>$I73      +$K73      +$M73      +$O73</f>
        <v>40132437</v>
      </c>
      <c r="R73" s="61">
        <f>IF(($J73      =0),0,((($L73      -$J73      )/$J73      )*100))</f>
        <v>9.5655806182121967</v>
      </c>
      <c r="S73" s="62">
        <f>IF(($K73      =0),0,((($M73      -$K73      )/$K73      )*100))</f>
        <v>-45.131390242418632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63.544409034224749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79.440283853599638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LJHydUd6/Pi+tvCywIGbEyuX4iwbQP4pwmsbQqnohtr9hqCRnjHxMpfbWYzdX079+IhCIbNYkPPiZTJIL7ikyg==" saltValue="qeALqFIuN7NrY70qINghb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275000</v>
      </c>
      <c r="I10" s="94">
        <v>275594</v>
      </c>
      <c r="J10" s="93"/>
      <c r="K10" s="94">
        <v>891244</v>
      </c>
      <c r="L10" s="93">
        <v>212000</v>
      </c>
      <c r="M10" s="94">
        <v>506310</v>
      </c>
      <c r="N10" s="93"/>
      <c r="O10" s="94"/>
      <c r="P10" s="93">
        <f t="shared" ref="P10:P15" si="1">$H10      +$J10      +$L10      +$N10</f>
        <v>487000</v>
      </c>
      <c r="Q10" s="94">
        <f t="shared" ref="Q10:Q15" si="2">$I10      +$K10      +$M10      +$O10</f>
        <v>1673148</v>
      </c>
      <c r="R10" s="48">
        <f t="shared" ref="R10:R15" si="3">IF(($J10      =0),0,((($L10      -$J10      )/$J10      )*100))</f>
        <v>0</v>
      </c>
      <c r="S10" s="49">
        <f t="shared" ref="S10:S15" si="4">IF(($K10      =0),0,((($M10      -$K10      )/$K10      )*100))</f>
        <v>-43.190641395622301</v>
      </c>
      <c r="T10" s="48">
        <f t="shared" ref="T10:T14" si="5">IF(($E10      =0),0,(($P10      /$E10      )*100))</f>
        <v>26.324324324324323</v>
      </c>
      <c r="U10" s="50">
        <f t="shared" ref="U10:U14" si="6">IF(($E10      =0),0,(($Q10      /$E10      )*100))</f>
        <v>90.440432432432431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275000</v>
      </c>
      <c r="I15" s="97">
        <f t="shared" si="7"/>
        <v>275594</v>
      </c>
      <c r="J15" s="96">
        <f t="shared" si="7"/>
        <v>0</v>
      </c>
      <c r="K15" s="97">
        <f t="shared" si="7"/>
        <v>891244</v>
      </c>
      <c r="L15" s="96">
        <f t="shared" si="7"/>
        <v>212000</v>
      </c>
      <c r="M15" s="97">
        <f t="shared" si="7"/>
        <v>506310</v>
      </c>
      <c r="N15" s="96">
        <f t="shared" si="7"/>
        <v>0</v>
      </c>
      <c r="O15" s="97">
        <f t="shared" si="7"/>
        <v>0</v>
      </c>
      <c r="P15" s="96">
        <f t="shared" si="1"/>
        <v>487000</v>
      </c>
      <c r="Q15" s="97">
        <f t="shared" si="2"/>
        <v>1673148</v>
      </c>
      <c r="R15" s="52">
        <f t="shared" si="3"/>
        <v>0</v>
      </c>
      <c r="S15" s="53">
        <f t="shared" si="4"/>
        <v>-43.190641395622301</v>
      </c>
      <c r="T15" s="52">
        <f>IF((SUM($E9:$E13))=0,0,(P15/(SUM($E9:$E13))*100))</f>
        <v>26.324324324324323</v>
      </c>
      <c r="U15" s="54">
        <f>IF((SUM($E9:$E13))=0,0,(Q15/(SUM($E9:$E13))*100))</f>
        <v>90.440432432432431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1000000</v>
      </c>
      <c r="C19" s="92"/>
      <c r="D19" s="92"/>
      <c r="E19" s="92">
        <f t="shared" si="8"/>
        <v>1000000</v>
      </c>
      <c r="F19" s="93">
        <v>1000000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1000000</v>
      </c>
      <c r="C24" s="95">
        <f>SUM(C17:C23)</f>
        <v>0</v>
      </c>
      <c r="D24" s="95"/>
      <c r="E24" s="95">
        <f t="shared" si="8"/>
        <v>1000000</v>
      </c>
      <c r="F24" s="96">
        <f t="shared" ref="F24:O24" si="15">SUM(F17:F23)</f>
        <v>1000000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2449000</v>
      </c>
      <c r="C29" s="92"/>
      <c r="D29" s="92"/>
      <c r="E29" s="92">
        <f>$B29      +$C29      +$D29</f>
        <v>2449000</v>
      </c>
      <c r="F29" s="93">
        <v>2449000</v>
      </c>
      <c r="G29" s="94">
        <v>2449000</v>
      </c>
      <c r="H29" s="93">
        <v>517000</v>
      </c>
      <c r="I29" s="94"/>
      <c r="J29" s="93"/>
      <c r="K29" s="94">
        <v>1121250</v>
      </c>
      <c r="L29" s="93">
        <v>245000</v>
      </c>
      <c r="M29" s="94">
        <v>575000</v>
      </c>
      <c r="N29" s="93"/>
      <c r="O29" s="94"/>
      <c r="P29" s="93">
        <f>$H29      +$J29      +$L29      +$N29</f>
        <v>762000</v>
      </c>
      <c r="Q29" s="94">
        <f>$I29      +$K29      +$M29      +$O29</f>
        <v>1696250</v>
      </c>
      <c r="R29" s="48">
        <f>IF(($J29      =0),0,((($L29      -$J29      )/$J29      )*100))</f>
        <v>0</v>
      </c>
      <c r="S29" s="49">
        <f>IF(($K29      =0),0,((($M29      -$K29      )/$K29      )*100))</f>
        <v>-48.717948717948715</v>
      </c>
      <c r="T29" s="48">
        <f>IF(($E29      =0),0,(($P29      /$E29      )*100))</f>
        <v>31.114740710494075</v>
      </c>
      <c r="U29" s="50">
        <f>IF(($E29      =0),0,(($Q29      /$E29      )*100))</f>
        <v>69.262964475296044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2449000</v>
      </c>
      <c r="C30" s="95">
        <f>SUM(C26:C29)</f>
        <v>0</v>
      </c>
      <c r="D30" s="95"/>
      <c r="E30" s="95">
        <f>$B30      +$C30      +$D30</f>
        <v>2449000</v>
      </c>
      <c r="F30" s="96">
        <f t="shared" ref="F30:O30" si="16">SUM(F26:F29)</f>
        <v>2449000</v>
      </c>
      <c r="G30" s="97">
        <f t="shared" si="16"/>
        <v>2449000</v>
      </c>
      <c r="H30" s="96">
        <f t="shared" si="16"/>
        <v>517000</v>
      </c>
      <c r="I30" s="97">
        <f t="shared" si="16"/>
        <v>0</v>
      </c>
      <c r="J30" s="96">
        <f t="shared" si="16"/>
        <v>0</v>
      </c>
      <c r="K30" s="97">
        <f t="shared" si="16"/>
        <v>1121250</v>
      </c>
      <c r="L30" s="96">
        <f t="shared" si="16"/>
        <v>245000</v>
      </c>
      <c r="M30" s="97">
        <f t="shared" si="16"/>
        <v>575000</v>
      </c>
      <c r="N30" s="96">
        <f t="shared" si="16"/>
        <v>0</v>
      </c>
      <c r="O30" s="97">
        <f t="shared" si="16"/>
        <v>0</v>
      </c>
      <c r="P30" s="96">
        <f>$H30      +$J30      +$L30      +$N30</f>
        <v>762000</v>
      </c>
      <c r="Q30" s="97">
        <f>$I30      +$K30      +$M30      +$O30</f>
        <v>1696250</v>
      </c>
      <c r="R30" s="52">
        <f>IF(($J30      =0),0,((($L30      -$J30      )/$J30      )*100))</f>
        <v>0</v>
      </c>
      <c r="S30" s="53">
        <f>IF(($K30      =0),0,((($M30      -$K30      )/$K30      )*100))</f>
        <v>-48.717948717948715</v>
      </c>
      <c r="T30" s="52">
        <f>IF($E30   =0,0,($P30   /$E30   )*100)</f>
        <v>31.114740710494075</v>
      </c>
      <c r="U30" s="54">
        <f>IF($E30   =0,0,($Q30   /$E30   )*100)</f>
        <v>69.262964475296044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5234000</v>
      </c>
      <c r="C32" s="92">
        <v>-292000</v>
      </c>
      <c r="D32" s="92"/>
      <c r="E32" s="92">
        <f>$B32      +$C32      +$D32</f>
        <v>4942000</v>
      </c>
      <c r="F32" s="93">
        <v>4942000</v>
      </c>
      <c r="G32" s="94">
        <v>4942000</v>
      </c>
      <c r="H32" s="93">
        <v>677000</v>
      </c>
      <c r="I32" s="94">
        <v>812464</v>
      </c>
      <c r="J32" s="93">
        <v>1563000</v>
      </c>
      <c r="K32" s="94">
        <v>1563816</v>
      </c>
      <c r="L32" s="93">
        <v>786000</v>
      </c>
      <c r="M32" s="94">
        <v>1174104</v>
      </c>
      <c r="N32" s="93"/>
      <c r="O32" s="94"/>
      <c r="P32" s="93">
        <f>$H32      +$J32      +$L32      +$N32</f>
        <v>3026000</v>
      </c>
      <c r="Q32" s="94">
        <f>$I32      +$K32      +$M32      +$O32</f>
        <v>3550384</v>
      </c>
      <c r="R32" s="48">
        <f>IF(($J32      =0),0,((($L32      -$J32      )/$J32      )*100))</f>
        <v>-49.712092130518229</v>
      </c>
      <c r="S32" s="49">
        <f>IF(($K32      =0),0,((($M32      -$K32      )/$K32      )*100))</f>
        <v>-24.92057889163431</v>
      </c>
      <c r="T32" s="48">
        <f>IF(($E32      =0),0,(($P32      /$E32      )*100))</f>
        <v>61.230271145285307</v>
      </c>
      <c r="U32" s="50">
        <f>IF(($E32      =0),0,(($Q32      /$E32      )*100))</f>
        <v>71.841036017806559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5234000</v>
      </c>
      <c r="C33" s="95">
        <f>C32</f>
        <v>-292000</v>
      </c>
      <c r="D33" s="95"/>
      <c r="E33" s="95">
        <f>$B33      +$C33      +$D33</f>
        <v>4942000</v>
      </c>
      <c r="F33" s="96">
        <f t="shared" ref="F33:O33" si="17">F32</f>
        <v>4942000</v>
      </c>
      <c r="G33" s="97">
        <f t="shared" si="17"/>
        <v>4942000</v>
      </c>
      <c r="H33" s="96">
        <f t="shared" si="17"/>
        <v>677000</v>
      </c>
      <c r="I33" s="97">
        <f t="shared" si="17"/>
        <v>812464</v>
      </c>
      <c r="J33" s="96">
        <f t="shared" si="17"/>
        <v>1563000</v>
      </c>
      <c r="K33" s="97">
        <f t="shared" si="17"/>
        <v>1563816</v>
      </c>
      <c r="L33" s="96">
        <f t="shared" si="17"/>
        <v>786000</v>
      </c>
      <c r="M33" s="97">
        <f t="shared" si="17"/>
        <v>1174104</v>
      </c>
      <c r="N33" s="96">
        <f t="shared" si="17"/>
        <v>0</v>
      </c>
      <c r="O33" s="97">
        <f t="shared" si="17"/>
        <v>0</v>
      </c>
      <c r="P33" s="96">
        <f>$H33      +$J33      +$L33      +$N33</f>
        <v>3026000</v>
      </c>
      <c r="Q33" s="97">
        <f>$I33      +$K33      +$M33      +$O33</f>
        <v>3550384</v>
      </c>
      <c r="R33" s="52">
        <f>IF(($J33      =0),0,((($L33      -$J33      )/$J33      )*100))</f>
        <v>-49.712092130518229</v>
      </c>
      <c r="S33" s="53">
        <f>IF(($K33      =0),0,((($M33      -$K33      )/$K33      )*100))</f>
        <v>-24.92057889163431</v>
      </c>
      <c r="T33" s="52">
        <f>IF($E33   =0,0,($P33   /$E33   )*100)</f>
        <v>61.230271145285307</v>
      </c>
      <c r="U33" s="54">
        <f>IF($E33   =0,0,($Q33   /$E33   )*100)</f>
        <v>71.841036017806559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50001000</v>
      </c>
      <c r="C51" s="92">
        <v>-7501000</v>
      </c>
      <c r="D51" s="92"/>
      <c r="E51" s="92">
        <f t="shared" si="26"/>
        <v>42500000</v>
      </c>
      <c r="F51" s="93">
        <v>42500000</v>
      </c>
      <c r="G51" s="94">
        <v>42500000</v>
      </c>
      <c r="H51" s="93">
        <v>592000</v>
      </c>
      <c r="I51" s="94">
        <v>552507</v>
      </c>
      <c r="J51" s="93">
        <v>14088000</v>
      </c>
      <c r="K51" s="94">
        <v>8849508</v>
      </c>
      <c r="L51" s="93">
        <v>7305000</v>
      </c>
      <c r="M51" s="94">
        <v>11927881</v>
      </c>
      <c r="N51" s="93"/>
      <c r="O51" s="94"/>
      <c r="P51" s="93">
        <f t="shared" si="27"/>
        <v>21985000</v>
      </c>
      <c r="Q51" s="94">
        <f t="shared" si="28"/>
        <v>21329896</v>
      </c>
      <c r="R51" s="48">
        <f t="shared" si="29"/>
        <v>-48.147359454855199</v>
      </c>
      <c r="S51" s="49">
        <f t="shared" si="30"/>
        <v>34.785809561390309</v>
      </c>
      <c r="T51" s="48">
        <f t="shared" si="31"/>
        <v>51.72941176470588</v>
      </c>
      <c r="U51" s="50">
        <f t="shared" si="32"/>
        <v>50.187990588235301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50001000</v>
      </c>
      <c r="C53" s="95">
        <f>SUM(C42:C52)</f>
        <v>-7501000</v>
      </c>
      <c r="D53" s="95"/>
      <c r="E53" s="95">
        <f t="shared" si="26"/>
        <v>42500000</v>
      </c>
      <c r="F53" s="96">
        <f t="shared" ref="F53:O53" si="33">SUM(F42:F52)</f>
        <v>42500000</v>
      </c>
      <c r="G53" s="97">
        <f t="shared" si="33"/>
        <v>42500000</v>
      </c>
      <c r="H53" s="96">
        <f t="shared" si="33"/>
        <v>592000</v>
      </c>
      <c r="I53" s="97">
        <f t="shared" si="33"/>
        <v>552507</v>
      </c>
      <c r="J53" s="96">
        <f t="shared" si="33"/>
        <v>14088000</v>
      </c>
      <c r="K53" s="97">
        <f t="shared" si="33"/>
        <v>8849508</v>
      </c>
      <c r="L53" s="96">
        <f t="shared" si="33"/>
        <v>7305000</v>
      </c>
      <c r="M53" s="97">
        <f t="shared" si="33"/>
        <v>11927881</v>
      </c>
      <c r="N53" s="96">
        <f t="shared" si="33"/>
        <v>0</v>
      </c>
      <c r="O53" s="97">
        <f t="shared" si="33"/>
        <v>0</v>
      </c>
      <c r="P53" s="96">
        <f t="shared" si="27"/>
        <v>21985000</v>
      </c>
      <c r="Q53" s="97">
        <f t="shared" si="28"/>
        <v>21329896</v>
      </c>
      <c r="R53" s="52">
        <f t="shared" si="29"/>
        <v>-48.147359454855199</v>
      </c>
      <c r="S53" s="53">
        <f t="shared" si="30"/>
        <v>34.785809561390309</v>
      </c>
      <c r="T53" s="52">
        <f>IF((+$E43+$E45+$E47+$E48+$E51) =0,0,(P53   /(+$E43+$E45+$E47+$E48+$E51) )*100)</f>
        <v>51.72941176470588</v>
      </c>
      <c r="U53" s="54">
        <f>IF((+$E43+$E45+$E47+$E48+$E51) =0,0,(Q53   /(+$E43+$E45+$E47+$E48+$E51) )*100)</f>
        <v>50.187990588235301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60534000</v>
      </c>
      <c r="C67" s="104">
        <f>SUM(C9:C14,C17:C23,C26:C29,C32,C35:C39,C42:C52,C55:C58,C61:C65)</f>
        <v>-7793000</v>
      </c>
      <c r="D67" s="104"/>
      <c r="E67" s="104">
        <f t="shared" si="35"/>
        <v>52741000</v>
      </c>
      <c r="F67" s="105">
        <f t="shared" ref="F67:O67" si="43">SUM(F9:F14,F17:F23,F26:F29,F32,F35:F39,F42:F52,F55:F58,F61:F65)</f>
        <v>52741000</v>
      </c>
      <c r="G67" s="106">
        <f t="shared" si="43"/>
        <v>51741000</v>
      </c>
      <c r="H67" s="105">
        <f t="shared" si="43"/>
        <v>2061000</v>
      </c>
      <c r="I67" s="106">
        <f t="shared" si="43"/>
        <v>1640565</v>
      </c>
      <c r="J67" s="105">
        <f t="shared" si="43"/>
        <v>15651000</v>
      </c>
      <c r="K67" s="106">
        <f t="shared" si="43"/>
        <v>12425818</v>
      </c>
      <c r="L67" s="105">
        <f t="shared" si="43"/>
        <v>8548000</v>
      </c>
      <c r="M67" s="106">
        <f t="shared" si="43"/>
        <v>14183295</v>
      </c>
      <c r="N67" s="105">
        <f t="shared" si="43"/>
        <v>0</v>
      </c>
      <c r="O67" s="106">
        <f t="shared" si="43"/>
        <v>0</v>
      </c>
      <c r="P67" s="105">
        <f t="shared" si="36"/>
        <v>26260000</v>
      </c>
      <c r="Q67" s="106">
        <f t="shared" si="37"/>
        <v>28249678</v>
      </c>
      <c r="R67" s="61">
        <f t="shared" si="38"/>
        <v>-45.38368155389432</v>
      </c>
      <c r="S67" s="62">
        <f t="shared" si="39"/>
        <v>14.143752950509977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50.752787924469956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54.598245105428965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226844000</v>
      </c>
      <c r="C69" s="92">
        <v>-15172000</v>
      </c>
      <c r="D69" s="92"/>
      <c r="E69" s="92">
        <f>$B69      +$C69      +$D69</f>
        <v>211672000</v>
      </c>
      <c r="F69" s="93">
        <v>211672000</v>
      </c>
      <c r="G69" s="94">
        <v>211672000</v>
      </c>
      <c r="H69" s="93">
        <v>827000</v>
      </c>
      <c r="I69" s="94">
        <v>52941023</v>
      </c>
      <c r="J69" s="93">
        <v>128148000</v>
      </c>
      <c r="K69" s="94">
        <v>61184866</v>
      </c>
      <c r="L69" s="93">
        <v>37926000</v>
      </c>
      <c r="M69" s="94">
        <v>37067779</v>
      </c>
      <c r="N69" s="93"/>
      <c r="O69" s="94"/>
      <c r="P69" s="93">
        <f>$H69      +$J69      +$L69      +$N69</f>
        <v>166901000</v>
      </c>
      <c r="Q69" s="94">
        <f>$I69      +$K69      +$M69      +$O69</f>
        <v>151193668</v>
      </c>
      <c r="R69" s="48">
        <f>IF(($J69      =0),0,((($L69      -$J69      )/$J69      )*100))</f>
        <v>-70.404532259574864</v>
      </c>
      <c r="S69" s="49">
        <f>IF(($K69      =0),0,((($M69      -$K69      )/$K69      )*100))</f>
        <v>-39.41675217528465</v>
      </c>
      <c r="T69" s="48">
        <f>IF(($E69      =0),0,(($P69      /$E69      )*100))</f>
        <v>78.848879398314381</v>
      </c>
      <c r="U69" s="50">
        <f>IF(($E69      =0),0,(($Q69      /$E69      )*100))</f>
        <v>71.42827960240372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226844000</v>
      </c>
      <c r="C71" s="101">
        <f>SUM(C69:C70)</f>
        <v>-15172000</v>
      </c>
      <c r="D71" s="101"/>
      <c r="E71" s="101">
        <f>$B71      +$C71      +$D71</f>
        <v>211672000</v>
      </c>
      <c r="F71" s="102">
        <f t="shared" ref="F71:O71" si="44">SUM(F69:F70)</f>
        <v>211672000</v>
      </c>
      <c r="G71" s="103">
        <f t="shared" si="44"/>
        <v>211672000</v>
      </c>
      <c r="H71" s="102">
        <f t="shared" si="44"/>
        <v>827000</v>
      </c>
      <c r="I71" s="103">
        <f t="shared" si="44"/>
        <v>52941023</v>
      </c>
      <c r="J71" s="102">
        <f t="shared" si="44"/>
        <v>128148000</v>
      </c>
      <c r="K71" s="103">
        <f t="shared" si="44"/>
        <v>61184866</v>
      </c>
      <c r="L71" s="102">
        <f t="shared" si="44"/>
        <v>37926000</v>
      </c>
      <c r="M71" s="103">
        <f t="shared" si="44"/>
        <v>37067779</v>
      </c>
      <c r="N71" s="102">
        <f t="shared" si="44"/>
        <v>0</v>
      </c>
      <c r="O71" s="103">
        <f t="shared" si="44"/>
        <v>0</v>
      </c>
      <c r="P71" s="102">
        <f>$H71      +$J71      +$L71      +$N71</f>
        <v>166901000</v>
      </c>
      <c r="Q71" s="103">
        <f>$I71      +$K71      +$M71      +$O71</f>
        <v>151193668</v>
      </c>
      <c r="R71" s="57">
        <f>IF(($J71      =0),0,((($L71      -$J71      )/$J71      )*100))</f>
        <v>-70.404532259574864</v>
      </c>
      <c r="S71" s="58">
        <f>IF(($K71      =0),0,((($M71      -$K71      )/$K71      )*100))</f>
        <v>-39.41675217528465</v>
      </c>
      <c r="T71" s="57">
        <f>IF(($E69      =0),0,(($P69      /$E69      )*100))</f>
        <v>78.848879398314381</v>
      </c>
      <c r="U71" s="59">
        <f>IF($E69   =0,0,($Q69   /$E69 )*100)</f>
        <v>71.42827960240372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226844000</v>
      </c>
      <c r="C72" s="104">
        <f>SUM(C69:C70)</f>
        <v>-15172000</v>
      </c>
      <c r="D72" s="104"/>
      <c r="E72" s="104">
        <f>$B72      +$C72      +$D72</f>
        <v>211672000</v>
      </c>
      <c r="F72" s="105">
        <f t="shared" ref="F72:O72" si="45">SUM(F69:F70)</f>
        <v>211672000</v>
      </c>
      <c r="G72" s="106">
        <f t="shared" si="45"/>
        <v>211672000</v>
      </c>
      <c r="H72" s="105">
        <f t="shared" si="45"/>
        <v>827000</v>
      </c>
      <c r="I72" s="106">
        <f t="shared" si="45"/>
        <v>52941023</v>
      </c>
      <c r="J72" s="105">
        <f t="shared" si="45"/>
        <v>128148000</v>
      </c>
      <c r="K72" s="106">
        <f t="shared" si="45"/>
        <v>61184866</v>
      </c>
      <c r="L72" s="105">
        <f t="shared" si="45"/>
        <v>37926000</v>
      </c>
      <c r="M72" s="106">
        <f t="shared" si="45"/>
        <v>37067779</v>
      </c>
      <c r="N72" s="105">
        <f t="shared" si="45"/>
        <v>0</v>
      </c>
      <c r="O72" s="106">
        <f t="shared" si="45"/>
        <v>0</v>
      </c>
      <c r="P72" s="105">
        <f>$H72      +$J72      +$L72      +$N72</f>
        <v>166901000</v>
      </c>
      <c r="Q72" s="106">
        <f>$I72      +$K72      +$M72      +$O72</f>
        <v>151193668</v>
      </c>
      <c r="R72" s="61">
        <f>IF(($J72      =0),0,((($L72      -$J72      )/$J72      )*100))</f>
        <v>-70.404532259574864</v>
      </c>
      <c r="S72" s="62">
        <f>IF(($K72      =0),0,((($M72      -$K72      )/$K72      )*100))</f>
        <v>-39.41675217528465</v>
      </c>
      <c r="T72" s="61">
        <f>IF(($E69      =0),0,(($P69      /$E69      )*100))</f>
        <v>78.848879398314381</v>
      </c>
      <c r="U72" s="65">
        <f>IF($E69   =0,0,($Q69   /$E69 )*100)</f>
        <v>71.42827960240372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287378000</v>
      </c>
      <c r="C73" s="104">
        <f>SUM(C9:C14,C17:C23,C26:C29,C32,C35:C39,C42:C52,C55:C58,C61:C65,C69:C70)</f>
        <v>-22965000</v>
      </c>
      <c r="D73" s="104"/>
      <c r="E73" s="104">
        <f>$B73      +$C73      +$D73</f>
        <v>264413000</v>
      </c>
      <c r="F73" s="105">
        <f t="shared" ref="F73:O73" si="46">SUM(F9:F14,F17:F23,F26:F29,F32,F35:F39,F42:F52,F55:F58,F61:F65,F69:F70)</f>
        <v>264413000</v>
      </c>
      <c r="G73" s="106">
        <f t="shared" si="46"/>
        <v>263413000</v>
      </c>
      <c r="H73" s="105">
        <f t="shared" si="46"/>
        <v>2888000</v>
      </c>
      <c r="I73" s="106">
        <f t="shared" si="46"/>
        <v>54581588</v>
      </c>
      <c r="J73" s="105">
        <f t="shared" si="46"/>
        <v>143799000</v>
      </c>
      <c r="K73" s="106">
        <f t="shared" si="46"/>
        <v>73610684</v>
      </c>
      <c r="L73" s="105">
        <f t="shared" si="46"/>
        <v>46474000</v>
      </c>
      <c r="M73" s="106">
        <f t="shared" si="46"/>
        <v>51251074</v>
      </c>
      <c r="N73" s="105">
        <f t="shared" si="46"/>
        <v>0</v>
      </c>
      <c r="O73" s="106">
        <f t="shared" si="46"/>
        <v>0</v>
      </c>
      <c r="P73" s="105">
        <f>$H73      +$J73      +$L73      +$N73</f>
        <v>193161000</v>
      </c>
      <c r="Q73" s="106">
        <f>$I73      +$K73      +$M73      +$O73</f>
        <v>179443346</v>
      </c>
      <c r="R73" s="61">
        <f>IF(($J73      =0),0,((($L73      -$J73      )/$J73      )*100))</f>
        <v>-67.681277338507215</v>
      </c>
      <c r="S73" s="62">
        <f>IF(($K73      =0),0,((($M73      -$K73      )/$K73      )*100))</f>
        <v>-30.375495491931581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73.330093807063434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68.122433592875069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fMTJl4lWIOJdYz8Ug30vQzc3U21m4B1AHNksfQnJ39dyDqmIEz9BM7/a591hGhf1doJ1CLZZFfMhDaw8nwxrDg==" saltValue="cNGsOYuM0Mp6NFGNgyPS3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251444</v>
      </c>
      <c r="J10" s="93"/>
      <c r="K10" s="94">
        <v>397205</v>
      </c>
      <c r="L10" s="93">
        <v>765000</v>
      </c>
      <c r="M10" s="94">
        <v>206242</v>
      </c>
      <c r="N10" s="93"/>
      <c r="O10" s="94"/>
      <c r="P10" s="93">
        <f t="shared" ref="P10:P15" si="1">$H10      +$J10      +$L10      +$N10</f>
        <v>765000</v>
      </c>
      <c r="Q10" s="94">
        <f t="shared" ref="Q10:Q15" si="2">$I10      +$K10      +$M10      +$O10</f>
        <v>854891</v>
      </c>
      <c r="R10" s="48">
        <f t="shared" ref="R10:R15" si="3">IF(($J10      =0),0,((($L10      -$J10      )/$J10      )*100))</f>
        <v>0</v>
      </c>
      <c r="S10" s="49">
        <f t="shared" ref="S10:S15" si="4">IF(($K10      =0),0,((($M10      -$K10      )/$K10      )*100))</f>
        <v>-48.076685842323236</v>
      </c>
      <c r="T10" s="48">
        <f t="shared" ref="T10:T14" si="5">IF(($E10      =0),0,(($P10      /$E10      )*100))</f>
        <v>41.351351351351354</v>
      </c>
      <c r="U10" s="50">
        <f t="shared" ref="U10:U14" si="6">IF(($E10      =0),0,(($Q10      /$E10      )*100))</f>
        <v>46.210324324324326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>
        <v>24514000</v>
      </c>
      <c r="C13" s="92">
        <v>-3514000</v>
      </c>
      <c r="D13" s="92"/>
      <c r="E13" s="92">
        <f t="shared" si="0"/>
        <v>21000000</v>
      </c>
      <c r="F13" s="93">
        <v>21000000</v>
      </c>
      <c r="G13" s="94">
        <v>21000000</v>
      </c>
      <c r="H13" s="93">
        <v>3160000</v>
      </c>
      <c r="I13" s="94"/>
      <c r="J13" s="93">
        <v>8084000</v>
      </c>
      <c r="K13" s="94">
        <v>11235926</v>
      </c>
      <c r="L13" s="93">
        <v>6203000</v>
      </c>
      <c r="M13" s="94">
        <v>3793618</v>
      </c>
      <c r="N13" s="93"/>
      <c r="O13" s="94"/>
      <c r="P13" s="93">
        <f t="shared" si="1"/>
        <v>17447000</v>
      </c>
      <c r="Q13" s="94">
        <f t="shared" si="2"/>
        <v>15029544</v>
      </c>
      <c r="R13" s="48">
        <f t="shared" si="3"/>
        <v>-23.268184067293419</v>
      </c>
      <c r="S13" s="49">
        <f t="shared" si="4"/>
        <v>-66.236712488138494</v>
      </c>
      <c r="T13" s="48">
        <f t="shared" si="5"/>
        <v>83.080952380952382</v>
      </c>
      <c r="U13" s="50">
        <f t="shared" si="6"/>
        <v>71.56925714285714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>
        <v>100000</v>
      </c>
      <c r="C14" s="92">
        <v>-100000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26464000</v>
      </c>
      <c r="C15" s="95">
        <f>SUM(C9:C14)</f>
        <v>-3614000</v>
      </c>
      <c r="D15" s="95"/>
      <c r="E15" s="95">
        <f t="shared" si="0"/>
        <v>22850000</v>
      </c>
      <c r="F15" s="96">
        <f t="shared" ref="F15:O15" si="7">SUM(F9:F14)</f>
        <v>22850000</v>
      </c>
      <c r="G15" s="97">
        <f t="shared" si="7"/>
        <v>22850000</v>
      </c>
      <c r="H15" s="96">
        <f t="shared" si="7"/>
        <v>3160000</v>
      </c>
      <c r="I15" s="97">
        <f t="shared" si="7"/>
        <v>251444</v>
      </c>
      <c r="J15" s="96">
        <f t="shared" si="7"/>
        <v>8084000</v>
      </c>
      <c r="K15" s="97">
        <f t="shared" si="7"/>
        <v>11633131</v>
      </c>
      <c r="L15" s="96">
        <f t="shared" si="7"/>
        <v>6968000</v>
      </c>
      <c r="M15" s="97">
        <f t="shared" si="7"/>
        <v>3999860</v>
      </c>
      <c r="N15" s="96">
        <f t="shared" si="7"/>
        <v>0</v>
      </c>
      <c r="O15" s="97">
        <f t="shared" si="7"/>
        <v>0</v>
      </c>
      <c r="P15" s="96">
        <f t="shared" si="1"/>
        <v>18212000</v>
      </c>
      <c r="Q15" s="97">
        <f t="shared" si="2"/>
        <v>15884435</v>
      </c>
      <c r="R15" s="52">
        <f t="shared" si="3"/>
        <v>-13.805047006432458</v>
      </c>
      <c r="S15" s="53">
        <f t="shared" si="4"/>
        <v>-65.616651269550729</v>
      </c>
      <c r="T15" s="52">
        <f>IF((SUM($E9:$E13))=0,0,(P15/(SUM($E9:$E13))*100))</f>
        <v>79.702407002188181</v>
      </c>
      <c r="U15" s="54">
        <f>IF((SUM($E9:$E13))=0,0,(Q15/(SUM($E9:$E13))*100))</f>
        <v>69.51612691466083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20652000</v>
      </c>
      <c r="D21" s="92"/>
      <c r="E21" s="92">
        <f t="shared" si="8"/>
        <v>20652000</v>
      </c>
      <c r="F21" s="93">
        <v>20652000</v>
      </c>
      <c r="G21" s="94">
        <v>20652000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20652000</v>
      </c>
      <c r="D24" s="95"/>
      <c r="E24" s="95">
        <f t="shared" si="8"/>
        <v>20652000</v>
      </c>
      <c r="F24" s="96">
        <f t="shared" ref="F24:O24" si="15">SUM(F17:F23)</f>
        <v>20652000</v>
      </c>
      <c r="G24" s="97">
        <f t="shared" si="15"/>
        <v>20652000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3106000</v>
      </c>
      <c r="C32" s="92">
        <v>-174000</v>
      </c>
      <c r="D32" s="92"/>
      <c r="E32" s="92">
        <f>$B32      +$C32      +$D32</f>
        <v>2932000</v>
      </c>
      <c r="F32" s="93">
        <v>2932000</v>
      </c>
      <c r="G32" s="94">
        <v>2932000</v>
      </c>
      <c r="H32" s="93">
        <v>931000</v>
      </c>
      <c r="I32" s="94">
        <v>506407</v>
      </c>
      <c r="J32" s="93">
        <v>671000</v>
      </c>
      <c r="K32" s="94">
        <v>834143</v>
      </c>
      <c r="L32" s="93">
        <v>646000</v>
      </c>
      <c r="M32" s="94">
        <v>889464</v>
      </c>
      <c r="N32" s="93"/>
      <c r="O32" s="94"/>
      <c r="P32" s="93">
        <f>$H32      +$J32      +$L32      +$N32</f>
        <v>2248000</v>
      </c>
      <c r="Q32" s="94">
        <f>$I32      +$K32      +$M32      +$O32</f>
        <v>2230014</v>
      </c>
      <c r="R32" s="48">
        <f>IF(($J32      =0),0,((($L32      -$J32      )/$J32      )*100))</f>
        <v>-3.7257824143070044</v>
      </c>
      <c r="S32" s="49">
        <f>IF(($K32      =0),0,((($M32      -$K32      )/$K32      )*100))</f>
        <v>6.6320762746915092</v>
      </c>
      <c r="T32" s="48">
        <f>IF(($E32      =0),0,(($P32      /$E32      )*100))</f>
        <v>76.671214188267385</v>
      </c>
      <c r="U32" s="50">
        <f>IF(($E32      =0),0,(($Q32      /$E32      )*100))</f>
        <v>76.057776261937249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3106000</v>
      </c>
      <c r="C33" s="95">
        <f>C32</f>
        <v>-174000</v>
      </c>
      <c r="D33" s="95"/>
      <c r="E33" s="95">
        <f>$B33      +$C33      +$D33</f>
        <v>2932000</v>
      </c>
      <c r="F33" s="96">
        <f t="shared" ref="F33:O33" si="17">F32</f>
        <v>2932000</v>
      </c>
      <c r="G33" s="97">
        <f t="shared" si="17"/>
        <v>2932000</v>
      </c>
      <c r="H33" s="96">
        <f t="shared" si="17"/>
        <v>931000</v>
      </c>
      <c r="I33" s="97">
        <f t="shared" si="17"/>
        <v>506407</v>
      </c>
      <c r="J33" s="96">
        <f t="shared" si="17"/>
        <v>671000</v>
      </c>
      <c r="K33" s="97">
        <f t="shared" si="17"/>
        <v>834143</v>
      </c>
      <c r="L33" s="96">
        <f t="shared" si="17"/>
        <v>646000</v>
      </c>
      <c r="M33" s="97">
        <f t="shared" si="17"/>
        <v>889464</v>
      </c>
      <c r="N33" s="96">
        <f t="shared" si="17"/>
        <v>0</v>
      </c>
      <c r="O33" s="97">
        <f t="shared" si="17"/>
        <v>0</v>
      </c>
      <c r="P33" s="96">
        <f>$H33      +$J33      +$L33      +$N33</f>
        <v>2248000</v>
      </c>
      <c r="Q33" s="97">
        <f>$I33      +$K33      +$M33      +$O33</f>
        <v>2230014</v>
      </c>
      <c r="R33" s="52">
        <f>IF(($J33      =0),0,((($L33      -$J33      )/$J33      )*100))</f>
        <v>-3.7257824143070044</v>
      </c>
      <c r="S33" s="53">
        <f>IF(($K33      =0),0,((($M33      -$K33      )/$K33      )*100))</f>
        <v>6.6320762746915092</v>
      </c>
      <c r="T33" s="52">
        <f>IF($E33   =0,0,($P33   /$E33   )*100)</f>
        <v>76.671214188267385</v>
      </c>
      <c r="U33" s="54">
        <f>IF($E33   =0,0,($Q33   /$E33   )*100)</f>
        <v>76.057776261937249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21550000</v>
      </c>
      <c r="C35" s="92">
        <v>-1000000</v>
      </c>
      <c r="D35" s="92"/>
      <c r="E35" s="92">
        <f t="shared" ref="E35:E40" si="18">$B35      +$C35      +$D35</f>
        <v>20550000</v>
      </c>
      <c r="F35" s="93">
        <v>20550000</v>
      </c>
      <c r="G35" s="94">
        <v>20550000</v>
      </c>
      <c r="H35" s="93">
        <v>920000</v>
      </c>
      <c r="I35" s="94"/>
      <c r="J35" s="93"/>
      <c r="K35" s="94">
        <v>7092744</v>
      </c>
      <c r="L35" s="93"/>
      <c r="M35" s="94">
        <v>912690</v>
      </c>
      <c r="N35" s="93"/>
      <c r="O35" s="94"/>
      <c r="P35" s="93">
        <f t="shared" ref="P35:P40" si="19">$H35      +$J35      +$L35      +$N35</f>
        <v>920000</v>
      </c>
      <c r="Q35" s="94">
        <f t="shared" ref="Q35:Q40" si="20">$I35      +$K35      +$M35      +$O35</f>
        <v>8005434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-87.132060596011925</v>
      </c>
      <c r="T35" s="48">
        <f t="shared" ref="T35:T39" si="23">IF(($E35      =0),0,(($P35      /$E35      )*100))</f>
        <v>4.4768856447688563</v>
      </c>
      <c r="U35" s="50">
        <f t="shared" ref="U35:U39" si="24">IF(($E35      =0),0,(($Q35      /$E35      )*100))</f>
        <v>38.955883211678831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13692000</v>
      </c>
      <c r="C36" s="92">
        <v>-1493000</v>
      </c>
      <c r="D36" s="92"/>
      <c r="E36" s="92">
        <f t="shared" si="18"/>
        <v>12199000</v>
      </c>
      <c r="F36" s="93">
        <v>12199000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35242000</v>
      </c>
      <c r="C40" s="95">
        <f>SUM(C35:C39)</f>
        <v>-2493000</v>
      </c>
      <c r="D40" s="95"/>
      <c r="E40" s="95">
        <f t="shared" si="18"/>
        <v>32749000</v>
      </c>
      <c r="F40" s="96">
        <f t="shared" ref="F40:O40" si="25">SUM(F35:F39)</f>
        <v>32749000</v>
      </c>
      <c r="G40" s="97">
        <f t="shared" si="25"/>
        <v>20550000</v>
      </c>
      <c r="H40" s="96">
        <f t="shared" si="25"/>
        <v>920000</v>
      </c>
      <c r="I40" s="97">
        <f t="shared" si="25"/>
        <v>0</v>
      </c>
      <c r="J40" s="96">
        <f t="shared" si="25"/>
        <v>0</v>
      </c>
      <c r="K40" s="97">
        <f t="shared" si="25"/>
        <v>7092744</v>
      </c>
      <c r="L40" s="96">
        <f t="shared" si="25"/>
        <v>0</v>
      </c>
      <c r="M40" s="97">
        <f t="shared" si="25"/>
        <v>912690</v>
      </c>
      <c r="N40" s="96">
        <f t="shared" si="25"/>
        <v>0</v>
      </c>
      <c r="O40" s="97">
        <f t="shared" si="25"/>
        <v>0</v>
      </c>
      <c r="P40" s="96">
        <f t="shared" si="19"/>
        <v>920000</v>
      </c>
      <c r="Q40" s="97">
        <f t="shared" si="20"/>
        <v>8005434</v>
      </c>
      <c r="R40" s="52">
        <f t="shared" si="21"/>
        <v>0</v>
      </c>
      <c r="S40" s="53">
        <f t="shared" si="22"/>
        <v>-87.132060596011925</v>
      </c>
      <c r="T40" s="52">
        <f>IF((+$E35+$E38) =0,0,(P40   /(+$E35+$E38) )*100)</f>
        <v>4.4768856447688563</v>
      </c>
      <c r="U40" s="54">
        <f>IF((+$E35+$E38) =0,0,(Q40   /(+$E35+$E38) )*100)</f>
        <v>38.955883211678831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50000000</v>
      </c>
      <c r="C51" s="92"/>
      <c r="D51" s="92"/>
      <c r="E51" s="92">
        <f t="shared" si="26"/>
        <v>50000000</v>
      </c>
      <c r="F51" s="93">
        <v>50000000</v>
      </c>
      <c r="G51" s="94">
        <v>50000000</v>
      </c>
      <c r="H51" s="93">
        <v>3567000</v>
      </c>
      <c r="I51" s="94">
        <v>3567456</v>
      </c>
      <c r="J51" s="93">
        <v>14387000</v>
      </c>
      <c r="K51" s="94">
        <v>15636909</v>
      </c>
      <c r="L51" s="93">
        <v>22185000</v>
      </c>
      <c r="M51" s="94">
        <v>9066304</v>
      </c>
      <c r="N51" s="93"/>
      <c r="O51" s="94"/>
      <c r="P51" s="93">
        <f t="shared" si="27"/>
        <v>40139000</v>
      </c>
      <c r="Q51" s="94">
        <f t="shared" si="28"/>
        <v>28270669</v>
      </c>
      <c r="R51" s="48">
        <f t="shared" si="29"/>
        <v>54.201709876972274</v>
      </c>
      <c r="S51" s="49">
        <f t="shared" si="30"/>
        <v>-42.019845482249721</v>
      </c>
      <c r="T51" s="48">
        <f t="shared" si="31"/>
        <v>80.278000000000006</v>
      </c>
      <c r="U51" s="50">
        <f t="shared" si="32"/>
        <v>56.541337999999996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50000000</v>
      </c>
      <c r="C53" s="95">
        <f>SUM(C42:C52)</f>
        <v>0</v>
      </c>
      <c r="D53" s="95"/>
      <c r="E53" s="95">
        <f t="shared" si="26"/>
        <v>50000000</v>
      </c>
      <c r="F53" s="96">
        <f t="shared" ref="F53:O53" si="33">SUM(F42:F52)</f>
        <v>50000000</v>
      </c>
      <c r="G53" s="97">
        <f t="shared" si="33"/>
        <v>50000000</v>
      </c>
      <c r="H53" s="96">
        <f t="shared" si="33"/>
        <v>3567000</v>
      </c>
      <c r="I53" s="97">
        <f t="shared" si="33"/>
        <v>3567456</v>
      </c>
      <c r="J53" s="96">
        <f t="shared" si="33"/>
        <v>14387000</v>
      </c>
      <c r="K53" s="97">
        <f t="shared" si="33"/>
        <v>15636909</v>
      </c>
      <c r="L53" s="96">
        <f t="shared" si="33"/>
        <v>22185000</v>
      </c>
      <c r="M53" s="97">
        <f t="shared" si="33"/>
        <v>9066304</v>
      </c>
      <c r="N53" s="96">
        <f t="shared" si="33"/>
        <v>0</v>
      </c>
      <c r="O53" s="97">
        <f t="shared" si="33"/>
        <v>0</v>
      </c>
      <c r="P53" s="96">
        <f t="shared" si="27"/>
        <v>40139000</v>
      </c>
      <c r="Q53" s="97">
        <f t="shared" si="28"/>
        <v>28270669</v>
      </c>
      <c r="R53" s="52">
        <f t="shared" si="29"/>
        <v>54.201709876972274</v>
      </c>
      <c r="S53" s="53">
        <f t="shared" si="30"/>
        <v>-42.019845482249721</v>
      </c>
      <c r="T53" s="52">
        <f>IF((+$E43+$E45+$E47+$E48+$E51) =0,0,(P53   /(+$E43+$E45+$E47+$E48+$E51) )*100)</f>
        <v>80.278000000000006</v>
      </c>
      <c r="U53" s="54">
        <f>IF((+$E43+$E45+$E47+$E48+$E51) =0,0,(Q53   /(+$E43+$E45+$E47+$E48+$E51) )*100)</f>
        <v>56.541337999999996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114812000</v>
      </c>
      <c r="C67" s="104">
        <f>SUM(C9:C14,C17:C23,C26:C29,C32,C35:C39,C42:C52,C55:C58,C61:C65)</f>
        <v>14371000</v>
      </c>
      <c r="D67" s="104"/>
      <c r="E67" s="104">
        <f t="shared" si="35"/>
        <v>129183000</v>
      </c>
      <c r="F67" s="105">
        <f t="shared" ref="F67:O67" si="43">SUM(F9:F14,F17:F23,F26:F29,F32,F35:F39,F42:F52,F55:F58,F61:F65)</f>
        <v>129183000</v>
      </c>
      <c r="G67" s="106">
        <f t="shared" si="43"/>
        <v>116984000</v>
      </c>
      <c r="H67" s="105">
        <f t="shared" si="43"/>
        <v>8578000</v>
      </c>
      <c r="I67" s="106">
        <f t="shared" si="43"/>
        <v>4325307</v>
      </c>
      <c r="J67" s="105">
        <f t="shared" si="43"/>
        <v>23142000</v>
      </c>
      <c r="K67" s="106">
        <f t="shared" si="43"/>
        <v>35196927</v>
      </c>
      <c r="L67" s="105">
        <f t="shared" si="43"/>
        <v>29799000</v>
      </c>
      <c r="M67" s="106">
        <f t="shared" si="43"/>
        <v>14868318</v>
      </c>
      <c r="N67" s="105">
        <f t="shared" si="43"/>
        <v>0</v>
      </c>
      <c r="O67" s="106">
        <f t="shared" si="43"/>
        <v>0</v>
      </c>
      <c r="P67" s="105">
        <f t="shared" si="36"/>
        <v>61519000</v>
      </c>
      <c r="Q67" s="106">
        <f t="shared" si="37"/>
        <v>54390552</v>
      </c>
      <c r="R67" s="61">
        <f t="shared" si="38"/>
        <v>28.765880217785845</v>
      </c>
      <c r="S67" s="62">
        <f t="shared" si="39"/>
        <v>-57.756772345494824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52.587533337892353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46.494009437187991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143068000</v>
      </c>
      <c r="C69" s="92">
        <v>-9569000</v>
      </c>
      <c r="D69" s="92"/>
      <c r="E69" s="92">
        <f>$B69      +$C69      +$D69</f>
        <v>133499000</v>
      </c>
      <c r="F69" s="93">
        <v>133499000</v>
      </c>
      <c r="G69" s="94">
        <v>133499000</v>
      </c>
      <c r="H69" s="93">
        <v>25567000</v>
      </c>
      <c r="I69" s="94">
        <v>21180359</v>
      </c>
      <c r="J69" s="93">
        <v>36149000</v>
      </c>
      <c r="K69" s="94">
        <v>42708466</v>
      </c>
      <c r="L69" s="93">
        <v>20635000</v>
      </c>
      <c r="M69" s="94">
        <v>12282447</v>
      </c>
      <c r="N69" s="93"/>
      <c r="O69" s="94"/>
      <c r="P69" s="93">
        <f>$H69      +$J69      +$L69      +$N69</f>
        <v>82351000</v>
      </c>
      <c r="Q69" s="94">
        <f>$I69      +$K69      +$M69      +$O69</f>
        <v>76171272</v>
      </c>
      <c r="R69" s="48">
        <f>IF(($J69      =0),0,((($L69      -$J69      )/$J69      )*100))</f>
        <v>-42.91681650944701</v>
      </c>
      <c r="S69" s="49">
        <f>IF(($K69      =0),0,((($M69      -$K69      )/$K69      )*100))</f>
        <v>-71.241189042003995</v>
      </c>
      <c r="T69" s="48">
        <f>IF(($E69      =0),0,(($P69      /$E69      )*100))</f>
        <v>61.686604394040401</v>
      </c>
      <c r="U69" s="50">
        <f>IF(($E69      =0),0,(($Q69      /$E69      )*100))</f>
        <v>57.057559981722704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143068000</v>
      </c>
      <c r="C71" s="101">
        <f>SUM(C69:C70)</f>
        <v>-9569000</v>
      </c>
      <c r="D71" s="101"/>
      <c r="E71" s="101">
        <f>$B71      +$C71      +$D71</f>
        <v>133499000</v>
      </c>
      <c r="F71" s="102">
        <f t="shared" ref="F71:O71" si="44">SUM(F69:F70)</f>
        <v>133499000</v>
      </c>
      <c r="G71" s="103">
        <f t="shared" si="44"/>
        <v>133499000</v>
      </c>
      <c r="H71" s="102">
        <f t="shared" si="44"/>
        <v>25567000</v>
      </c>
      <c r="I71" s="103">
        <f t="shared" si="44"/>
        <v>21180359</v>
      </c>
      <c r="J71" s="102">
        <f t="shared" si="44"/>
        <v>36149000</v>
      </c>
      <c r="K71" s="103">
        <f t="shared" si="44"/>
        <v>42708466</v>
      </c>
      <c r="L71" s="102">
        <f t="shared" si="44"/>
        <v>20635000</v>
      </c>
      <c r="M71" s="103">
        <f t="shared" si="44"/>
        <v>12282447</v>
      </c>
      <c r="N71" s="102">
        <f t="shared" si="44"/>
        <v>0</v>
      </c>
      <c r="O71" s="103">
        <f t="shared" si="44"/>
        <v>0</v>
      </c>
      <c r="P71" s="102">
        <f>$H71      +$J71      +$L71      +$N71</f>
        <v>82351000</v>
      </c>
      <c r="Q71" s="103">
        <f>$I71      +$K71      +$M71      +$O71</f>
        <v>76171272</v>
      </c>
      <c r="R71" s="57">
        <f>IF(($J71      =0),0,((($L71      -$J71      )/$J71      )*100))</f>
        <v>-42.91681650944701</v>
      </c>
      <c r="S71" s="58">
        <f>IF(($K71      =0),0,((($M71      -$K71      )/$K71      )*100))</f>
        <v>-71.241189042003995</v>
      </c>
      <c r="T71" s="57">
        <f>IF(($E69      =0),0,(($P69      /$E69      )*100))</f>
        <v>61.686604394040401</v>
      </c>
      <c r="U71" s="59">
        <f>IF($E69   =0,0,($Q69   /$E69 )*100)</f>
        <v>57.057559981722704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143068000</v>
      </c>
      <c r="C72" s="104">
        <f>SUM(C69:C70)</f>
        <v>-9569000</v>
      </c>
      <c r="D72" s="104"/>
      <c r="E72" s="104">
        <f>$B72      +$C72      +$D72</f>
        <v>133499000</v>
      </c>
      <c r="F72" s="105">
        <f t="shared" ref="F72:O72" si="45">SUM(F69:F70)</f>
        <v>133499000</v>
      </c>
      <c r="G72" s="106">
        <f t="shared" si="45"/>
        <v>133499000</v>
      </c>
      <c r="H72" s="105">
        <f t="shared" si="45"/>
        <v>25567000</v>
      </c>
      <c r="I72" s="106">
        <f t="shared" si="45"/>
        <v>21180359</v>
      </c>
      <c r="J72" s="105">
        <f t="shared" si="45"/>
        <v>36149000</v>
      </c>
      <c r="K72" s="106">
        <f t="shared" si="45"/>
        <v>42708466</v>
      </c>
      <c r="L72" s="105">
        <f t="shared" si="45"/>
        <v>20635000</v>
      </c>
      <c r="M72" s="106">
        <f t="shared" si="45"/>
        <v>12282447</v>
      </c>
      <c r="N72" s="105">
        <f t="shared" si="45"/>
        <v>0</v>
      </c>
      <c r="O72" s="106">
        <f t="shared" si="45"/>
        <v>0</v>
      </c>
      <c r="P72" s="105">
        <f>$H72      +$J72      +$L72      +$N72</f>
        <v>82351000</v>
      </c>
      <c r="Q72" s="106">
        <f>$I72      +$K72      +$M72      +$O72</f>
        <v>76171272</v>
      </c>
      <c r="R72" s="61">
        <f>IF(($J72      =0),0,((($L72      -$J72      )/$J72      )*100))</f>
        <v>-42.91681650944701</v>
      </c>
      <c r="S72" s="62">
        <f>IF(($K72      =0),0,((($M72      -$K72      )/$K72      )*100))</f>
        <v>-71.241189042003995</v>
      </c>
      <c r="T72" s="61">
        <f>IF(($E69      =0),0,(($P69      /$E69      )*100))</f>
        <v>61.686604394040401</v>
      </c>
      <c r="U72" s="65">
        <f>IF($E69   =0,0,($Q69   /$E69 )*100)</f>
        <v>57.057559981722704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257880000</v>
      </c>
      <c r="C73" s="104">
        <f>SUM(C9:C14,C17:C23,C26:C29,C32,C35:C39,C42:C52,C55:C58,C61:C65,C69:C70)</f>
        <v>4802000</v>
      </c>
      <c r="D73" s="104"/>
      <c r="E73" s="104">
        <f>$B73      +$C73      +$D73</f>
        <v>262682000</v>
      </c>
      <c r="F73" s="105">
        <f t="shared" ref="F73:O73" si="46">SUM(F9:F14,F17:F23,F26:F29,F32,F35:F39,F42:F52,F55:F58,F61:F65,F69:F70)</f>
        <v>262682000</v>
      </c>
      <c r="G73" s="106">
        <f t="shared" si="46"/>
        <v>250483000</v>
      </c>
      <c r="H73" s="105">
        <f t="shared" si="46"/>
        <v>34145000</v>
      </c>
      <c r="I73" s="106">
        <f t="shared" si="46"/>
        <v>25505666</v>
      </c>
      <c r="J73" s="105">
        <f t="shared" si="46"/>
        <v>59291000</v>
      </c>
      <c r="K73" s="106">
        <f t="shared" si="46"/>
        <v>77905393</v>
      </c>
      <c r="L73" s="105">
        <f t="shared" si="46"/>
        <v>50434000</v>
      </c>
      <c r="M73" s="106">
        <f t="shared" si="46"/>
        <v>27150765</v>
      </c>
      <c r="N73" s="105">
        <f t="shared" si="46"/>
        <v>0</v>
      </c>
      <c r="O73" s="106">
        <f t="shared" si="46"/>
        <v>0</v>
      </c>
      <c r="P73" s="105">
        <f>$H73      +$J73      +$L73      +$N73</f>
        <v>143870000</v>
      </c>
      <c r="Q73" s="106">
        <f>$I73      +$K73      +$M73      +$O73</f>
        <v>130561824</v>
      </c>
      <c r="R73" s="61">
        <f>IF(($J73      =0),0,((($L73      -$J73      )/$J73      )*100))</f>
        <v>-14.938186233998415</v>
      </c>
      <c r="S73" s="62">
        <f>IF(($K73      =0),0,((($M73      -$K73      )/$K73      )*100))</f>
        <v>-65.149055855478451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57.437031654842841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52.124025981803157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VvPx33qkKnUJ/pbTTD4FM1muhD1cTmtqgvtuX6T3BzEDaLgCiyav363+v3mNVZlWnZonWWZVJKe7x826FidHag==" saltValue="dK4hZiQocFlLcHr99j1Yj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/>
      <c r="I10" s="94"/>
      <c r="J10" s="93">
        <v>432000</v>
      </c>
      <c r="K10" s="94"/>
      <c r="L10" s="93">
        <v>831000</v>
      </c>
      <c r="M10" s="94"/>
      <c r="N10" s="93"/>
      <c r="O10" s="94"/>
      <c r="P10" s="93">
        <f t="shared" ref="P10:P15" si="1">$H10      +$J10      +$L10      +$N10</f>
        <v>1263000</v>
      </c>
      <c r="Q10" s="94">
        <f t="shared" ref="Q10:Q15" si="2">$I10      +$K10      +$M10      +$O10</f>
        <v>0</v>
      </c>
      <c r="R10" s="48">
        <f t="shared" ref="R10:R15" si="3">IF(($J10      =0),0,((($L10      -$J10      )/$J10      )*100))</f>
        <v>92.361111111111114</v>
      </c>
      <c r="S10" s="49">
        <f t="shared" ref="S10:S15" si="4">IF(($K10      =0),0,((($M10      -$K10      )/$K10      )*100))</f>
        <v>0</v>
      </c>
      <c r="T10" s="48">
        <f t="shared" ref="T10:T14" si="5">IF(($E10      =0),0,(($P10      /$E10      )*100))</f>
        <v>42.1</v>
      </c>
      <c r="U10" s="50">
        <f t="shared" ref="U10:U14" si="6">IF(($E10      =0),0,(($Q10      /$E10      )*100))</f>
        <v>0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0</v>
      </c>
      <c r="I15" s="97">
        <f t="shared" si="7"/>
        <v>0</v>
      </c>
      <c r="J15" s="96">
        <f t="shared" si="7"/>
        <v>432000</v>
      </c>
      <c r="K15" s="97">
        <f t="shared" si="7"/>
        <v>0</v>
      </c>
      <c r="L15" s="96">
        <f t="shared" si="7"/>
        <v>831000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1263000</v>
      </c>
      <c r="Q15" s="97">
        <f t="shared" si="2"/>
        <v>0</v>
      </c>
      <c r="R15" s="52">
        <f t="shared" si="3"/>
        <v>92.361111111111114</v>
      </c>
      <c r="S15" s="53">
        <f t="shared" si="4"/>
        <v>0</v>
      </c>
      <c r="T15" s="52">
        <f>IF((SUM($E9:$E13))=0,0,(P15/(SUM($E9:$E13))*100))</f>
        <v>42.1</v>
      </c>
      <c r="U15" s="54">
        <f>IF((SUM($E9:$E13))=0,0,(Q15/(SUM($E9:$E13))*100))</f>
        <v>0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18523000</v>
      </c>
      <c r="D21" s="92"/>
      <c r="E21" s="92">
        <f t="shared" si="8"/>
        <v>18523000</v>
      </c>
      <c r="F21" s="93">
        <v>18523000</v>
      </c>
      <c r="G21" s="94">
        <v>18523000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18523000</v>
      </c>
      <c r="D24" s="95"/>
      <c r="E24" s="95">
        <f t="shared" si="8"/>
        <v>18523000</v>
      </c>
      <c r="F24" s="96">
        <f t="shared" ref="F24:O24" si="15">SUM(F17:F23)</f>
        <v>18523000</v>
      </c>
      <c r="G24" s="97">
        <f t="shared" si="15"/>
        <v>18523000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950000</v>
      </c>
      <c r="C32" s="92">
        <v>174000</v>
      </c>
      <c r="D32" s="92"/>
      <c r="E32" s="92">
        <f>$B32      +$C32      +$D32</f>
        <v>1124000</v>
      </c>
      <c r="F32" s="93">
        <v>1124000</v>
      </c>
      <c r="G32" s="94">
        <v>1124000</v>
      </c>
      <c r="H32" s="93">
        <v>525000</v>
      </c>
      <c r="I32" s="94"/>
      <c r="J32" s="93">
        <v>140000</v>
      </c>
      <c r="K32" s="94"/>
      <c r="L32" s="93">
        <v>43000</v>
      </c>
      <c r="M32" s="94"/>
      <c r="N32" s="93"/>
      <c r="O32" s="94"/>
      <c r="P32" s="93">
        <f>$H32      +$J32      +$L32      +$N32</f>
        <v>708000</v>
      </c>
      <c r="Q32" s="94">
        <f>$I32      +$K32      +$M32      +$O32</f>
        <v>0</v>
      </c>
      <c r="R32" s="48">
        <f>IF(($J32      =0),0,((($L32      -$J32      )/$J32      )*100))</f>
        <v>-69.285714285714278</v>
      </c>
      <c r="S32" s="49">
        <f>IF(($K32      =0),0,((($M32      -$K32      )/$K32      )*100))</f>
        <v>0</v>
      </c>
      <c r="T32" s="48">
        <f>IF(($E32      =0),0,(($P32      /$E32      )*100))</f>
        <v>62.989323843416365</v>
      </c>
      <c r="U32" s="50">
        <f>IF(($E32      =0),0,(($Q32      /$E32      )*100))</f>
        <v>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950000</v>
      </c>
      <c r="C33" s="95">
        <f>C32</f>
        <v>174000</v>
      </c>
      <c r="D33" s="95"/>
      <c r="E33" s="95">
        <f>$B33      +$C33      +$D33</f>
        <v>1124000</v>
      </c>
      <c r="F33" s="96">
        <f t="shared" ref="F33:O33" si="17">F32</f>
        <v>1124000</v>
      </c>
      <c r="G33" s="97">
        <f t="shared" si="17"/>
        <v>1124000</v>
      </c>
      <c r="H33" s="96">
        <f t="shared" si="17"/>
        <v>525000</v>
      </c>
      <c r="I33" s="97">
        <f t="shared" si="17"/>
        <v>0</v>
      </c>
      <c r="J33" s="96">
        <f t="shared" si="17"/>
        <v>140000</v>
      </c>
      <c r="K33" s="97">
        <f t="shared" si="17"/>
        <v>0</v>
      </c>
      <c r="L33" s="96">
        <f t="shared" si="17"/>
        <v>43000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708000</v>
      </c>
      <c r="Q33" s="97">
        <f>$I33      +$K33      +$M33      +$O33</f>
        <v>0</v>
      </c>
      <c r="R33" s="52">
        <f>IF(($J33      =0),0,((($L33      -$J33      )/$J33      )*100))</f>
        <v>-69.285714285714278</v>
      </c>
      <c r="S33" s="53">
        <f>IF(($K33      =0),0,((($M33      -$K33      )/$K33      )*100))</f>
        <v>0</v>
      </c>
      <c r="T33" s="52">
        <f>IF($E33   =0,0,($P33   /$E33   )*100)</f>
        <v>62.989323843416365</v>
      </c>
      <c r="U33" s="54">
        <f>IF($E33   =0,0,($Q33   /$E33   )*100)</f>
        <v>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24488000</v>
      </c>
      <c r="C35" s="92">
        <v>6346000</v>
      </c>
      <c r="D35" s="92"/>
      <c r="E35" s="92">
        <f t="shared" ref="E35:E40" si="18">$B35      +$C35      +$D35</f>
        <v>30834000</v>
      </c>
      <c r="F35" s="93">
        <v>30834000</v>
      </c>
      <c r="G35" s="94">
        <v>30834000</v>
      </c>
      <c r="H35" s="93">
        <v>10455000</v>
      </c>
      <c r="I35" s="94"/>
      <c r="J35" s="93">
        <v>6560000</v>
      </c>
      <c r="K35" s="94"/>
      <c r="L35" s="93">
        <v>3626000</v>
      </c>
      <c r="M35" s="94"/>
      <c r="N35" s="93"/>
      <c r="O35" s="94"/>
      <c r="P35" s="93">
        <f t="shared" ref="P35:P40" si="19">$H35      +$J35      +$L35      +$N35</f>
        <v>20641000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-44.725609756097562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66.942336381916064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8991000</v>
      </c>
      <c r="C36" s="92">
        <v>19884000</v>
      </c>
      <c r="D36" s="92"/>
      <c r="E36" s="92">
        <f t="shared" si="18"/>
        <v>28875000</v>
      </c>
      <c r="F36" s="93">
        <v>28875000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33479000</v>
      </c>
      <c r="C40" s="95">
        <f>SUM(C35:C39)</f>
        <v>26230000</v>
      </c>
      <c r="D40" s="95"/>
      <c r="E40" s="95">
        <f t="shared" si="18"/>
        <v>59709000</v>
      </c>
      <c r="F40" s="96">
        <f t="shared" ref="F40:O40" si="25">SUM(F35:F39)</f>
        <v>59709000</v>
      </c>
      <c r="G40" s="97">
        <f t="shared" si="25"/>
        <v>30834000</v>
      </c>
      <c r="H40" s="96">
        <f t="shared" si="25"/>
        <v>10455000</v>
      </c>
      <c r="I40" s="97">
        <f t="shared" si="25"/>
        <v>0</v>
      </c>
      <c r="J40" s="96">
        <f t="shared" si="25"/>
        <v>6560000</v>
      </c>
      <c r="K40" s="97">
        <f t="shared" si="25"/>
        <v>0</v>
      </c>
      <c r="L40" s="96">
        <f t="shared" si="25"/>
        <v>3626000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20641000</v>
      </c>
      <c r="Q40" s="97">
        <f t="shared" si="20"/>
        <v>0</v>
      </c>
      <c r="R40" s="52">
        <f t="shared" si="21"/>
        <v>-44.725609756097562</v>
      </c>
      <c r="S40" s="53">
        <f t="shared" si="22"/>
        <v>0</v>
      </c>
      <c r="T40" s="52">
        <f>IF((+$E35+$E38) =0,0,(P40   /(+$E35+$E38) )*100)</f>
        <v>66.942336381916064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37429000</v>
      </c>
      <c r="C67" s="104">
        <f>SUM(C9:C14,C17:C23,C26:C29,C32,C35:C39,C42:C52,C55:C58,C61:C65)</f>
        <v>44927000</v>
      </c>
      <c r="D67" s="104"/>
      <c r="E67" s="104">
        <f t="shared" si="35"/>
        <v>82356000</v>
      </c>
      <c r="F67" s="105">
        <f t="shared" ref="F67:O67" si="43">SUM(F9:F14,F17:F23,F26:F29,F32,F35:F39,F42:F52,F55:F58,F61:F65)</f>
        <v>82356000</v>
      </c>
      <c r="G67" s="106">
        <f t="shared" si="43"/>
        <v>53481000</v>
      </c>
      <c r="H67" s="105">
        <f t="shared" si="43"/>
        <v>10980000</v>
      </c>
      <c r="I67" s="106">
        <f t="shared" si="43"/>
        <v>0</v>
      </c>
      <c r="J67" s="105">
        <f t="shared" si="43"/>
        <v>7132000</v>
      </c>
      <c r="K67" s="106">
        <f t="shared" si="43"/>
        <v>0</v>
      </c>
      <c r="L67" s="105">
        <f t="shared" si="43"/>
        <v>4500000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22612000</v>
      </c>
      <c r="Q67" s="106">
        <f t="shared" si="37"/>
        <v>0</v>
      </c>
      <c r="R67" s="61">
        <f t="shared" si="38"/>
        <v>-36.904094223219289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42.280436042706754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18249000</v>
      </c>
      <c r="C69" s="92">
        <v>-1221000</v>
      </c>
      <c r="D69" s="92"/>
      <c r="E69" s="92">
        <f>$B69      +$C69      +$D69</f>
        <v>17028000</v>
      </c>
      <c r="F69" s="93">
        <v>17028000</v>
      </c>
      <c r="G69" s="94">
        <v>17028000</v>
      </c>
      <c r="H69" s="93">
        <v>1259000</v>
      </c>
      <c r="I69" s="94"/>
      <c r="J69" s="93">
        <v>259000</v>
      </c>
      <c r="K69" s="94"/>
      <c r="L69" s="93">
        <v>7087000</v>
      </c>
      <c r="M69" s="94"/>
      <c r="N69" s="93"/>
      <c r="O69" s="94"/>
      <c r="P69" s="93">
        <f>$H69      +$J69      +$L69      +$N69</f>
        <v>8605000</v>
      </c>
      <c r="Q69" s="94">
        <f>$I69      +$K69      +$M69      +$O69</f>
        <v>0</v>
      </c>
      <c r="R69" s="48">
        <f>IF(($J69      =0),0,((($L69      -$J69      )/$J69      )*100))</f>
        <v>2636.2934362934366</v>
      </c>
      <c r="S69" s="49">
        <f>IF(($K69      =0),0,((($M69      -$K69      )/$K69      )*100))</f>
        <v>0</v>
      </c>
      <c r="T69" s="48">
        <f>IF(($E69      =0),0,(($P69      /$E69      )*100))</f>
        <v>50.534413906506927</v>
      </c>
      <c r="U69" s="50">
        <f>IF(($E69      =0),0,(($Q69      /$E69      )*100))</f>
        <v>0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18249000</v>
      </c>
      <c r="C71" s="101">
        <f>SUM(C69:C70)</f>
        <v>-1221000</v>
      </c>
      <c r="D71" s="101"/>
      <c r="E71" s="101">
        <f>$B71      +$C71      +$D71</f>
        <v>17028000</v>
      </c>
      <c r="F71" s="102">
        <f t="shared" ref="F71:O71" si="44">SUM(F69:F70)</f>
        <v>17028000</v>
      </c>
      <c r="G71" s="103">
        <f t="shared" si="44"/>
        <v>17028000</v>
      </c>
      <c r="H71" s="102">
        <f t="shared" si="44"/>
        <v>1259000</v>
      </c>
      <c r="I71" s="103">
        <f t="shared" si="44"/>
        <v>0</v>
      </c>
      <c r="J71" s="102">
        <f t="shared" si="44"/>
        <v>259000</v>
      </c>
      <c r="K71" s="103">
        <f t="shared" si="44"/>
        <v>0</v>
      </c>
      <c r="L71" s="102">
        <f t="shared" si="44"/>
        <v>7087000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8605000</v>
      </c>
      <c r="Q71" s="103">
        <f>$I71      +$K71      +$M71      +$O71</f>
        <v>0</v>
      </c>
      <c r="R71" s="57">
        <f>IF(($J71      =0),0,((($L71      -$J71      )/$J71      )*100))</f>
        <v>2636.2934362934366</v>
      </c>
      <c r="S71" s="58">
        <f>IF(($K71      =0),0,((($M71      -$K71      )/$K71      )*100))</f>
        <v>0</v>
      </c>
      <c r="T71" s="57">
        <f>IF(($E69      =0),0,(($P69      /$E69      )*100))</f>
        <v>50.534413906506927</v>
      </c>
      <c r="U71" s="59">
        <f>IF($E69   =0,0,($Q69   /$E69 )*100)</f>
        <v>0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18249000</v>
      </c>
      <c r="C72" s="104">
        <f>SUM(C69:C70)</f>
        <v>-1221000</v>
      </c>
      <c r="D72" s="104"/>
      <c r="E72" s="104">
        <f>$B72      +$C72      +$D72</f>
        <v>17028000</v>
      </c>
      <c r="F72" s="105">
        <f t="shared" ref="F72:O72" si="45">SUM(F69:F70)</f>
        <v>17028000</v>
      </c>
      <c r="G72" s="106">
        <f t="shared" si="45"/>
        <v>17028000</v>
      </c>
      <c r="H72" s="105">
        <f t="shared" si="45"/>
        <v>1259000</v>
      </c>
      <c r="I72" s="106">
        <f t="shared" si="45"/>
        <v>0</v>
      </c>
      <c r="J72" s="105">
        <f t="shared" si="45"/>
        <v>259000</v>
      </c>
      <c r="K72" s="106">
        <f t="shared" si="45"/>
        <v>0</v>
      </c>
      <c r="L72" s="105">
        <f t="shared" si="45"/>
        <v>7087000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8605000</v>
      </c>
      <c r="Q72" s="106">
        <f>$I72      +$K72      +$M72      +$O72</f>
        <v>0</v>
      </c>
      <c r="R72" s="61">
        <f>IF(($J72      =0),0,((($L72      -$J72      )/$J72      )*100))</f>
        <v>2636.2934362934366</v>
      </c>
      <c r="S72" s="62">
        <f>IF(($K72      =0),0,((($M72      -$K72      )/$K72      )*100))</f>
        <v>0</v>
      </c>
      <c r="T72" s="61">
        <f>IF(($E69      =0),0,(($P69      /$E69      )*100))</f>
        <v>50.534413906506927</v>
      </c>
      <c r="U72" s="65">
        <f>IF($E69   =0,0,($Q69   /$E69 )*100)</f>
        <v>0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55678000</v>
      </c>
      <c r="C73" s="104">
        <f>SUM(C9:C14,C17:C23,C26:C29,C32,C35:C39,C42:C52,C55:C58,C61:C65,C69:C70)</f>
        <v>43706000</v>
      </c>
      <c r="D73" s="104"/>
      <c r="E73" s="104">
        <f>$B73      +$C73      +$D73</f>
        <v>99384000</v>
      </c>
      <c r="F73" s="105">
        <f t="shared" ref="F73:O73" si="46">SUM(F9:F14,F17:F23,F26:F29,F32,F35:F39,F42:F52,F55:F58,F61:F65,F69:F70)</f>
        <v>99384000</v>
      </c>
      <c r="G73" s="106">
        <f t="shared" si="46"/>
        <v>70509000</v>
      </c>
      <c r="H73" s="105">
        <f t="shared" si="46"/>
        <v>12239000</v>
      </c>
      <c r="I73" s="106">
        <f t="shared" si="46"/>
        <v>0</v>
      </c>
      <c r="J73" s="105">
        <f t="shared" si="46"/>
        <v>7391000</v>
      </c>
      <c r="K73" s="106">
        <f t="shared" si="46"/>
        <v>0</v>
      </c>
      <c r="L73" s="105">
        <f t="shared" si="46"/>
        <v>11587000</v>
      </c>
      <c r="M73" s="106">
        <f t="shared" si="46"/>
        <v>0</v>
      </c>
      <c r="N73" s="105">
        <f t="shared" si="46"/>
        <v>0</v>
      </c>
      <c r="O73" s="106">
        <f t="shared" si="46"/>
        <v>0</v>
      </c>
      <c r="P73" s="105">
        <f>$H73      +$J73      +$L73      +$N73</f>
        <v>31217000</v>
      </c>
      <c r="Q73" s="106">
        <f>$I73      +$K73      +$M73      +$O73</f>
        <v>0</v>
      </c>
      <c r="R73" s="61">
        <f>IF(($J73      =0),0,((($L73      -$J73      )/$J73      )*100))</f>
        <v>56.771749424976328</v>
      </c>
      <c r="S73" s="62">
        <f>IF(($K73      =0),0,((($M73      -$K73      )/$K73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44.273780652115335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0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4rEYQMfItqBh3iAVXfBCJRtB4dl/lwcts3HxzXcKnpflW9boclyB/tjOoknbaOrP4q6Q3gOu1WmO7/pNCTkStA==" saltValue="V6LM3j7hqW/KuB7kRYTyE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114000</v>
      </c>
      <c r="I10" s="94"/>
      <c r="J10" s="93">
        <v>198000</v>
      </c>
      <c r="K10" s="94">
        <v>190631</v>
      </c>
      <c r="L10" s="93">
        <v>1136000</v>
      </c>
      <c r="M10" s="94">
        <v>1173032</v>
      </c>
      <c r="N10" s="93"/>
      <c r="O10" s="94"/>
      <c r="P10" s="93">
        <f t="shared" ref="P10:P15" si="1">$H10      +$J10      +$L10      +$N10</f>
        <v>1448000</v>
      </c>
      <c r="Q10" s="94">
        <f t="shared" ref="Q10:Q15" si="2">$I10      +$K10      +$M10      +$O10</f>
        <v>1363663</v>
      </c>
      <c r="R10" s="48">
        <f t="shared" ref="R10:R15" si="3">IF(($J10      =0),0,((($L10      -$J10      )/$J10      )*100))</f>
        <v>473.73737373737367</v>
      </c>
      <c r="S10" s="49">
        <f t="shared" ref="S10:S15" si="4">IF(($K10      =0),0,((($M10      -$K10      )/$K10      )*100))</f>
        <v>515.34168104872765</v>
      </c>
      <c r="T10" s="48">
        <f t="shared" ref="T10:T14" si="5">IF(($E10      =0),0,(($P10      /$E10      )*100))</f>
        <v>74.256410256410248</v>
      </c>
      <c r="U10" s="50">
        <f t="shared" ref="U10:U14" si="6">IF(($E10      =0),0,(($Q10      /$E10      )*100))</f>
        <v>69.931435897435904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114000</v>
      </c>
      <c r="I15" s="97">
        <f t="shared" si="7"/>
        <v>0</v>
      </c>
      <c r="J15" s="96">
        <f t="shared" si="7"/>
        <v>198000</v>
      </c>
      <c r="K15" s="97">
        <f t="shared" si="7"/>
        <v>190631</v>
      </c>
      <c r="L15" s="96">
        <f t="shared" si="7"/>
        <v>1136000</v>
      </c>
      <c r="M15" s="97">
        <f t="shared" si="7"/>
        <v>1173032</v>
      </c>
      <c r="N15" s="96">
        <f t="shared" si="7"/>
        <v>0</v>
      </c>
      <c r="O15" s="97">
        <f t="shared" si="7"/>
        <v>0</v>
      </c>
      <c r="P15" s="96">
        <f t="shared" si="1"/>
        <v>1448000</v>
      </c>
      <c r="Q15" s="97">
        <f t="shared" si="2"/>
        <v>1363663</v>
      </c>
      <c r="R15" s="52">
        <f t="shared" si="3"/>
        <v>473.73737373737367</v>
      </c>
      <c r="S15" s="53">
        <f t="shared" si="4"/>
        <v>515.34168104872765</v>
      </c>
      <c r="T15" s="52">
        <f>IF((SUM($E9:$E13))=0,0,(P15/(SUM($E9:$E13))*100))</f>
        <v>74.256410256410248</v>
      </c>
      <c r="U15" s="54">
        <f>IF((SUM($E9:$E13))=0,0,(Q15/(SUM($E9:$E13))*100))</f>
        <v>69.931435897435904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6500000</v>
      </c>
      <c r="D20" s="92"/>
      <c r="E20" s="92">
        <f t="shared" si="8"/>
        <v>6500000</v>
      </c>
      <c r="F20" s="93">
        <v>6500000</v>
      </c>
      <c r="G20" s="94">
        <v>6500000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6500000</v>
      </c>
      <c r="D24" s="95"/>
      <c r="E24" s="95">
        <f t="shared" si="8"/>
        <v>6500000</v>
      </c>
      <c r="F24" s="96">
        <f t="shared" ref="F24:O24" si="15">SUM(F17:F23)</f>
        <v>6500000</v>
      </c>
      <c r="G24" s="97">
        <f t="shared" si="15"/>
        <v>6500000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950000</v>
      </c>
      <c r="C32" s="92"/>
      <c r="D32" s="92"/>
      <c r="E32" s="92">
        <f>$B32      +$C32      +$D32</f>
        <v>950000</v>
      </c>
      <c r="F32" s="93">
        <v>950000</v>
      </c>
      <c r="G32" s="94">
        <v>950000</v>
      </c>
      <c r="H32" s="93">
        <v>302000</v>
      </c>
      <c r="I32" s="94"/>
      <c r="J32" s="93">
        <v>100000</v>
      </c>
      <c r="K32" s="94"/>
      <c r="L32" s="93">
        <v>446000</v>
      </c>
      <c r="M32" s="94"/>
      <c r="N32" s="93"/>
      <c r="O32" s="94"/>
      <c r="P32" s="93">
        <f>$H32      +$J32      +$L32      +$N32</f>
        <v>848000</v>
      </c>
      <c r="Q32" s="94">
        <f>$I32      +$K32      +$M32      +$O32</f>
        <v>0</v>
      </c>
      <c r="R32" s="48">
        <f>IF(($J32      =0),0,((($L32      -$J32      )/$J32      )*100))</f>
        <v>346</v>
      </c>
      <c r="S32" s="49">
        <f>IF(($K32      =0),0,((($M32      -$K32      )/$K32      )*100))</f>
        <v>0</v>
      </c>
      <c r="T32" s="48">
        <f>IF(($E32      =0),0,(($P32      /$E32      )*100))</f>
        <v>89.26315789473685</v>
      </c>
      <c r="U32" s="50">
        <f>IF(($E32      =0),0,(($Q32      /$E32      )*100))</f>
        <v>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950000</v>
      </c>
      <c r="C33" s="95">
        <f>C32</f>
        <v>0</v>
      </c>
      <c r="D33" s="95"/>
      <c r="E33" s="95">
        <f>$B33      +$C33      +$D33</f>
        <v>950000</v>
      </c>
      <c r="F33" s="96">
        <f t="shared" ref="F33:O33" si="17">F32</f>
        <v>950000</v>
      </c>
      <c r="G33" s="97">
        <f t="shared" si="17"/>
        <v>950000</v>
      </c>
      <c r="H33" s="96">
        <f t="shared" si="17"/>
        <v>302000</v>
      </c>
      <c r="I33" s="97">
        <f t="shared" si="17"/>
        <v>0</v>
      </c>
      <c r="J33" s="96">
        <f t="shared" si="17"/>
        <v>100000</v>
      </c>
      <c r="K33" s="97">
        <f t="shared" si="17"/>
        <v>0</v>
      </c>
      <c r="L33" s="96">
        <f t="shared" si="17"/>
        <v>446000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848000</v>
      </c>
      <c r="Q33" s="97">
        <f>$I33      +$K33      +$M33      +$O33</f>
        <v>0</v>
      </c>
      <c r="R33" s="52">
        <f>IF(($J33      =0),0,((($L33      -$J33      )/$J33      )*100))</f>
        <v>346</v>
      </c>
      <c r="S33" s="53">
        <f>IF(($K33      =0),0,((($M33      -$K33      )/$K33      )*100))</f>
        <v>0</v>
      </c>
      <c r="T33" s="52">
        <f>IF($E33   =0,0,($P33   /$E33   )*100)</f>
        <v>89.26315789473685</v>
      </c>
      <c r="U33" s="54">
        <f>IF($E33   =0,0,($Q33   /$E33   )*100)</f>
        <v>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2346000</v>
      </c>
      <c r="C35" s="92">
        <v>-2346000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5242000</v>
      </c>
      <c r="C36" s="92">
        <v>4503000</v>
      </c>
      <c r="D36" s="92"/>
      <c r="E36" s="92">
        <f t="shared" si="18"/>
        <v>9745000</v>
      </c>
      <c r="F36" s="93">
        <v>9745000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7588000</v>
      </c>
      <c r="C40" s="95">
        <f>SUM(C35:C39)</f>
        <v>2157000</v>
      </c>
      <c r="D40" s="95"/>
      <c r="E40" s="95">
        <f t="shared" si="18"/>
        <v>9745000</v>
      </c>
      <c r="F40" s="96">
        <f t="shared" ref="F40:O40" si="25">SUM(F35:F39)</f>
        <v>9745000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10488000</v>
      </c>
      <c r="C67" s="104">
        <f>SUM(C9:C14,C17:C23,C26:C29,C32,C35:C39,C42:C52,C55:C58,C61:C65)</f>
        <v>8657000</v>
      </c>
      <c r="D67" s="104"/>
      <c r="E67" s="104">
        <f t="shared" si="35"/>
        <v>19145000</v>
      </c>
      <c r="F67" s="105">
        <f t="shared" ref="F67:O67" si="43">SUM(F9:F14,F17:F23,F26:F29,F32,F35:F39,F42:F52,F55:F58,F61:F65)</f>
        <v>19145000</v>
      </c>
      <c r="G67" s="106">
        <f t="shared" si="43"/>
        <v>9400000</v>
      </c>
      <c r="H67" s="105">
        <f t="shared" si="43"/>
        <v>416000</v>
      </c>
      <c r="I67" s="106">
        <f t="shared" si="43"/>
        <v>0</v>
      </c>
      <c r="J67" s="105">
        <f t="shared" si="43"/>
        <v>298000</v>
      </c>
      <c r="K67" s="106">
        <f t="shared" si="43"/>
        <v>190631</v>
      </c>
      <c r="L67" s="105">
        <f t="shared" si="43"/>
        <v>1582000</v>
      </c>
      <c r="M67" s="106">
        <f t="shared" si="43"/>
        <v>1173032</v>
      </c>
      <c r="N67" s="105">
        <f t="shared" si="43"/>
        <v>0</v>
      </c>
      <c r="O67" s="106">
        <f t="shared" si="43"/>
        <v>0</v>
      </c>
      <c r="P67" s="105">
        <f t="shared" si="36"/>
        <v>2296000</v>
      </c>
      <c r="Q67" s="106">
        <f t="shared" si="37"/>
        <v>1363663</v>
      </c>
      <c r="R67" s="61">
        <f t="shared" si="38"/>
        <v>430.87248322147656</v>
      </c>
      <c r="S67" s="62">
        <f t="shared" si="39"/>
        <v>515.34168104872765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24.425531914893618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14.50705319148936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25271000</v>
      </c>
      <c r="C69" s="92">
        <v>-1690000</v>
      </c>
      <c r="D69" s="92"/>
      <c r="E69" s="92">
        <f>$B69      +$C69      +$D69</f>
        <v>23581000</v>
      </c>
      <c r="F69" s="93">
        <v>23581000</v>
      </c>
      <c r="G69" s="94">
        <v>23581000</v>
      </c>
      <c r="H69" s="93">
        <v>1137000</v>
      </c>
      <c r="I69" s="94"/>
      <c r="J69" s="93">
        <v>13134000</v>
      </c>
      <c r="K69" s="94"/>
      <c r="L69" s="93">
        <v>1627000</v>
      </c>
      <c r="M69" s="94"/>
      <c r="N69" s="93"/>
      <c r="O69" s="94"/>
      <c r="P69" s="93">
        <f>$H69      +$J69      +$L69      +$N69</f>
        <v>15898000</v>
      </c>
      <c r="Q69" s="94">
        <f>$I69      +$K69      +$M69      +$O69</f>
        <v>0</v>
      </c>
      <c r="R69" s="48">
        <f>IF(($J69      =0),0,((($L69      -$J69      )/$J69      )*100))</f>
        <v>-87.612303943962232</v>
      </c>
      <c r="S69" s="49">
        <f>IF(($K69      =0),0,((($M69      -$K69      )/$K69      )*100))</f>
        <v>0</v>
      </c>
      <c r="T69" s="48">
        <f>IF(($E69      =0),0,(($P69      /$E69      )*100))</f>
        <v>67.418684534158857</v>
      </c>
      <c r="U69" s="50">
        <f>IF(($E69      =0),0,(($Q69      /$E69      )*100))</f>
        <v>0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25271000</v>
      </c>
      <c r="C71" s="101">
        <f>SUM(C69:C70)</f>
        <v>-1690000</v>
      </c>
      <c r="D71" s="101"/>
      <c r="E71" s="101">
        <f>$B71      +$C71      +$D71</f>
        <v>23581000</v>
      </c>
      <c r="F71" s="102">
        <f t="shared" ref="F71:O71" si="44">SUM(F69:F70)</f>
        <v>23581000</v>
      </c>
      <c r="G71" s="103">
        <f t="shared" si="44"/>
        <v>23581000</v>
      </c>
      <c r="H71" s="102">
        <f t="shared" si="44"/>
        <v>1137000</v>
      </c>
      <c r="I71" s="103">
        <f t="shared" si="44"/>
        <v>0</v>
      </c>
      <c r="J71" s="102">
        <f t="shared" si="44"/>
        <v>13134000</v>
      </c>
      <c r="K71" s="103">
        <f t="shared" si="44"/>
        <v>0</v>
      </c>
      <c r="L71" s="102">
        <f t="shared" si="44"/>
        <v>1627000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15898000</v>
      </c>
      <c r="Q71" s="103">
        <f>$I71      +$K71      +$M71      +$O71</f>
        <v>0</v>
      </c>
      <c r="R71" s="57">
        <f>IF(($J71      =0),0,((($L71      -$J71      )/$J71      )*100))</f>
        <v>-87.612303943962232</v>
      </c>
      <c r="S71" s="58">
        <f>IF(($K71      =0),0,((($M71      -$K71      )/$K71      )*100))</f>
        <v>0</v>
      </c>
      <c r="T71" s="57">
        <f>IF(($E69      =0),0,(($P69      /$E69      )*100))</f>
        <v>67.418684534158857</v>
      </c>
      <c r="U71" s="59">
        <f>IF($E69   =0,0,($Q69   /$E69 )*100)</f>
        <v>0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25271000</v>
      </c>
      <c r="C72" s="104">
        <f>SUM(C69:C70)</f>
        <v>-1690000</v>
      </c>
      <c r="D72" s="104"/>
      <c r="E72" s="104">
        <f>$B72      +$C72      +$D72</f>
        <v>23581000</v>
      </c>
      <c r="F72" s="105">
        <f t="shared" ref="F72:O72" si="45">SUM(F69:F70)</f>
        <v>23581000</v>
      </c>
      <c r="G72" s="106">
        <f t="shared" si="45"/>
        <v>23581000</v>
      </c>
      <c r="H72" s="105">
        <f t="shared" si="45"/>
        <v>1137000</v>
      </c>
      <c r="I72" s="106">
        <f t="shared" si="45"/>
        <v>0</v>
      </c>
      <c r="J72" s="105">
        <f t="shared" si="45"/>
        <v>13134000</v>
      </c>
      <c r="K72" s="106">
        <f t="shared" si="45"/>
        <v>0</v>
      </c>
      <c r="L72" s="105">
        <f t="shared" si="45"/>
        <v>1627000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15898000</v>
      </c>
      <c r="Q72" s="106">
        <f>$I72      +$K72      +$M72      +$O72</f>
        <v>0</v>
      </c>
      <c r="R72" s="61">
        <f>IF(($J72      =0),0,((($L72      -$J72      )/$J72      )*100))</f>
        <v>-87.612303943962232</v>
      </c>
      <c r="S72" s="62">
        <f>IF(($K72      =0),0,((($M72      -$K72      )/$K72      )*100))</f>
        <v>0</v>
      </c>
      <c r="T72" s="61">
        <f>IF(($E69      =0),0,(($P69      /$E69      )*100))</f>
        <v>67.418684534158857</v>
      </c>
      <c r="U72" s="65">
        <f>IF($E69   =0,0,($Q69   /$E69 )*100)</f>
        <v>0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35759000</v>
      </c>
      <c r="C73" s="104">
        <f>SUM(C9:C14,C17:C23,C26:C29,C32,C35:C39,C42:C52,C55:C58,C61:C65,C69:C70)</f>
        <v>6967000</v>
      </c>
      <c r="D73" s="104"/>
      <c r="E73" s="104">
        <f>$B73      +$C73      +$D73</f>
        <v>42726000</v>
      </c>
      <c r="F73" s="105">
        <f t="shared" ref="F73:O73" si="46">SUM(F9:F14,F17:F23,F26:F29,F32,F35:F39,F42:F52,F55:F58,F61:F65,F69:F70)</f>
        <v>42726000</v>
      </c>
      <c r="G73" s="106">
        <f t="shared" si="46"/>
        <v>32981000</v>
      </c>
      <c r="H73" s="105">
        <f t="shared" si="46"/>
        <v>1553000</v>
      </c>
      <c r="I73" s="106">
        <f t="shared" si="46"/>
        <v>0</v>
      </c>
      <c r="J73" s="105">
        <f t="shared" si="46"/>
        <v>13432000</v>
      </c>
      <c r="K73" s="106">
        <f t="shared" si="46"/>
        <v>190631</v>
      </c>
      <c r="L73" s="105">
        <f t="shared" si="46"/>
        <v>3209000</v>
      </c>
      <c r="M73" s="106">
        <f t="shared" si="46"/>
        <v>1173032</v>
      </c>
      <c r="N73" s="105">
        <f t="shared" si="46"/>
        <v>0</v>
      </c>
      <c r="O73" s="106">
        <f t="shared" si="46"/>
        <v>0</v>
      </c>
      <c r="P73" s="105">
        <f>$H73      +$J73      +$L73      +$N73</f>
        <v>18194000</v>
      </c>
      <c r="Q73" s="106">
        <f>$I73      +$K73      +$M73      +$O73</f>
        <v>1363663</v>
      </c>
      <c r="R73" s="61">
        <f>IF(($J73      =0),0,((($L73      -$J73      )/$J73      )*100))</f>
        <v>-76.109291244788565</v>
      </c>
      <c r="S73" s="62">
        <f>IF(($K73      =0),0,((($M73      -$K73      )/$K73      )*100))</f>
        <v>515.34168104872765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55.165095054728475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4.1346927018586461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7yeita2i4mVXvnL1HlebZ1koxSMtmpQsoX94SvWDHUOgE05VA5vk0YWKHRkRaR22WsQAVyXOIOola4bzzTYS4w==" saltValue="u0tzcQ08eDWT8SQ4ba34b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2750000</v>
      </c>
      <c r="C10" s="92"/>
      <c r="D10" s="92"/>
      <c r="E10" s="92">
        <f t="shared" ref="E10:E15" si="0">$B10      +$C10      +$D10</f>
        <v>2750000</v>
      </c>
      <c r="F10" s="93">
        <v>2750000</v>
      </c>
      <c r="G10" s="94">
        <v>2750000</v>
      </c>
      <c r="H10" s="93">
        <v>323000</v>
      </c>
      <c r="I10" s="94">
        <v>263438</v>
      </c>
      <c r="J10" s="93">
        <v>54000</v>
      </c>
      <c r="K10" s="94"/>
      <c r="L10" s="93">
        <v>1013000</v>
      </c>
      <c r="M10" s="94"/>
      <c r="N10" s="93"/>
      <c r="O10" s="94"/>
      <c r="P10" s="93">
        <f t="shared" ref="P10:P15" si="1">$H10      +$J10      +$L10      +$N10</f>
        <v>1390000</v>
      </c>
      <c r="Q10" s="94">
        <f t="shared" ref="Q10:Q15" si="2">$I10      +$K10      +$M10      +$O10</f>
        <v>263438</v>
      </c>
      <c r="R10" s="48">
        <f t="shared" ref="R10:R15" si="3">IF(($J10      =0),0,((($L10      -$J10      )/$J10      )*100))</f>
        <v>1775.9259259259259</v>
      </c>
      <c r="S10" s="49">
        <f t="shared" ref="S10:S15" si="4">IF(($K10      =0),0,((($M10      -$K10      )/$K10      )*100))</f>
        <v>0</v>
      </c>
      <c r="T10" s="48">
        <f t="shared" ref="T10:T14" si="5">IF(($E10      =0),0,(($P10      /$E10      )*100))</f>
        <v>50.545454545454547</v>
      </c>
      <c r="U10" s="50">
        <f t="shared" ref="U10:U14" si="6">IF(($E10      =0),0,(($Q10      /$E10      )*100))</f>
        <v>9.5795636363636358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2750000</v>
      </c>
      <c r="C15" s="95">
        <f>SUM(C9:C14)</f>
        <v>0</v>
      </c>
      <c r="D15" s="95"/>
      <c r="E15" s="95">
        <f t="shared" si="0"/>
        <v>2750000</v>
      </c>
      <c r="F15" s="96">
        <f t="shared" ref="F15:O15" si="7">SUM(F9:F14)</f>
        <v>2750000</v>
      </c>
      <c r="G15" s="97">
        <f t="shared" si="7"/>
        <v>2750000</v>
      </c>
      <c r="H15" s="96">
        <f t="shared" si="7"/>
        <v>323000</v>
      </c>
      <c r="I15" s="97">
        <f t="shared" si="7"/>
        <v>263438</v>
      </c>
      <c r="J15" s="96">
        <f t="shared" si="7"/>
        <v>54000</v>
      </c>
      <c r="K15" s="97">
        <f t="shared" si="7"/>
        <v>0</v>
      </c>
      <c r="L15" s="96">
        <f t="shared" si="7"/>
        <v>1013000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1390000</v>
      </c>
      <c r="Q15" s="97">
        <f t="shared" si="2"/>
        <v>263438</v>
      </c>
      <c r="R15" s="52">
        <f t="shared" si="3"/>
        <v>1775.9259259259259</v>
      </c>
      <c r="S15" s="53">
        <f t="shared" si="4"/>
        <v>0</v>
      </c>
      <c r="T15" s="52">
        <f>IF((SUM($E9:$E13))=0,0,(P15/(SUM($E9:$E13))*100))</f>
        <v>50.545454545454547</v>
      </c>
      <c r="U15" s="54">
        <f>IF((SUM($E9:$E13))=0,0,(Q15/(SUM($E9:$E13))*100))</f>
        <v>9.5795636363636358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1000000</v>
      </c>
      <c r="C19" s="92"/>
      <c r="D19" s="92"/>
      <c r="E19" s="92">
        <f t="shared" si="8"/>
        <v>1000000</v>
      </c>
      <c r="F19" s="93">
        <v>1000000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30000000</v>
      </c>
      <c r="D21" s="92"/>
      <c r="E21" s="92">
        <f t="shared" si="8"/>
        <v>30000000</v>
      </c>
      <c r="F21" s="93">
        <v>30000000</v>
      </c>
      <c r="G21" s="94">
        <v>30000000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1000000</v>
      </c>
      <c r="C24" s="95">
        <f>SUM(C17:C23)</f>
        <v>30000000</v>
      </c>
      <c r="D24" s="95"/>
      <c r="E24" s="95">
        <f t="shared" si="8"/>
        <v>31000000</v>
      </c>
      <c r="F24" s="96">
        <f t="shared" ref="F24:O24" si="15">SUM(F17:F23)</f>
        <v>31000000</v>
      </c>
      <c r="G24" s="97">
        <f t="shared" si="15"/>
        <v>30000000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2370000</v>
      </c>
      <c r="C29" s="92"/>
      <c r="D29" s="92"/>
      <c r="E29" s="92">
        <f>$B29      +$C29      +$D29</f>
        <v>2370000</v>
      </c>
      <c r="F29" s="93">
        <v>2370000</v>
      </c>
      <c r="G29" s="94">
        <v>2370000</v>
      </c>
      <c r="H29" s="93">
        <v>407000</v>
      </c>
      <c r="I29" s="94">
        <v>300393</v>
      </c>
      <c r="J29" s="93">
        <v>285000</v>
      </c>
      <c r="K29" s="94">
        <v>260771</v>
      </c>
      <c r="L29" s="93">
        <v>290000</v>
      </c>
      <c r="M29" s="94"/>
      <c r="N29" s="93"/>
      <c r="O29" s="94"/>
      <c r="P29" s="93">
        <f>$H29      +$J29      +$L29      +$N29</f>
        <v>982000</v>
      </c>
      <c r="Q29" s="94">
        <f>$I29      +$K29      +$M29      +$O29</f>
        <v>561164</v>
      </c>
      <c r="R29" s="48">
        <f>IF(($J29      =0),0,((($L29      -$J29      )/$J29      )*100))</f>
        <v>1.7543859649122806</v>
      </c>
      <c r="S29" s="49">
        <f>IF(($K29      =0),0,((($M29      -$K29      )/$K29      )*100))</f>
        <v>-100</v>
      </c>
      <c r="T29" s="48">
        <f>IF(($E29      =0),0,(($P29      /$E29      )*100))</f>
        <v>41.434599156118146</v>
      </c>
      <c r="U29" s="50">
        <f>IF(($E29      =0),0,(($Q29      /$E29      )*100))</f>
        <v>23.677805907172996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2370000</v>
      </c>
      <c r="C30" s="95">
        <f>SUM(C26:C29)</f>
        <v>0</v>
      </c>
      <c r="D30" s="95"/>
      <c r="E30" s="95">
        <f>$B30      +$C30      +$D30</f>
        <v>2370000</v>
      </c>
      <c r="F30" s="96">
        <f t="shared" ref="F30:O30" si="16">SUM(F26:F29)</f>
        <v>2370000</v>
      </c>
      <c r="G30" s="97">
        <f t="shared" si="16"/>
        <v>2370000</v>
      </c>
      <c r="H30" s="96">
        <f t="shared" si="16"/>
        <v>407000</v>
      </c>
      <c r="I30" s="97">
        <f t="shared" si="16"/>
        <v>300393</v>
      </c>
      <c r="J30" s="96">
        <f t="shared" si="16"/>
        <v>285000</v>
      </c>
      <c r="K30" s="97">
        <f t="shared" si="16"/>
        <v>260771</v>
      </c>
      <c r="L30" s="96">
        <f t="shared" si="16"/>
        <v>290000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982000</v>
      </c>
      <c r="Q30" s="97">
        <f>$I30      +$K30      +$M30      +$O30</f>
        <v>561164</v>
      </c>
      <c r="R30" s="52">
        <f>IF(($J30      =0),0,((($L30      -$J30      )/$J30      )*100))</f>
        <v>1.7543859649122806</v>
      </c>
      <c r="S30" s="53">
        <f>IF(($K30      =0),0,((($M30      -$K30      )/$K30      )*100))</f>
        <v>-100</v>
      </c>
      <c r="T30" s="52">
        <f>IF($E30   =0,0,($P30   /$E30   )*100)</f>
        <v>41.434599156118146</v>
      </c>
      <c r="U30" s="54">
        <f>IF($E30   =0,0,($Q30   /$E30   )*100)</f>
        <v>23.677805907172996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2901000</v>
      </c>
      <c r="C32" s="92"/>
      <c r="D32" s="92"/>
      <c r="E32" s="92">
        <f>$B32      +$C32      +$D32</f>
        <v>2901000</v>
      </c>
      <c r="F32" s="93">
        <v>2901000</v>
      </c>
      <c r="G32" s="94">
        <v>2901000</v>
      </c>
      <c r="H32" s="93">
        <v>966000</v>
      </c>
      <c r="I32" s="94">
        <v>735832</v>
      </c>
      <c r="J32" s="93">
        <v>1065000</v>
      </c>
      <c r="K32" s="94"/>
      <c r="L32" s="93">
        <v>550000</v>
      </c>
      <c r="M32" s="94"/>
      <c r="N32" s="93"/>
      <c r="O32" s="94"/>
      <c r="P32" s="93">
        <f>$H32      +$J32      +$L32      +$N32</f>
        <v>2581000</v>
      </c>
      <c r="Q32" s="94">
        <f>$I32      +$K32      +$M32      +$O32</f>
        <v>735832</v>
      </c>
      <c r="R32" s="48">
        <f>IF(($J32      =0),0,((($L32      -$J32      )/$J32      )*100))</f>
        <v>-48.356807511737088</v>
      </c>
      <c r="S32" s="49">
        <f>IF(($K32      =0),0,((($M32      -$K32      )/$K32      )*100))</f>
        <v>0</v>
      </c>
      <c r="T32" s="48">
        <f>IF(($E32      =0),0,(($P32      /$E32      )*100))</f>
        <v>88.969320923819367</v>
      </c>
      <c r="U32" s="50">
        <f>IF(($E32      =0),0,(($Q32      /$E32      )*100))</f>
        <v>25.364770768700453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2901000</v>
      </c>
      <c r="C33" s="95">
        <f>C32</f>
        <v>0</v>
      </c>
      <c r="D33" s="95"/>
      <c r="E33" s="95">
        <f>$B33      +$C33      +$D33</f>
        <v>2901000</v>
      </c>
      <c r="F33" s="96">
        <f t="shared" ref="F33:O33" si="17">F32</f>
        <v>2901000</v>
      </c>
      <c r="G33" s="97">
        <f t="shared" si="17"/>
        <v>2901000</v>
      </c>
      <c r="H33" s="96">
        <f t="shared" si="17"/>
        <v>966000</v>
      </c>
      <c r="I33" s="97">
        <f t="shared" si="17"/>
        <v>735832</v>
      </c>
      <c r="J33" s="96">
        <f t="shared" si="17"/>
        <v>1065000</v>
      </c>
      <c r="K33" s="97">
        <f t="shared" si="17"/>
        <v>0</v>
      </c>
      <c r="L33" s="96">
        <f t="shared" si="17"/>
        <v>550000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2581000</v>
      </c>
      <c r="Q33" s="97">
        <f>$I33      +$K33      +$M33      +$O33</f>
        <v>735832</v>
      </c>
      <c r="R33" s="52">
        <f>IF(($J33      =0),0,((($L33      -$J33      )/$J33      )*100))</f>
        <v>-48.356807511737088</v>
      </c>
      <c r="S33" s="53">
        <f>IF(($K33      =0),0,((($M33      -$K33      )/$K33      )*100))</f>
        <v>0</v>
      </c>
      <c r="T33" s="52">
        <f>IF($E33   =0,0,($P33   /$E33   )*100)</f>
        <v>88.969320923819367</v>
      </c>
      <c r="U33" s="54">
        <f>IF($E33   =0,0,($Q33   /$E33   )*100)</f>
        <v>25.364770768700453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50000000</v>
      </c>
      <c r="C51" s="92">
        <v>-3400000</v>
      </c>
      <c r="D51" s="92"/>
      <c r="E51" s="92">
        <f t="shared" si="26"/>
        <v>46600000</v>
      </c>
      <c r="F51" s="93">
        <v>46600000</v>
      </c>
      <c r="G51" s="94">
        <v>46600000</v>
      </c>
      <c r="H51" s="93">
        <v>3222000</v>
      </c>
      <c r="I51" s="94">
        <v>5491037</v>
      </c>
      <c r="J51" s="93">
        <v>12963000</v>
      </c>
      <c r="K51" s="94"/>
      <c r="L51" s="93">
        <v>24180000</v>
      </c>
      <c r="M51" s="94"/>
      <c r="N51" s="93"/>
      <c r="O51" s="94"/>
      <c r="P51" s="93">
        <f t="shared" si="27"/>
        <v>40365000</v>
      </c>
      <c r="Q51" s="94">
        <f t="shared" si="28"/>
        <v>5491037</v>
      </c>
      <c r="R51" s="48">
        <f t="shared" si="29"/>
        <v>86.530895626012494</v>
      </c>
      <c r="S51" s="49">
        <f t="shared" si="30"/>
        <v>0</v>
      </c>
      <c r="T51" s="48">
        <f t="shared" si="31"/>
        <v>86.62017167381974</v>
      </c>
      <c r="U51" s="50">
        <f t="shared" si="32"/>
        <v>11.783341201716738</v>
      </c>
      <c r="V51" s="93">
        <v>6778000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50000000</v>
      </c>
      <c r="C53" s="95">
        <f>SUM(C42:C52)</f>
        <v>-3400000</v>
      </c>
      <c r="D53" s="95"/>
      <c r="E53" s="95">
        <f t="shared" si="26"/>
        <v>46600000</v>
      </c>
      <c r="F53" s="96">
        <f t="shared" ref="F53:O53" si="33">SUM(F42:F52)</f>
        <v>46600000</v>
      </c>
      <c r="G53" s="97">
        <f t="shared" si="33"/>
        <v>46600000</v>
      </c>
      <c r="H53" s="96">
        <f t="shared" si="33"/>
        <v>3222000</v>
      </c>
      <c r="I53" s="97">
        <f t="shared" si="33"/>
        <v>5491037</v>
      </c>
      <c r="J53" s="96">
        <f t="shared" si="33"/>
        <v>12963000</v>
      </c>
      <c r="K53" s="97">
        <f t="shared" si="33"/>
        <v>0</v>
      </c>
      <c r="L53" s="96">
        <f t="shared" si="33"/>
        <v>24180000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40365000</v>
      </c>
      <c r="Q53" s="97">
        <f t="shared" si="28"/>
        <v>5491037</v>
      </c>
      <c r="R53" s="52">
        <f t="shared" si="29"/>
        <v>86.530895626012494</v>
      </c>
      <c r="S53" s="53">
        <f t="shared" si="30"/>
        <v>0</v>
      </c>
      <c r="T53" s="52">
        <f>IF((+$E43+$E45+$E47+$E48+$E51) =0,0,(P53   /(+$E43+$E45+$E47+$E48+$E51) )*100)</f>
        <v>86.62017167381974</v>
      </c>
      <c r="U53" s="54">
        <f>IF((+$E43+$E45+$E47+$E48+$E51) =0,0,(Q53   /(+$E43+$E45+$E47+$E48+$E51) )*100)</f>
        <v>11.783341201716738</v>
      </c>
      <c r="V53" s="96">
        <f>SUM(V42:V52)</f>
        <v>6778000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59021000</v>
      </c>
      <c r="C67" s="104">
        <f>SUM(C9:C14,C17:C23,C26:C29,C32,C35:C39,C42:C52,C55:C58,C61:C65)</f>
        <v>26600000</v>
      </c>
      <c r="D67" s="104"/>
      <c r="E67" s="104">
        <f t="shared" si="35"/>
        <v>85621000</v>
      </c>
      <c r="F67" s="105">
        <f t="shared" ref="F67:O67" si="43">SUM(F9:F14,F17:F23,F26:F29,F32,F35:F39,F42:F52,F55:F58,F61:F65)</f>
        <v>85621000</v>
      </c>
      <c r="G67" s="106">
        <f t="shared" si="43"/>
        <v>84621000</v>
      </c>
      <c r="H67" s="105">
        <f t="shared" si="43"/>
        <v>4918000</v>
      </c>
      <c r="I67" s="106">
        <f t="shared" si="43"/>
        <v>6790700</v>
      </c>
      <c r="J67" s="105">
        <f t="shared" si="43"/>
        <v>14367000</v>
      </c>
      <c r="K67" s="106">
        <f t="shared" si="43"/>
        <v>260771</v>
      </c>
      <c r="L67" s="105">
        <f t="shared" si="43"/>
        <v>26033000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45318000</v>
      </c>
      <c r="Q67" s="106">
        <f t="shared" si="37"/>
        <v>7051471</v>
      </c>
      <c r="R67" s="61">
        <f t="shared" si="38"/>
        <v>81.199972158418603</v>
      </c>
      <c r="S67" s="62">
        <f t="shared" si="39"/>
        <v>-100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53.554082319991494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8.3330036279410553</v>
      </c>
      <c r="V67" s="105">
        <f>SUM(V9:V14,V17:V23,V26:V29,V32,V35:V39,V42:V52,V55:V58,V61:V65)</f>
        <v>6778000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48572000</v>
      </c>
      <c r="C69" s="92">
        <v>-3249000</v>
      </c>
      <c r="D69" s="92"/>
      <c r="E69" s="92">
        <f>$B69      +$C69      +$D69</f>
        <v>45323000</v>
      </c>
      <c r="F69" s="93">
        <v>45323000</v>
      </c>
      <c r="G69" s="94">
        <v>45323000</v>
      </c>
      <c r="H69" s="93">
        <v>937000</v>
      </c>
      <c r="I69" s="94">
        <v>1696439</v>
      </c>
      <c r="J69" s="93">
        <v>15597000</v>
      </c>
      <c r="K69" s="94"/>
      <c r="L69" s="93">
        <v>22347000</v>
      </c>
      <c r="M69" s="94"/>
      <c r="N69" s="93"/>
      <c r="O69" s="94"/>
      <c r="P69" s="93">
        <f>$H69      +$J69      +$L69      +$N69</f>
        <v>38881000</v>
      </c>
      <c r="Q69" s="94">
        <f>$I69      +$K69      +$M69      +$O69</f>
        <v>1696439</v>
      </c>
      <c r="R69" s="48">
        <f>IF(($J69      =0),0,((($L69      -$J69      )/$J69      )*100))</f>
        <v>43.277553375649163</v>
      </c>
      <c r="S69" s="49">
        <f>IF(($K69      =0),0,((($M69      -$K69      )/$K69      )*100))</f>
        <v>0</v>
      </c>
      <c r="T69" s="48">
        <f>IF(($E69      =0),0,(($P69      /$E69      )*100))</f>
        <v>85.786466032698627</v>
      </c>
      <c r="U69" s="50">
        <f>IF(($E69      =0),0,(($Q69      /$E69      )*100))</f>
        <v>3.7429980363171014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48572000</v>
      </c>
      <c r="C71" s="101">
        <f>SUM(C69:C70)</f>
        <v>-3249000</v>
      </c>
      <c r="D71" s="101"/>
      <c r="E71" s="101">
        <f>$B71      +$C71      +$D71</f>
        <v>45323000</v>
      </c>
      <c r="F71" s="102">
        <f t="shared" ref="F71:O71" si="44">SUM(F69:F70)</f>
        <v>45323000</v>
      </c>
      <c r="G71" s="103">
        <f t="shared" si="44"/>
        <v>45323000</v>
      </c>
      <c r="H71" s="102">
        <f t="shared" si="44"/>
        <v>937000</v>
      </c>
      <c r="I71" s="103">
        <f t="shared" si="44"/>
        <v>1696439</v>
      </c>
      <c r="J71" s="102">
        <f t="shared" si="44"/>
        <v>15597000</v>
      </c>
      <c r="K71" s="103">
        <f t="shared" si="44"/>
        <v>0</v>
      </c>
      <c r="L71" s="102">
        <f t="shared" si="44"/>
        <v>22347000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38881000</v>
      </c>
      <c r="Q71" s="103">
        <f>$I71      +$K71      +$M71      +$O71</f>
        <v>1696439</v>
      </c>
      <c r="R71" s="57">
        <f>IF(($J71      =0),0,((($L71      -$J71      )/$J71      )*100))</f>
        <v>43.277553375649163</v>
      </c>
      <c r="S71" s="58">
        <f>IF(($K71      =0),0,((($M71      -$K71      )/$K71      )*100))</f>
        <v>0</v>
      </c>
      <c r="T71" s="57">
        <f>IF(($E69      =0),0,(($P69      /$E69      )*100))</f>
        <v>85.786466032698627</v>
      </c>
      <c r="U71" s="59">
        <f>IF($E69   =0,0,($Q69   /$E69 )*100)</f>
        <v>3.7429980363171014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48572000</v>
      </c>
      <c r="C72" s="104">
        <f>SUM(C69:C70)</f>
        <v>-3249000</v>
      </c>
      <c r="D72" s="104"/>
      <c r="E72" s="104">
        <f>$B72      +$C72      +$D72</f>
        <v>45323000</v>
      </c>
      <c r="F72" s="105">
        <f t="shared" ref="F72:O72" si="45">SUM(F69:F70)</f>
        <v>45323000</v>
      </c>
      <c r="G72" s="106">
        <f t="shared" si="45"/>
        <v>45323000</v>
      </c>
      <c r="H72" s="105">
        <f t="shared" si="45"/>
        <v>937000</v>
      </c>
      <c r="I72" s="106">
        <f t="shared" si="45"/>
        <v>1696439</v>
      </c>
      <c r="J72" s="105">
        <f t="shared" si="45"/>
        <v>15597000</v>
      </c>
      <c r="K72" s="106">
        <f t="shared" si="45"/>
        <v>0</v>
      </c>
      <c r="L72" s="105">
        <f t="shared" si="45"/>
        <v>22347000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38881000</v>
      </c>
      <c r="Q72" s="106">
        <f>$I72      +$K72      +$M72      +$O72</f>
        <v>1696439</v>
      </c>
      <c r="R72" s="61">
        <f>IF(($J72      =0),0,((($L72      -$J72      )/$J72      )*100))</f>
        <v>43.277553375649163</v>
      </c>
      <c r="S72" s="62">
        <f>IF(($K72      =0),0,((($M72      -$K72      )/$K72      )*100))</f>
        <v>0</v>
      </c>
      <c r="T72" s="61">
        <f>IF(($E69      =0),0,(($P69      /$E69      )*100))</f>
        <v>85.786466032698627</v>
      </c>
      <c r="U72" s="65">
        <f>IF($E69   =0,0,($Q69   /$E69 )*100)</f>
        <v>3.7429980363171014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107593000</v>
      </c>
      <c r="C73" s="104">
        <f>SUM(C9:C14,C17:C23,C26:C29,C32,C35:C39,C42:C52,C55:C58,C61:C65,C69:C70)</f>
        <v>23351000</v>
      </c>
      <c r="D73" s="104"/>
      <c r="E73" s="104">
        <f>$B73      +$C73      +$D73</f>
        <v>130944000</v>
      </c>
      <c r="F73" s="105">
        <f t="shared" ref="F73:O73" si="46">SUM(F9:F14,F17:F23,F26:F29,F32,F35:F39,F42:F52,F55:F58,F61:F65,F69:F70)</f>
        <v>130944000</v>
      </c>
      <c r="G73" s="106">
        <f t="shared" si="46"/>
        <v>129944000</v>
      </c>
      <c r="H73" s="105">
        <f t="shared" si="46"/>
        <v>5855000</v>
      </c>
      <c r="I73" s="106">
        <f t="shared" si="46"/>
        <v>8487139</v>
      </c>
      <c r="J73" s="105">
        <f t="shared" si="46"/>
        <v>29964000</v>
      </c>
      <c r="K73" s="106">
        <f t="shared" si="46"/>
        <v>260771</v>
      </c>
      <c r="L73" s="105">
        <f t="shared" si="46"/>
        <v>48380000</v>
      </c>
      <c r="M73" s="106">
        <f t="shared" si="46"/>
        <v>0</v>
      </c>
      <c r="N73" s="105">
        <f t="shared" si="46"/>
        <v>0</v>
      </c>
      <c r="O73" s="106">
        <f t="shared" si="46"/>
        <v>0</v>
      </c>
      <c r="P73" s="105">
        <f>$H73      +$J73      +$L73      +$N73</f>
        <v>84199000</v>
      </c>
      <c r="Q73" s="106">
        <f>$I73      +$K73      +$M73      +$O73</f>
        <v>8747910</v>
      </c>
      <c r="R73" s="61">
        <f>IF(($J73      =0),0,((($L73      -$J73      )/$J73      )*100))</f>
        <v>61.460419169670267</v>
      </c>
      <c r="S73" s="62">
        <f>IF(($K73      =0),0,((($M73      -$K73      )/$K73      )*100))</f>
        <v>-100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64.79637382256972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6.7320615034168574</v>
      </c>
      <c r="V73" s="105">
        <f>SUM(V9:V14,V17:V23,V26:V29,V32,V35:V39,V42:V52,V55:V58,V61:V65,V69:V70)</f>
        <v>6778000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tH3WCw6cYyajeljGe7JBSQZnTeq3NOmLr9g2jborOYuc67fPRUztow57ZTQtt3QHP+R6jHYiY73ZRISte9IimQ==" saltValue="Hv1xPRnz2RHQbaoPCiia0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98000</v>
      </c>
      <c r="I10" s="94">
        <v>1846796</v>
      </c>
      <c r="J10" s="93">
        <v>507000</v>
      </c>
      <c r="K10" s="94">
        <v>510356</v>
      </c>
      <c r="L10" s="93">
        <v>182000</v>
      </c>
      <c r="M10" s="94">
        <v>181536</v>
      </c>
      <c r="N10" s="93"/>
      <c r="O10" s="94"/>
      <c r="P10" s="93">
        <f t="shared" ref="P10:P15" si="1">$H10      +$J10      +$L10      +$N10</f>
        <v>787000</v>
      </c>
      <c r="Q10" s="94">
        <f t="shared" ref="Q10:Q15" si="2">$I10      +$K10      +$M10      +$O10</f>
        <v>2538688</v>
      </c>
      <c r="R10" s="48">
        <f t="shared" ref="R10:R15" si="3">IF(($J10      =0),0,((($L10      -$J10      )/$J10      )*100))</f>
        <v>-64.102564102564102</v>
      </c>
      <c r="S10" s="49">
        <f t="shared" ref="S10:S15" si="4">IF(($K10      =0),0,((($M10      -$K10      )/$K10      )*100))</f>
        <v>-64.429535461520985</v>
      </c>
      <c r="T10" s="48">
        <f t="shared" ref="T10:T14" si="5">IF(($E10      =0),0,(($P10      /$E10      )*100))</f>
        <v>26.233333333333331</v>
      </c>
      <c r="U10" s="50">
        <f t="shared" ref="U10:U14" si="6">IF(($E10      =0),0,(($Q10      /$E10      )*100))</f>
        <v>84.622933333333322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98000</v>
      </c>
      <c r="I15" s="97">
        <f t="shared" si="7"/>
        <v>1846796</v>
      </c>
      <c r="J15" s="96">
        <f t="shared" si="7"/>
        <v>507000</v>
      </c>
      <c r="K15" s="97">
        <f t="shared" si="7"/>
        <v>510356</v>
      </c>
      <c r="L15" s="96">
        <f t="shared" si="7"/>
        <v>182000</v>
      </c>
      <c r="M15" s="97">
        <f t="shared" si="7"/>
        <v>181536</v>
      </c>
      <c r="N15" s="96">
        <f t="shared" si="7"/>
        <v>0</v>
      </c>
      <c r="O15" s="97">
        <f t="shared" si="7"/>
        <v>0</v>
      </c>
      <c r="P15" s="96">
        <f t="shared" si="1"/>
        <v>787000</v>
      </c>
      <c r="Q15" s="97">
        <f t="shared" si="2"/>
        <v>2538688</v>
      </c>
      <c r="R15" s="52">
        <f t="shared" si="3"/>
        <v>-64.102564102564102</v>
      </c>
      <c r="S15" s="53">
        <f t="shared" si="4"/>
        <v>-64.429535461520985</v>
      </c>
      <c r="T15" s="52">
        <f>IF((SUM($E9:$E13))=0,0,(P15/(SUM($E9:$E13))*100))</f>
        <v>26.233333333333331</v>
      </c>
      <c r="U15" s="54">
        <f>IF((SUM($E9:$E13))=0,0,(Q15/(SUM($E9:$E13))*100))</f>
        <v>84.622933333333322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1400000</v>
      </c>
      <c r="D21" s="92"/>
      <c r="E21" s="92">
        <f t="shared" si="8"/>
        <v>1400000</v>
      </c>
      <c r="F21" s="93">
        <v>1400000</v>
      </c>
      <c r="G21" s="94">
        <v>1400000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1400000</v>
      </c>
      <c r="D24" s="95"/>
      <c r="E24" s="95">
        <f t="shared" si="8"/>
        <v>1400000</v>
      </c>
      <c r="F24" s="96">
        <f t="shared" ref="F24:O24" si="15">SUM(F17:F23)</f>
        <v>1400000</v>
      </c>
      <c r="G24" s="97">
        <f t="shared" si="15"/>
        <v>1400000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1638000</v>
      </c>
      <c r="C32" s="92"/>
      <c r="D32" s="92"/>
      <c r="E32" s="92">
        <f>$B32      +$C32      +$D32</f>
        <v>1638000</v>
      </c>
      <c r="F32" s="93">
        <v>1638000</v>
      </c>
      <c r="G32" s="94">
        <v>1638000</v>
      </c>
      <c r="H32" s="93">
        <v>408000</v>
      </c>
      <c r="I32" s="94">
        <v>1311858</v>
      </c>
      <c r="J32" s="93">
        <v>449000</v>
      </c>
      <c r="K32" s="94">
        <v>-2039782</v>
      </c>
      <c r="L32" s="93">
        <v>447000</v>
      </c>
      <c r="M32" s="94">
        <v>1299806</v>
      </c>
      <c r="N32" s="93"/>
      <c r="O32" s="94"/>
      <c r="P32" s="93">
        <f>$H32      +$J32      +$L32      +$N32</f>
        <v>1304000</v>
      </c>
      <c r="Q32" s="94">
        <f>$I32      +$K32      +$M32      +$O32</f>
        <v>571882</v>
      </c>
      <c r="R32" s="48">
        <f>IF(($J32      =0),0,((($L32      -$J32      )/$J32      )*100))</f>
        <v>-0.44543429844097993</v>
      </c>
      <c r="S32" s="49">
        <f>IF(($K32      =0),0,((($M32      -$K32      )/$K32      )*100))</f>
        <v>-163.7227899844199</v>
      </c>
      <c r="T32" s="48">
        <f>IF(($E32      =0),0,(($P32      /$E32      )*100))</f>
        <v>79.609279609279611</v>
      </c>
      <c r="U32" s="50">
        <f>IF(($E32      =0),0,(($Q32      /$E32      )*100))</f>
        <v>34.913431013431016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1638000</v>
      </c>
      <c r="C33" s="95">
        <f>C32</f>
        <v>0</v>
      </c>
      <c r="D33" s="95"/>
      <c r="E33" s="95">
        <f>$B33      +$C33      +$D33</f>
        <v>1638000</v>
      </c>
      <c r="F33" s="96">
        <f t="shared" ref="F33:O33" si="17">F32</f>
        <v>1638000</v>
      </c>
      <c r="G33" s="97">
        <f t="shared" si="17"/>
        <v>1638000</v>
      </c>
      <c r="H33" s="96">
        <f t="shared" si="17"/>
        <v>408000</v>
      </c>
      <c r="I33" s="97">
        <f t="shared" si="17"/>
        <v>1311858</v>
      </c>
      <c r="J33" s="96">
        <f t="shared" si="17"/>
        <v>449000</v>
      </c>
      <c r="K33" s="97">
        <f t="shared" si="17"/>
        <v>-2039782</v>
      </c>
      <c r="L33" s="96">
        <f t="shared" si="17"/>
        <v>447000</v>
      </c>
      <c r="M33" s="97">
        <f t="shared" si="17"/>
        <v>1299806</v>
      </c>
      <c r="N33" s="96">
        <f t="shared" si="17"/>
        <v>0</v>
      </c>
      <c r="O33" s="97">
        <f t="shared" si="17"/>
        <v>0</v>
      </c>
      <c r="P33" s="96">
        <f>$H33      +$J33      +$L33      +$N33</f>
        <v>1304000</v>
      </c>
      <c r="Q33" s="97">
        <f>$I33      +$K33      +$M33      +$O33</f>
        <v>571882</v>
      </c>
      <c r="R33" s="52">
        <f>IF(($J33      =0),0,((($L33      -$J33      )/$J33      )*100))</f>
        <v>-0.44543429844097993</v>
      </c>
      <c r="S33" s="53">
        <f>IF(($K33      =0),0,((($M33      -$K33      )/$K33      )*100))</f>
        <v>-163.7227899844199</v>
      </c>
      <c r="T33" s="52">
        <f>IF($E33   =0,0,($P33   /$E33   )*100)</f>
        <v>79.609279609279611</v>
      </c>
      <c r="U33" s="54">
        <f>IF($E33   =0,0,($Q33   /$E33   )*100)</f>
        <v>34.913431013431016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21305000</v>
      </c>
      <c r="C35" s="92">
        <v>-3300000</v>
      </c>
      <c r="D35" s="92"/>
      <c r="E35" s="92">
        <f t="shared" ref="E35:E40" si="18">$B35      +$C35      +$D35</f>
        <v>18005000</v>
      </c>
      <c r="F35" s="93">
        <v>18005000</v>
      </c>
      <c r="G35" s="94">
        <v>18005000</v>
      </c>
      <c r="H35" s="93">
        <v>3632000</v>
      </c>
      <c r="I35" s="94">
        <v>2240901</v>
      </c>
      <c r="J35" s="93">
        <v>6564000</v>
      </c>
      <c r="K35" s="94">
        <v>4407014</v>
      </c>
      <c r="L35" s="93">
        <v>1628000</v>
      </c>
      <c r="M35" s="94">
        <v>10523942</v>
      </c>
      <c r="N35" s="93"/>
      <c r="O35" s="94"/>
      <c r="P35" s="93">
        <f t="shared" ref="P35:P40" si="19">$H35      +$J35      +$L35      +$N35</f>
        <v>11824000</v>
      </c>
      <c r="Q35" s="94">
        <f t="shared" ref="Q35:Q40" si="20">$I35      +$K35      +$M35      +$O35</f>
        <v>17171857</v>
      </c>
      <c r="R35" s="48">
        <f t="shared" ref="R35:R40" si="21">IF(($J35      =0),0,((($L35      -$J35      )/$J35      )*100))</f>
        <v>-75.198049969530771</v>
      </c>
      <c r="S35" s="49">
        <f t="shared" ref="S35:S40" si="22">IF(($K35      =0),0,((($M35      -$K35      )/$K35      )*100))</f>
        <v>138.799831359737</v>
      </c>
      <c r="T35" s="48">
        <f t="shared" ref="T35:T39" si="23">IF(($E35      =0),0,(($P35      /$E35      )*100))</f>
        <v>65.670647042488199</v>
      </c>
      <c r="U35" s="50">
        <f t="shared" ref="U35:U39" si="24">IF(($E35      =0),0,(($Q35      /$E35      )*100))</f>
        <v>95.372713135240204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2382000</v>
      </c>
      <c r="C36" s="92">
        <v>-2382000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23687000</v>
      </c>
      <c r="C40" s="95">
        <f>SUM(C35:C39)</f>
        <v>-5682000</v>
      </c>
      <c r="D40" s="95"/>
      <c r="E40" s="95">
        <f t="shared" si="18"/>
        <v>18005000</v>
      </c>
      <c r="F40" s="96">
        <f t="shared" ref="F40:O40" si="25">SUM(F35:F39)</f>
        <v>18005000</v>
      </c>
      <c r="G40" s="97">
        <f t="shared" si="25"/>
        <v>18005000</v>
      </c>
      <c r="H40" s="96">
        <f t="shared" si="25"/>
        <v>3632000</v>
      </c>
      <c r="I40" s="97">
        <f t="shared" si="25"/>
        <v>2240901</v>
      </c>
      <c r="J40" s="96">
        <f t="shared" si="25"/>
        <v>6564000</v>
      </c>
      <c r="K40" s="97">
        <f t="shared" si="25"/>
        <v>4407014</v>
      </c>
      <c r="L40" s="96">
        <f t="shared" si="25"/>
        <v>1628000</v>
      </c>
      <c r="M40" s="97">
        <f t="shared" si="25"/>
        <v>10523942</v>
      </c>
      <c r="N40" s="96">
        <f t="shared" si="25"/>
        <v>0</v>
      </c>
      <c r="O40" s="97">
        <f t="shared" si="25"/>
        <v>0</v>
      </c>
      <c r="P40" s="96">
        <f t="shared" si="19"/>
        <v>11824000</v>
      </c>
      <c r="Q40" s="97">
        <f t="shared" si="20"/>
        <v>17171857</v>
      </c>
      <c r="R40" s="52">
        <f t="shared" si="21"/>
        <v>-75.198049969530771</v>
      </c>
      <c r="S40" s="53">
        <f t="shared" si="22"/>
        <v>138.799831359737</v>
      </c>
      <c r="T40" s="52">
        <f>IF((+$E35+$E38) =0,0,(P40   /(+$E35+$E38) )*100)</f>
        <v>65.670647042488199</v>
      </c>
      <c r="U40" s="54">
        <f>IF((+$E35+$E38) =0,0,(Q40   /(+$E35+$E38) )*100)</f>
        <v>95.372713135240204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28325000</v>
      </c>
      <c r="C67" s="104">
        <f>SUM(C9:C14,C17:C23,C26:C29,C32,C35:C39,C42:C52,C55:C58,C61:C65)</f>
        <v>-4282000</v>
      </c>
      <c r="D67" s="104"/>
      <c r="E67" s="104">
        <f t="shared" si="35"/>
        <v>24043000</v>
      </c>
      <c r="F67" s="105">
        <f t="shared" ref="F67:O67" si="43">SUM(F9:F14,F17:F23,F26:F29,F32,F35:F39,F42:F52,F55:F58,F61:F65)</f>
        <v>24043000</v>
      </c>
      <c r="G67" s="106">
        <f t="shared" si="43"/>
        <v>24043000</v>
      </c>
      <c r="H67" s="105">
        <f t="shared" si="43"/>
        <v>4138000</v>
      </c>
      <c r="I67" s="106">
        <f t="shared" si="43"/>
        <v>5399555</v>
      </c>
      <c r="J67" s="105">
        <f t="shared" si="43"/>
        <v>7520000</v>
      </c>
      <c r="K67" s="106">
        <f t="shared" si="43"/>
        <v>2877588</v>
      </c>
      <c r="L67" s="105">
        <f t="shared" si="43"/>
        <v>2257000</v>
      </c>
      <c r="M67" s="106">
        <f t="shared" si="43"/>
        <v>12005284</v>
      </c>
      <c r="N67" s="105">
        <f t="shared" si="43"/>
        <v>0</v>
      </c>
      <c r="O67" s="106">
        <f t="shared" si="43"/>
        <v>0</v>
      </c>
      <c r="P67" s="105">
        <f t="shared" si="36"/>
        <v>13915000</v>
      </c>
      <c r="Q67" s="106">
        <f t="shared" si="37"/>
        <v>20282427</v>
      </c>
      <c r="R67" s="61">
        <f t="shared" si="38"/>
        <v>-69.986702127659569</v>
      </c>
      <c r="S67" s="62">
        <f t="shared" si="39"/>
        <v>317.19954350657565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57.875473110676701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84.358969346587358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20774000</v>
      </c>
      <c r="C69" s="92">
        <v>-1389000</v>
      </c>
      <c r="D69" s="92"/>
      <c r="E69" s="92">
        <f>$B69      +$C69      +$D69</f>
        <v>19385000</v>
      </c>
      <c r="F69" s="93">
        <v>19385000</v>
      </c>
      <c r="G69" s="94">
        <v>19385000</v>
      </c>
      <c r="H69" s="93">
        <v>4143000</v>
      </c>
      <c r="I69" s="94">
        <v>3620596</v>
      </c>
      <c r="J69" s="93">
        <v>8646000</v>
      </c>
      <c r="K69" s="94">
        <v>10629413</v>
      </c>
      <c r="L69" s="93">
        <v>5018000</v>
      </c>
      <c r="M69" s="94">
        <v>2731432</v>
      </c>
      <c r="N69" s="93"/>
      <c r="O69" s="94"/>
      <c r="P69" s="93">
        <f>$H69      +$J69      +$L69      +$N69</f>
        <v>17807000</v>
      </c>
      <c r="Q69" s="94">
        <f>$I69      +$K69      +$M69      +$O69</f>
        <v>16981441</v>
      </c>
      <c r="R69" s="48">
        <f>IF(($J69      =0),0,((($L69      -$J69      )/$J69      )*100))</f>
        <v>-41.961600740226693</v>
      </c>
      <c r="S69" s="49">
        <f>IF(($K69      =0),0,((($M69      -$K69      )/$K69      )*100))</f>
        <v>-74.303077695823845</v>
      </c>
      <c r="T69" s="48">
        <f>IF(($E69      =0),0,(($P69      /$E69      )*100))</f>
        <v>91.8596853237039</v>
      </c>
      <c r="U69" s="50">
        <f>IF(($E69      =0),0,(($Q69      /$E69      )*100))</f>
        <v>87.600933711632706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20774000</v>
      </c>
      <c r="C71" s="101">
        <f>SUM(C69:C70)</f>
        <v>-1389000</v>
      </c>
      <c r="D71" s="101"/>
      <c r="E71" s="101">
        <f>$B71      +$C71      +$D71</f>
        <v>19385000</v>
      </c>
      <c r="F71" s="102">
        <f t="shared" ref="F71:O71" si="44">SUM(F69:F70)</f>
        <v>19385000</v>
      </c>
      <c r="G71" s="103">
        <f t="shared" si="44"/>
        <v>19385000</v>
      </c>
      <c r="H71" s="102">
        <f t="shared" si="44"/>
        <v>4143000</v>
      </c>
      <c r="I71" s="103">
        <f t="shared" si="44"/>
        <v>3620596</v>
      </c>
      <c r="J71" s="102">
        <f t="shared" si="44"/>
        <v>8646000</v>
      </c>
      <c r="K71" s="103">
        <f t="shared" si="44"/>
        <v>10629413</v>
      </c>
      <c r="L71" s="102">
        <f t="shared" si="44"/>
        <v>5018000</v>
      </c>
      <c r="M71" s="103">
        <f t="shared" si="44"/>
        <v>2731432</v>
      </c>
      <c r="N71" s="102">
        <f t="shared" si="44"/>
        <v>0</v>
      </c>
      <c r="O71" s="103">
        <f t="shared" si="44"/>
        <v>0</v>
      </c>
      <c r="P71" s="102">
        <f>$H71      +$J71      +$L71      +$N71</f>
        <v>17807000</v>
      </c>
      <c r="Q71" s="103">
        <f>$I71      +$K71      +$M71      +$O71</f>
        <v>16981441</v>
      </c>
      <c r="R71" s="57">
        <f>IF(($J71      =0),0,((($L71      -$J71      )/$J71      )*100))</f>
        <v>-41.961600740226693</v>
      </c>
      <c r="S71" s="58">
        <f>IF(($K71      =0),0,((($M71      -$K71      )/$K71      )*100))</f>
        <v>-74.303077695823845</v>
      </c>
      <c r="T71" s="57">
        <f>IF(($E69      =0),0,(($P69      /$E69      )*100))</f>
        <v>91.8596853237039</v>
      </c>
      <c r="U71" s="59">
        <f>IF($E69   =0,0,($Q69   /$E69 )*100)</f>
        <v>87.600933711632706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20774000</v>
      </c>
      <c r="C72" s="104">
        <f>SUM(C69:C70)</f>
        <v>-1389000</v>
      </c>
      <c r="D72" s="104"/>
      <c r="E72" s="104">
        <f>$B72      +$C72      +$D72</f>
        <v>19385000</v>
      </c>
      <c r="F72" s="105">
        <f t="shared" ref="F72:O72" si="45">SUM(F69:F70)</f>
        <v>19385000</v>
      </c>
      <c r="G72" s="106">
        <f t="shared" si="45"/>
        <v>19385000</v>
      </c>
      <c r="H72" s="105">
        <f t="shared" si="45"/>
        <v>4143000</v>
      </c>
      <c r="I72" s="106">
        <f t="shared" si="45"/>
        <v>3620596</v>
      </c>
      <c r="J72" s="105">
        <f t="shared" si="45"/>
        <v>8646000</v>
      </c>
      <c r="K72" s="106">
        <f t="shared" si="45"/>
        <v>10629413</v>
      </c>
      <c r="L72" s="105">
        <f t="shared" si="45"/>
        <v>5018000</v>
      </c>
      <c r="M72" s="106">
        <f t="shared" si="45"/>
        <v>2731432</v>
      </c>
      <c r="N72" s="105">
        <f t="shared" si="45"/>
        <v>0</v>
      </c>
      <c r="O72" s="106">
        <f t="shared" si="45"/>
        <v>0</v>
      </c>
      <c r="P72" s="105">
        <f>$H72      +$J72      +$L72      +$N72</f>
        <v>17807000</v>
      </c>
      <c r="Q72" s="106">
        <f>$I72      +$K72      +$M72      +$O72</f>
        <v>16981441</v>
      </c>
      <c r="R72" s="61">
        <f>IF(($J72      =0),0,((($L72      -$J72      )/$J72      )*100))</f>
        <v>-41.961600740226693</v>
      </c>
      <c r="S72" s="62">
        <f>IF(($K72      =0),0,((($M72      -$K72      )/$K72      )*100))</f>
        <v>-74.303077695823845</v>
      </c>
      <c r="T72" s="61">
        <f>IF(($E69      =0),0,(($P69      /$E69      )*100))</f>
        <v>91.8596853237039</v>
      </c>
      <c r="U72" s="65">
        <f>IF($E69   =0,0,($Q69   /$E69 )*100)</f>
        <v>87.600933711632706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49099000</v>
      </c>
      <c r="C73" s="104">
        <f>SUM(C9:C14,C17:C23,C26:C29,C32,C35:C39,C42:C52,C55:C58,C61:C65,C69:C70)</f>
        <v>-5671000</v>
      </c>
      <c r="D73" s="104"/>
      <c r="E73" s="104">
        <f>$B73      +$C73      +$D73</f>
        <v>43428000</v>
      </c>
      <c r="F73" s="105">
        <f t="shared" ref="F73:O73" si="46">SUM(F9:F14,F17:F23,F26:F29,F32,F35:F39,F42:F52,F55:F58,F61:F65,F69:F70)</f>
        <v>43428000</v>
      </c>
      <c r="G73" s="106">
        <f t="shared" si="46"/>
        <v>43428000</v>
      </c>
      <c r="H73" s="105">
        <f t="shared" si="46"/>
        <v>8281000</v>
      </c>
      <c r="I73" s="106">
        <f t="shared" si="46"/>
        <v>9020151</v>
      </c>
      <c r="J73" s="105">
        <f t="shared" si="46"/>
        <v>16166000</v>
      </c>
      <c r="K73" s="106">
        <f t="shared" si="46"/>
        <v>13507001</v>
      </c>
      <c r="L73" s="105">
        <f t="shared" si="46"/>
        <v>7275000</v>
      </c>
      <c r="M73" s="106">
        <f t="shared" si="46"/>
        <v>14736716</v>
      </c>
      <c r="N73" s="105">
        <f t="shared" si="46"/>
        <v>0</v>
      </c>
      <c r="O73" s="106">
        <f t="shared" si="46"/>
        <v>0</v>
      </c>
      <c r="P73" s="105">
        <f>$H73      +$J73      +$L73      +$N73</f>
        <v>31722000</v>
      </c>
      <c r="Q73" s="106">
        <f>$I73      +$K73      +$M73      +$O73</f>
        <v>37263868</v>
      </c>
      <c r="R73" s="61">
        <f>IF(($J73      =0),0,((($L73      -$J73      )/$J73      )*100))</f>
        <v>-54.998144253371272</v>
      </c>
      <c r="S73" s="62">
        <f>IF(($K73      =0),0,((($M73      -$K73      )/$K73      )*100))</f>
        <v>9.1042785885630728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73.045040066316659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85.806088238003127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TiMoxBQws6fEw/Tfcsr/g1aZk5tBXcrrgmpvXwPwuaLzJpEJw9/YG0xhFW0eoboHa111x+dubHz6kJ2nphsv6g==" saltValue="l+zLQM6ZIMLx+N5lAoBaQ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112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667000</v>
      </c>
      <c r="I10" s="94">
        <v>667510</v>
      </c>
      <c r="J10" s="93">
        <v>153000</v>
      </c>
      <c r="K10" s="94">
        <v>151727</v>
      </c>
      <c r="L10" s="93">
        <v>268000</v>
      </c>
      <c r="M10" s="94">
        <v>266778</v>
      </c>
      <c r="N10" s="93"/>
      <c r="O10" s="94"/>
      <c r="P10" s="93">
        <f t="shared" ref="P10:P15" si="1">$H10      +$J10      +$L10      +$N10</f>
        <v>1088000</v>
      </c>
      <c r="Q10" s="94">
        <f t="shared" ref="Q10:Q15" si="2">$I10      +$K10      +$M10      +$O10</f>
        <v>1086015</v>
      </c>
      <c r="R10" s="48">
        <f t="shared" ref="R10:R15" si="3">IF(($J10      =0),0,((($L10      -$J10      )/$J10      )*100))</f>
        <v>75.16339869281046</v>
      </c>
      <c r="S10" s="49">
        <f t="shared" ref="S10:S15" si="4">IF(($K10      =0),0,((($M10      -$K10      )/$K10      )*100))</f>
        <v>75.827637796832477</v>
      </c>
      <c r="T10" s="48">
        <f t="shared" ref="T10:T14" si="5">IF(($E10      =0),0,(($P10      /$E10      )*100))</f>
        <v>55.794871794871796</v>
      </c>
      <c r="U10" s="50">
        <f t="shared" ref="U10:U14" si="6">IF(($E10      =0),0,(($Q10      /$E10      )*100))</f>
        <v>55.693076923076923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667000</v>
      </c>
      <c r="I15" s="97">
        <f t="shared" si="7"/>
        <v>667510</v>
      </c>
      <c r="J15" s="96">
        <f t="shared" si="7"/>
        <v>153000</v>
      </c>
      <c r="K15" s="97">
        <f t="shared" si="7"/>
        <v>151727</v>
      </c>
      <c r="L15" s="96">
        <f t="shared" si="7"/>
        <v>268000</v>
      </c>
      <c r="M15" s="97">
        <f t="shared" si="7"/>
        <v>266778</v>
      </c>
      <c r="N15" s="96">
        <f t="shared" si="7"/>
        <v>0</v>
      </c>
      <c r="O15" s="97">
        <f t="shared" si="7"/>
        <v>0</v>
      </c>
      <c r="P15" s="96">
        <f t="shared" si="1"/>
        <v>1088000</v>
      </c>
      <c r="Q15" s="97">
        <f t="shared" si="2"/>
        <v>1086015</v>
      </c>
      <c r="R15" s="52">
        <f t="shared" si="3"/>
        <v>75.16339869281046</v>
      </c>
      <c r="S15" s="53">
        <f t="shared" si="4"/>
        <v>75.827637796832477</v>
      </c>
      <c r="T15" s="52">
        <f>IF((SUM($E9:$E13))=0,0,(P15/(SUM($E9:$E13))*100))</f>
        <v>55.794871794871796</v>
      </c>
      <c r="U15" s="54">
        <f>IF((SUM($E9:$E13))=0,0,(Q15/(SUM($E9:$E13))*100))</f>
        <v>55.693076923076923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9400000</v>
      </c>
      <c r="D20" s="92"/>
      <c r="E20" s="92">
        <f t="shared" si="8"/>
        <v>9400000</v>
      </c>
      <c r="F20" s="93">
        <v>9400000</v>
      </c>
      <c r="G20" s="94">
        <v>9400000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9400000</v>
      </c>
      <c r="D24" s="95"/>
      <c r="E24" s="95">
        <f t="shared" si="8"/>
        <v>9400000</v>
      </c>
      <c r="F24" s="96">
        <f t="shared" ref="F24:O24" si="15">SUM(F17:F23)</f>
        <v>9400000</v>
      </c>
      <c r="G24" s="97">
        <f t="shared" si="15"/>
        <v>9400000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1401000</v>
      </c>
      <c r="C32" s="92">
        <v>200000</v>
      </c>
      <c r="D32" s="92"/>
      <c r="E32" s="92">
        <f>$B32      +$C32      +$D32</f>
        <v>1601000</v>
      </c>
      <c r="F32" s="93">
        <v>1601000</v>
      </c>
      <c r="G32" s="94">
        <v>1601000</v>
      </c>
      <c r="H32" s="93">
        <v>681000</v>
      </c>
      <c r="I32" s="94">
        <v>351000</v>
      </c>
      <c r="J32" s="93">
        <v>300000</v>
      </c>
      <c r="K32" s="94"/>
      <c r="L32" s="93">
        <v>200000</v>
      </c>
      <c r="M32" s="94">
        <v>1050000</v>
      </c>
      <c r="N32" s="93"/>
      <c r="O32" s="94"/>
      <c r="P32" s="93">
        <f>$H32      +$J32      +$L32      +$N32</f>
        <v>1181000</v>
      </c>
      <c r="Q32" s="94">
        <f>$I32      +$K32      +$M32      +$O32</f>
        <v>1401000</v>
      </c>
      <c r="R32" s="48">
        <f>IF(($J32      =0),0,((($L32      -$J32      )/$J32      )*100))</f>
        <v>-33.333333333333329</v>
      </c>
      <c r="S32" s="49">
        <f>IF(($K32      =0),0,((($M32      -$K32      )/$K32      )*100))</f>
        <v>0</v>
      </c>
      <c r="T32" s="48">
        <f>IF(($E32      =0),0,(($P32      /$E32      )*100))</f>
        <v>73.766396002498439</v>
      </c>
      <c r="U32" s="50">
        <f>IF(($E32      =0),0,(($Q32      /$E32      )*100))</f>
        <v>87.507807620237358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1401000</v>
      </c>
      <c r="C33" s="95">
        <f>C32</f>
        <v>200000</v>
      </c>
      <c r="D33" s="95"/>
      <c r="E33" s="95">
        <f>$B33      +$C33      +$D33</f>
        <v>1601000</v>
      </c>
      <c r="F33" s="96">
        <f t="shared" ref="F33:O33" si="17">F32</f>
        <v>1601000</v>
      </c>
      <c r="G33" s="97">
        <f t="shared" si="17"/>
        <v>1601000</v>
      </c>
      <c r="H33" s="96">
        <f t="shared" si="17"/>
        <v>681000</v>
      </c>
      <c r="I33" s="97">
        <f t="shared" si="17"/>
        <v>351000</v>
      </c>
      <c r="J33" s="96">
        <f t="shared" si="17"/>
        <v>300000</v>
      </c>
      <c r="K33" s="97">
        <f t="shared" si="17"/>
        <v>0</v>
      </c>
      <c r="L33" s="96">
        <f t="shared" si="17"/>
        <v>200000</v>
      </c>
      <c r="M33" s="97">
        <f t="shared" si="17"/>
        <v>1050000</v>
      </c>
      <c r="N33" s="96">
        <f t="shared" si="17"/>
        <v>0</v>
      </c>
      <c r="O33" s="97">
        <f t="shared" si="17"/>
        <v>0</v>
      </c>
      <c r="P33" s="96">
        <f>$H33      +$J33      +$L33      +$N33</f>
        <v>1181000</v>
      </c>
      <c r="Q33" s="97">
        <f>$I33      +$K33      +$M33      +$O33</f>
        <v>1401000</v>
      </c>
      <c r="R33" s="52">
        <f>IF(($J33      =0),0,((($L33      -$J33      )/$J33      )*100))</f>
        <v>-33.333333333333329</v>
      </c>
      <c r="S33" s="53">
        <f>IF(($K33      =0),0,((($M33      -$K33      )/$K33      )*100))</f>
        <v>0</v>
      </c>
      <c r="T33" s="52">
        <f>IF($E33   =0,0,($P33   /$E33   )*100)</f>
        <v>73.766396002498439</v>
      </c>
      <c r="U33" s="54">
        <f>IF($E33   =0,0,($Q33   /$E33   )*100)</f>
        <v>87.507807620237358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815000</v>
      </c>
      <c r="C35" s="92"/>
      <c r="D35" s="92"/>
      <c r="E35" s="92">
        <f t="shared" ref="E35:E40" si="18">$B35      +$C35      +$D35</f>
        <v>815000</v>
      </c>
      <c r="F35" s="93">
        <v>815000</v>
      </c>
      <c r="G35" s="94">
        <v>815000</v>
      </c>
      <c r="H35" s="93"/>
      <c r="I35" s="94"/>
      <c r="J35" s="93">
        <v>2057000</v>
      </c>
      <c r="K35" s="94">
        <v>815000</v>
      </c>
      <c r="L35" s="93">
        <v>1046000</v>
      </c>
      <c r="M35" s="94"/>
      <c r="N35" s="93"/>
      <c r="O35" s="94"/>
      <c r="P35" s="93">
        <f t="shared" ref="P35:P40" si="19">$H35      +$J35      +$L35      +$N35</f>
        <v>3103000</v>
      </c>
      <c r="Q35" s="94">
        <f t="shared" ref="Q35:Q40" si="20">$I35      +$K35      +$M35      +$O35</f>
        <v>815000</v>
      </c>
      <c r="R35" s="48">
        <f t="shared" ref="R35:R40" si="21">IF(($J35      =0),0,((($L35      -$J35      )/$J35      )*100))</f>
        <v>-49.149246475449679</v>
      </c>
      <c r="S35" s="49">
        <f t="shared" ref="S35:S40" si="22">IF(($K35      =0),0,((($M35      -$K35      )/$K35      )*100))</f>
        <v>-100</v>
      </c>
      <c r="T35" s="48">
        <f t="shared" ref="T35:T39" si="23">IF(($E35      =0),0,(($P35      /$E35      )*100))</f>
        <v>380.7361963190184</v>
      </c>
      <c r="U35" s="50">
        <f t="shared" ref="U35:U39" si="24">IF(($E35      =0),0,(($Q35      /$E35      )*100))</f>
        <v>100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48110000</v>
      </c>
      <c r="C36" s="92">
        <v>-23259000</v>
      </c>
      <c r="D36" s="92"/>
      <c r="E36" s="92">
        <f t="shared" si="18"/>
        <v>24851000</v>
      </c>
      <c r="F36" s="93">
        <v>24851000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48925000</v>
      </c>
      <c r="C40" s="95">
        <f>SUM(C35:C39)</f>
        <v>-23259000</v>
      </c>
      <c r="D40" s="95"/>
      <c r="E40" s="95">
        <f t="shared" si="18"/>
        <v>25666000</v>
      </c>
      <c r="F40" s="96">
        <f t="shared" ref="F40:O40" si="25">SUM(F35:F39)</f>
        <v>25666000</v>
      </c>
      <c r="G40" s="97">
        <f t="shared" si="25"/>
        <v>815000</v>
      </c>
      <c r="H40" s="96">
        <f t="shared" si="25"/>
        <v>0</v>
      </c>
      <c r="I40" s="97">
        <f t="shared" si="25"/>
        <v>0</v>
      </c>
      <c r="J40" s="96">
        <f t="shared" si="25"/>
        <v>2057000</v>
      </c>
      <c r="K40" s="97">
        <f t="shared" si="25"/>
        <v>815000</v>
      </c>
      <c r="L40" s="96">
        <f t="shared" si="25"/>
        <v>1046000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3103000</v>
      </c>
      <c r="Q40" s="97">
        <f t="shared" si="20"/>
        <v>815000</v>
      </c>
      <c r="R40" s="52">
        <f t="shared" si="21"/>
        <v>-49.149246475449679</v>
      </c>
      <c r="S40" s="53">
        <f t="shared" si="22"/>
        <v>-100</v>
      </c>
      <c r="T40" s="52">
        <f>IF((+$E35+$E38) =0,0,(P40   /(+$E35+$E38) )*100)</f>
        <v>380.7361963190184</v>
      </c>
      <c r="U40" s="54">
        <f>IF((+$E35+$E38) =0,0,(Q40   /(+$E35+$E38) )*100)</f>
        <v>100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52276000</v>
      </c>
      <c r="C67" s="104">
        <f>SUM(C9:C14,C17:C23,C26:C29,C32,C35:C39,C42:C52,C55:C58,C61:C65)</f>
        <v>-13659000</v>
      </c>
      <c r="D67" s="104"/>
      <c r="E67" s="104">
        <f t="shared" si="35"/>
        <v>38617000</v>
      </c>
      <c r="F67" s="105">
        <f t="shared" ref="F67:O67" si="43">SUM(F9:F14,F17:F23,F26:F29,F32,F35:F39,F42:F52,F55:F58,F61:F65)</f>
        <v>38617000</v>
      </c>
      <c r="G67" s="106">
        <f t="shared" si="43"/>
        <v>13766000</v>
      </c>
      <c r="H67" s="105">
        <f t="shared" si="43"/>
        <v>1348000</v>
      </c>
      <c r="I67" s="106">
        <f t="shared" si="43"/>
        <v>1018510</v>
      </c>
      <c r="J67" s="105">
        <f t="shared" si="43"/>
        <v>2510000</v>
      </c>
      <c r="K67" s="106">
        <f t="shared" si="43"/>
        <v>966727</v>
      </c>
      <c r="L67" s="105">
        <f t="shared" si="43"/>
        <v>1514000</v>
      </c>
      <c r="M67" s="106">
        <f t="shared" si="43"/>
        <v>1316778</v>
      </c>
      <c r="N67" s="105">
        <f t="shared" si="43"/>
        <v>0</v>
      </c>
      <c r="O67" s="106">
        <f t="shared" si="43"/>
        <v>0</v>
      </c>
      <c r="P67" s="105">
        <f t="shared" si="36"/>
        <v>5372000</v>
      </c>
      <c r="Q67" s="106">
        <f t="shared" si="37"/>
        <v>3302015</v>
      </c>
      <c r="R67" s="61">
        <f t="shared" si="38"/>
        <v>-39.681274900398407</v>
      </c>
      <c r="S67" s="62">
        <f t="shared" si="39"/>
        <v>36.209912415811289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39.023681534214731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23.986742699404328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36046000</v>
      </c>
      <c r="C69" s="92">
        <v>1589000</v>
      </c>
      <c r="D69" s="92"/>
      <c r="E69" s="92">
        <f>$B69      +$C69      +$D69</f>
        <v>37635000</v>
      </c>
      <c r="F69" s="93">
        <v>37635000</v>
      </c>
      <c r="G69" s="94">
        <v>37635000</v>
      </c>
      <c r="H69" s="93">
        <v>13300000</v>
      </c>
      <c r="I69" s="94">
        <v>14047924</v>
      </c>
      <c r="J69" s="93">
        <v>13734000</v>
      </c>
      <c r="K69" s="94">
        <v>13469648</v>
      </c>
      <c r="L69" s="93">
        <v>844000</v>
      </c>
      <c r="M69" s="94">
        <v>2051933</v>
      </c>
      <c r="N69" s="93"/>
      <c r="O69" s="94"/>
      <c r="P69" s="93">
        <f>$H69      +$J69      +$L69      +$N69</f>
        <v>27878000</v>
      </c>
      <c r="Q69" s="94">
        <f>$I69      +$K69      +$M69      +$O69</f>
        <v>29569505</v>
      </c>
      <c r="R69" s="48">
        <f>IF(($J69      =0),0,((($L69      -$J69      )/$J69      )*100))</f>
        <v>-93.854667249162659</v>
      </c>
      <c r="S69" s="49">
        <f>IF(($K69      =0),0,((($M69      -$K69      )/$K69      )*100))</f>
        <v>-84.766246304283527</v>
      </c>
      <c r="T69" s="48">
        <f>IF(($E69      =0),0,(($P69      /$E69      )*100))</f>
        <v>74.074664540985779</v>
      </c>
      <c r="U69" s="50">
        <f>IF(($E69      =0),0,(($Q69      /$E69      )*100))</f>
        <v>78.5691643417032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36046000</v>
      </c>
      <c r="C71" s="101">
        <f>SUM(C69:C70)</f>
        <v>1589000</v>
      </c>
      <c r="D71" s="101"/>
      <c r="E71" s="101">
        <f>$B71      +$C71      +$D71</f>
        <v>37635000</v>
      </c>
      <c r="F71" s="102">
        <f t="shared" ref="F71:O71" si="44">SUM(F69:F70)</f>
        <v>37635000</v>
      </c>
      <c r="G71" s="103">
        <f t="shared" si="44"/>
        <v>37635000</v>
      </c>
      <c r="H71" s="102">
        <f t="shared" si="44"/>
        <v>13300000</v>
      </c>
      <c r="I71" s="103">
        <f t="shared" si="44"/>
        <v>14047924</v>
      </c>
      <c r="J71" s="102">
        <f t="shared" si="44"/>
        <v>13734000</v>
      </c>
      <c r="K71" s="103">
        <f t="shared" si="44"/>
        <v>13469648</v>
      </c>
      <c r="L71" s="102">
        <f t="shared" si="44"/>
        <v>844000</v>
      </c>
      <c r="M71" s="103">
        <f t="shared" si="44"/>
        <v>2051933</v>
      </c>
      <c r="N71" s="102">
        <f t="shared" si="44"/>
        <v>0</v>
      </c>
      <c r="O71" s="103">
        <f t="shared" si="44"/>
        <v>0</v>
      </c>
      <c r="P71" s="102">
        <f>$H71      +$J71      +$L71      +$N71</f>
        <v>27878000</v>
      </c>
      <c r="Q71" s="103">
        <f>$I71      +$K71      +$M71      +$O71</f>
        <v>29569505</v>
      </c>
      <c r="R71" s="57">
        <f>IF(($J71      =0),0,((($L71      -$J71      )/$J71      )*100))</f>
        <v>-93.854667249162659</v>
      </c>
      <c r="S71" s="58">
        <f>IF(($K71      =0),0,((($M71      -$K71      )/$K71      )*100))</f>
        <v>-84.766246304283527</v>
      </c>
      <c r="T71" s="57">
        <f>IF(($E69      =0),0,(($P69      /$E69      )*100))</f>
        <v>74.074664540985779</v>
      </c>
      <c r="U71" s="59">
        <f>IF($E69   =0,0,($Q69   /$E69 )*100)</f>
        <v>78.5691643417032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36046000</v>
      </c>
      <c r="C72" s="104">
        <f>SUM(C69:C70)</f>
        <v>1589000</v>
      </c>
      <c r="D72" s="104"/>
      <c r="E72" s="104">
        <f>$B72      +$C72      +$D72</f>
        <v>37635000</v>
      </c>
      <c r="F72" s="105">
        <f t="shared" ref="F72:O72" si="45">SUM(F69:F70)</f>
        <v>37635000</v>
      </c>
      <c r="G72" s="106">
        <f t="shared" si="45"/>
        <v>37635000</v>
      </c>
      <c r="H72" s="105">
        <f t="shared" si="45"/>
        <v>13300000</v>
      </c>
      <c r="I72" s="106">
        <f t="shared" si="45"/>
        <v>14047924</v>
      </c>
      <c r="J72" s="105">
        <f t="shared" si="45"/>
        <v>13734000</v>
      </c>
      <c r="K72" s="106">
        <f t="shared" si="45"/>
        <v>13469648</v>
      </c>
      <c r="L72" s="105">
        <f t="shared" si="45"/>
        <v>844000</v>
      </c>
      <c r="M72" s="106">
        <f t="shared" si="45"/>
        <v>2051933</v>
      </c>
      <c r="N72" s="105">
        <f t="shared" si="45"/>
        <v>0</v>
      </c>
      <c r="O72" s="106">
        <f t="shared" si="45"/>
        <v>0</v>
      </c>
      <c r="P72" s="105">
        <f>$H72      +$J72      +$L72      +$N72</f>
        <v>27878000</v>
      </c>
      <c r="Q72" s="106">
        <f>$I72      +$K72      +$M72      +$O72</f>
        <v>29569505</v>
      </c>
      <c r="R72" s="61">
        <f>IF(($J72      =0),0,((($L72      -$J72      )/$J72      )*100))</f>
        <v>-93.854667249162659</v>
      </c>
      <c r="S72" s="62">
        <f>IF(($K72      =0),0,((($M72      -$K72      )/$K72      )*100))</f>
        <v>-84.766246304283527</v>
      </c>
      <c r="T72" s="61">
        <f>IF(($E69      =0),0,(($P69      /$E69      )*100))</f>
        <v>74.074664540985779</v>
      </c>
      <c r="U72" s="65">
        <f>IF($E69   =0,0,($Q69   /$E69 )*100)</f>
        <v>78.5691643417032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88322000</v>
      </c>
      <c r="C73" s="104">
        <f>SUM(C9:C14,C17:C23,C26:C29,C32,C35:C39,C42:C52,C55:C58,C61:C65,C69:C70)</f>
        <v>-12070000</v>
      </c>
      <c r="D73" s="104"/>
      <c r="E73" s="104">
        <f>$B73      +$C73      +$D73</f>
        <v>76252000</v>
      </c>
      <c r="F73" s="105">
        <f t="shared" ref="F73:O73" si="46">SUM(F9:F14,F17:F23,F26:F29,F32,F35:F39,F42:F52,F55:F58,F61:F65,F69:F70)</f>
        <v>76252000</v>
      </c>
      <c r="G73" s="106">
        <f t="shared" si="46"/>
        <v>51401000</v>
      </c>
      <c r="H73" s="105">
        <f t="shared" si="46"/>
        <v>14648000</v>
      </c>
      <c r="I73" s="106">
        <f t="shared" si="46"/>
        <v>15066434</v>
      </c>
      <c r="J73" s="105">
        <f t="shared" si="46"/>
        <v>16244000</v>
      </c>
      <c r="K73" s="106">
        <f t="shared" si="46"/>
        <v>14436375</v>
      </c>
      <c r="L73" s="105">
        <f t="shared" si="46"/>
        <v>2358000</v>
      </c>
      <c r="M73" s="106">
        <f t="shared" si="46"/>
        <v>3368711</v>
      </c>
      <c r="N73" s="105">
        <f t="shared" si="46"/>
        <v>0</v>
      </c>
      <c r="O73" s="106">
        <f t="shared" si="46"/>
        <v>0</v>
      </c>
      <c r="P73" s="105">
        <f>$H73      +$J73      +$L73      +$N73</f>
        <v>33250000</v>
      </c>
      <c r="Q73" s="106">
        <f>$I73      +$K73      +$M73      +$O73</f>
        <v>32871520</v>
      </c>
      <c r="R73" s="61">
        <f>IF(($J73      =0),0,((($L73      -$J73      )/$J73      )*100))</f>
        <v>-85.483870967741936</v>
      </c>
      <c r="S73" s="62">
        <f>IF(($K73      =0),0,((($M73      -$K73      )/$K73      )*100))</f>
        <v>-76.665118494081781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64.687457442462204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63.951129355460012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QczPE43kYk/3oNvrijwDKK8k/tQFrBLzOPsxTlHMsanycn6LK8CgUSpImZUE1eR+ClCGUG3ZzDVH3oMPo+Eopg==" saltValue="dQn83gTOiBKVOOv5qsge7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139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2193000</v>
      </c>
      <c r="I10" s="94">
        <v>2191758</v>
      </c>
      <c r="J10" s="93">
        <v>490000</v>
      </c>
      <c r="K10" s="94">
        <v>489304</v>
      </c>
      <c r="L10" s="93">
        <v>223000</v>
      </c>
      <c r="M10" s="94">
        <v>223136</v>
      </c>
      <c r="N10" s="93"/>
      <c r="O10" s="94"/>
      <c r="P10" s="93">
        <f t="shared" ref="P10:P15" si="1">$H10      +$J10      +$L10      +$N10</f>
        <v>2906000</v>
      </c>
      <c r="Q10" s="94">
        <f t="shared" ref="Q10:Q15" si="2">$I10      +$K10      +$M10      +$O10</f>
        <v>2904198</v>
      </c>
      <c r="R10" s="48">
        <f t="shared" ref="R10:R15" si="3">IF(($J10      =0),0,((($L10      -$J10      )/$J10      )*100))</f>
        <v>-54.489795918367342</v>
      </c>
      <c r="S10" s="49">
        <f t="shared" ref="S10:S15" si="4">IF(($K10      =0),0,((($M10      -$K10      )/$K10      )*100))</f>
        <v>-54.397266321141871</v>
      </c>
      <c r="T10" s="48">
        <f t="shared" ref="T10:T14" si="5">IF(($E10      =0),0,(($P10      /$E10      )*100))</f>
        <v>96.866666666666674</v>
      </c>
      <c r="U10" s="50">
        <f t="shared" ref="U10:U14" si="6">IF(($E10      =0),0,(($Q10      /$E10      )*100))</f>
        <v>96.806600000000003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2193000</v>
      </c>
      <c r="I15" s="97">
        <f t="shared" si="7"/>
        <v>2191758</v>
      </c>
      <c r="J15" s="96">
        <f t="shared" si="7"/>
        <v>490000</v>
      </c>
      <c r="K15" s="97">
        <f t="shared" si="7"/>
        <v>489304</v>
      </c>
      <c r="L15" s="96">
        <f t="shared" si="7"/>
        <v>223000</v>
      </c>
      <c r="M15" s="97">
        <f t="shared" si="7"/>
        <v>223136</v>
      </c>
      <c r="N15" s="96">
        <f t="shared" si="7"/>
        <v>0</v>
      </c>
      <c r="O15" s="97">
        <f t="shared" si="7"/>
        <v>0</v>
      </c>
      <c r="P15" s="96">
        <f t="shared" si="1"/>
        <v>2906000</v>
      </c>
      <c r="Q15" s="97">
        <f t="shared" si="2"/>
        <v>2904198</v>
      </c>
      <c r="R15" s="52">
        <f t="shared" si="3"/>
        <v>-54.489795918367342</v>
      </c>
      <c r="S15" s="53">
        <f t="shared" si="4"/>
        <v>-54.397266321141871</v>
      </c>
      <c r="T15" s="52">
        <f>IF((SUM($E9:$E13))=0,0,(P15/(SUM($E9:$E13))*100))</f>
        <v>96.866666666666674</v>
      </c>
      <c r="U15" s="54">
        <f>IF((SUM($E9:$E13))=0,0,(Q15/(SUM($E9:$E13))*100))</f>
        <v>96.806600000000003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2297000</v>
      </c>
      <c r="C32" s="92">
        <v>-128000</v>
      </c>
      <c r="D32" s="92"/>
      <c r="E32" s="92">
        <f>$B32      +$C32      +$D32</f>
        <v>2169000</v>
      </c>
      <c r="F32" s="93">
        <v>2169000</v>
      </c>
      <c r="G32" s="94">
        <v>2169000</v>
      </c>
      <c r="H32" s="93">
        <v>598000</v>
      </c>
      <c r="I32" s="94">
        <v>791428</v>
      </c>
      <c r="J32" s="93">
        <v>610000</v>
      </c>
      <c r="K32" s="94">
        <v>416180</v>
      </c>
      <c r="L32" s="93">
        <v>782000</v>
      </c>
      <c r="M32" s="94">
        <v>782820</v>
      </c>
      <c r="N32" s="93"/>
      <c r="O32" s="94"/>
      <c r="P32" s="93">
        <f>$H32      +$J32      +$L32      +$N32</f>
        <v>1990000</v>
      </c>
      <c r="Q32" s="94">
        <f>$I32      +$K32      +$M32      +$O32</f>
        <v>1990428</v>
      </c>
      <c r="R32" s="48">
        <f>IF(($J32      =0),0,((($L32      -$J32      )/$J32      )*100))</f>
        <v>28.196721311475407</v>
      </c>
      <c r="S32" s="49">
        <f>IF(($K32      =0),0,((($M32      -$K32      )/$K32      )*100))</f>
        <v>88.096496708155129</v>
      </c>
      <c r="T32" s="48">
        <f>IF(($E32      =0),0,(($P32      /$E32      )*100))</f>
        <v>91.747349008759798</v>
      </c>
      <c r="U32" s="50">
        <f>IF(($E32      =0),0,(($Q32      /$E32      )*100))</f>
        <v>91.767081604426011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2297000</v>
      </c>
      <c r="C33" s="95">
        <f>C32</f>
        <v>-128000</v>
      </c>
      <c r="D33" s="95"/>
      <c r="E33" s="95">
        <f>$B33      +$C33      +$D33</f>
        <v>2169000</v>
      </c>
      <c r="F33" s="96">
        <f t="shared" ref="F33:O33" si="17">F32</f>
        <v>2169000</v>
      </c>
      <c r="G33" s="97">
        <f t="shared" si="17"/>
        <v>2169000</v>
      </c>
      <c r="H33" s="96">
        <f t="shared" si="17"/>
        <v>598000</v>
      </c>
      <c r="I33" s="97">
        <f t="shared" si="17"/>
        <v>791428</v>
      </c>
      <c r="J33" s="96">
        <f t="shared" si="17"/>
        <v>610000</v>
      </c>
      <c r="K33" s="97">
        <f t="shared" si="17"/>
        <v>416180</v>
      </c>
      <c r="L33" s="96">
        <f t="shared" si="17"/>
        <v>782000</v>
      </c>
      <c r="M33" s="97">
        <f t="shared" si="17"/>
        <v>782820</v>
      </c>
      <c r="N33" s="96">
        <f t="shared" si="17"/>
        <v>0</v>
      </c>
      <c r="O33" s="97">
        <f t="shared" si="17"/>
        <v>0</v>
      </c>
      <c r="P33" s="96">
        <f>$H33      +$J33      +$L33      +$N33</f>
        <v>1990000</v>
      </c>
      <c r="Q33" s="97">
        <f>$I33      +$K33      +$M33      +$O33</f>
        <v>1990428</v>
      </c>
      <c r="R33" s="52">
        <f>IF(($J33      =0),0,((($L33      -$J33      )/$J33      )*100))</f>
        <v>28.196721311475407</v>
      </c>
      <c r="S33" s="53">
        <f>IF(($K33      =0),0,((($M33      -$K33      )/$K33      )*100))</f>
        <v>88.096496708155129</v>
      </c>
      <c r="T33" s="52">
        <f>IF($E33   =0,0,($P33   /$E33   )*100)</f>
        <v>91.747349008759798</v>
      </c>
      <c r="U33" s="54">
        <f>IF($E33   =0,0,($Q33   /$E33   )*100)</f>
        <v>91.767081604426011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15600000</v>
      </c>
      <c r="C35" s="92">
        <v>-12360000</v>
      </c>
      <c r="D35" s="92"/>
      <c r="E35" s="92">
        <f t="shared" ref="E35:E40" si="18">$B35      +$C35      +$D35</f>
        <v>3240000</v>
      </c>
      <c r="F35" s="93">
        <v>3240000</v>
      </c>
      <c r="G35" s="94">
        <v>3240000</v>
      </c>
      <c r="H35" s="93"/>
      <c r="I35" s="94">
        <v>3136880</v>
      </c>
      <c r="J35" s="93"/>
      <c r="K35" s="94">
        <v>125145</v>
      </c>
      <c r="L35" s="93"/>
      <c r="M35" s="94">
        <v>-1690830</v>
      </c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1571195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-1451.0967277957568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48.493672839506175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6894000</v>
      </c>
      <c r="C36" s="92">
        <v>7595000</v>
      </c>
      <c r="D36" s="92"/>
      <c r="E36" s="92">
        <f t="shared" si="18"/>
        <v>14489000</v>
      </c>
      <c r="F36" s="93">
        <v>14489000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22494000</v>
      </c>
      <c r="C40" s="95">
        <f>SUM(C35:C39)</f>
        <v>-4765000</v>
      </c>
      <c r="D40" s="95"/>
      <c r="E40" s="95">
        <f t="shared" si="18"/>
        <v>17729000</v>
      </c>
      <c r="F40" s="96">
        <f t="shared" ref="F40:O40" si="25">SUM(F35:F39)</f>
        <v>17729000</v>
      </c>
      <c r="G40" s="97">
        <f t="shared" si="25"/>
        <v>3240000</v>
      </c>
      <c r="H40" s="96">
        <f t="shared" si="25"/>
        <v>0</v>
      </c>
      <c r="I40" s="97">
        <f t="shared" si="25"/>
        <v>3136880</v>
      </c>
      <c r="J40" s="96">
        <f t="shared" si="25"/>
        <v>0</v>
      </c>
      <c r="K40" s="97">
        <f t="shared" si="25"/>
        <v>125145</v>
      </c>
      <c r="L40" s="96">
        <f t="shared" si="25"/>
        <v>0</v>
      </c>
      <c r="M40" s="97">
        <f t="shared" si="25"/>
        <v>-1690830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1571195</v>
      </c>
      <c r="R40" s="52">
        <f t="shared" si="21"/>
        <v>0</v>
      </c>
      <c r="S40" s="53">
        <f t="shared" si="22"/>
        <v>-1451.0967277957568</v>
      </c>
      <c r="T40" s="52">
        <f>IF((+$E35+$E38) =0,0,(P40   /(+$E35+$E38) )*100)</f>
        <v>0</v>
      </c>
      <c r="U40" s="54">
        <f>IF((+$E35+$E38) =0,0,(Q40   /(+$E35+$E38) )*100)</f>
        <v>48.493672839506175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27791000</v>
      </c>
      <c r="C67" s="104">
        <f>SUM(C9:C14,C17:C23,C26:C29,C32,C35:C39,C42:C52,C55:C58,C61:C65)</f>
        <v>-4893000</v>
      </c>
      <c r="D67" s="104"/>
      <c r="E67" s="104">
        <f t="shared" si="35"/>
        <v>22898000</v>
      </c>
      <c r="F67" s="105">
        <f t="shared" ref="F67:O67" si="43">SUM(F9:F14,F17:F23,F26:F29,F32,F35:F39,F42:F52,F55:F58,F61:F65)</f>
        <v>22898000</v>
      </c>
      <c r="G67" s="106">
        <f t="shared" si="43"/>
        <v>8409000</v>
      </c>
      <c r="H67" s="105">
        <f t="shared" si="43"/>
        <v>2791000</v>
      </c>
      <c r="I67" s="106">
        <f t="shared" si="43"/>
        <v>6120066</v>
      </c>
      <c r="J67" s="105">
        <f t="shared" si="43"/>
        <v>1100000</v>
      </c>
      <c r="K67" s="106">
        <f t="shared" si="43"/>
        <v>1030629</v>
      </c>
      <c r="L67" s="105">
        <f t="shared" si="43"/>
        <v>1005000</v>
      </c>
      <c r="M67" s="106">
        <f t="shared" si="43"/>
        <v>-684874</v>
      </c>
      <c r="N67" s="105">
        <f t="shared" si="43"/>
        <v>0</v>
      </c>
      <c r="O67" s="106">
        <f t="shared" si="43"/>
        <v>0</v>
      </c>
      <c r="P67" s="105">
        <f t="shared" si="36"/>
        <v>4896000</v>
      </c>
      <c r="Q67" s="106">
        <f t="shared" si="37"/>
        <v>6465821</v>
      </c>
      <c r="R67" s="61">
        <f t="shared" si="38"/>
        <v>-8.6363636363636367</v>
      </c>
      <c r="S67" s="62">
        <f t="shared" si="39"/>
        <v>-166.45204045296612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58.223332144131291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76.891675585682009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33173000</v>
      </c>
      <c r="C69" s="92">
        <v>-2219000</v>
      </c>
      <c r="D69" s="92"/>
      <c r="E69" s="92">
        <f>$B69      +$C69      +$D69</f>
        <v>30954000</v>
      </c>
      <c r="F69" s="93">
        <v>30954000</v>
      </c>
      <c r="G69" s="94">
        <v>30954000</v>
      </c>
      <c r="H69" s="93"/>
      <c r="I69" s="94">
        <v>5055721</v>
      </c>
      <c r="J69" s="93">
        <v>8309000</v>
      </c>
      <c r="K69" s="94">
        <v>4250440</v>
      </c>
      <c r="L69" s="93">
        <v>10066000</v>
      </c>
      <c r="M69" s="94">
        <v>13097573</v>
      </c>
      <c r="N69" s="93"/>
      <c r="O69" s="94"/>
      <c r="P69" s="93">
        <f>$H69      +$J69      +$L69      +$N69</f>
        <v>18375000</v>
      </c>
      <c r="Q69" s="94">
        <f>$I69      +$K69      +$M69      +$O69</f>
        <v>22403734</v>
      </c>
      <c r="R69" s="48">
        <f>IF(($J69      =0),0,((($L69      -$J69      )/$J69      )*100))</f>
        <v>21.145745577085087</v>
      </c>
      <c r="S69" s="49">
        <f>IF(($K69      =0),0,((($M69      -$K69      )/$K69      )*100))</f>
        <v>208.14628603156379</v>
      </c>
      <c r="T69" s="48">
        <f>IF(($E69      =0),0,(($P69      /$E69      )*100))</f>
        <v>59.362279511533245</v>
      </c>
      <c r="U69" s="50">
        <f>IF(($E69      =0),0,(($Q69      /$E69      )*100))</f>
        <v>72.37750856109065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33173000</v>
      </c>
      <c r="C71" s="101">
        <f>SUM(C69:C70)</f>
        <v>-2219000</v>
      </c>
      <c r="D71" s="101"/>
      <c r="E71" s="101">
        <f>$B71      +$C71      +$D71</f>
        <v>30954000</v>
      </c>
      <c r="F71" s="102">
        <f t="shared" ref="F71:O71" si="44">SUM(F69:F70)</f>
        <v>30954000</v>
      </c>
      <c r="G71" s="103">
        <f t="shared" si="44"/>
        <v>30954000</v>
      </c>
      <c r="H71" s="102">
        <f t="shared" si="44"/>
        <v>0</v>
      </c>
      <c r="I71" s="103">
        <f t="shared" si="44"/>
        <v>5055721</v>
      </c>
      <c r="J71" s="102">
        <f t="shared" si="44"/>
        <v>8309000</v>
      </c>
      <c r="K71" s="103">
        <f t="shared" si="44"/>
        <v>4250440</v>
      </c>
      <c r="L71" s="102">
        <f t="shared" si="44"/>
        <v>10066000</v>
      </c>
      <c r="M71" s="103">
        <f t="shared" si="44"/>
        <v>13097573</v>
      </c>
      <c r="N71" s="102">
        <f t="shared" si="44"/>
        <v>0</v>
      </c>
      <c r="O71" s="103">
        <f t="shared" si="44"/>
        <v>0</v>
      </c>
      <c r="P71" s="102">
        <f>$H71      +$J71      +$L71      +$N71</f>
        <v>18375000</v>
      </c>
      <c r="Q71" s="103">
        <f>$I71      +$K71      +$M71      +$O71</f>
        <v>22403734</v>
      </c>
      <c r="R71" s="57">
        <f>IF(($J71      =0),0,((($L71      -$J71      )/$J71      )*100))</f>
        <v>21.145745577085087</v>
      </c>
      <c r="S71" s="58">
        <f>IF(($K71      =0),0,((($M71      -$K71      )/$K71      )*100))</f>
        <v>208.14628603156379</v>
      </c>
      <c r="T71" s="57">
        <f>IF(($E69      =0),0,(($P69      /$E69      )*100))</f>
        <v>59.362279511533245</v>
      </c>
      <c r="U71" s="59">
        <f>IF($E69   =0,0,($Q69   /$E69 )*100)</f>
        <v>72.37750856109065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33173000</v>
      </c>
      <c r="C72" s="104">
        <f>SUM(C69:C70)</f>
        <v>-2219000</v>
      </c>
      <c r="D72" s="104"/>
      <c r="E72" s="104">
        <f>$B72      +$C72      +$D72</f>
        <v>30954000</v>
      </c>
      <c r="F72" s="105">
        <f t="shared" ref="F72:O72" si="45">SUM(F69:F70)</f>
        <v>30954000</v>
      </c>
      <c r="G72" s="106">
        <f t="shared" si="45"/>
        <v>30954000</v>
      </c>
      <c r="H72" s="105">
        <f t="shared" si="45"/>
        <v>0</v>
      </c>
      <c r="I72" s="106">
        <f t="shared" si="45"/>
        <v>5055721</v>
      </c>
      <c r="J72" s="105">
        <f t="shared" si="45"/>
        <v>8309000</v>
      </c>
      <c r="K72" s="106">
        <f t="shared" si="45"/>
        <v>4250440</v>
      </c>
      <c r="L72" s="105">
        <f t="shared" si="45"/>
        <v>10066000</v>
      </c>
      <c r="M72" s="106">
        <f t="shared" si="45"/>
        <v>13097573</v>
      </c>
      <c r="N72" s="105">
        <f t="shared" si="45"/>
        <v>0</v>
      </c>
      <c r="O72" s="106">
        <f t="shared" si="45"/>
        <v>0</v>
      </c>
      <c r="P72" s="105">
        <f>$H72      +$J72      +$L72      +$N72</f>
        <v>18375000</v>
      </c>
      <c r="Q72" s="106">
        <f>$I72      +$K72      +$M72      +$O72</f>
        <v>22403734</v>
      </c>
      <c r="R72" s="61">
        <f>IF(($J72      =0),0,((($L72      -$J72      )/$J72      )*100))</f>
        <v>21.145745577085087</v>
      </c>
      <c r="S72" s="62">
        <f>IF(($K72      =0),0,((($M72      -$K72      )/$K72      )*100))</f>
        <v>208.14628603156379</v>
      </c>
      <c r="T72" s="61">
        <f>IF(($E69      =0),0,(($P69      /$E69      )*100))</f>
        <v>59.362279511533245</v>
      </c>
      <c r="U72" s="65">
        <f>IF($E69   =0,0,($Q69   /$E69 )*100)</f>
        <v>72.37750856109065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60964000</v>
      </c>
      <c r="C73" s="104">
        <f>SUM(C9:C14,C17:C23,C26:C29,C32,C35:C39,C42:C52,C55:C58,C61:C65,C69:C70)</f>
        <v>-7112000</v>
      </c>
      <c r="D73" s="104"/>
      <c r="E73" s="104">
        <f>$B73      +$C73      +$D73</f>
        <v>53852000</v>
      </c>
      <c r="F73" s="105">
        <f t="shared" ref="F73:O73" si="46">SUM(F9:F14,F17:F23,F26:F29,F32,F35:F39,F42:F52,F55:F58,F61:F65,F69:F70)</f>
        <v>53852000</v>
      </c>
      <c r="G73" s="106">
        <f t="shared" si="46"/>
        <v>39363000</v>
      </c>
      <c r="H73" s="105">
        <f t="shared" si="46"/>
        <v>2791000</v>
      </c>
      <c r="I73" s="106">
        <f t="shared" si="46"/>
        <v>11175787</v>
      </c>
      <c r="J73" s="105">
        <f t="shared" si="46"/>
        <v>9409000</v>
      </c>
      <c r="K73" s="106">
        <f t="shared" si="46"/>
        <v>5281069</v>
      </c>
      <c r="L73" s="105">
        <f t="shared" si="46"/>
        <v>11071000</v>
      </c>
      <c r="M73" s="106">
        <f t="shared" si="46"/>
        <v>12412699</v>
      </c>
      <c r="N73" s="105">
        <f t="shared" si="46"/>
        <v>0</v>
      </c>
      <c r="O73" s="106">
        <f t="shared" si="46"/>
        <v>0</v>
      </c>
      <c r="P73" s="105">
        <f>$H73      +$J73      +$L73      +$N73</f>
        <v>23271000</v>
      </c>
      <c r="Q73" s="106">
        <f>$I73      +$K73      +$M73      +$O73</f>
        <v>28869555</v>
      </c>
      <c r="R73" s="61">
        <f>IF(($J73      =0),0,((($L73      -$J73      )/$J73      )*100))</f>
        <v>17.663938782017219</v>
      </c>
      <c r="S73" s="62">
        <f>IF(($K73      =0),0,((($M73      -$K73      )/$K73      )*100))</f>
        <v>135.04140922983586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59.118969590732419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73.341856565810531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1Zi7/kIUOgmP8rLS7DB2DFE9BZ/5CWO79Vl+abVl3YMtVeyAcKMnSdzyJKAgYyhxRFu65y5tHoxKBXICDSRl1w==" saltValue="IzTbl1YHm13thAHQyhLK9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1334000</v>
      </c>
      <c r="I10" s="94">
        <v>-93882</v>
      </c>
      <c r="J10" s="93">
        <v>1412000</v>
      </c>
      <c r="K10" s="94">
        <v>206015</v>
      </c>
      <c r="L10" s="93"/>
      <c r="M10" s="94">
        <v>2339677</v>
      </c>
      <c r="N10" s="93"/>
      <c r="O10" s="94"/>
      <c r="P10" s="93">
        <f t="shared" ref="P10:P15" si="1">$H10      +$J10      +$L10      +$N10</f>
        <v>2746000</v>
      </c>
      <c r="Q10" s="94">
        <f t="shared" ref="Q10:Q15" si="2">$I10      +$K10      +$M10      +$O10</f>
        <v>2451810</v>
      </c>
      <c r="R10" s="48">
        <f t="shared" ref="R10:R15" si="3">IF(($J10      =0),0,((($L10      -$J10      )/$J10      )*100))</f>
        <v>-100</v>
      </c>
      <c r="S10" s="49">
        <f t="shared" ref="S10:S15" si="4">IF(($K10      =0),0,((($M10      -$K10      )/$K10      )*100))</f>
        <v>1035.6828386282552</v>
      </c>
      <c r="T10" s="48">
        <f t="shared" ref="T10:T14" si="5">IF(($E10      =0),0,(($P10      /$E10      )*100))</f>
        <v>91.533333333333331</v>
      </c>
      <c r="U10" s="50">
        <f t="shared" ref="U10:U14" si="6">IF(($E10      =0),0,(($Q10      /$E10      )*100))</f>
        <v>81.727000000000004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1334000</v>
      </c>
      <c r="I15" s="97">
        <f t="shared" si="7"/>
        <v>-93882</v>
      </c>
      <c r="J15" s="96">
        <f t="shared" si="7"/>
        <v>1412000</v>
      </c>
      <c r="K15" s="97">
        <f t="shared" si="7"/>
        <v>206015</v>
      </c>
      <c r="L15" s="96">
        <f t="shared" si="7"/>
        <v>0</v>
      </c>
      <c r="M15" s="97">
        <f t="shared" si="7"/>
        <v>2339677</v>
      </c>
      <c r="N15" s="96">
        <f t="shared" si="7"/>
        <v>0</v>
      </c>
      <c r="O15" s="97">
        <f t="shared" si="7"/>
        <v>0</v>
      </c>
      <c r="P15" s="96">
        <f t="shared" si="1"/>
        <v>2746000</v>
      </c>
      <c r="Q15" s="97">
        <f t="shared" si="2"/>
        <v>2451810</v>
      </c>
      <c r="R15" s="52">
        <f t="shared" si="3"/>
        <v>-100</v>
      </c>
      <c r="S15" s="53">
        <f t="shared" si="4"/>
        <v>1035.6828386282552</v>
      </c>
      <c r="T15" s="52">
        <f>IF((SUM($E9:$E13))=0,0,(P15/(SUM($E9:$E13))*100))</f>
        <v>91.533333333333331</v>
      </c>
      <c r="U15" s="54">
        <f>IF((SUM($E9:$E13))=0,0,(Q15/(SUM($E9:$E13))*100))</f>
        <v>81.727000000000004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2351000</v>
      </c>
      <c r="C32" s="92">
        <v>-131000</v>
      </c>
      <c r="D32" s="92"/>
      <c r="E32" s="92">
        <f>$B32      +$C32      +$D32</f>
        <v>2220000</v>
      </c>
      <c r="F32" s="93">
        <v>2220000</v>
      </c>
      <c r="G32" s="94">
        <v>2220000</v>
      </c>
      <c r="H32" s="93">
        <v>913000</v>
      </c>
      <c r="I32" s="94">
        <v>911799</v>
      </c>
      <c r="J32" s="93">
        <v>732000</v>
      </c>
      <c r="K32" s="94">
        <v>-483116</v>
      </c>
      <c r="L32" s="93"/>
      <c r="M32" s="94"/>
      <c r="N32" s="93"/>
      <c r="O32" s="94"/>
      <c r="P32" s="93">
        <f>$H32      +$J32      +$L32      +$N32</f>
        <v>1645000</v>
      </c>
      <c r="Q32" s="94">
        <f>$I32      +$K32      +$M32      +$O32</f>
        <v>428683</v>
      </c>
      <c r="R32" s="48">
        <f>IF(($J32      =0),0,((($L32      -$J32      )/$J32      )*100))</f>
        <v>-100</v>
      </c>
      <c r="S32" s="49">
        <f>IF(($K32      =0),0,((($M32      -$K32      )/$K32      )*100))</f>
        <v>-100</v>
      </c>
      <c r="T32" s="48">
        <f>IF(($E32      =0),0,(($P32      /$E32      )*100))</f>
        <v>74.099099099099092</v>
      </c>
      <c r="U32" s="50">
        <f>IF(($E32      =0),0,(($Q32      /$E32      )*100))</f>
        <v>19.310045045045047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2351000</v>
      </c>
      <c r="C33" s="95">
        <f>C32</f>
        <v>-131000</v>
      </c>
      <c r="D33" s="95"/>
      <c r="E33" s="95">
        <f>$B33      +$C33      +$D33</f>
        <v>2220000</v>
      </c>
      <c r="F33" s="96">
        <f t="shared" ref="F33:O33" si="17">F32</f>
        <v>2220000</v>
      </c>
      <c r="G33" s="97">
        <f t="shared" si="17"/>
        <v>2220000</v>
      </c>
      <c r="H33" s="96">
        <f t="shared" si="17"/>
        <v>913000</v>
      </c>
      <c r="I33" s="97">
        <f t="shared" si="17"/>
        <v>911799</v>
      </c>
      <c r="J33" s="96">
        <f t="shared" si="17"/>
        <v>732000</v>
      </c>
      <c r="K33" s="97">
        <f t="shared" si="17"/>
        <v>-483116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1645000</v>
      </c>
      <c r="Q33" s="97">
        <f>$I33      +$K33      +$M33      +$O33</f>
        <v>428683</v>
      </c>
      <c r="R33" s="52">
        <f>IF(($J33      =0),0,((($L33      -$J33      )/$J33      )*100))</f>
        <v>-100</v>
      </c>
      <c r="S33" s="53">
        <f>IF(($K33      =0),0,((($M33      -$K33      )/$K33      )*100))</f>
        <v>-100</v>
      </c>
      <c r="T33" s="52">
        <f>IF($E33   =0,0,($P33   /$E33   )*100)</f>
        <v>74.099099099099092</v>
      </c>
      <c r="U33" s="54">
        <f>IF($E33   =0,0,($Q33   /$E33   )*100)</f>
        <v>19.310045045045047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16680000</v>
      </c>
      <c r="C35" s="92">
        <v>-1680000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>
        <v>1968000</v>
      </c>
      <c r="I35" s="94"/>
      <c r="J35" s="93"/>
      <c r="K35" s="94">
        <v>5492404</v>
      </c>
      <c r="L35" s="93"/>
      <c r="M35" s="94"/>
      <c r="N35" s="93"/>
      <c r="O35" s="94"/>
      <c r="P35" s="93">
        <f t="shared" ref="P35:P40" si="19">$H35      +$J35      +$L35      +$N35</f>
        <v>1968000</v>
      </c>
      <c r="Q35" s="94">
        <f t="shared" ref="Q35:Q40" si="20">$I35      +$K35      +$M35      +$O35</f>
        <v>5492404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-100</v>
      </c>
      <c r="T35" s="48">
        <f t="shared" ref="T35:T39" si="23">IF(($E35      =0),0,(($P35      /$E35      )*100))</f>
        <v>13.120000000000001</v>
      </c>
      <c r="U35" s="50">
        <f t="shared" ref="U35:U39" si="24">IF(($E35      =0),0,(($Q35      /$E35      )*100))</f>
        <v>36.61602666666667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23695000</v>
      </c>
      <c r="C36" s="92">
        <v>-4750000</v>
      </c>
      <c r="D36" s="92"/>
      <c r="E36" s="92">
        <f t="shared" si="18"/>
        <v>18945000</v>
      </c>
      <c r="F36" s="93">
        <v>18945000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40375000</v>
      </c>
      <c r="C40" s="95">
        <f>SUM(C35:C39)</f>
        <v>-6430000</v>
      </c>
      <c r="D40" s="95"/>
      <c r="E40" s="95">
        <f t="shared" si="18"/>
        <v>33945000</v>
      </c>
      <c r="F40" s="96">
        <f t="shared" ref="F40:O40" si="25">SUM(F35:F39)</f>
        <v>33945000</v>
      </c>
      <c r="G40" s="97">
        <f t="shared" si="25"/>
        <v>15000000</v>
      </c>
      <c r="H40" s="96">
        <f t="shared" si="25"/>
        <v>1968000</v>
      </c>
      <c r="I40" s="97">
        <f t="shared" si="25"/>
        <v>0</v>
      </c>
      <c r="J40" s="96">
        <f t="shared" si="25"/>
        <v>0</v>
      </c>
      <c r="K40" s="97">
        <f t="shared" si="25"/>
        <v>5492404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1968000</v>
      </c>
      <c r="Q40" s="97">
        <f t="shared" si="20"/>
        <v>5492404</v>
      </c>
      <c r="R40" s="52">
        <f t="shared" si="21"/>
        <v>0</v>
      </c>
      <c r="S40" s="53">
        <f t="shared" si="22"/>
        <v>-100</v>
      </c>
      <c r="T40" s="52">
        <f>IF((+$E35+$E38) =0,0,(P40   /(+$E35+$E38) )*100)</f>
        <v>13.120000000000001</v>
      </c>
      <c r="U40" s="54">
        <f>IF((+$E35+$E38) =0,0,(Q40   /(+$E35+$E38) )*100)</f>
        <v>36.61602666666667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45726000</v>
      </c>
      <c r="C67" s="104">
        <f>SUM(C9:C14,C17:C23,C26:C29,C32,C35:C39,C42:C52,C55:C58,C61:C65)</f>
        <v>-6561000</v>
      </c>
      <c r="D67" s="104"/>
      <c r="E67" s="104">
        <f t="shared" si="35"/>
        <v>39165000</v>
      </c>
      <c r="F67" s="105">
        <f t="shared" ref="F67:O67" si="43">SUM(F9:F14,F17:F23,F26:F29,F32,F35:F39,F42:F52,F55:F58,F61:F65)</f>
        <v>39165000</v>
      </c>
      <c r="G67" s="106">
        <f t="shared" si="43"/>
        <v>20220000</v>
      </c>
      <c r="H67" s="105">
        <f t="shared" si="43"/>
        <v>4215000</v>
      </c>
      <c r="I67" s="106">
        <f t="shared" si="43"/>
        <v>817917</v>
      </c>
      <c r="J67" s="105">
        <f t="shared" si="43"/>
        <v>2144000</v>
      </c>
      <c r="K67" s="106">
        <f t="shared" si="43"/>
        <v>5215303</v>
      </c>
      <c r="L67" s="105">
        <f t="shared" si="43"/>
        <v>0</v>
      </c>
      <c r="M67" s="106">
        <f t="shared" si="43"/>
        <v>2339677</v>
      </c>
      <c r="N67" s="105">
        <f t="shared" si="43"/>
        <v>0</v>
      </c>
      <c r="O67" s="106">
        <f t="shared" si="43"/>
        <v>0</v>
      </c>
      <c r="P67" s="105">
        <f t="shared" si="36"/>
        <v>6359000</v>
      </c>
      <c r="Q67" s="106">
        <f t="shared" si="37"/>
        <v>8372897</v>
      </c>
      <c r="R67" s="61">
        <f t="shared" si="38"/>
        <v>-100</v>
      </c>
      <c r="S67" s="62">
        <f t="shared" si="39"/>
        <v>-55.138234537859063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31.449060336300693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41.408986152324431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51853000</v>
      </c>
      <c r="C69" s="92">
        <v>-11468000</v>
      </c>
      <c r="D69" s="92"/>
      <c r="E69" s="92">
        <f>$B69      +$C69      +$D69</f>
        <v>40385000</v>
      </c>
      <c r="F69" s="93">
        <v>40385000</v>
      </c>
      <c r="G69" s="94">
        <v>40385000</v>
      </c>
      <c r="H69" s="93">
        <v>2568000</v>
      </c>
      <c r="I69" s="94">
        <v>2706448</v>
      </c>
      <c r="J69" s="93">
        <v>5983000</v>
      </c>
      <c r="K69" s="94">
        <v>6988595</v>
      </c>
      <c r="L69" s="93">
        <v>14029000</v>
      </c>
      <c r="M69" s="94">
        <v>10574444</v>
      </c>
      <c r="N69" s="93"/>
      <c r="O69" s="94"/>
      <c r="P69" s="93">
        <f>$H69      +$J69      +$L69      +$N69</f>
        <v>22580000</v>
      </c>
      <c r="Q69" s="94">
        <f>$I69      +$K69      +$M69      +$O69</f>
        <v>20269487</v>
      </c>
      <c r="R69" s="48">
        <f>IF(($J69      =0),0,((($L69      -$J69      )/$J69      )*100))</f>
        <v>134.48102958382083</v>
      </c>
      <c r="S69" s="49">
        <f>IF(($K69      =0),0,((($M69      -$K69      )/$K69      )*100))</f>
        <v>51.310012956824657</v>
      </c>
      <c r="T69" s="48">
        <f>IF(($E69      =0),0,(($P69      /$E69      )*100))</f>
        <v>55.911848458586114</v>
      </c>
      <c r="U69" s="50">
        <f>IF(($E69      =0),0,(($Q69      /$E69      )*100))</f>
        <v>50.190632660641334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51853000</v>
      </c>
      <c r="C71" s="101">
        <f>SUM(C69:C70)</f>
        <v>-11468000</v>
      </c>
      <c r="D71" s="101"/>
      <c r="E71" s="101">
        <f>$B71      +$C71      +$D71</f>
        <v>40385000</v>
      </c>
      <c r="F71" s="102">
        <f t="shared" ref="F71:O71" si="44">SUM(F69:F70)</f>
        <v>40385000</v>
      </c>
      <c r="G71" s="103">
        <f t="shared" si="44"/>
        <v>40385000</v>
      </c>
      <c r="H71" s="102">
        <f t="shared" si="44"/>
        <v>2568000</v>
      </c>
      <c r="I71" s="103">
        <f t="shared" si="44"/>
        <v>2706448</v>
      </c>
      <c r="J71" s="102">
        <f t="shared" si="44"/>
        <v>5983000</v>
      </c>
      <c r="K71" s="103">
        <f t="shared" si="44"/>
        <v>6988595</v>
      </c>
      <c r="L71" s="102">
        <f t="shared" si="44"/>
        <v>14029000</v>
      </c>
      <c r="M71" s="103">
        <f t="shared" si="44"/>
        <v>10574444</v>
      </c>
      <c r="N71" s="102">
        <f t="shared" si="44"/>
        <v>0</v>
      </c>
      <c r="O71" s="103">
        <f t="shared" si="44"/>
        <v>0</v>
      </c>
      <c r="P71" s="102">
        <f>$H71      +$J71      +$L71      +$N71</f>
        <v>22580000</v>
      </c>
      <c r="Q71" s="103">
        <f>$I71      +$K71      +$M71      +$O71</f>
        <v>20269487</v>
      </c>
      <c r="R71" s="57">
        <f>IF(($J71      =0),0,((($L71      -$J71      )/$J71      )*100))</f>
        <v>134.48102958382083</v>
      </c>
      <c r="S71" s="58">
        <f>IF(($K71      =0),0,((($M71      -$K71      )/$K71      )*100))</f>
        <v>51.310012956824657</v>
      </c>
      <c r="T71" s="57">
        <f>IF(($E69      =0),0,(($P69      /$E69      )*100))</f>
        <v>55.911848458586114</v>
      </c>
      <c r="U71" s="59">
        <f>IF($E69   =0,0,($Q69   /$E69 )*100)</f>
        <v>50.190632660641334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51853000</v>
      </c>
      <c r="C72" s="104">
        <f>SUM(C69:C70)</f>
        <v>-11468000</v>
      </c>
      <c r="D72" s="104"/>
      <c r="E72" s="104">
        <f>$B72      +$C72      +$D72</f>
        <v>40385000</v>
      </c>
      <c r="F72" s="105">
        <f t="shared" ref="F72:O72" si="45">SUM(F69:F70)</f>
        <v>40385000</v>
      </c>
      <c r="G72" s="106">
        <f t="shared" si="45"/>
        <v>40385000</v>
      </c>
      <c r="H72" s="105">
        <f t="shared" si="45"/>
        <v>2568000</v>
      </c>
      <c r="I72" s="106">
        <f t="shared" si="45"/>
        <v>2706448</v>
      </c>
      <c r="J72" s="105">
        <f t="shared" si="45"/>
        <v>5983000</v>
      </c>
      <c r="K72" s="106">
        <f t="shared" si="45"/>
        <v>6988595</v>
      </c>
      <c r="L72" s="105">
        <f t="shared" si="45"/>
        <v>14029000</v>
      </c>
      <c r="M72" s="106">
        <f t="shared" si="45"/>
        <v>10574444</v>
      </c>
      <c r="N72" s="105">
        <f t="shared" si="45"/>
        <v>0</v>
      </c>
      <c r="O72" s="106">
        <f t="shared" si="45"/>
        <v>0</v>
      </c>
      <c r="P72" s="105">
        <f>$H72      +$J72      +$L72      +$N72</f>
        <v>22580000</v>
      </c>
      <c r="Q72" s="106">
        <f>$I72      +$K72      +$M72      +$O72</f>
        <v>20269487</v>
      </c>
      <c r="R72" s="61">
        <f>IF(($J72      =0),0,((($L72      -$J72      )/$J72      )*100))</f>
        <v>134.48102958382083</v>
      </c>
      <c r="S72" s="62">
        <f>IF(($K72      =0),0,((($M72      -$K72      )/$K72      )*100))</f>
        <v>51.310012956824657</v>
      </c>
      <c r="T72" s="61">
        <f>IF(($E69      =0),0,(($P69      /$E69      )*100))</f>
        <v>55.911848458586114</v>
      </c>
      <c r="U72" s="65">
        <f>IF($E69   =0,0,($Q69   /$E69 )*100)</f>
        <v>50.190632660641334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97579000</v>
      </c>
      <c r="C73" s="104">
        <f>SUM(C9:C14,C17:C23,C26:C29,C32,C35:C39,C42:C52,C55:C58,C61:C65,C69:C70)</f>
        <v>-18029000</v>
      </c>
      <c r="D73" s="104"/>
      <c r="E73" s="104">
        <f>$B73      +$C73      +$D73</f>
        <v>79550000</v>
      </c>
      <c r="F73" s="105">
        <f t="shared" ref="F73:O73" si="46">SUM(F9:F14,F17:F23,F26:F29,F32,F35:F39,F42:F52,F55:F58,F61:F65,F69:F70)</f>
        <v>79550000</v>
      </c>
      <c r="G73" s="106">
        <f t="shared" si="46"/>
        <v>60605000</v>
      </c>
      <c r="H73" s="105">
        <f t="shared" si="46"/>
        <v>6783000</v>
      </c>
      <c r="I73" s="106">
        <f t="shared" si="46"/>
        <v>3524365</v>
      </c>
      <c r="J73" s="105">
        <f t="shared" si="46"/>
        <v>8127000</v>
      </c>
      <c r="K73" s="106">
        <f t="shared" si="46"/>
        <v>12203898</v>
      </c>
      <c r="L73" s="105">
        <f t="shared" si="46"/>
        <v>14029000</v>
      </c>
      <c r="M73" s="106">
        <f t="shared" si="46"/>
        <v>12914121</v>
      </c>
      <c r="N73" s="105">
        <f t="shared" si="46"/>
        <v>0</v>
      </c>
      <c r="O73" s="106">
        <f t="shared" si="46"/>
        <v>0</v>
      </c>
      <c r="P73" s="105">
        <f>$H73      +$J73      +$L73      +$N73</f>
        <v>28939000</v>
      </c>
      <c r="Q73" s="106">
        <f>$I73      +$K73      +$M73      +$O73</f>
        <v>28642384</v>
      </c>
      <c r="R73" s="61">
        <f>IF(($J73      =0),0,((($L73      -$J73      )/$J73      )*100))</f>
        <v>72.622123784914479</v>
      </c>
      <c r="S73" s="62">
        <f>IF(($K73      =0),0,((($M73      -$K73      )/$K73      )*100))</f>
        <v>5.8196405771336339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47.750185628248495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47.260760663311608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OaBqLIpjFjhsk4dP4ktTt1m1gkvcVTw0KXHYRVGaiQlZZKgf0ipMrWS06HE2TymWFwqW+bhCBfUXrtWpoOTaIw==" saltValue="DDgTfrIoc8c2lwOE4ewZa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2000000</v>
      </c>
      <c r="C10" s="92"/>
      <c r="D10" s="92"/>
      <c r="E10" s="92">
        <f t="shared" ref="E10:E15" si="0">$B10      +$C10      +$D10</f>
        <v>2000000</v>
      </c>
      <c r="F10" s="93">
        <v>2000000</v>
      </c>
      <c r="G10" s="94">
        <v>2000000</v>
      </c>
      <c r="H10" s="93">
        <v>657000</v>
      </c>
      <c r="I10" s="94">
        <v>657625</v>
      </c>
      <c r="J10" s="93">
        <v>377000</v>
      </c>
      <c r="K10" s="94">
        <v>161061</v>
      </c>
      <c r="L10" s="93">
        <v>427000</v>
      </c>
      <c r="M10" s="94">
        <v>645252</v>
      </c>
      <c r="N10" s="93"/>
      <c r="O10" s="94"/>
      <c r="P10" s="93">
        <f t="shared" ref="P10:P15" si="1">$H10      +$J10      +$L10      +$N10</f>
        <v>1461000</v>
      </c>
      <c r="Q10" s="94">
        <f t="shared" ref="Q10:Q15" si="2">$I10      +$K10      +$M10      +$O10</f>
        <v>1463938</v>
      </c>
      <c r="R10" s="48">
        <f t="shared" ref="R10:R15" si="3">IF(($J10      =0),0,((($L10      -$J10      )/$J10      )*100))</f>
        <v>13.262599469496022</v>
      </c>
      <c r="S10" s="49">
        <f t="shared" ref="S10:S15" si="4">IF(($K10      =0),0,((($M10      -$K10      )/$K10      )*100))</f>
        <v>300.62584983329299</v>
      </c>
      <c r="T10" s="48">
        <f t="shared" ref="T10:T14" si="5">IF(($E10      =0),0,(($P10      /$E10      )*100))</f>
        <v>73.05</v>
      </c>
      <c r="U10" s="50">
        <f t="shared" ref="U10:U14" si="6">IF(($E10      =0),0,(($Q10      /$E10      )*100))</f>
        <v>73.196899999999999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2000000</v>
      </c>
      <c r="C15" s="95">
        <f>SUM(C9:C14)</f>
        <v>0</v>
      </c>
      <c r="D15" s="95"/>
      <c r="E15" s="95">
        <f t="shared" si="0"/>
        <v>2000000</v>
      </c>
      <c r="F15" s="96">
        <f t="shared" ref="F15:O15" si="7">SUM(F9:F14)</f>
        <v>2000000</v>
      </c>
      <c r="G15" s="97">
        <f t="shared" si="7"/>
        <v>2000000</v>
      </c>
      <c r="H15" s="96">
        <f t="shared" si="7"/>
        <v>657000</v>
      </c>
      <c r="I15" s="97">
        <f t="shared" si="7"/>
        <v>657625</v>
      </c>
      <c r="J15" s="96">
        <f t="shared" si="7"/>
        <v>377000</v>
      </c>
      <c r="K15" s="97">
        <f t="shared" si="7"/>
        <v>161061</v>
      </c>
      <c r="L15" s="96">
        <f t="shared" si="7"/>
        <v>427000</v>
      </c>
      <c r="M15" s="97">
        <f t="shared" si="7"/>
        <v>645252</v>
      </c>
      <c r="N15" s="96">
        <f t="shared" si="7"/>
        <v>0</v>
      </c>
      <c r="O15" s="97">
        <f t="shared" si="7"/>
        <v>0</v>
      </c>
      <c r="P15" s="96">
        <f t="shared" si="1"/>
        <v>1461000</v>
      </c>
      <c r="Q15" s="97">
        <f t="shared" si="2"/>
        <v>1463938</v>
      </c>
      <c r="R15" s="52">
        <f t="shared" si="3"/>
        <v>13.262599469496022</v>
      </c>
      <c r="S15" s="53">
        <f t="shared" si="4"/>
        <v>300.62584983329299</v>
      </c>
      <c r="T15" s="52">
        <f>IF((SUM($E9:$E13))=0,0,(P15/(SUM($E9:$E13))*100))</f>
        <v>73.05</v>
      </c>
      <c r="U15" s="54">
        <f>IF((SUM($E9:$E13))=0,0,(Q15/(SUM($E9:$E13))*100))</f>
        <v>73.196899999999999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2256000</v>
      </c>
      <c r="C32" s="92">
        <v>-126000</v>
      </c>
      <c r="D32" s="92"/>
      <c r="E32" s="92">
        <f>$B32      +$C32      +$D32</f>
        <v>2130000</v>
      </c>
      <c r="F32" s="93">
        <v>2130000</v>
      </c>
      <c r="G32" s="94">
        <v>2130000</v>
      </c>
      <c r="H32" s="93">
        <v>183000</v>
      </c>
      <c r="I32" s="94"/>
      <c r="J32" s="93">
        <v>760000</v>
      </c>
      <c r="K32" s="94"/>
      <c r="L32" s="93">
        <v>782000</v>
      </c>
      <c r="M32" s="94"/>
      <c r="N32" s="93"/>
      <c r="O32" s="94"/>
      <c r="P32" s="93">
        <f>$H32      +$J32      +$L32      +$N32</f>
        <v>1725000</v>
      </c>
      <c r="Q32" s="94">
        <f>$I32      +$K32      +$M32      +$O32</f>
        <v>0</v>
      </c>
      <c r="R32" s="48">
        <f>IF(($J32      =0),0,((($L32      -$J32      )/$J32      )*100))</f>
        <v>2.8947368421052633</v>
      </c>
      <c r="S32" s="49">
        <f>IF(($K32      =0),0,((($M32      -$K32      )/$K32      )*100))</f>
        <v>0</v>
      </c>
      <c r="T32" s="48">
        <f>IF(($E32      =0),0,(($P32      /$E32      )*100))</f>
        <v>80.985915492957744</v>
      </c>
      <c r="U32" s="50">
        <f>IF(($E32      =0),0,(($Q32      /$E32      )*100))</f>
        <v>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2256000</v>
      </c>
      <c r="C33" s="95">
        <f>C32</f>
        <v>-126000</v>
      </c>
      <c r="D33" s="95"/>
      <c r="E33" s="95">
        <f>$B33      +$C33      +$D33</f>
        <v>2130000</v>
      </c>
      <c r="F33" s="96">
        <f t="shared" ref="F33:O33" si="17">F32</f>
        <v>2130000</v>
      </c>
      <c r="G33" s="97">
        <f t="shared" si="17"/>
        <v>2130000</v>
      </c>
      <c r="H33" s="96">
        <f t="shared" si="17"/>
        <v>183000</v>
      </c>
      <c r="I33" s="97">
        <f t="shared" si="17"/>
        <v>0</v>
      </c>
      <c r="J33" s="96">
        <f t="shared" si="17"/>
        <v>760000</v>
      </c>
      <c r="K33" s="97">
        <f t="shared" si="17"/>
        <v>0</v>
      </c>
      <c r="L33" s="96">
        <f t="shared" si="17"/>
        <v>782000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1725000</v>
      </c>
      <c r="Q33" s="97">
        <f>$I33      +$K33      +$M33      +$O33</f>
        <v>0</v>
      </c>
      <c r="R33" s="52">
        <f>IF(($J33      =0),0,((($L33      -$J33      )/$J33      )*100))</f>
        <v>2.8947368421052633</v>
      </c>
      <c r="S33" s="53">
        <f>IF(($K33      =0),0,((($M33      -$K33      )/$K33      )*100))</f>
        <v>0</v>
      </c>
      <c r="T33" s="52">
        <f>IF($E33   =0,0,($P33   /$E33   )*100)</f>
        <v>80.985915492957744</v>
      </c>
      <c r="U33" s="54">
        <f>IF($E33   =0,0,($Q33   /$E33   )*100)</f>
        <v>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9000000</v>
      </c>
      <c r="C35" s="92"/>
      <c r="D35" s="92"/>
      <c r="E35" s="92">
        <f t="shared" ref="E35:E40" si="18">$B35      +$C35      +$D35</f>
        <v>9000000</v>
      </c>
      <c r="F35" s="93">
        <v>9000000</v>
      </c>
      <c r="G35" s="94">
        <v>9000000</v>
      </c>
      <c r="H35" s="93">
        <v>1225000</v>
      </c>
      <c r="I35" s="94">
        <v>183090</v>
      </c>
      <c r="J35" s="93"/>
      <c r="K35" s="94">
        <v>760059</v>
      </c>
      <c r="L35" s="93"/>
      <c r="M35" s="94">
        <v>4130744</v>
      </c>
      <c r="N35" s="93"/>
      <c r="O35" s="94"/>
      <c r="P35" s="93">
        <f t="shared" ref="P35:P40" si="19">$H35      +$J35      +$L35      +$N35</f>
        <v>1225000</v>
      </c>
      <c r="Q35" s="94">
        <f t="shared" ref="Q35:Q40" si="20">$I35      +$K35      +$M35      +$O35</f>
        <v>5073893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443.47675640969976</v>
      </c>
      <c r="T35" s="48">
        <f t="shared" ref="T35:T39" si="23">IF(($E35      =0),0,(($P35      /$E35      )*100))</f>
        <v>13.611111111111111</v>
      </c>
      <c r="U35" s="50">
        <f t="shared" ref="U35:U39" si="24">IF(($E35      =0),0,(($Q35      /$E35      )*100))</f>
        <v>56.37658888888889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6725000</v>
      </c>
      <c r="C36" s="92">
        <v>-355000</v>
      </c>
      <c r="D36" s="92"/>
      <c r="E36" s="92">
        <f t="shared" si="18"/>
        <v>6370000</v>
      </c>
      <c r="F36" s="93">
        <v>6370000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15725000</v>
      </c>
      <c r="C40" s="95">
        <f>SUM(C35:C39)</f>
        <v>-355000</v>
      </c>
      <c r="D40" s="95"/>
      <c r="E40" s="95">
        <f t="shared" si="18"/>
        <v>15370000</v>
      </c>
      <c r="F40" s="96">
        <f t="shared" ref="F40:O40" si="25">SUM(F35:F39)</f>
        <v>15370000</v>
      </c>
      <c r="G40" s="97">
        <f t="shared" si="25"/>
        <v>9000000</v>
      </c>
      <c r="H40" s="96">
        <f t="shared" si="25"/>
        <v>1225000</v>
      </c>
      <c r="I40" s="97">
        <f t="shared" si="25"/>
        <v>183090</v>
      </c>
      <c r="J40" s="96">
        <f t="shared" si="25"/>
        <v>0</v>
      </c>
      <c r="K40" s="97">
        <f t="shared" si="25"/>
        <v>760059</v>
      </c>
      <c r="L40" s="96">
        <f t="shared" si="25"/>
        <v>0</v>
      </c>
      <c r="M40" s="97">
        <f t="shared" si="25"/>
        <v>4130744</v>
      </c>
      <c r="N40" s="96">
        <f t="shared" si="25"/>
        <v>0</v>
      </c>
      <c r="O40" s="97">
        <f t="shared" si="25"/>
        <v>0</v>
      </c>
      <c r="P40" s="96">
        <f t="shared" si="19"/>
        <v>1225000</v>
      </c>
      <c r="Q40" s="97">
        <f t="shared" si="20"/>
        <v>5073893</v>
      </c>
      <c r="R40" s="52">
        <f t="shared" si="21"/>
        <v>0</v>
      </c>
      <c r="S40" s="53">
        <f t="shared" si="22"/>
        <v>443.47675640969976</v>
      </c>
      <c r="T40" s="52">
        <f>IF((+$E35+$E38) =0,0,(P40   /(+$E35+$E38) )*100)</f>
        <v>13.611111111111111</v>
      </c>
      <c r="U40" s="54">
        <f>IF((+$E35+$E38) =0,0,(Q40   /(+$E35+$E38) )*100)</f>
        <v>56.37658888888889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19981000</v>
      </c>
      <c r="C67" s="104">
        <f>SUM(C9:C14,C17:C23,C26:C29,C32,C35:C39,C42:C52,C55:C58,C61:C65)</f>
        <v>-481000</v>
      </c>
      <c r="D67" s="104"/>
      <c r="E67" s="104">
        <f t="shared" si="35"/>
        <v>19500000</v>
      </c>
      <c r="F67" s="105">
        <f t="shared" ref="F67:O67" si="43">SUM(F9:F14,F17:F23,F26:F29,F32,F35:F39,F42:F52,F55:F58,F61:F65)</f>
        <v>19500000</v>
      </c>
      <c r="G67" s="106">
        <f t="shared" si="43"/>
        <v>13130000</v>
      </c>
      <c r="H67" s="105">
        <f t="shared" si="43"/>
        <v>2065000</v>
      </c>
      <c r="I67" s="106">
        <f t="shared" si="43"/>
        <v>840715</v>
      </c>
      <c r="J67" s="105">
        <f t="shared" si="43"/>
        <v>1137000</v>
      </c>
      <c r="K67" s="106">
        <f t="shared" si="43"/>
        <v>921120</v>
      </c>
      <c r="L67" s="105">
        <f t="shared" si="43"/>
        <v>1209000</v>
      </c>
      <c r="M67" s="106">
        <f t="shared" si="43"/>
        <v>4775996</v>
      </c>
      <c r="N67" s="105">
        <f t="shared" si="43"/>
        <v>0</v>
      </c>
      <c r="O67" s="106">
        <f t="shared" si="43"/>
        <v>0</v>
      </c>
      <c r="P67" s="105">
        <f t="shared" si="36"/>
        <v>4411000</v>
      </c>
      <c r="Q67" s="106">
        <f t="shared" si="37"/>
        <v>6537831</v>
      </c>
      <c r="R67" s="61">
        <f t="shared" si="38"/>
        <v>6.3324538258575203</v>
      </c>
      <c r="S67" s="62">
        <f t="shared" si="39"/>
        <v>418.49878408893522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33.594821020563593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49.793076923076924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37490000</v>
      </c>
      <c r="C69" s="92">
        <v>-2507000</v>
      </c>
      <c r="D69" s="92"/>
      <c r="E69" s="92">
        <f>$B69      +$C69      +$D69</f>
        <v>34983000</v>
      </c>
      <c r="F69" s="93">
        <v>34983000</v>
      </c>
      <c r="G69" s="94">
        <v>34983000</v>
      </c>
      <c r="H69" s="93">
        <v>10052000</v>
      </c>
      <c r="I69" s="94">
        <v>9166274</v>
      </c>
      <c r="J69" s="93">
        <v>9121000</v>
      </c>
      <c r="K69" s="94">
        <v>3535975</v>
      </c>
      <c r="L69" s="93">
        <v>4048000</v>
      </c>
      <c r="M69" s="94">
        <v>11647225</v>
      </c>
      <c r="N69" s="93"/>
      <c r="O69" s="94"/>
      <c r="P69" s="93">
        <f>$H69      +$J69      +$L69      +$N69</f>
        <v>23221000</v>
      </c>
      <c r="Q69" s="94">
        <f>$I69      +$K69      +$M69      +$O69</f>
        <v>24349474</v>
      </c>
      <c r="R69" s="48">
        <f>IF(($J69      =0),0,((($L69      -$J69      )/$J69      )*100))</f>
        <v>-55.618901436246027</v>
      </c>
      <c r="S69" s="49">
        <f>IF(($K69      =0),0,((($M69      -$K69      )/$K69      )*100))</f>
        <v>229.392176132467</v>
      </c>
      <c r="T69" s="48">
        <f>IF(($E69      =0),0,(($P69      /$E69      )*100))</f>
        <v>66.377955006717542</v>
      </c>
      <c r="U69" s="50">
        <f>IF(($E69      =0),0,(($Q69      /$E69      )*100))</f>
        <v>69.60373324186034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37490000</v>
      </c>
      <c r="C71" s="101">
        <f>SUM(C69:C70)</f>
        <v>-2507000</v>
      </c>
      <c r="D71" s="101"/>
      <c r="E71" s="101">
        <f>$B71      +$C71      +$D71</f>
        <v>34983000</v>
      </c>
      <c r="F71" s="102">
        <f t="shared" ref="F71:O71" si="44">SUM(F69:F70)</f>
        <v>34983000</v>
      </c>
      <c r="G71" s="103">
        <f t="shared" si="44"/>
        <v>34983000</v>
      </c>
      <c r="H71" s="102">
        <f t="shared" si="44"/>
        <v>10052000</v>
      </c>
      <c r="I71" s="103">
        <f t="shared" si="44"/>
        <v>9166274</v>
      </c>
      <c r="J71" s="102">
        <f t="shared" si="44"/>
        <v>9121000</v>
      </c>
      <c r="K71" s="103">
        <f t="shared" si="44"/>
        <v>3535975</v>
      </c>
      <c r="L71" s="102">
        <f t="shared" si="44"/>
        <v>4048000</v>
      </c>
      <c r="M71" s="103">
        <f t="shared" si="44"/>
        <v>11647225</v>
      </c>
      <c r="N71" s="102">
        <f t="shared" si="44"/>
        <v>0</v>
      </c>
      <c r="O71" s="103">
        <f t="shared" si="44"/>
        <v>0</v>
      </c>
      <c r="P71" s="102">
        <f>$H71      +$J71      +$L71      +$N71</f>
        <v>23221000</v>
      </c>
      <c r="Q71" s="103">
        <f>$I71      +$K71      +$M71      +$O71</f>
        <v>24349474</v>
      </c>
      <c r="R71" s="57">
        <f>IF(($J71      =0),0,((($L71      -$J71      )/$J71      )*100))</f>
        <v>-55.618901436246027</v>
      </c>
      <c r="S71" s="58">
        <f>IF(($K71      =0),0,((($M71      -$K71      )/$K71      )*100))</f>
        <v>229.392176132467</v>
      </c>
      <c r="T71" s="57">
        <f>IF(($E69      =0),0,(($P69      /$E69      )*100))</f>
        <v>66.377955006717542</v>
      </c>
      <c r="U71" s="59">
        <f>IF($E69   =0,0,($Q69   /$E69 )*100)</f>
        <v>69.60373324186034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37490000</v>
      </c>
      <c r="C72" s="104">
        <f>SUM(C69:C70)</f>
        <v>-2507000</v>
      </c>
      <c r="D72" s="104"/>
      <c r="E72" s="104">
        <f>$B72      +$C72      +$D72</f>
        <v>34983000</v>
      </c>
      <c r="F72" s="105">
        <f t="shared" ref="F72:O72" si="45">SUM(F69:F70)</f>
        <v>34983000</v>
      </c>
      <c r="G72" s="106">
        <f t="shared" si="45"/>
        <v>34983000</v>
      </c>
      <c r="H72" s="105">
        <f t="shared" si="45"/>
        <v>10052000</v>
      </c>
      <c r="I72" s="106">
        <f t="shared" si="45"/>
        <v>9166274</v>
      </c>
      <c r="J72" s="105">
        <f t="shared" si="45"/>
        <v>9121000</v>
      </c>
      <c r="K72" s="106">
        <f t="shared" si="45"/>
        <v>3535975</v>
      </c>
      <c r="L72" s="105">
        <f t="shared" si="45"/>
        <v>4048000</v>
      </c>
      <c r="M72" s="106">
        <f t="shared" si="45"/>
        <v>11647225</v>
      </c>
      <c r="N72" s="105">
        <f t="shared" si="45"/>
        <v>0</v>
      </c>
      <c r="O72" s="106">
        <f t="shared" si="45"/>
        <v>0</v>
      </c>
      <c r="P72" s="105">
        <f>$H72      +$J72      +$L72      +$N72</f>
        <v>23221000</v>
      </c>
      <c r="Q72" s="106">
        <f>$I72      +$K72      +$M72      +$O72</f>
        <v>24349474</v>
      </c>
      <c r="R72" s="61">
        <f>IF(($J72      =0),0,((($L72      -$J72      )/$J72      )*100))</f>
        <v>-55.618901436246027</v>
      </c>
      <c r="S72" s="62">
        <f>IF(($K72      =0),0,((($M72      -$K72      )/$K72      )*100))</f>
        <v>229.392176132467</v>
      </c>
      <c r="T72" s="61">
        <f>IF(($E69      =0),0,(($P69      /$E69      )*100))</f>
        <v>66.377955006717542</v>
      </c>
      <c r="U72" s="65">
        <f>IF($E69   =0,0,($Q69   /$E69 )*100)</f>
        <v>69.60373324186034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57471000</v>
      </c>
      <c r="C73" s="104">
        <f>SUM(C9:C14,C17:C23,C26:C29,C32,C35:C39,C42:C52,C55:C58,C61:C65,C69:C70)</f>
        <v>-2988000</v>
      </c>
      <c r="D73" s="104"/>
      <c r="E73" s="104">
        <f>$B73      +$C73      +$D73</f>
        <v>54483000</v>
      </c>
      <c r="F73" s="105">
        <f t="shared" ref="F73:O73" si="46">SUM(F9:F14,F17:F23,F26:F29,F32,F35:F39,F42:F52,F55:F58,F61:F65,F69:F70)</f>
        <v>54483000</v>
      </c>
      <c r="G73" s="106">
        <f t="shared" si="46"/>
        <v>48113000</v>
      </c>
      <c r="H73" s="105">
        <f t="shared" si="46"/>
        <v>12117000</v>
      </c>
      <c r="I73" s="106">
        <f t="shared" si="46"/>
        <v>10006989</v>
      </c>
      <c r="J73" s="105">
        <f t="shared" si="46"/>
        <v>10258000</v>
      </c>
      <c r="K73" s="106">
        <f t="shared" si="46"/>
        <v>4457095</v>
      </c>
      <c r="L73" s="105">
        <f t="shared" si="46"/>
        <v>5257000</v>
      </c>
      <c r="M73" s="106">
        <f t="shared" si="46"/>
        <v>16423221</v>
      </c>
      <c r="N73" s="105">
        <f t="shared" si="46"/>
        <v>0</v>
      </c>
      <c r="O73" s="106">
        <f t="shared" si="46"/>
        <v>0</v>
      </c>
      <c r="P73" s="105">
        <f>$H73      +$J73      +$L73      +$N73</f>
        <v>27632000</v>
      </c>
      <c r="Q73" s="106">
        <f>$I73      +$K73      +$M73      +$O73</f>
        <v>30887305</v>
      </c>
      <c r="R73" s="61">
        <f>IF(($J73      =0),0,((($L73      -$J73      )/$J73      )*100))</f>
        <v>-48.752193410021448</v>
      </c>
      <c r="S73" s="62">
        <f>IF(($K73      =0),0,((($M73      -$K73      )/$K73      )*100))</f>
        <v>268.47365829088233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57.431463429842246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64.197420655540085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wR3tzr6mjCQy6t0jlg69mRpaZQ5umiSslDobxDPh2HgdHWFujXa9CaxxWfnLOpkj1ncBWP2yYVqiO4EhEBT5qw==" saltValue="PBHG/mLICuHoqN9E73m+m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2100000</v>
      </c>
      <c r="C10" s="92"/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126000</v>
      </c>
      <c r="I10" s="94">
        <v>176561</v>
      </c>
      <c r="J10" s="93">
        <v>1486000</v>
      </c>
      <c r="K10" s="94">
        <v>1438458</v>
      </c>
      <c r="L10" s="93">
        <v>277000</v>
      </c>
      <c r="M10" s="94">
        <v>276481</v>
      </c>
      <c r="N10" s="93"/>
      <c r="O10" s="94"/>
      <c r="P10" s="93">
        <f t="shared" ref="P10:P15" si="1">$H10      +$J10      +$L10      +$N10</f>
        <v>1889000</v>
      </c>
      <c r="Q10" s="94">
        <f t="shared" ref="Q10:Q15" si="2">$I10      +$K10      +$M10      +$O10</f>
        <v>1891500</v>
      </c>
      <c r="R10" s="48">
        <f t="shared" ref="R10:R15" si="3">IF(($J10      =0),0,((($L10      -$J10      )/$J10      )*100))</f>
        <v>-81.359353970390316</v>
      </c>
      <c r="S10" s="49">
        <f t="shared" ref="S10:S15" si="4">IF(($K10      =0),0,((($M10      -$K10      )/$K10      )*100))</f>
        <v>-80.779348441177973</v>
      </c>
      <c r="T10" s="48">
        <f t="shared" ref="T10:T14" si="5">IF(($E10      =0),0,(($P10      /$E10      )*100))</f>
        <v>89.952380952380949</v>
      </c>
      <c r="U10" s="50">
        <f t="shared" ref="U10:U14" si="6">IF(($E10      =0),0,(($Q10      /$E10      )*100))</f>
        <v>90.071428571428569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126000</v>
      </c>
      <c r="I15" s="97">
        <f t="shared" si="7"/>
        <v>176561</v>
      </c>
      <c r="J15" s="96">
        <f t="shared" si="7"/>
        <v>1486000</v>
      </c>
      <c r="K15" s="97">
        <f t="shared" si="7"/>
        <v>1438458</v>
      </c>
      <c r="L15" s="96">
        <f t="shared" si="7"/>
        <v>277000</v>
      </c>
      <c r="M15" s="97">
        <f t="shared" si="7"/>
        <v>276481</v>
      </c>
      <c r="N15" s="96">
        <f t="shared" si="7"/>
        <v>0</v>
      </c>
      <c r="O15" s="97">
        <f t="shared" si="7"/>
        <v>0</v>
      </c>
      <c r="P15" s="96">
        <f t="shared" si="1"/>
        <v>1889000</v>
      </c>
      <c r="Q15" s="97">
        <f t="shared" si="2"/>
        <v>1891500</v>
      </c>
      <c r="R15" s="52">
        <f t="shared" si="3"/>
        <v>-81.359353970390316</v>
      </c>
      <c r="S15" s="53">
        <f t="shared" si="4"/>
        <v>-80.779348441177973</v>
      </c>
      <c r="T15" s="52">
        <f>IF((SUM($E9:$E13))=0,0,(P15/(SUM($E9:$E13))*100))</f>
        <v>89.952380952380949</v>
      </c>
      <c r="U15" s="54">
        <f>IF((SUM($E9:$E13))=0,0,(Q15/(SUM($E9:$E13))*100))</f>
        <v>90.071428571428569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3681000</v>
      </c>
      <c r="C32" s="92"/>
      <c r="D32" s="92"/>
      <c r="E32" s="92">
        <f>$B32      +$C32      +$D32</f>
        <v>3681000</v>
      </c>
      <c r="F32" s="93">
        <v>3681000</v>
      </c>
      <c r="G32" s="94">
        <v>3681000</v>
      </c>
      <c r="H32" s="93">
        <v>1824000</v>
      </c>
      <c r="I32" s="94">
        <v>1823344</v>
      </c>
      <c r="J32" s="93">
        <v>753000</v>
      </c>
      <c r="K32" s="94">
        <v>2121685</v>
      </c>
      <c r="L32" s="93"/>
      <c r="M32" s="94">
        <v>-470029</v>
      </c>
      <c r="N32" s="93"/>
      <c r="O32" s="94"/>
      <c r="P32" s="93">
        <f>$H32      +$J32      +$L32      +$N32</f>
        <v>2577000</v>
      </c>
      <c r="Q32" s="94">
        <f>$I32      +$K32      +$M32      +$O32</f>
        <v>3475000</v>
      </c>
      <c r="R32" s="48">
        <f>IF(($J32      =0),0,((($L32      -$J32      )/$J32      )*100))</f>
        <v>-100</v>
      </c>
      <c r="S32" s="49">
        <f>IF(($K32      =0),0,((($M32      -$K32      )/$K32      )*100))</f>
        <v>-122.15357133599002</v>
      </c>
      <c r="T32" s="48">
        <f>IF(($E32      =0),0,(($P32      /$E32      )*100))</f>
        <v>70.008149959250204</v>
      </c>
      <c r="U32" s="50">
        <f>IF(($E32      =0),0,(($Q32      /$E32      )*100))</f>
        <v>94.403694648193422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3681000</v>
      </c>
      <c r="C33" s="95">
        <f>C32</f>
        <v>0</v>
      </c>
      <c r="D33" s="95"/>
      <c r="E33" s="95">
        <f>$B33      +$C33      +$D33</f>
        <v>3681000</v>
      </c>
      <c r="F33" s="96">
        <f t="shared" ref="F33:O33" si="17">F32</f>
        <v>3681000</v>
      </c>
      <c r="G33" s="97">
        <f t="shared" si="17"/>
        <v>3681000</v>
      </c>
      <c r="H33" s="96">
        <f t="shared" si="17"/>
        <v>1824000</v>
      </c>
      <c r="I33" s="97">
        <f t="shared" si="17"/>
        <v>1823344</v>
      </c>
      <c r="J33" s="96">
        <f t="shared" si="17"/>
        <v>753000</v>
      </c>
      <c r="K33" s="97">
        <f t="shared" si="17"/>
        <v>2121685</v>
      </c>
      <c r="L33" s="96">
        <f t="shared" si="17"/>
        <v>0</v>
      </c>
      <c r="M33" s="97">
        <f t="shared" si="17"/>
        <v>-470029</v>
      </c>
      <c r="N33" s="96">
        <f t="shared" si="17"/>
        <v>0</v>
      </c>
      <c r="O33" s="97">
        <f t="shared" si="17"/>
        <v>0</v>
      </c>
      <c r="P33" s="96">
        <f>$H33      +$J33      +$L33      +$N33</f>
        <v>2577000</v>
      </c>
      <c r="Q33" s="97">
        <f>$I33      +$K33      +$M33      +$O33</f>
        <v>3475000</v>
      </c>
      <c r="R33" s="52">
        <f>IF(($J33      =0),0,((($L33      -$J33      )/$J33      )*100))</f>
        <v>-100</v>
      </c>
      <c r="S33" s="53">
        <f>IF(($K33      =0),0,((($M33      -$K33      )/$K33      )*100))</f>
        <v>-122.15357133599002</v>
      </c>
      <c r="T33" s="52">
        <f>IF($E33   =0,0,($P33   /$E33   )*100)</f>
        <v>70.008149959250204</v>
      </c>
      <c r="U33" s="54">
        <f>IF($E33   =0,0,($Q33   /$E33   )*100)</f>
        <v>94.403694648193422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5800000</v>
      </c>
      <c r="C35" s="92"/>
      <c r="D35" s="92"/>
      <c r="E35" s="92">
        <f t="shared" ref="E35:E40" si="18">$B35      +$C35      +$D35</f>
        <v>5800000</v>
      </c>
      <c r="F35" s="93">
        <v>5800000</v>
      </c>
      <c r="G35" s="94">
        <v>5800000</v>
      </c>
      <c r="H35" s="93">
        <v>975000</v>
      </c>
      <c r="I35" s="94"/>
      <c r="J35" s="93">
        <v>525000</v>
      </c>
      <c r="K35" s="94">
        <v>2823001</v>
      </c>
      <c r="L35" s="93">
        <v>3044000</v>
      </c>
      <c r="M35" s="94"/>
      <c r="N35" s="93"/>
      <c r="O35" s="94"/>
      <c r="P35" s="93">
        <f t="shared" ref="P35:P40" si="19">$H35      +$J35      +$L35      +$N35</f>
        <v>4544000</v>
      </c>
      <c r="Q35" s="94">
        <f t="shared" ref="Q35:Q40" si="20">$I35      +$K35      +$M35      +$O35</f>
        <v>2823001</v>
      </c>
      <c r="R35" s="48">
        <f t="shared" ref="R35:R40" si="21">IF(($J35      =0),0,((($L35      -$J35      )/$J35      )*100))</f>
        <v>479.8095238095238</v>
      </c>
      <c r="S35" s="49">
        <f t="shared" ref="S35:S40" si="22">IF(($K35      =0),0,((($M35      -$K35      )/$K35      )*100))</f>
        <v>-100</v>
      </c>
      <c r="T35" s="48">
        <f t="shared" ref="T35:T39" si="23">IF(($E35      =0),0,(($P35      /$E35      )*100))</f>
        <v>78.344827586206904</v>
      </c>
      <c r="U35" s="50">
        <f t="shared" ref="U35:U39" si="24">IF(($E35      =0),0,(($Q35      /$E35      )*100))</f>
        <v>48.672431034482763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20191000</v>
      </c>
      <c r="C36" s="92">
        <v>-9687000</v>
      </c>
      <c r="D36" s="92"/>
      <c r="E36" s="92">
        <f t="shared" si="18"/>
        <v>10504000</v>
      </c>
      <c r="F36" s="93">
        <v>10504000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25991000</v>
      </c>
      <c r="C40" s="95">
        <f>SUM(C35:C39)</f>
        <v>-9687000</v>
      </c>
      <c r="D40" s="95"/>
      <c r="E40" s="95">
        <f t="shared" si="18"/>
        <v>16304000</v>
      </c>
      <c r="F40" s="96">
        <f t="shared" ref="F40:O40" si="25">SUM(F35:F39)</f>
        <v>16304000</v>
      </c>
      <c r="G40" s="97">
        <f t="shared" si="25"/>
        <v>5800000</v>
      </c>
      <c r="H40" s="96">
        <f t="shared" si="25"/>
        <v>975000</v>
      </c>
      <c r="I40" s="97">
        <f t="shared" si="25"/>
        <v>0</v>
      </c>
      <c r="J40" s="96">
        <f t="shared" si="25"/>
        <v>525000</v>
      </c>
      <c r="K40" s="97">
        <f t="shared" si="25"/>
        <v>2823001</v>
      </c>
      <c r="L40" s="96">
        <f t="shared" si="25"/>
        <v>3044000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4544000</v>
      </c>
      <c r="Q40" s="97">
        <f t="shared" si="20"/>
        <v>2823001</v>
      </c>
      <c r="R40" s="52">
        <f t="shared" si="21"/>
        <v>479.8095238095238</v>
      </c>
      <c r="S40" s="53">
        <f t="shared" si="22"/>
        <v>-100</v>
      </c>
      <c r="T40" s="52">
        <f>IF((+$E35+$E38) =0,0,(P40   /(+$E35+$E38) )*100)</f>
        <v>78.344827586206904</v>
      </c>
      <c r="U40" s="54">
        <f>IF((+$E35+$E38) =0,0,(Q40   /(+$E35+$E38) )*100)</f>
        <v>48.672431034482763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31772000</v>
      </c>
      <c r="C67" s="104">
        <f>SUM(C9:C14,C17:C23,C26:C29,C32,C35:C39,C42:C52,C55:C58,C61:C65)</f>
        <v>-9687000</v>
      </c>
      <c r="D67" s="104"/>
      <c r="E67" s="104">
        <f t="shared" si="35"/>
        <v>22085000</v>
      </c>
      <c r="F67" s="105">
        <f t="shared" ref="F67:O67" si="43">SUM(F9:F14,F17:F23,F26:F29,F32,F35:F39,F42:F52,F55:F58,F61:F65)</f>
        <v>22085000</v>
      </c>
      <c r="G67" s="106">
        <f t="shared" si="43"/>
        <v>11581000</v>
      </c>
      <c r="H67" s="105">
        <f t="shared" si="43"/>
        <v>2925000</v>
      </c>
      <c r="I67" s="106">
        <f t="shared" si="43"/>
        <v>1999905</v>
      </c>
      <c r="J67" s="105">
        <f t="shared" si="43"/>
        <v>2764000</v>
      </c>
      <c r="K67" s="106">
        <f t="shared" si="43"/>
        <v>6383144</v>
      </c>
      <c r="L67" s="105">
        <f t="shared" si="43"/>
        <v>3321000</v>
      </c>
      <c r="M67" s="106">
        <f t="shared" si="43"/>
        <v>-193548</v>
      </c>
      <c r="N67" s="105">
        <f t="shared" si="43"/>
        <v>0</v>
      </c>
      <c r="O67" s="106">
        <f t="shared" si="43"/>
        <v>0</v>
      </c>
      <c r="P67" s="105">
        <f t="shared" si="36"/>
        <v>9010000</v>
      </c>
      <c r="Q67" s="106">
        <f t="shared" si="37"/>
        <v>8189501</v>
      </c>
      <c r="R67" s="61">
        <f t="shared" si="38"/>
        <v>20.151953690303909</v>
      </c>
      <c r="S67" s="62">
        <f t="shared" si="39"/>
        <v>-103.03217348692118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77.799844573007519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70.714972800276314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36314000</v>
      </c>
      <c r="C69" s="92">
        <v>10571000</v>
      </c>
      <c r="D69" s="92"/>
      <c r="E69" s="92">
        <f>$B69      +$C69      +$D69</f>
        <v>46885000</v>
      </c>
      <c r="F69" s="93">
        <v>46885000</v>
      </c>
      <c r="G69" s="94">
        <v>46885000</v>
      </c>
      <c r="H69" s="93">
        <v>9958000</v>
      </c>
      <c r="I69" s="94">
        <v>13231063</v>
      </c>
      <c r="J69" s="93">
        <v>16361000</v>
      </c>
      <c r="K69" s="94">
        <v>11150297</v>
      </c>
      <c r="L69" s="93">
        <v>2561000</v>
      </c>
      <c r="M69" s="94">
        <v>2340964</v>
      </c>
      <c r="N69" s="93"/>
      <c r="O69" s="94"/>
      <c r="P69" s="93">
        <f>$H69      +$J69      +$L69      +$N69</f>
        <v>28880000</v>
      </c>
      <c r="Q69" s="94">
        <f>$I69      +$K69      +$M69      +$O69</f>
        <v>26722324</v>
      </c>
      <c r="R69" s="48">
        <f>IF(($J69      =0),0,((($L69      -$J69      )/$J69      )*100))</f>
        <v>-84.346922559745735</v>
      </c>
      <c r="S69" s="49">
        <f>IF(($K69      =0),0,((($M69      -$K69      )/$K69      )*100))</f>
        <v>-79.005366404141526</v>
      </c>
      <c r="T69" s="48">
        <f>IF(($E69      =0),0,(($P69      /$E69      )*100))</f>
        <v>61.597525861149627</v>
      </c>
      <c r="U69" s="50">
        <f>IF(($E69      =0),0,(($Q69      /$E69      )*100))</f>
        <v>56.995465500693186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36314000</v>
      </c>
      <c r="C71" s="101">
        <f>SUM(C69:C70)</f>
        <v>10571000</v>
      </c>
      <c r="D71" s="101"/>
      <c r="E71" s="101">
        <f>$B71      +$C71      +$D71</f>
        <v>46885000</v>
      </c>
      <c r="F71" s="102">
        <f t="shared" ref="F71:O71" si="44">SUM(F69:F70)</f>
        <v>46885000</v>
      </c>
      <c r="G71" s="103">
        <f t="shared" si="44"/>
        <v>46885000</v>
      </c>
      <c r="H71" s="102">
        <f t="shared" si="44"/>
        <v>9958000</v>
      </c>
      <c r="I71" s="103">
        <f t="shared" si="44"/>
        <v>13231063</v>
      </c>
      <c r="J71" s="102">
        <f t="shared" si="44"/>
        <v>16361000</v>
      </c>
      <c r="K71" s="103">
        <f t="shared" si="44"/>
        <v>11150297</v>
      </c>
      <c r="L71" s="102">
        <f t="shared" si="44"/>
        <v>2561000</v>
      </c>
      <c r="M71" s="103">
        <f t="shared" si="44"/>
        <v>2340964</v>
      </c>
      <c r="N71" s="102">
        <f t="shared" si="44"/>
        <v>0</v>
      </c>
      <c r="O71" s="103">
        <f t="shared" si="44"/>
        <v>0</v>
      </c>
      <c r="P71" s="102">
        <f>$H71      +$J71      +$L71      +$N71</f>
        <v>28880000</v>
      </c>
      <c r="Q71" s="103">
        <f>$I71      +$K71      +$M71      +$O71</f>
        <v>26722324</v>
      </c>
      <c r="R71" s="57">
        <f>IF(($J71      =0),0,((($L71      -$J71      )/$J71      )*100))</f>
        <v>-84.346922559745735</v>
      </c>
      <c r="S71" s="58">
        <f>IF(($K71      =0),0,((($M71      -$K71      )/$K71      )*100))</f>
        <v>-79.005366404141526</v>
      </c>
      <c r="T71" s="57">
        <f>IF(($E69      =0),0,(($P69      /$E69      )*100))</f>
        <v>61.597525861149627</v>
      </c>
      <c r="U71" s="59">
        <f>IF($E69   =0,0,($Q69   /$E69 )*100)</f>
        <v>56.995465500693186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36314000</v>
      </c>
      <c r="C72" s="104">
        <f>SUM(C69:C70)</f>
        <v>10571000</v>
      </c>
      <c r="D72" s="104"/>
      <c r="E72" s="104">
        <f>$B72      +$C72      +$D72</f>
        <v>46885000</v>
      </c>
      <c r="F72" s="105">
        <f t="shared" ref="F72:O72" si="45">SUM(F69:F70)</f>
        <v>46885000</v>
      </c>
      <c r="G72" s="106">
        <f t="shared" si="45"/>
        <v>46885000</v>
      </c>
      <c r="H72" s="105">
        <f t="shared" si="45"/>
        <v>9958000</v>
      </c>
      <c r="I72" s="106">
        <f t="shared" si="45"/>
        <v>13231063</v>
      </c>
      <c r="J72" s="105">
        <f t="shared" si="45"/>
        <v>16361000</v>
      </c>
      <c r="K72" s="106">
        <f t="shared" si="45"/>
        <v>11150297</v>
      </c>
      <c r="L72" s="105">
        <f t="shared" si="45"/>
        <v>2561000</v>
      </c>
      <c r="M72" s="106">
        <f t="shared" si="45"/>
        <v>2340964</v>
      </c>
      <c r="N72" s="105">
        <f t="shared" si="45"/>
        <v>0</v>
      </c>
      <c r="O72" s="106">
        <f t="shared" si="45"/>
        <v>0</v>
      </c>
      <c r="P72" s="105">
        <f>$H72      +$J72      +$L72      +$N72</f>
        <v>28880000</v>
      </c>
      <c r="Q72" s="106">
        <f>$I72      +$K72      +$M72      +$O72</f>
        <v>26722324</v>
      </c>
      <c r="R72" s="61">
        <f>IF(($J72      =0),0,((($L72      -$J72      )/$J72      )*100))</f>
        <v>-84.346922559745735</v>
      </c>
      <c r="S72" s="62">
        <f>IF(($K72      =0),0,((($M72      -$K72      )/$K72      )*100))</f>
        <v>-79.005366404141526</v>
      </c>
      <c r="T72" s="61">
        <f>IF(($E69      =0),0,(($P69      /$E69      )*100))</f>
        <v>61.597525861149627</v>
      </c>
      <c r="U72" s="65">
        <f>IF($E69   =0,0,($Q69   /$E69 )*100)</f>
        <v>56.995465500693186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68086000</v>
      </c>
      <c r="C73" s="104">
        <f>SUM(C9:C14,C17:C23,C26:C29,C32,C35:C39,C42:C52,C55:C58,C61:C65,C69:C70)</f>
        <v>884000</v>
      </c>
      <c r="D73" s="104"/>
      <c r="E73" s="104">
        <f>$B73      +$C73      +$D73</f>
        <v>68970000</v>
      </c>
      <c r="F73" s="105">
        <f t="shared" ref="F73:O73" si="46">SUM(F9:F14,F17:F23,F26:F29,F32,F35:F39,F42:F52,F55:F58,F61:F65,F69:F70)</f>
        <v>68970000</v>
      </c>
      <c r="G73" s="106">
        <f t="shared" si="46"/>
        <v>58466000</v>
      </c>
      <c r="H73" s="105">
        <f t="shared" si="46"/>
        <v>12883000</v>
      </c>
      <c r="I73" s="106">
        <f t="shared" si="46"/>
        <v>15230968</v>
      </c>
      <c r="J73" s="105">
        <f t="shared" si="46"/>
        <v>19125000</v>
      </c>
      <c r="K73" s="106">
        <f t="shared" si="46"/>
        <v>17533441</v>
      </c>
      <c r="L73" s="105">
        <f t="shared" si="46"/>
        <v>5882000</v>
      </c>
      <c r="M73" s="106">
        <f t="shared" si="46"/>
        <v>2147416</v>
      </c>
      <c r="N73" s="105">
        <f t="shared" si="46"/>
        <v>0</v>
      </c>
      <c r="O73" s="106">
        <f t="shared" si="46"/>
        <v>0</v>
      </c>
      <c r="P73" s="105">
        <f>$H73      +$J73      +$L73      +$N73</f>
        <v>37890000</v>
      </c>
      <c r="Q73" s="106">
        <f>$I73      +$K73      +$M73      +$O73</f>
        <v>34911825</v>
      </c>
      <c r="R73" s="61">
        <f>IF(($J73      =0),0,((($L73      -$J73      )/$J73      )*100))</f>
        <v>-69.24444444444444</v>
      </c>
      <c r="S73" s="62">
        <f>IF(($K73      =0),0,((($M73      -$K73      )/$K73      )*100))</f>
        <v>-87.752455436442858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64.806896315807478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59.713038347073507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k6uYmaLOhdqCXuXAswj0bgqQkPRiIBq1GXutQE4OpOzZRQNjPrULFb0Pt8oDW4B9vTuZHjT3tJP6hD0nxdTGsw==" saltValue="1VG/T5o6eRXquR6OR0i+9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185000</v>
      </c>
      <c r="I10" s="94">
        <v>211015</v>
      </c>
      <c r="J10" s="93">
        <v>216000</v>
      </c>
      <c r="K10" s="94">
        <v>189683</v>
      </c>
      <c r="L10" s="93">
        <v>230000</v>
      </c>
      <c r="M10" s="94">
        <v>230050</v>
      </c>
      <c r="N10" s="93"/>
      <c r="O10" s="94"/>
      <c r="P10" s="93">
        <f t="shared" ref="P10:P15" si="1">$H10      +$J10      +$L10      +$N10</f>
        <v>631000</v>
      </c>
      <c r="Q10" s="94">
        <f t="shared" ref="Q10:Q15" si="2">$I10      +$K10      +$M10      +$O10</f>
        <v>630748</v>
      </c>
      <c r="R10" s="48">
        <f t="shared" ref="R10:R15" si="3">IF(($J10      =0),0,((($L10      -$J10      )/$J10      )*100))</f>
        <v>6.481481481481481</v>
      </c>
      <c r="S10" s="49">
        <f t="shared" ref="S10:S15" si="4">IF(($K10      =0),0,((($M10      -$K10      )/$K10      )*100))</f>
        <v>21.281295635349505</v>
      </c>
      <c r="T10" s="48">
        <f t="shared" ref="T10:T14" si="5">IF(($E10      =0),0,(($P10      /$E10      )*100))</f>
        <v>52.583333333333336</v>
      </c>
      <c r="U10" s="50">
        <f t="shared" ref="U10:U14" si="6">IF(($E10      =0),0,(($Q10      /$E10      )*100))</f>
        <v>52.562333333333335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185000</v>
      </c>
      <c r="I15" s="97">
        <f t="shared" si="7"/>
        <v>211015</v>
      </c>
      <c r="J15" s="96">
        <f t="shared" si="7"/>
        <v>216000</v>
      </c>
      <c r="K15" s="97">
        <f t="shared" si="7"/>
        <v>189683</v>
      </c>
      <c r="L15" s="96">
        <f t="shared" si="7"/>
        <v>230000</v>
      </c>
      <c r="M15" s="97">
        <f t="shared" si="7"/>
        <v>230050</v>
      </c>
      <c r="N15" s="96">
        <f t="shared" si="7"/>
        <v>0</v>
      </c>
      <c r="O15" s="97">
        <f t="shared" si="7"/>
        <v>0</v>
      </c>
      <c r="P15" s="96">
        <f t="shared" si="1"/>
        <v>631000</v>
      </c>
      <c r="Q15" s="97">
        <f t="shared" si="2"/>
        <v>630748</v>
      </c>
      <c r="R15" s="52">
        <f t="shared" si="3"/>
        <v>6.481481481481481</v>
      </c>
      <c r="S15" s="53">
        <f t="shared" si="4"/>
        <v>21.281295635349505</v>
      </c>
      <c r="T15" s="52">
        <f>IF((SUM($E9:$E13))=0,0,(P15/(SUM($E9:$E13))*100))</f>
        <v>52.583333333333336</v>
      </c>
      <c r="U15" s="54">
        <f>IF((SUM($E9:$E13))=0,0,(Q15/(SUM($E9:$E13))*100))</f>
        <v>52.562333333333335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2539000</v>
      </c>
      <c r="C29" s="92">
        <v>430000</v>
      </c>
      <c r="D29" s="92"/>
      <c r="E29" s="92">
        <f>$B29      +$C29      +$D29</f>
        <v>2969000</v>
      </c>
      <c r="F29" s="93">
        <v>2969000</v>
      </c>
      <c r="G29" s="94">
        <v>2969000</v>
      </c>
      <c r="H29" s="93"/>
      <c r="I29" s="94"/>
      <c r="J29" s="93">
        <v>2512000</v>
      </c>
      <c r="K29" s="94">
        <v>1113188</v>
      </c>
      <c r="L29" s="93"/>
      <c r="M29" s="94"/>
      <c r="N29" s="93"/>
      <c r="O29" s="94"/>
      <c r="P29" s="93">
        <f>$H29      +$J29      +$L29      +$N29</f>
        <v>2512000</v>
      </c>
      <c r="Q29" s="94">
        <f>$I29      +$K29      +$M29      +$O29</f>
        <v>1113188</v>
      </c>
      <c r="R29" s="48">
        <f>IF(($J29      =0),0,((($L29      -$J29      )/$J29      )*100))</f>
        <v>-100</v>
      </c>
      <c r="S29" s="49">
        <f>IF(($K29      =0),0,((($M29      -$K29      )/$K29      )*100))</f>
        <v>-100</v>
      </c>
      <c r="T29" s="48">
        <f>IF(($E29      =0),0,(($P29      /$E29      )*100))</f>
        <v>84.607611990569225</v>
      </c>
      <c r="U29" s="50">
        <f>IF(($E29      =0),0,(($Q29      /$E29      )*100))</f>
        <v>37.493701583024588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2539000</v>
      </c>
      <c r="C30" s="95">
        <f>SUM(C26:C29)</f>
        <v>430000</v>
      </c>
      <c r="D30" s="95"/>
      <c r="E30" s="95">
        <f>$B30      +$C30      +$D30</f>
        <v>2969000</v>
      </c>
      <c r="F30" s="96">
        <f t="shared" ref="F30:O30" si="16">SUM(F26:F29)</f>
        <v>2969000</v>
      </c>
      <c r="G30" s="97">
        <f t="shared" si="16"/>
        <v>2969000</v>
      </c>
      <c r="H30" s="96">
        <f t="shared" si="16"/>
        <v>0</v>
      </c>
      <c r="I30" s="97">
        <f t="shared" si="16"/>
        <v>0</v>
      </c>
      <c r="J30" s="96">
        <f t="shared" si="16"/>
        <v>2512000</v>
      </c>
      <c r="K30" s="97">
        <f t="shared" si="16"/>
        <v>1113188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2512000</v>
      </c>
      <c r="Q30" s="97">
        <f>$I30      +$K30      +$M30      +$O30</f>
        <v>1113188</v>
      </c>
      <c r="R30" s="52">
        <f>IF(($J30      =0),0,((($L30      -$J30      )/$J30      )*100))</f>
        <v>-100</v>
      </c>
      <c r="S30" s="53">
        <f>IF(($K30      =0),0,((($M30      -$K30      )/$K30      )*100))</f>
        <v>-100</v>
      </c>
      <c r="T30" s="52">
        <f>IF($E30   =0,0,($P30   /$E30   )*100)</f>
        <v>84.607611990569225</v>
      </c>
      <c r="U30" s="54">
        <f>IF($E30   =0,0,($Q30   /$E30   )*100)</f>
        <v>37.493701583024588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7077000</v>
      </c>
      <c r="C32" s="92"/>
      <c r="D32" s="92"/>
      <c r="E32" s="92">
        <f>$B32      +$C32      +$D32</f>
        <v>7077000</v>
      </c>
      <c r="F32" s="93">
        <v>7077000</v>
      </c>
      <c r="G32" s="94">
        <v>7077000</v>
      </c>
      <c r="H32" s="93">
        <v>3585000</v>
      </c>
      <c r="I32" s="94">
        <v>1769000</v>
      </c>
      <c r="J32" s="93">
        <v>1369000</v>
      </c>
      <c r="K32" s="94">
        <v>3185000</v>
      </c>
      <c r="L32" s="93"/>
      <c r="M32" s="94">
        <v>1728000</v>
      </c>
      <c r="N32" s="93"/>
      <c r="O32" s="94"/>
      <c r="P32" s="93">
        <f>$H32      +$J32      +$L32      +$N32</f>
        <v>4954000</v>
      </c>
      <c r="Q32" s="94">
        <f>$I32      +$K32      +$M32      +$O32</f>
        <v>6682000</v>
      </c>
      <c r="R32" s="48">
        <f>IF(($J32      =0),0,((($L32      -$J32      )/$J32      )*100))</f>
        <v>-100</v>
      </c>
      <c r="S32" s="49">
        <f>IF(($K32      =0),0,((($M32      -$K32      )/$K32      )*100))</f>
        <v>-45.745682888540031</v>
      </c>
      <c r="T32" s="48">
        <f>IF(($E32      =0),0,(($P32      /$E32      )*100))</f>
        <v>70.001413028119259</v>
      </c>
      <c r="U32" s="50">
        <f>IF(($E32      =0),0,(($Q32      /$E32      )*100))</f>
        <v>94.41853892892469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7077000</v>
      </c>
      <c r="C33" s="95">
        <f>C32</f>
        <v>0</v>
      </c>
      <c r="D33" s="95"/>
      <c r="E33" s="95">
        <f>$B33      +$C33      +$D33</f>
        <v>7077000</v>
      </c>
      <c r="F33" s="96">
        <f t="shared" ref="F33:O33" si="17">F32</f>
        <v>7077000</v>
      </c>
      <c r="G33" s="97">
        <f t="shared" si="17"/>
        <v>7077000</v>
      </c>
      <c r="H33" s="96">
        <f t="shared" si="17"/>
        <v>3585000</v>
      </c>
      <c r="I33" s="97">
        <f t="shared" si="17"/>
        <v>1769000</v>
      </c>
      <c r="J33" s="96">
        <f t="shared" si="17"/>
        <v>1369000</v>
      </c>
      <c r="K33" s="97">
        <f t="shared" si="17"/>
        <v>3185000</v>
      </c>
      <c r="L33" s="96">
        <f t="shared" si="17"/>
        <v>0</v>
      </c>
      <c r="M33" s="97">
        <f t="shared" si="17"/>
        <v>1728000</v>
      </c>
      <c r="N33" s="96">
        <f t="shared" si="17"/>
        <v>0</v>
      </c>
      <c r="O33" s="97">
        <f t="shared" si="17"/>
        <v>0</v>
      </c>
      <c r="P33" s="96">
        <f>$H33      +$J33      +$L33      +$N33</f>
        <v>4954000</v>
      </c>
      <c r="Q33" s="97">
        <f>$I33      +$K33      +$M33      +$O33</f>
        <v>6682000</v>
      </c>
      <c r="R33" s="52">
        <f>IF(($J33      =0),0,((($L33      -$J33      )/$J33      )*100))</f>
        <v>-100</v>
      </c>
      <c r="S33" s="53">
        <f>IF(($K33      =0),0,((($M33      -$K33      )/$K33      )*100))</f>
        <v>-45.745682888540031</v>
      </c>
      <c r="T33" s="52">
        <f>IF($E33   =0,0,($P33   /$E33   )*100)</f>
        <v>70.001413028119259</v>
      </c>
      <c r="U33" s="54">
        <f>IF($E33   =0,0,($Q33   /$E33   )*100)</f>
        <v>94.41853892892469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>
        <v>430905000</v>
      </c>
      <c r="C43" s="92">
        <v>-17000000</v>
      </c>
      <c r="D43" s="92"/>
      <c r="E43" s="92">
        <f t="shared" si="26"/>
        <v>413905000</v>
      </c>
      <c r="F43" s="93">
        <v>413905000</v>
      </c>
      <c r="G43" s="94">
        <v>413905000</v>
      </c>
      <c r="H43" s="93">
        <v>123175000</v>
      </c>
      <c r="I43" s="94">
        <v>42351652</v>
      </c>
      <c r="J43" s="93">
        <v>125388000</v>
      </c>
      <c r="K43" s="94">
        <v>161373507</v>
      </c>
      <c r="L43" s="93">
        <v>69788000</v>
      </c>
      <c r="M43" s="94">
        <v>117778380</v>
      </c>
      <c r="N43" s="93"/>
      <c r="O43" s="94"/>
      <c r="P43" s="93">
        <f t="shared" si="27"/>
        <v>318351000</v>
      </c>
      <c r="Q43" s="94">
        <f t="shared" si="28"/>
        <v>321503539</v>
      </c>
      <c r="R43" s="48">
        <f t="shared" si="29"/>
        <v>-44.342361310492237</v>
      </c>
      <c r="S43" s="49">
        <f t="shared" si="30"/>
        <v>-27.015045908372059</v>
      </c>
      <c r="T43" s="48">
        <f t="shared" si="31"/>
        <v>76.914026165424431</v>
      </c>
      <c r="U43" s="50">
        <f t="shared" si="32"/>
        <v>77.675683792174539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100000000</v>
      </c>
      <c r="C51" s="92">
        <v>-5000000</v>
      </c>
      <c r="D51" s="92"/>
      <c r="E51" s="92">
        <f t="shared" si="26"/>
        <v>95000000</v>
      </c>
      <c r="F51" s="93">
        <v>95000000</v>
      </c>
      <c r="G51" s="94">
        <v>95000000</v>
      </c>
      <c r="H51" s="93">
        <v>21333000</v>
      </c>
      <c r="I51" s="94">
        <v>25607549</v>
      </c>
      <c r="J51" s="93">
        <v>36477000</v>
      </c>
      <c r="K51" s="94">
        <v>31019273</v>
      </c>
      <c r="L51" s="93">
        <v>31160000</v>
      </c>
      <c r="M51" s="94">
        <v>34344502</v>
      </c>
      <c r="N51" s="93"/>
      <c r="O51" s="94"/>
      <c r="P51" s="93">
        <f t="shared" si="27"/>
        <v>88970000</v>
      </c>
      <c r="Q51" s="94">
        <f t="shared" si="28"/>
        <v>90971324</v>
      </c>
      <c r="R51" s="48">
        <f t="shared" si="29"/>
        <v>-14.576308358691778</v>
      </c>
      <c r="S51" s="49">
        <f t="shared" si="30"/>
        <v>10.71988050783782</v>
      </c>
      <c r="T51" s="48">
        <f t="shared" si="31"/>
        <v>93.652631578947364</v>
      </c>
      <c r="U51" s="50">
        <f t="shared" si="32"/>
        <v>95.759288421052631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530905000</v>
      </c>
      <c r="C53" s="95">
        <f>SUM(C42:C52)</f>
        <v>-22000000</v>
      </c>
      <c r="D53" s="95"/>
      <c r="E53" s="95">
        <f t="shared" si="26"/>
        <v>508905000</v>
      </c>
      <c r="F53" s="96">
        <f t="shared" ref="F53:O53" si="33">SUM(F42:F52)</f>
        <v>508905000</v>
      </c>
      <c r="G53" s="97">
        <f t="shared" si="33"/>
        <v>508905000</v>
      </c>
      <c r="H53" s="96">
        <f t="shared" si="33"/>
        <v>144508000</v>
      </c>
      <c r="I53" s="97">
        <f t="shared" si="33"/>
        <v>67959201</v>
      </c>
      <c r="J53" s="96">
        <f t="shared" si="33"/>
        <v>161865000</v>
      </c>
      <c r="K53" s="97">
        <f t="shared" si="33"/>
        <v>192392780</v>
      </c>
      <c r="L53" s="96">
        <f t="shared" si="33"/>
        <v>100948000</v>
      </c>
      <c r="M53" s="97">
        <f t="shared" si="33"/>
        <v>152122882</v>
      </c>
      <c r="N53" s="96">
        <f t="shared" si="33"/>
        <v>0</v>
      </c>
      <c r="O53" s="97">
        <f t="shared" si="33"/>
        <v>0</v>
      </c>
      <c r="P53" s="96">
        <f t="shared" si="27"/>
        <v>407321000</v>
      </c>
      <c r="Q53" s="97">
        <f t="shared" si="28"/>
        <v>412474863</v>
      </c>
      <c r="R53" s="52">
        <f t="shared" si="29"/>
        <v>-37.634448460136532</v>
      </c>
      <c r="S53" s="53">
        <f t="shared" si="30"/>
        <v>-20.931085875467883</v>
      </c>
      <c r="T53" s="52">
        <f>IF((+$E43+$E45+$E47+$E48+$E51) =0,0,(P53   /(+$E43+$E45+$E47+$E48+$E51) )*100)</f>
        <v>80.038710564840201</v>
      </c>
      <c r="U53" s="54">
        <f>IF((+$E43+$E45+$E47+$E48+$E51) =0,0,(Q53   /(+$E43+$E45+$E47+$E48+$E51) )*100)</f>
        <v>81.051446340672612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543721000</v>
      </c>
      <c r="C67" s="104">
        <f>SUM(C9:C14,C17:C23,C26:C29,C32,C35:C39,C42:C52,C55:C58,C61:C65)</f>
        <v>-21570000</v>
      </c>
      <c r="D67" s="104"/>
      <c r="E67" s="104">
        <f t="shared" si="35"/>
        <v>522151000</v>
      </c>
      <c r="F67" s="105">
        <f t="shared" ref="F67:O67" si="43">SUM(F9:F14,F17:F23,F26:F29,F32,F35:F39,F42:F52,F55:F58,F61:F65)</f>
        <v>522151000</v>
      </c>
      <c r="G67" s="106">
        <f t="shared" si="43"/>
        <v>520151000</v>
      </c>
      <c r="H67" s="105">
        <f t="shared" si="43"/>
        <v>148278000</v>
      </c>
      <c r="I67" s="106">
        <f t="shared" si="43"/>
        <v>69939216</v>
      </c>
      <c r="J67" s="105">
        <f t="shared" si="43"/>
        <v>165962000</v>
      </c>
      <c r="K67" s="106">
        <f t="shared" si="43"/>
        <v>196880651</v>
      </c>
      <c r="L67" s="105">
        <f t="shared" si="43"/>
        <v>101178000</v>
      </c>
      <c r="M67" s="106">
        <f t="shared" si="43"/>
        <v>154080932</v>
      </c>
      <c r="N67" s="105">
        <f t="shared" si="43"/>
        <v>0</v>
      </c>
      <c r="O67" s="106">
        <f t="shared" si="43"/>
        <v>0</v>
      </c>
      <c r="P67" s="105">
        <f t="shared" si="36"/>
        <v>415418000</v>
      </c>
      <c r="Q67" s="106">
        <f t="shared" si="37"/>
        <v>420900799</v>
      </c>
      <c r="R67" s="61">
        <f t="shared" si="38"/>
        <v>-39.035441848133914</v>
      </c>
      <c r="S67" s="62">
        <f t="shared" si="39"/>
        <v>-21.738915826725908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79.864885389050485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80.918963723995532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271683000</v>
      </c>
      <c r="C69" s="92">
        <v>-15171000</v>
      </c>
      <c r="D69" s="92"/>
      <c r="E69" s="92">
        <f>$B69      +$C69      +$D69</f>
        <v>256512000</v>
      </c>
      <c r="F69" s="93">
        <v>256512000</v>
      </c>
      <c r="G69" s="94">
        <v>256512000</v>
      </c>
      <c r="H69" s="93">
        <v>99660000</v>
      </c>
      <c r="I69" s="94">
        <v>54413737</v>
      </c>
      <c r="J69" s="93">
        <v>91803000</v>
      </c>
      <c r="K69" s="94">
        <v>39504365</v>
      </c>
      <c r="L69" s="93">
        <v>55934000</v>
      </c>
      <c r="M69" s="94">
        <v>99111232</v>
      </c>
      <c r="N69" s="93"/>
      <c r="O69" s="94"/>
      <c r="P69" s="93">
        <f>$H69      +$J69      +$L69      +$N69</f>
        <v>247397000</v>
      </c>
      <c r="Q69" s="94">
        <f>$I69      +$K69      +$M69      +$O69</f>
        <v>193029334</v>
      </c>
      <c r="R69" s="48">
        <f>IF(($J69      =0),0,((($L69      -$J69      )/$J69      )*100))</f>
        <v>-39.071707896256115</v>
      </c>
      <c r="S69" s="49">
        <f>IF(($K69      =0),0,((($M69      -$K69      )/$K69      )*100))</f>
        <v>150.886786814571</v>
      </c>
      <c r="T69" s="48">
        <f>IF(($E69      =0),0,(($P69      /$E69      )*100))</f>
        <v>96.446560004990019</v>
      </c>
      <c r="U69" s="50">
        <f>IF(($E69      =0),0,(($Q69      /$E69      )*100))</f>
        <v>75.251580432884239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271683000</v>
      </c>
      <c r="C71" s="101">
        <f>SUM(C69:C70)</f>
        <v>-15171000</v>
      </c>
      <c r="D71" s="101"/>
      <c r="E71" s="101">
        <f>$B71      +$C71      +$D71</f>
        <v>256512000</v>
      </c>
      <c r="F71" s="102">
        <f t="shared" ref="F71:O71" si="44">SUM(F69:F70)</f>
        <v>256512000</v>
      </c>
      <c r="G71" s="103">
        <f t="shared" si="44"/>
        <v>256512000</v>
      </c>
      <c r="H71" s="102">
        <f t="shared" si="44"/>
        <v>99660000</v>
      </c>
      <c r="I71" s="103">
        <f t="shared" si="44"/>
        <v>54413737</v>
      </c>
      <c r="J71" s="102">
        <f t="shared" si="44"/>
        <v>91803000</v>
      </c>
      <c r="K71" s="103">
        <f t="shared" si="44"/>
        <v>39504365</v>
      </c>
      <c r="L71" s="102">
        <f t="shared" si="44"/>
        <v>55934000</v>
      </c>
      <c r="M71" s="103">
        <f t="shared" si="44"/>
        <v>99111232</v>
      </c>
      <c r="N71" s="102">
        <f t="shared" si="44"/>
        <v>0</v>
      </c>
      <c r="O71" s="103">
        <f t="shared" si="44"/>
        <v>0</v>
      </c>
      <c r="P71" s="102">
        <f>$H71      +$J71      +$L71      +$N71</f>
        <v>247397000</v>
      </c>
      <c r="Q71" s="103">
        <f>$I71      +$K71      +$M71      +$O71</f>
        <v>193029334</v>
      </c>
      <c r="R71" s="57">
        <f>IF(($J71      =0),0,((($L71      -$J71      )/$J71      )*100))</f>
        <v>-39.071707896256115</v>
      </c>
      <c r="S71" s="58">
        <f>IF(($K71      =0),0,((($M71      -$K71      )/$K71      )*100))</f>
        <v>150.886786814571</v>
      </c>
      <c r="T71" s="57">
        <f>IF(($E69      =0),0,(($P69      /$E69      )*100))</f>
        <v>96.446560004990019</v>
      </c>
      <c r="U71" s="59">
        <f>IF($E69   =0,0,($Q69   /$E69 )*100)</f>
        <v>75.251580432884239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271683000</v>
      </c>
      <c r="C72" s="104">
        <f>SUM(C69:C70)</f>
        <v>-15171000</v>
      </c>
      <c r="D72" s="104"/>
      <c r="E72" s="104">
        <f>$B72      +$C72      +$D72</f>
        <v>256512000</v>
      </c>
      <c r="F72" s="105">
        <f t="shared" ref="F72:O72" si="45">SUM(F69:F70)</f>
        <v>256512000</v>
      </c>
      <c r="G72" s="106">
        <f t="shared" si="45"/>
        <v>256512000</v>
      </c>
      <c r="H72" s="105">
        <f t="shared" si="45"/>
        <v>99660000</v>
      </c>
      <c r="I72" s="106">
        <f t="shared" si="45"/>
        <v>54413737</v>
      </c>
      <c r="J72" s="105">
        <f t="shared" si="45"/>
        <v>91803000</v>
      </c>
      <c r="K72" s="106">
        <f t="shared" si="45"/>
        <v>39504365</v>
      </c>
      <c r="L72" s="105">
        <f t="shared" si="45"/>
        <v>55934000</v>
      </c>
      <c r="M72" s="106">
        <f t="shared" si="45"/>
        <v>99111232</v>
      </c>
      <c r="N72" s="105">
        <f t="shared" si="45"/>
        <v>0</v>
      </c>
      <c r="O72" s="106">
        <f t="shared" si="45"/>
        <v>0</v>
      </c>
      <c r="P72" s="105">
        <f>$H72      +$J72      +$L72      +$N72</f>
        <v>247397000</v>
      </c>
      <c r="Q72" s="106">
        <f>$I72      +$K72      +$M72      +$O72</f>
        <v>193029334</v>
      </c>
      <c r="R72" s="61">
        <f>IF(($J72      =0),0,((($L72      -$J72      )/$J72      )*100))</f>
        <v>-39.071707896256115</v>
      </c>
      <c r="S72" s="62">
        <f>IF(($K72      =0),0,((($M72      -$K72      )/$K72      )*100))</f>
        <v>150.886786814571</v>
      </c>
      <c r="T72" s="61">
        <f>IF(($E69      =0),0,(($P69      /$E69      )*100))</f>
        <v>96.446560004990019</v>
      </c>
      <c r="U72" s="65">
        <f>IF($E69   =0,0,($Q69   /$E69 )*100)</f>
        <v>75.251580432884239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815404000</v>
      </c>
      <c r="C73" s="104">
        <f>SUM(C9:C14,C17:C23,C26:C29,C32,C35:C39,C42:C52,C55:C58,C61:C65,C69:C70)</f>
        <v>-36741000</v>
      </c>
      <c r="D73" s="104"/>
      <c r="E73" s="104">
        <f>$B73      +$C73      +$D73</f>
        <v>778663000</v>
      </c>
      <c r="F73" s="105">
        <f t="shared" ref="F73:O73" si="46">SUM(F9:F14,F17:F23,F26:F29,F32,F35:F39,F42:F52,F55:F58,F61:F65,F69:F70)</f>
        <v>778663000</v>
      </c>
      <c r="G73" s="106">
        <f t="shared" si="46"/>
        <v>776663000</v>
      </c>
      <c r="H73" s="105">
        <f t="shared" si="46"/>
        <v>247938000</v>
      </c>
      <c r="I73" s="106">
        <f t="shared" si="46"/>
        <v>124352953</v>
      </c>
      <c r="J73" s="105">
        <f t="shared" si="46"/>
        <v>257765000</v>
      </c>
      <c r="K73" s="106">
        <f t="shared" si="46"/>
        <v>236385016</v>
      </c>
      <c r="L73" s="105">
        <f t="shared" si="46"/>
        <v>157112000</v>
      </c>
      <c r="M73" s="106">
        <f t="shared" si="46"/>
        <v>253192164</v>
      </c>
      <c r="N73" s="105">
        <f t="shared" si="46"/>
        <v>0</v>
      </c>
      <c r="O73" s="106">
        <f t="shared" si="46"/>
        <v>0</v>
      </c>
      <c r="P73" s="105">
        <f>$H73      +$J73      +$L73      +$N73</f>
        <v>662815000</v>
      </c>
      <c r="Q73" s="106">
        <f>$I73      +$K73      +$M73      +$O73</f>
        <v>613930133</v>
      </c>
      <c r="R73" s="61">
        <f>IF(($J73      =0),0,((($L73      -$J73      )/$J73      )*100))</f>
        <v>-39.048358000504336</v>
      </c>
      <c r="S73" s="62">
        <f>IF(($K73      =0),0,((($M73      -$K73      )/$K73      )*100))</f>
        <v>7.1100733389970872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85.34139002372973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79.047171424414458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fFGeqIZmLC464RZvoDkxtW7Axqt+stVe8xu2OjKSvMarnlIXXF/PmSTgbrpnlS0hFcnZsiE5UHFFl1DMu/zC7Q==" saltValue="Es7qCp/a7Gp+3p7MB0BGY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51000</v>
      </c>
      <c r="I10" s="94">
        <v>1023333</v>
      </c>
      <c r="J10" s="93">
        <v>122000</v>
      </c>
      <c r="K10" s="94">
        <v>138237</v>
      </c>
      <c r="L10" s="93">
        <v>397000</v>
      </c>
      <c r="M10" s="94">
        <v>-1453035</v>
      </c>
      <c r="N10" s="93"/>
      <c r="O10" s="94"/>
      <c r="P10" s="93">
        <f t="shared" ref="P10:P15" si="1">$H10      +$J10      +$L10      +$N10</f>
        <v>570000</v>
      </c>
      <c r="Q10" s="94">
        <f t="shared" ref="Q10:Q15" si="2">$I10      +$K10      +$M10      +$O10</f>
        <v>-291465</v>
      </c>
      <c r="R10" s="48">
        <f t="shared" ref="R10:R15" si="3">IF(($J10      =0),0,((($L10      -$J10      )/$J10      )*100))</f>
        <v>225.40983606557376</v>
      </c>
      <c r="S10" s="49">
        <f t="shared" ref="S10:S15" si="4">IF(($K10      =0),0,((($M10      -$K10      )/$K10      )*100))</f>
        <v>-1151.118730875236</v>
      </c>
      <c r="T10" s="48">
        <f t="shared" ref="T10:T14" si="5">IF(($E10      =0),0,(($P10      /$E10      )*100))</f>
        <v>30.810810810810814</v>
      </c>
      <c r="U10" s="50">
        <f t="shared" ref="U10:U14" si="6">IF(($E10      =0),0,(($Q10      /$E10      )*100))</f>
        <v>-15.754864864864865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51000</v>
      </c>
      <c r="I15" s="97">
        <f t="shared" si="7"/>
        <v>1023333</v>
      </c>
      <c r="J15" s="96">
        <f t="shared" si="7"/>
        <v>122000</v>
      </c>
      <c r="K15" s="97">
        <f t="shared" si="7"/>
        <v>138237</v>
      </c>
      <c r="L15" s="96">
        <f t="shared" si="7"/>
        <v>397000</v>
      </c>
      <c r="M15" s="97">
        <f t="shared" si="7"/>
        <v>-1453035</v>
      </c>
      <c r="N15" s="96">
        <f t="shared" si="7"/>
        <v>0</v>
      </c>
      <c r="O15" s="97">
        <f t="shared" si="7"/>
        <v>0</v>
      </c>
      <c r="P15" s="96">
        <f t="shared" si="1"/>
        <v>570000</v>
      </c>
      <c r="Q15" s="97">
        <f t="shared" si="2"/>
        <v>-291465</v>
      </c>
      <c r="R15" s="52">
        <f t="shared" si="3"/>
        <v>225.40983606557376</v>
      </c>
      <c r="S15" s="53">
        <f t="shared" si="4"/>
        <v>-1151.118730875236</v>
      </c>
      <c r="T15" s="52">
        <f>IF((SUM($E9:$E13))=0,0,(P15/(SUM($E9:$E13))*100))</f>
        <v>30.810810810810814</v>
      </c>
      <c r="U15" s="54">
        <f>IF((SUM($E9:$E13))=0,0,(Q15/(SUM($E9:$E13))*100))</f>
        <v>-15.754864864864865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2037000</v>
      </c>
      <c r="C32" s="92"/>
      <c r="D32" s="92"/>
      <c r="E32" s="92">
        <f>$B32      +$C32      +$D32</f>
        <v>2037000</v>
      </c>
      <c r="F32" s="93">
        <v>2037000</v>
      </c>
      <c r="G32" s="94">
        <v>2037000</v>
      </c>
      <c r="H32" s="93">
        <v>1236000</v>
      </c>
      <c r="I32" s="94">
        <v>1227753</v>
      </c>
      <c r="J32" s="93">
        <v>190000</v>
      </c>
      <c r="K32" s="94">
        <v>809246</v>
      </c>
      <c r="L32" s="93"/>
      <c r="M32" s="94">
        <v>-1975000</v>
      </c>
      <c r="N32" s="93"/>
      <c r="O32" s="94"/>
      <c r="P32" s="93">
        <f>$H32      +$J32      +$L32      +$N32</f>
        <v>1426000</v>
      </c>
      <c r="Q32" s="94">
        <f>$I32      +$K32      +$M32      +$O32</f>
        <v>61999</v>
      </c>
      <c r="R32" s="48">
        <f>IF(($J32      =0),0,((($L32      -$J32      )/$J32      )*100))</f>
        <v>-100</v>
      </c>
      <c r="S32" s="49">
        <f>IF(($K32      =0),0,((($M32      -$K32      )/$K32      )*100))</f>
        <v>-344.05434194299386</v>
      </c>
      <c r="T32" s="48">
        <f>IF(($E32      =0),0,(($P32      /$E32      )*100))</f>
        <v>70.004909180166905</v>
      </c>
      <c r="U32" s="50">
        <f>IF(($E32      =0),0,(($Q32      /$E32      )*100))</f>
        <v>3.0436426116838491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2037000</v>
      </c>
      <c r="C33" s="95">
        <f>C32</f>
        <v>0</v>
      </c>
      <c r="D33" s="95"/>
      <c r="E33" s="95">
        <f>$B33      +$C33      +$D33</f>
        <v>2037000</v>
      </c>
      <c r="F33" s="96">
        <f t="shared" ref="F33:O33" si="17">F32</f>
        <v>2037000</v>
      </c>
      <c r="G33" s="97">
        <f t="shared" si="17"/>
        <v>2037000</v>
      </c>
      <c r="H33" s="96">
        <f t="shared" si="17"/>
        <v>1236000</v>
      </c>
      <c r="I33" s="97">
        <f t="shared" si="17"/>
        <v>1227753</v>
      </c>
      <c r="J33" s="96">
        <f t="shared" si="17"/>
        <v>190000</v>
      </c>
      <c r="K33" s="97">
        <f t="shared" si="17"/>
        <v>809246</v>
      </c>
      <c r="L33" s="96">
        <f t="shared" si="17"/>
        <v>0</v>
      </c>
      <c r="M33" s="97">
        <f t="shared" si="17"/>
        <v>-1975000</v>
      </c>
      <c r="N33" s="96">
        <f t="shared" si="17"/>
        <v>0</v>
      </c>
      <c r="O33" s="97">
        <f t="shared" si="17"/>
        <v>0</v>
      </c>
      <c r="P33" s="96">
        <f>$H33      +$J33      +$L33      +$N33</f>
        <v>1426000</v>
      </c>
      <c r="Q33" s="97">
        <f>$I33      +$K33      +$M33      +$O33</f>
        <v>61999</v>
      </c>
      <c r="R33" s="52">
        <f>IF(($J33      =0),0,((($L33      -$J33      )/$J33      )*100))</f>
        <v>-100</v>
      </c>
      <c r="S33" s="53">
        <f>IF(($K33      =0),0,((($M33      -$K33      )/$K33      )*100))</f>
        <v>-344.05434194299386</v>
      </c>
      <c r="T33" s="52">
        <f>IF($E33   =0,0,($P33   /$E33   )*100)</f>
        <v>70.004909180166905</v>
      </c>
      <c r="U33" s="54">
        <f>IF($E33   =0,0,($Q33   /$E33   )*100)</f>
        <v>3.0436426116838491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20475000</v>
      </c>
      <c r="C35" s="92">
        <v>4285000</v>
      </c>
      <c r="D35" s="92"/>
      <c r="E35" s="92">
        <f t="shared" ref="E35:E40" si="18">$B35      +$C35      +$D35</f>
        <v>24760000</v>
      </c>
      <c r="F35" s="93">
        <v>24760000</v>
      </c>
      <c r="G35" s="94">
        <v>24760000</v>
      </c>
      <c r="H35" s="93">
        <v>13650000</v>
      </c>
      <c r="I35" s="94">
        <v>6461073</v>
      </c>
      <c r="J35" s="93"/>
      <c r="K35" s="94">
        <v>3229623</v>
      </c>
      <c r="L35" s="93">
        <v>996000</v>
      </c>
      <c r="M35" s="94">
        <v>2733558</v>
      </c>
      <c r="N35" s="93"/>
      <c r="O35" s="94"/>
      <c r="P35" s="93">
        <f t="shared" ref="P35:P40" si="19">$H35      +$J35      +$L35      +$N35</f>
        <v>14646000</v>
      </c>
      <c r="Q35" s="94">
        <f t="shared" ref="Q35:Q40" si="20">$I35      +$K35      +$M35      +$O35</f>
        <v>12424254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-15.359842309768043</v>
      </c>
      <c r="T35" s="48">
        <f t="shared" ref="T35:T39" si="23">IF(($E35      =0),0,(($P35      /$E35      )*100))</f>
        <v>59.151857835218088</v>
      </c>
      <c r="U35" s="50">
        <f t="shared" ref="U35:U39" si="24">IF(($E35      =0),0,(($Q35      /$E35      )*100))</f>
        <v>50.178731825525034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66925000</v>
      </c>
      <c r="C36" s="92">
        <v>28237000</v>
      </c>
      <c r="D36" s="92"/>
      <c r="E36" s="92">
        <f t="shared" si="18"/>
        <v>95162000</v>
      </c>
      <c r="F36" s="93">
        <v>95162000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87400000</v>
      </c>
      <c r="C40" s="95">
        <f>SUM(C35:C39)</f>
        <v>32522000</v>
      </c>
      <c r="D40" s="95"/>
      <c r="E40" s="95">
        <f t="shared" si="18"/>
        <v>119922000</v>
      </c>
      <c r="F40" s="96">
        <f t="shared" ref="F40:O40" si="25">SUM(F35:F39)</f>
        <v>119922000</v>
      </c>
      <c r="G40" s="97">
        <f t="shared" si="25"/>
        <v>24760000</v>
      </c>
      <c r="H40" s="96">
        <f t="shared" si="25"/>
        <v>13650000</v>
      </c>
      <c r="I40" s="97">
        <f t="shared" si="25"/>
        <v>6461073</v>
      </c>
      <c r="J40" s="96">
        <f t="shared" si="25"/>
        <v>0</v>
      </c>
      <c r="K40" s="97">
        <f t="shared" si="25"/>
        <v>3229623</v>
      </c>
      <c r="L40" s="96">
        <f t="shared" si="25"/>
        <v>996000</v>
      </c>
      <c r="M40" s="97">
        <f t="shared" si="25"/>
        <v>2733558</v>
      </c>
      <c r="N40" s="96">
        <f t="shared" si="25"/>
        <v>0</v>
      </c>
      <c r="O40" s="97">
        <f t="shared" si="25"/>
        <v>0</v>
      </c>
      <c r="P40" s="96">
        <f t="shared" si="19"/>
        <v>14646000</v>
      </c>
      <c r="Q40" s="97">
        <f t="shared" si="20"/>
        <v>12424254</v>
      </c>
      <c r="R40" s="52">
        <f t="shared" si="21"/>
        <v>0</v>
      </c>
      <c r="S40" s="53">
        <f t="shared" si="22"/>
        <v>-15.359842309768043</v>
      </c>
      <c r="T40" s="52">
        <f>IF((+$E35+$E38) =0,0,(P40   /(+$E35+$E38) )*100)</f>
        <v>59.151857835218088</v>
      </c>
      <c r="U40" s="54">
        <f>IF((+$E35+$E38) =0,0,(Q40   /(+$E35+$E38) )*100)</f>
        <v>50.178731825525034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91287000</v>
      </c>
      <c r="C67" s="104">
        <f>SUM(C9:C14,C17:C23,C26:C29,C32,C35:C39,C42:C52,C55:C58,C61:C65)</f>
        <v>32522000</v>
      </c>
      <c r="D67" s="104"/>
      <c r="E67" s="104">
        <f t="shared" si="35"/>
        <v>123809000</v>
      </c>
      <c r="F67" s="105">
        <f t="shared" ref="F67:O67" si="43">SUM(F9:F14,F17:F23,F26:F29,F32,F35:F39,F42:F52,F55:F58,F61:F65)</f>
        <v>123809000</v>
      </c>
      <c r="G67" s="106">
        <f t="shared" si="43"/>
        <v>28647000</v>
      </c>
      <c r="H67" s="105">
        <f t="shared" si="43"/>
        <v>14937000</v>
      </c>
      <c r="I67" s="106">
        <f t="shared" si="43"/>
        <v>8712159</v>
      </c>
      <c r="J67" s="105">
        <f t="shared" si="43"/>
        <v>312000</v>
      </c>
      <c r="K67" s="106">
        <f t="shared" si="43"/>
        <v>4177106</v>
      </c>
      <c r="L67" s="105">
        <f t="shared" si="43"/>
        <v>1393000</v>
      </c>
      <c r="M67" s="106">
        <f t="shared" si="43"/>
        <v>-694477</v>
      </c>
      <c r="N67" s="105">
        <f t="shared" si="43"/>
        <v>0</v>
      </c>
      <c r="O67" s="106">
        <f t="shared" si="43"/>
        <v>0</v>
      </c>
      <c r="P67" s="105">
        <f t="shared" si="36"/>
        <v>16642000</v>
      </c>
      <c r="Q67" s="106">
        <f t="shared" si="37"/>
        <v>12194788</v>
      </c>
      <c r="R67" s="61">
        <f t="shared" si="38"/>
        <v>346.47435897435901</v>
      </c>
      <c r="S67" s="62">
        <f t="shared" si="39"/>
        <v>-116.62579307300318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58.093343107480713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42.569162565015532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49172000</v>
      </c>
      <c r="C69" s="92">
        <v>-3289000</v>
      </c>
      <c r="D69" s="92"/>
      <c r="E69" s="92">
        <f>$B69      +$C69      +$D69</f>
        <v>45883000</v>
      </c>
      <c r="F69" s="93">
        <v>45883000</v>
      </c>
      <c r="G69" s="94">
        <v>45883000</v>
      </c>
      <c r="H69" s="93">
        <v>6436000</v>
      </c>
      <c r="I69" s="94">
        <v>5003726</v>
      </c>
      <c r="J69" s="93">
        <v>12793000</v>
      </c>
      <c r="K69" s="94">
        <v>14223449</v>
      </c>
      <c r="L69" s="93">
        <v>4688000</v>
      </c>
      <c r="M69" s="94">
        <v>-29876730</v>
      </c>
      <c r="N69" s="93"/>
      <c r="O69" s="94"/>
      <c r="P69" s="93">
        <f>$H69      +$J69      +$L69      +$N69</f>
        <v>23917000</v>
      </c>
      <c r="Q69" s="94">
        <f>$I69      +$K69      +$M69      +$O69</f>
        <v>-10649555</v>
      </c>
      <c r="R69" s="48">
        <f>IF(($J69      =0),0,((($L69      -$J69      )/$J69      )*100))</f>
        <v>-63.354959743609783</v>
      </c>
      <c r="S69" s="49">
        <f>IF(($K69      =0),0,((($M69      -$K69      )/$K69      )*100))</f>
        <v>-310.05263913133871</v>
      </c>
      <c r="T69" s="48">
        <f>IF(($E69      =0),0,(($P69      /$E69      )*100))</f>
        <v>52.126059760695689</v>
      </c>
      <c r="U69" s="50">
        <f>IF(($E69      =0),0,(($Q69      /$E69      )*100))</f>
        <v>-23.210241265828301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49172000</v>
      </c>
      <c r="C71" s="101">
        <f>SUM(C69:C70)</f>
        <v>-3289000</v>
      </c>
      <c r="D71" s="101"/>
      <c r="E71" s="101">
        <f>$B71      +$C71      +$D71</f>
        <v>45883000</v>
      </c>
      <c r="F71" s="102">
        <f t="shared" ref="F71:O71" si="44">SUM(F69:F70)</f>
        <v>45883000</v>
      </c>
      <c r="G71" s="103">
        <f t="shared" si="44"/>
        <v>45883000</v>
      </c>
      <c r="H71" s="102">
        <f t="shared" si="44"/>
        <v>6436000</v>
      </c>
      <c r="I71" s="103">
        <f t="shared" si="44"/>
        <v>5003726</v>
      </c>
      <c r="J71" s="102">
        <f t="shared" si="44"/>
        <v>12793000</v>
      </c>
      <c r="K71" s="103">
        <f t="shared" si="44"/>
        <v>14223449</v>
      </c>
      <c r="L71" s="102">
        <f t="shared" si="44"/>
        <v>4688000</v>
      </c>
      <c r="M71" s="103">
        <f t="shared" si="44"/>
        <v>-29876730</v>
      </c>
      <c r="N71" s="102">
        <f t="shared" si="44"/>
        <v>0</v>
      </c>
      <c r="O71" s="103">
        <f t="shared" si="44"/>
        <v>0</v>
      </c>
      <c r="P71" s="102">
        <f>$H71      +$J71      +$L71      +$N71</f>
        <v>23917000</v>
      </c>
      <c r="Q71" s="103">
        <f>$I71      +$K71      +$M71      +$O71</f>
        <v>-10649555</v>
      </c>
      <c r="R71" s="57">
        <f>IF(($J71      =0),0,((($L71      -$J71      )/$J71      )*100))</f>
        <v>-63.354959743609783</v>
      </c>
      <c r="S71" s="58">
        <f>IF(($K71      =0),0,((($M71      -$K71      )/$K71      )*100))</f>
        <v>-310.05263913133871</v>
      </c>
      <c r="T71" s="57">
        <f>IF(($E69      =0),0,(($P69      /$E69      )*100))</f>
        <v>52.126059760695689</v>
      </c>
      <c r="U71" s="59">
        <f>IF($E69   =0,0,($Q69   /$E69 )*100)</f>
        <v>-23.210241265828301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49172000</v>
      </c>
      <c r="C72" s="104">
        <f>SUM(C69:C70)</f>
        <v>-3289000</v>
      </c>
      <c r="D72" s="104"/>
      <c r="E72" s="104">
        <f>$B72      +$C72      +$D72</f>
        <v>45883000</v>
      </c>
      <c r="F72" s="105">
        <f t="shared" ref="F72:O72" si="45">SUM(F69:F70)</f>
        <v>45883000</v>
      </c>
      <c r="G72" s="106">
        <f t="shared" si="45"/>
        <v>45883000</v>
      </c>
      <c r="H72" s="105">
        <f t="shared" si="45"/>
        <v>6436000</v>
      </c>
      <c r="I72" s="106">
        <f t="shared" si="45"/>
        <v>5003726</v>
      </c>
      <c r="J72" s="105">
        <f t="shared" si="45"/>
        <v>12793000</v>
      </c>
      <c r="K72" s="106">
        <f t="shared" si="45"/>
        <v>14223449</v>
      </c>
      <c r="L72" s="105">
        <f t="shared" si="45"/>
        <v>4688000</v>
      </c>
      <c r="M72" s="106">
        <f t="shared" si="45"/>
        <v>-29876730</v>
      </c>
      <c r="N72" s="105">
        <f t="shared" si="45"/>
        <v>0</v>
      </c>
      <c r="O72" s="106">
        <f t="shared" si="45"/>
        <v>0</v>
      </c>
      <c r="P72" s="105">
        <f>$H72      +$J72      +$L72      +$N72</f>
        <v>23917000</v>
      </c>
      <c r="Q72" s="106">
        <f>$I72      +$K72      +$M72      +$O72</f>
        <v>-10649555</v>
      </c>
      <c r="R72" s="61">
        <f>IF(($J72      =0),0,((($L72      -$J72      )/$J72      )*100))</f>
        <v>-63.354959743609783</v>
      </c>
      <c r="S72" s="62">
        <f>IF(($K72      =0),0,((($M72      -$K72      )/$K72      )*100))</f>
        <v>-310.05263913133871</v>
      </c>
      <c r="T72" s="61">
        <f>IF(($E69      =0),0,(($P69      /$E69      )*100))</f>
        <v>52.126059760695689</v>
      </c>
      <c r="U72" s="65">
        <f>IF($E69   =0,0,($Q69   /$E69 )*100)</f>
        <v>-23.210241265828301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140459000</v>
      </c>
      <c r="C73" s="104">
        <f>SUM(C9:C14,C17:C23,C26:C29,C32,C35:C39,C42:C52,C55:C58,C61:C65,C69:C70)</f>
        <v>29233000</v>
      </c>
      <c r="D73" s="104"/>
      <c r="E73" s="104">
        <f>$B73      +$C73      +$D73</f>
        <v>169692000</v>
      </c>
      <c r="F73" s="105">
        <f t="shared" ref="F73:O73" si="46">SUM(F9:F14,F17:F23,F26:F29,F32,F35:F39,F42:F52,F55:F58,F61:F65,F69:F70)</f>
        <v>169692000</v>
      </c>
      <c r="G73" s="106">
        <f t="shared" si="46"/>
        <v>74530000</v>
      </c>
      <c r="H73" s="105">
        <f t="shared" si="46"/>
        <v>21373000</v>
      </c>
      <c r="I73" s="106">
        <f t="shared" si="46"/>
        <v>13715885</v>
      </c>
      <c r="J73" s="105">
        <f t="shared" si="46"/>
        <v>13105000</v>
      </c>
      <c r="K73" s="106">
        <f t="shared" si="46"/>
        <v>18400555</v>
      </c>
      <c r="L73" s="105">
        <f t="shared" si="46"/>
        <v>6081000</v>
      </c>
      <c r="M73" s="106">
        <f t="shared" si="46"/>
        <v>-30571207</v>
      </c>
      <c r="N73" s="105">
        <f t="shared" si="46"/>
        <v>0</v>
      </c>
      <c r="O73" s="106">
        <f t="shared" si="46"/>
        <v>0</v>
      </c>
      <c r="P73" s="105">
        <f>$H73      +$J73      +$L73      +$N73</f>
        <v>40559000</v>
      </c>
      <c r="Q73" s="106">
        <f>$I73      +$K73      +$M73      +$O73</f>
        <v>1545233</v>
      </c>
      <c r="R73" s="61">
        <f>IF(($J73      =0),0,((($L73      -$J73      )/$J73      )*100))</f>
        <v>-53.597863410911863</v>
      </c>
      <c r="S73" s="62">
        <f>IF(($K73      =0),0,((($M73      -$K73      )/$K73      )*100))</f>
        <v>-266.14285275634353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54.419696766402794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2.0733033677713673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tK7znByYN+tdiXR68JIIl8WBJHFMA1vTRsWUEcSoK18xo7G0HC+1sZd39KvK6HVl7YG0CreXcAVw7oaO/c01Wg==" saltValue="+/aULa8I1XgmVjZEhqbc1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3000000</v>
      </c>
      <c r="C10" s="92"/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194000</v>
      </c>
      <c r="I10" s="94">
        <v>402214</v>
      </c>
      <c r="J10" s="93">
        <v>289000</v>
      </c>
      <c r="K10" s="94">
        <v>78993</v>
      </c>
      <c r="L10" s="93">
        <v>494000</v>
      </c>
      <c r="M10" s="94">
        <v>992485</v>
      </c>
      <c r="N10" s="93"/>
      <c r="O10" s="94"/>
      <c r="P10" s="93">
        <f t="shared" ref="P10:P15" si="1">$H10      +$J10      +$L10      +$N10</f>
        <v>977000</v>
      </c>
      <c r="Q10" s="94">
        <f t="shared" ref="Q10:Q15" si="2">$I10      +$K10      +$M10      +$O10</f>
        <v>1473692</v>
      </c>
      <c r="R10" s="48">
        <f t="shared" ref="R10:R15" si="3">IF(($J10      =0),0,((($L10      -$J10      )/$J10      )*100))</f>
        <v>70.934256055363321</v>
      </c>
      <c r="S10" s="49">
        <f t="shared" ref="S10:S15" si="4">IF(($K10      =0),0,((($M10      -$K10      )/$K10      )*100))</f>
        <v>1156.4214550656388</v>
      </c>
      <c r="T10" s="48">
        <f t="shared" ref="T10:T14" si="5">IF(($E10      =0),0,(($P10      /$E10      )*100))</f>
        <v>32.566666666666663</v>
      </c>
      <c r="U10" s="50">
        <f t="shared" ref="U10:U14" si="6">IF(($E10      =0),0,(($Q10      /$E10      )*100))</f>
        <v>49.123066666666666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194000</v>
      </c>
      <c r="I15" s="97">
        <f t="shared" si="7"/>
        <v>402214</v>
      </c>
      <c r="J15" s="96">
        <f t="shared" si="7"/>
        <v>289000</v>
      </c>
      <c r="K15" s="97">
        <f t="shared" si="7"/>
        <v>78993</v>
      </c>
      <c r="L15" s="96">
        <f t="shared" si="7"/>
        <v>494000</v>
      </c>
      <c r="M15" s="97">
        <f t="shared" si="7"/>
        <v>992485</v>
      </c>
      <c r="N15" s="96">
        <f t="shared" si="7"/>
        <v>0</v>
      </c>
      <c r="O15" s="97">
        <f t="shared" si="7"/>
        <v>0</v>
      </c>
      <c r="P15" s="96">
        <f t="shared" si="1"/>
        <v>977000</v>
      </c>
      <c r="Q15" s="97">
        <f t="shared" si="2"/>
        <v>1473692</v>
      </c>
      <c r="R15" s="52">
        <f t="shared" si="3"/>
        <v>70.934256055363321</v>
      </c>
      <c r="S15" s="53">
        <f t="shared" si="4"/>
        <v>1156.4214550656388</v>
      </c>
      <c r="T15" s="52">
        <f>IF((SUM($E9:$E13))=0,0,(P15/(SUM($E9:$E13))*100))</f>
        <v>32.566666666666663</v>
      </c>
      <c r="U15" s="54">
        <f>IF((SUM($E9:$E13))=0,0,(Q15/(SUM($E9:$E13))*100))</f>
        <v>49.123066666666666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29803000</v>
      </c>
      <c r="D21" s="92"/>
      <c r="E21" s="92">
        <f t="shared" si="8"/>
        <v>29803000</v>
      </c>
      <c r="F21" s="93">
        <v>29803000</v>
      </c>
      <c r="G21" s="94">
        <v>29803000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29803000</v>
      </c>
      <c r="D24" s="95"/>
      <c r="E24" s="95">
        <f t="shared" si="8"/>
        <v>29803000</v>
      </c>
      <c r="F24" s="96">
        <f t="shared" ref="F24:O24" si="15">SUM(F17:F23)</f>
        <v>29803000</v>
      </c>
      <c r="G24" s="97">
        <f t="shared" si="15"/>
        <v>29803000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3184000</v>
      </c>
      <c r="C32" s="92"/>
      <c r="D32" s="92"/>
      <c r="E32" s="92">
        <f>$B32      +$C32      +$D32</f>
        <v>3184000</v>
      </c>
      <c r="F32" s="93">
        <v>3184000</v>
      </c>
      <c r="G32" s="94">
        <v>3184000</v>
      </c>
      <c r="H32" s="93">
        <v>2229000</v>
      </c>
      <c r="I32" s="94">
        <v>3184001</v>
      </c>
      <c r="J32" s="93"/>
      <c r="K32" s="94"/>
      <c r="L32" s="93"/>
      <c r="M32" s="94"/>
      <c r="N32" s="93"/>
      <c r="O32" s="94"/>
      <c r="P32" s="93">
        <f>$H32      +$J32      +$L32      +$N32</f>
        <v>2229000</v>
      </c>
      <c r="Q32" s="94">
        <f>$I32      +$K32      +$M32      +$O32</f>
        <v>3184001</v>
      </c>
      <c r="R32" s="48">
        <f>IF(($J32      =0),0,((($L32      -$J32      )/$J32      )*100))</f>
        <v>0</v>
      </c>
      <c r="S32" s="49">
        <f>IF(($K32      =0),0,((($M32      -$K32      )/$K32      )*100))</f>
        <v>0</v>
      </c>
      <c r="T32" s="48">
        <f>IF(($E32      =0),0,(($P32      /$E32      )*100))</f>
        <v>70.006281407035175</v>
      </c>
      <c r="U32" s="50">
        <f>IF(($E32      =0),0,(($Q32      /$E32      )*100))</f>
        <v>100.00003140703517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3184000</v>
      </c>
      <c r="C33" s="95">
        <f>C32</f>
        <v>0</v>
      </c>
      <c r="D33" s="95"/>
      <c r="E33" s="95">
        <f>$B33      +$C33      +$D33</f>
        <v>3184000</v>
      </c>
      <c r="F33" s="96">
        <f t="shared" ref="F33:O33" si="17">F32</f>
        <v>3184000</v>
      </c>
      <c r="G33" s="97">
        <f t="shared" si="17"/>
        <v>3184000</v>
      </c>
      <c r="H33" s="96">
        <f t="shared" si="17"/>
        <v>2229000</v>
      </c>
      <c r="I33" s="97">
        <f t="shared" si="17"/>
        <v>3184001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2229000</v>
      </c>
      <c r="Q33" s="97">
        <f>$I33      +$K33      +$M33      +$O33</f>
        <v>3184001</v>
      </c>
      <c r="R33" s="52">
        <f>IF(($J33      =0),0,((($L33      -$J33      )/$J33      )*100))</f>
        <v>0</v>
      </c>
      <c r="S33" s="53">
        <f>IF(($K33      =0),0,((($M33      -$K33      )/$K33      )*100))</f>
        <v>0</v>
      </c>
      <c r="T33" s="52">
        <f>IF($E33   =0,0,($P33   /$E33   )*100)</f>
        <v>70.006281407035175</v>
      </c>
      <c r="U33" s="54">
        <f>IF($E33   =0,0,($Q33   /$E33   )*100)</f>
        <v>100.00003140703517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17249000</v>
      </c>
      <c r="C35" s="92">
        <v>-2249000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>
        <v>1442000</v>
      </c>
      <c r="I35" s="94"/>
      <c r="J35" s="93">
        <v>4809000</v>
      </c>
      <c r="K35" s="94"/>
      <c r="L35" s="93">
        <v>6119000</v>
      </c>
      <c r="M35" s="94"/>
      <c r="N35" s="93"/>
      <c r="O35" s="94"/>
      <c r="P35" s="93">
        <f t="shared" ref="P35:P40" si="19">$H35      +$J35      +$L35      +$N35</f>
        <v>12370000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27.240590559367849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82.466666666666669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68170000</v>
      </c>
      <c r="C36" s="92">
        <v>-27980000</v>
      </c>
      <c r="D36" s="92"/>
      <c r="E36" s="92">
        <f t="shared" si="18"/>
        <v>40190000</v>
      </c>
      <c r="F36" s="93">
        <v>40190000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85419000</v>
      </c>
      <c r="C40" s="95">
        <f>SUM(C35:C39)</f>
        <v>-30229000</v>
      </c>
      <c r="D40" s="95"/>
      <c r="E40" s="95">
        <f t="shared" si="18"/>
        <v>55190000</v>
      </c>
      <c r="F40" s="96">
        <f t="shared" ref="F40:O40" si="25">SUM(F35:F39)</f>
        <v>55190000</v>
      </c>
      <c r="G40" s="97">
        <f t="shared" si="25"/>
        <v>15000000</v>
      </c>
      <c r="H40" s="96">
        <f t="shared" si="25"/>
        <v>1442000</v>
      </c>
      <c r="I40" s="97">
        <f t="shared" si="25"/>
        <v>0</v>
      </c>
      <c r="J40" s="96">
        <f t="shared" si="25"/>
        <v>4809000</v>
      </c>
      <c r="K40" s="97">
        <f t="shared" si="25"/>
        <v>0</v>
      </c>
      <c r="L40" s="96">
        <f t="shared" si="25"/>
        <v>6119000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12370000</v>
      </c>
      <c r="Q40" s="97">
        <f t="shared" si="20"/>
        <v>0</v>
      </c>
      <c r="R40" s="52">
        <f t="shared" si="21"/>
        <v>27.240590559367849</v>
      </c>
      <c r="S40" s="53">
        <f t="shared" si="22"/>
        <v>0</v>
      </c>
      <c r="T40" s="52">
        <f>IF((+$E35+$E38) =0,0,(P40   /(+$E35+$E38) )*100)</f>
        <v>82.466666666666669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91603000</v>
      </c>
      <c r="C67" s="104">
        <f>SUM(C9:C14,C17:C23,C26:C29,C32,C35:C39,C42:C52,C55:C58,C61:C65)</f>
        <v>-426000</v>
      </c>
      <c r="D67" s="104"/>
      <c r="E67" s="104">
        <f t="shared" si="35"/>
        <v>91177000</v>
      </c>
      <c r="F67" s="105">
        <f t="shared" ref="F67:O67" si="43">SUM(F9:F14,F17:F23,F26:F29,F32,F35:F39,F42:F52,F55:F58,F61:F65)</f>
        <v>91177000</v>
      </c>
      <c r="G67" s="106">
        <f t="shared" si="43"/>
        <v>50987000</v>
      </c>
      <c r="H67" s="105">
        <f t="shared" si="43"/>
        <v>3865000</v>
      </c>
      <c r="I67" s="106">
        <f t="shared" si="43"/>
        <v>3586215</v>
      </c>
      <c r="J67" s="105">
        <f t="shared" si="43"/>
        <v>5098000</v>
      </c>
      <c r="K67" s="106">
        <f t="shared" si="43"/>
        <v>78993</v>
      </c>
      <c r="L67" s="105">
        <f t="shared" si="43"/>
        <v>6613000</v>
      </c>
      <c r="M67" s="106">
        <f t="shared" si="43"/>
        <v>992485</v>
      </c>
      <c r="N67" s="105">
        <f t="shared" si="43"/>
        <v>0</v>
      </c>
      <c r="O67" s="106">
        <f t="shared" si="43"/>
        <v>0</v>
      </c>
      <c r="P67" s="105">
        <f t="shared" si="36"/>
        <v>15576000</v>
      </c>
      <c r="Q67" s="106">
        <f t="shared" si="37"/>
        <v>4657693</v>
      </c>
      <c r="R67" s="61">
        <f t="shared" si="38"/>
        <v>29.717536288740682</v>
      </c>
      <c r="S67" s="62">
        <f t="shared" si="39"/>
        <v>1156.4214550656388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30.548963461274443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9.1350599172338054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44165000</v>
      </c>
      <c r="C69" s="92">
        <v>6046000</v>
      </c>
      <c r="D69" s="92"/>
      <c r="E69" s="92">
        <f>$B69      +$C69      +$D69</f>
        <v>50211000</v>
      </c>
      <c r="F69" s="93">
        <v>50211000</v>
      </c>
      <c r="G69" s="94">
        <v>50211000</v>
      </c>
      <c r="H69" s="93">
        <v>1240000</v>
      </c>
      <c r="I69" s="94">
        <v>13578651</v>
      </c>
      <c r="J69" s="93">
        <v>31226000</v>
      </c>
      <c r="K69" s="94">
        <v>16872577</v>
      </c>
      <c r="L69" s="93">
        <v>6760000</v>
      </c>
      <c r="M69" s="94">
        <v>11469162</v>
      </c>
      <c r="N69" s="93"/>
      <c r="O69" s="94"/>
      <c r="P69" s="93">
        <f>$H69      +$J69      +$L69      +$N69</f>
        <v>39226000</v>
      </c>
      <c r="Q69" s="94">
        <f>$I69      +$K69      +$M69      +$O69</f>
        <v>41920390</v>
      </c>
      <c r="R69" s="48">
        <f>IF(($J69      =0),0,((($L69      -$J69      )/$J69      )*100))</f>
        <v>-78.351373855120727</v>
      </c>
      <c r="S69" s="49">
        <f>IF(($K69      =0),0,((($M69      -$K69      )/$K69      )*100))</f>
        <v>-32.024835328948271</v>
      </c>
      <c r="T69" s="48">
        <f>IF(($E69      =0),0,(($P69      /$E69      )*100))</f>
        <v>78.122323793591036</v>
      </c>
      <c r="U69" s="50">
        <f>IF(($E69      =0),0,(($Q69      /$E69      )*100))</f>
        <v>83.488458704267984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44165000</v>
      </c>
      <c r="C71" s="101">
        <f>SUM(C69:C70)</f>
        <v>6046000</v>
      </c>
      <c r="D71" s="101"/>
      <c r="E71" s="101">
        <f>$B71      +$C71      +$D71</f>
        <v>50211000</v>
      </c>
      <c r="F71" s="102">
        <f t="shared" ref="F71:O71" si="44">SUM(F69:F70)</f>
        <v>50211000</v>
      </c>
      <c r="G71" s="103">
        <f t="shared" si="44"/>
        <v>50211000</v>
      </c>
      <c r="H71" s="102">
        <f t="shared" si="44"/>
        <v>1240000</v>
      </c>
      <c r="I71" s="103">
        <f t="shared" si="44"/>
        <v>13578651</v>
      </c>
      <c r="J71" s="102">
        <f t="shared" si="44"/>
        <v>31226000</v>
      </c>
      <c r="K71" s="103">
        <f t="shared" si="44"/>
        <v>16872577</v>
      </c>
      <c r="L71" s="102">
        <f t="shared" si="44"/>
        <v>6760000</v>
      </c>
      <c r="M71" s="103">
        <f t="shared" si="44"/>
        <v>11469162</v>
      </c>
      <c r="N71" s="102">
        <f t="shared" si="44"/>
        <v>0</v>
      </c>
      <c r="O71" s="103">
        <f t="shared" si="44"/>
        <v>0</v>
      </c>
      <c r="P71" s="102">
        <f>$H71      +$J71      +$L71      +$N71</f>
        <v>39226000</v>
      </c>
      <c r="Q71" s="103">
        <f>$I71      +$K71      +$M71      +$O71</f>
        <v>41920390</v>
      </c>
      <c r="R71" s="57">
        <f>IF(($J71      =0),0,((($L71      -$J71      )/$J71      )*100))</f>
        <v>-78.351373855120727</v>
      </c>
      <c r="S71" s="58">
        <f>IF(($K71      =0),0,((($M71      -$K71      )/$K71      )*100))</f>
        <v>-32.024835328948271</v>
      </c>
      <c r="T71" s="57">
        <f>IF(($E69      =0),0,(($P69      /$E69      )*100))</f>
        <v>78.122323793591036</v>
      </c>
      <c r="U71" s="59">
        <f>IF($E69   =0,0,($Q69   /$E69 )*100)</f>
        <v>83.488458704267984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44165000</v>
      </c>
      <c r="C72" s="104">
        <f>SUM(C69:C70)</f>
        <v>6046000</v>
      </c>
      <c r="D72" s="104"/>
      <c r="E72" s="104">
        <f>$B72      +$C72      +$D72</f>
        <v>50211000</v>
      </c>
      <c r="F72" s="105">
        <f t="shared" ref="F72:O72" si="45">SUM(F69:F70)</f>
        <v>50211000</v>
      </c>
      <c r="G72" s="106">
        <f t="shared" si="45"/>
        <v>50211000</v>
      </c>
      <c r="H72" s="105">
        <f t="shared" si="45"/>
        <v>1240000</v>
      </c>
      <c r="I72" s="106">
        <f t="shared" si="45"/>
        <v>13578651</v>
      </c>
      <c r="J72" s="105">
        <f t="shared" si="45"/>
        <v>31226000</v>
      </c>
      <c r="K72" s="106">
        <f t="shared" si="45"/>
        <v>16872577</v>
      </c>
      <c r="L72" s="105">
        <f t="shared" si="45"/>
        <v>6760000</v>
      </c>
      <c r="M72" s="106">
        <f t="shared" si="45"/>
        <v>11469162</v>
      </c>
      <c r="N72" s="105">
        <f t="shared" si="45"/>
        <v>0</v>
      </c>
      <c r="O72" s="106">
        <f t="shared" si="45"/>
        <v>0</v>
      </c>
      <c r="P72" s="105">
        <f>$H72      +$J72      +$L72      +$N72</f>
        <v>39226000</v>
      </c>
      <c r="Q72" s="106">
        <f>$I72      +$K72      +$M72      +$O72</f>
        <v>41920390</v>
      </c>
      <c r="R72" s="61">
        <f>IF(($J72      =0),0,((($L72      -$J72      )/$J72      )*100))</f>
        <v>-78.351373855120727</v>
      </c>
      <c r="S72" s="62">
        <f>IF(($K72      =0),0,((($M72      -$K72      )/$K72      )*100))</f>
        <v>-32.024835328948271</v>
      </c>
      <c r="T72" s="61">
        <f>IF(($E69      =0),0,(($P69      /$E69      )*100))</f>
        <v>78.122323793591036</v>
      </c>
      <c r="U72" s="65">
        <f>IF($E69   =0,0,($Q69   /$E69 )*100)</f>
        <v>83.488458704267984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135768000</v>
      </c>
      <c r="C73" s="104">
        <f>SUM(C9:C14,C17:C23,C26:C29,C32,C35:C39,C42:C52,C55:C58,C61:C65,C69:C70)</f>
        <v>5620000</v>
      </c>
      <c r="D73" s="104"/>
      <c r="E73" s="104">
        <f>$B73      +$C73      +$D73</f>
        <v>141388000</v>
      </c>
      <c r="F73" s="105">
        <f t="shared" ref="F73:O73" si="46">SUM(F9:F14,F17:F23,F26:F29,F32,F35:F39,F42:F52,F55:F58,F61:F65,F69:F70)</f>
        <v>141388000</v>
      </c>
      <c r="G73" s="106">
        <f t="shared" si="46"/>
        <v>101198000</v>
      </c>
      <c r="H73" s="105">
        <f t="shared" si="46"/>
        <v>5105000</v>
      </c>
      <c r="I73" s="106">
        <f t="shared" si="46"/>
        <v>17164866</v>
      </c>
      <c r="J73" s="105">
        <f t="shared" si="46"/>
        <v>36324000</v>
      </c>
      <c r="K73" s="106">
        <f t="shared" si="46"/>
        <v>16951570</v>
      </c>
      <c r="L73" s="105">
        <f t="shared" si="46"/>
        <v>13373000</v>
      </c>
      <c r="M73" s="106">
        <f t="shared" si="46"/>
        <v>12461647</v>
      </c>
      <c r="N73" s="105">
        <f t="shared" si="46"/>
        <v>0</v>
      </c>
      <c r="O73" s="106">
        <f t="shared" si="46"/>
        <v>0</v>
      </c>
      <c r="P73" s="105">
        <f>$H73      +$J73      +$L73      +$N73</f>
        <v>54802000</v>
      </c>
      <c r="Q73" s="106">
        <f>$I73      +$K73      +$M73      +$O73</f>
        <v>46578083</v>
      </c>
      <c r="R73" s="61">
        <f>IF(($J73      =0),0,((($L73      -$J73      )/$J73      )*100))</f>
        <v>-63.184120691553794</v>
      </c>
      <c r="S73" s="62">
        <f>IF(($K73      =0),0,((($M73      -$K73      )/$K73      )*100))</f>
        <v>-26.486767892295521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54.153244135259591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46.026683333662724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mZ7i3UIB6YiErJmmOtaHeM6+VYRx0Gh7r5FDxrKe7TLYGiJw7mTXMV+GjFh9Brnm7Id7ly6eG6azaNAIeeTUtA==" saltValue="KLubnxAWLP4iH0tLeG+/m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1920000</v>
      </c>
      <c r="C10" s="92"/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266000</v>
      </c>
      <c r="I10" s="94"/>
      <c r="J10" s="93">
        <v>667000</v>
      </c>
      <c r="K10" s="94"/>
      <c r="L10" s="93">
        <v>865000</v>
      </c>
      <c r="M10" s="94"/>
      <c r="N10" s="93"/>
      <c r="O10" s="94"/>
      <c r="P10" s="93">
        <f t="shared" ref="P10:P15" si="1">$H10      +$J10      +$L10      +$N10</f>
        <v>1798000</v>
      </c>
      <c r="Q10" s="94">
        <f t="shared" ref="Q10:Q15" si="2">$I10      +$K10      +$M10      +$O10</f>
        <v>0</v>
      </c>
      <c r="R10" s="48">
        <f t="shared" ref="R10:R15" si="3">IF(($J10      =0),0,((($L10      -$J10      )/$J10      )*100))</f>
        <v>29.685157421289354</v>
      </c>
      <c r="S10" s="49">
        <f t="shared" ref="S10:S15" si="4">IF(($K10      =0),0,((($M10      -$K10      )/$K10      )*100))</f>
        <v>0</v>
      </c>
      <c r="T10" s="48">
        <f t="shared" ref="T10:T14" si="5">IF(($E10      =0),0,(($P10      /$E10      )*100))</f>
        <v>93.645833333333329</v>
      </c>
      <c r="U10" s="50">
        <f t="shared" ref="U10:U14" si="6">IF(($E10      =0),0,(($Q10      /$E10      )*100))</f>
        <v>0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266000</v>
      </c>
      <c r="I15" s="97">
        <f t="shared" si="7"/>
        <v>0</v>
      </c>
      <c r="J15" s="96">
        <f t="shared" si="7"/>
        <v>667000</v>
      </c>
      <c r="K15" s="97">
        <f t="shared" si="7"/>
        <v>0</v>
      </c>
      <c r="L15" s="96">
        <f t="shared" si="7"/>
        <v>865000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1798000</v>
      </c>
      <c r="Q15" s="97">
        <f t="shared" si="2"/>
        <v>0</v>
      </c>
      <c r="R15" s="52">
        <f t="shared" si="3"/>
        <v>29.685157421289354</v>
      </c>
      <c r="S15" s="53">
        <f t="shared" si="4"/>
        <v>0</v>
      </c>
      <c r="T15" s="52">
        <f>IF((SUM($E9:$E13))=0,0,(P15/(SUM($E9:$E13))*100))</f>
        <v>93.645833333333329</v>
      </c>
      <c r="U15" s="54">
        <f>IF((SUM($E9:$E13))=0,0,(Q15/(SUM($E9:$E13))*100))</f>
        <v>0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9868000</v>
      </c>
      <c r="D20" s="92"/>
      <c r="E20" s="92">
        <f t="shared" si="8"/>
        <v>9868000</v>
      </c>
      <c r="F20" s="93">
        <v>9868000</v>
      </c>
      <c r="G20" s="94">
        <v>9868000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9868000</v>
      </c>
      <c r="D24" s="95"/>
      <c r="E24" s="95">
        <f t="shared" si="8"/>
        <v>9868000</v>
      </c>
      <c r="F24" s="96">
        <f t="shared" ref="F24:O24" si="15">SUM(F17:F23)</f>
        <v>9868000</v>
      </c>
      <c r="G24" s="97">
        <f t="shared" si="15"/>
        <v>9868000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2100000</v>
      </c>
      <c r="C32" s="92"/>
      <c r="D32" s="92"/>
      <c r="E32" s="92">
        <f>$B32      +$C32      +$D32</f>
        <v>2100000</v>
      </c>
      <c r="F32" s="93">
        <v>2100000</v>
      </c>
      <c r="G32" s="94">
        <v>2100000</v>
      </c>
      <c r="H32" s="93">
        <v>329000</v>
      </c>
      <c r="I32" s="94">
        <v>-189257</v>
      </c>
      <c r="J32" s="93">
        <v>594000</v>
      </c>
      <c r="K32" s="94">
        <v>-254297</v>
      </c>
      <c r="L32" s="93">
        <v>641000</v>
      </c>
      <c r="M32" s="94">
        <v>14659</v>
      </c>
      <c r="N32" s="93"/>
      <c r="O32" s="94"/>
      <c r="P32" s="93">
        <f>$H32      +$J32      +$L32      +$N32</f>
        <v>1564000</v>
      </c>
      <c r="Q32" s="94">
        <f>$I32      +$K32      +$M32      +$O32</f>
        <v>-428895</v>
      </c>
      <c r="R32" s="48">
        <f>IF(($J32      =0),0,((($L32      -$J32      )/$J32      )*100))</f>
        <v>7.9124579124579126</v>
      </c>
      <c r="S32" s="49">
        <f>IF(($K32      =0),0,((($M32      -$K32      )/$K32      )*100))</f>
        <v>-105.76451943986756</v>
      </c>
      <c r="T32" s="48">
        <f>IF(($E32      =0),0,(($P32      /$E32      )*100))</f>
        <v>74.476190476190467</v>
      </c>
      <c r="U32" s="50">
        <f>IF(($E32      =0),0,(($Q32      /$E32      )*100))</f>
        <v>-20.423571428571428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2100000</v>
      </c>
      <c r="C33" s="95">
        <f>C32</f>
        <v>0</v>
      </c>
      <c r="D33" s="95"/>
      <c r="E33" s="95">
        <f>$B33      +$C33      +$D33</f>
        <v>2100000</v>
      </c>
      <c r="F33" s="96">
        <f t="shared" ref="F33:O33" si="17">F32</f>
        <v>2100000</v>
      </c>
      <c r="G33" s="97">
        <f t="shared" si="17"/>
        <v>2100000</v>
      </c>
      <c r="H33" s="96">
        <f t="shared" si="17"/>
        <v>329000</v>
      </c>
      <c r="I33" s="97">
        <f t="shared" si="17"/>
        <v>-189257</v>
      </c>
      <c r="J33" s="96">
        <f t="shared" si="17"/>
        <v>594000</v>
      </c>
      <c r="K33" s="97">
        <f t="shared" si="17"/>
        <v>-254297</v>
      </c>
      <c r="L33" s="96">
        <f t="shared" si="17"/>
        <v>641000</v>
      </c>
      <c r="M33" s="97">
        <f t="shared" si="17"/>
        <v>14659</v>
      </c>
      <c r="N33" s="96">
        <f t="shared" si="17"/>
        <v>0</v>
      </c>
      <c r="O33" s="97">
        <f t="shared" si="17"/>
        <v>0</v>
      </c>
      <c r="P33" s="96">
        <f>$H33      +$J33      +$L33      +$N33</f>
        <v>1564000</v>
      </c>
      <c r="Q33" s="97">
        <f>$I33      +$K33      +$M33      +$O33</f>
        <v>-428895</v>
      </c>
      <c r="R33" s="52">
        <f>IF(($J33      =0),0,((($L33      -$J33      )/$J33      )*100))</f>
        <v>7.9124579124579126</v>
      </c>
      <c r="S33" s="53">
        <f>IF(($K33      =0),0,((($M33      -$K33      )/$K33      )*100))</f>
        <v>-105.76451943986756</v>
      </c>
      <c r="T33" s="52">
        <f>IF($E33   =0,0,($P33   /$E33   )*100)</f>
        <v>74.476190476190467</v>
      </c>
      <c r="U33" s="54">
        <f>IF($E33   =0,0,($Q33   /$E33   )*100)</f>
        <v>-20.423571428571428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6760000</v>
      </c>
      <c r="C35" s="92"/>
      <c r="D35" s="92"/>
      <c r="E35" s="92">
        <f t="shared" ref="E35:E40" si="18">$B35      +$C35      +$D35</f>
        <v>6760000</v>
      </c>
      <c r="F35" s="93">
        <v>6760000</v>
      </c>
      <c r="G35" s="94">
        <v>6760000</v>
      </c>
      <c r="H35" s="93">
        <v>924000</v>
      </c>
      <c r="I35" s="94"/>
      <c r="J35" s="93">
        <v>193000</v>
      </c>
      <c r="K35" s="94"/>
      <c r="L35" s="93">
        <v>1645000</v>
      </c>
      <c r="M35" s="94"/>
      <c r="N35" s="93"/>
      <c r="O35" s="94"/>
      <c r="P35" s="93">
        <f t="shared" ref="P35:P40" si="19">$H35      +$J35      +$L35      +$N35</f>
        <v>2762000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752.33160621761658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40.857988165680474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10615000</v>
      </c>
      <c r="C36" s="92">
        <v>3357000</v>
      </c>
      <c r="D36" s="92"/>
      <c r="E36" s="92">
        <f t="shared" si="18"/>
        <v>13972000</v>
      </c>
      <c r="F36" s="93">
        <v>13972000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17375000</v>
      </c>
      <c r="C40" s="95">
        <f>SUM(C35:C39)</f>
        <v>3357000</v>
      </c>
      <c r="D40" s="95"/>
      <c r="E40" s="95">
        <f t="shared" si="18"/>
        <v>20732000</v>
      </c>
      <c r="F40" s="96">
        <f t="shared" ref="F40:O40" si="25">SUM(F35:F39)</f>
        <v>20732000</v>
      </c>
      <c r="G40" s="97">
        <f t="shared" si="25"/>
        <v>6760000</v>
      </c>
      <c r="H40" s="96">
        <f t="shared" si="25"/>
        <v>924000</v>
      </c>
      <c r="I40" s="97">
        <f t="shared" si="25"/>
        <v>0</v>
      </c>
      <c r="J40" s="96">
        <f t="shared" si="25"/>
        <v>193000</v>
      </c>
      <c r="K40" s="97">
        <f t="shared" si="25"/>
        <v>0</v>
      </c>
      <c r="L40" s="96">
        <f t="shared" si="25"/>
        <v>1645000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2762000</v>
      </c>
      <c r="Q40" s="97">
        <f t="shared" si="20"/>
        <v>0</v>
      </c>
      <c r="R40" s="52">
        <f t="shared" si="21"/>
        <v>752.33160621761658</v>
      </c>
      <c r="S40" s="53">
        <f t="shared" si="22"/>
        <v>0</v>
      </c>
      <c r="T40" s="52">
        <f>IF((+$E35+$E38) =0,0,(P40   /(+$E35+$E38) )*100)</f>
        <v>40.857988165680474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21395000</v>
      </c>
      <c r="C67" s="104">
        <f>SUM(C9:C14,C17:C23,C26:C29,C32,C35:C39,C42:C52,C55:C58,C61:C65)</f>
        <v>13225000</v>
      </c>
      <c r="D67" s="104"/>
      <c r="E67" s="104">
        <f t="shared" si="35"/>
        <v>34620000</v>
      </c>
      <c r="F67" s="105">
        <f t="shared" ref="F67:O67" si="43">SUM(F9:F14,F17:F23,F26:F29,F32,F35:F39,F42:F52,F55:F58,F61:F65)</f>
        <v>34620000</v>
      </c>
      <c r="G67" s="106">
        <f t="shared" si="43"/>
        <v>20648000</v>
      </c>
      <c r="H67" s="105">
        <f t="shared" si="43"/>
        <v>1519000</v>
      </c>
      <c r="I67" s="106">
        <f t="shared" si="43"/>
        <v>-189257</v>
      </c>
      <c r="J67" s="105">
        <f t="shared" si="43"/>
        <v>1454000</v>
      </c>
      <c r="K67" s="106">
        <f t="shared" si="43"/>
        <v>-254297</v>
      </c>
      <c r="L67" s="105">
        <f t="shared" si="43"/>
        <v>3151000</v>
      </c>
      <c r="M67" s="106">
        <f t="shared" si="43"/>
        <v>14659</v>
      </c>
      <c r="N67" s="105">
        <f t="shared" si="43"/>
        <v>0</v>
      </c>
      <c r="O67" s="106">
        <f t="shared" si="43"/>
        <v>0</v>
      </c>
      <c r="P67" s="105">
        <f t="shared" si="36"/>
        <v>6124000</v>
      </c>
      <c r="Q67" s="106">
        <f t="shared" si="37"/>
        <v>-428895</v>
      </c>
      <c r="R67" s="61">
        <f t="shared" si="38"/>
        <v>116.71251719394773</v>
      </c>
      <c r="S67" s="62">
        <f t="shared" si="39"/>
        <v>-105.76451943986756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29.659046881053857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-2.0771745447500969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45342000</v>
      </c>
      <c r="C69" s="92">
        <v>-3033000</v>
      </c>
      <c r="D69" s="92"/>
      <c r="E69" s="92">
        <f>$B69      +$C69      +$D69</f>
        <v>42309000</v>
      </c>
      <c r="F69" s="93">
        <v>42309000</v>
      </c>
      <c r="G69" s="94">
        <v>42309000</v>
      </c>
      <c r="H69" s="93">
        <v>15043000</v>
      </c>
      <c r="I69" s="94">
        <v>-14663327</v>
      </c>
      <c r="J69" s="93">
        <v>11812000</v>
      </c>
      <c r="K69" s="94">
        <v>5978034</v>
      </c>
      <c r="L69" s="93">
        <v>2205000</v>
      </c>
      <c r="M69" s="94">
        <v>-5840656</v>
      </c>
      <c r="N69" s="93"/>
      <c r="O69" s="94"/>
      <c r="P69" s="93">
        <f>$H69      +$J69      +$L69      +$N69</f>
        <v>29060000</v>
      </c>
      <c r="Q69" s="94">
        <f>$I69      +$K69      +$M69      +$O69</f>
        <v>-14525949</v>
      </c>
      <c r="R69" s="48">
        <f>IF(($J69      =0),0,((($L69      -$J69      )/$J69      )*100))</f>
        <v>-81.332543176430747</v>
      </c>
      <c r="S69" s="49">
        <f>IF(($K69      =0),0,((($M69      -$K69      )/$K69      )*100))</f>
        <v>-197.70195351849787</v>
      </c>
      <c r="T69" s="48">
        <f>IF(($E69      =0),0,(($P69      /$E69      )*100))</f>
        <v>68.685149731735564</v>
      </c>
      <c r="U69" s="50">
        <f>IF(($E69      =0),0,(($Q69      /$E69      )*100))</f>
        <v>-34.333000070906898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45342000</v>
      </c>
      <c r="C71" s="101">
        <f>SUM(C69:C70)</f>
        <v>-3033000</v>
      </c>
      <c r="D71" s="101"/>
      <c r="E71" s="101">
        <f>$B71      +$C71      +$D71</f>
        <v>42309000</v>
      </c>
      <c r="F71" s="102">
        <f t="shared" ref="F71:O71" si="44">SUM(F69:F70)</f>
        <v>42309000</v>
      </c>
      <c r="G71" s="103">
        <f t="shared" si="44"/>
        <v>42309000</v>
      </c>
      <c r="H71" s="102">
        <f t="shared" si="44"/>
        <v>15043000</v>
      </c>
      <c r="I71" s="103">
        <f t="shared" si="44"/>
        <v>-14663327</v>
      </c>
      <c r="J71" s="102">
        <f t="shared" si="44"/>
        <v>11812000</v>
      </c>
      <c r="K71" s="103">
        <f t="shared" si="44"/>
        <v>5978034</v>
      </c>
      <c r="L71" s="102">
        <f t="shared" si="44"/>
        <v>2205000</v>
      </c>
      <c r="M71" s="103">
        <f t="shared" si="44"/>
        <v>-5840656</v>
      </c>
      <c r="N71" s="102">
        <f t="shared" si="44"/>
        <v>0</v>
      </c>
      <c r="O71" s="103">
        <f t="shared" si="44"/>
        <v>0</v>
      </c>
      <c r="P71" s="102">
        <f>$H71      +$J71      +$L71      +$N71</f>
        <v>29060000</v>
      </c>
      <c r="Q71" s="103">
        <f>$I71      +$K71      +$M71      +$O71</f>
        <v>-14525949</v>
      </c>
      <c r="R71" s="57">
        <f>IF(($J71      =0),0,((($L71      -$J71      )/$J71      )*100))</f>
        <v>-81.332543176430747</v>
      </c>
      <c r="S71" s="58">
        <f>IF(($K71      =0),0,((($M71      -$K71      )/$K71      )*100))</f>
        <v>-197.70195351849787</v>
      </c>
      <c r="T71" s="57">
        <f>IF(($E69      =0),0,(($P69      /$E69      )*100))</f>
        <v>68.685149731735564</v>
      </c>
      <c r="U71" s="59">
        <f>IF($E69   =0,0,($Q69   /$E69 )*100)</f>
        <v>-34.333000070906898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45342000</v>
      </c>
      <c r="C72" s="104">
        <f>SUM(C69:C70)</f>
        <v>-3033000</v>
      </c>
      <c r="D72" s="104"/>
      <c r="E72" s="104">
        <f>$B72      +$C72      +$D72</f>
        <v>42309000</v>
      </c>
      <c r="F72" s="105">
        <f t="shared" ref="F72:O72" si="45">SUM(F69:F70)</f>
        <v>42309000</v>
      </c>
      <c r="G72" s="106">
        <f t="shared" si="45"/>
        <v>42309000</v>
      </c>
      <c r="H72" s="105">
        <f t="shared" si="45"/>
        <v>15043000</v>
      </c>
      <c r="I72" s="106">
        <f t="shared" si="45"/>
        <v>-14663327</v>
      </c>
      <c r="J72" s="105">
        <f t="shared" si="45"/>
        <v>11812000</v>
      </c>
      <c r="K72" s="106">
        <f t="shared" si="45"/>
        <v>5978034</v>
      </c>
      <c r="L72" s="105">
        <f t="shared" si="45"/>
        <v>2205000</v>
      </c>
      <c r="M72" s="106">
        <f t="shared" si="45"/>
        <v>-5840656</v>
      </c>
      <c r="N72" s="105">
        <f t="shared" si="45"/>
        <v>0</v>
      </c>
      <c r="O72" s="106">
        <f t="shared" si="45"/>
        <v>0</v>
      </c>
      <c r="P72" s="105">
        <f>$H72      +$J72      +$L72      +$N72</f>
        <v>29060000</v>
      </c>
      <c r="Q72" s="106">
        <f>$I72      +$K72      +$M72      +$O72</f>
        <v>-14525949</v>
      </c>
      <c r="R72" s="61">
        <f>IF(($J72      =0),0,((($L72      -$J72      )/$J72      )*100))</f>
        <v>-81.332543176430747</v>
      </c>
      <c r="S72" s="62">
        <f>IF(($K72      =0),0,((($M72      -$K72      )/$K72      )*100))</f>
        <v>-197.70195351849787</v>
      </c>
      <c r="T72" s="61">
        <f>IF(($E69      =0),0,(($P69      /$E69      )*100))</f>
        <v>68.685149731735564</v>
      </c>
      <c r="U72" s="65">
        <f>IF($E69   =0,0,($Q69   /$E69 )*100)</f>
        <v>-34.333000070906898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66737000</v>
      </c>
      <c r="C73" s="104">
        <f>SUM(C9:C14,C17:C23,C26:C29,C32,C35:C39,C42:C52,C55:C58,C61:C65,C69:C70)</f>
        <v>10192000</v>
      </c>
      <c r="D73" s="104"/>
      <c r="E73" s="104">
        <f>$B73      +$C73      +$D73</f>
        <v>76929000</v>
      </c>
      <c r="F73" s="105">
        <f t="shared" ref="F73:O73" si="46">SUM(F9:F14,F17:F23,F26:F29,F32,F35:F39,F42:F52,F55:F58,F61:F65,F69:F70)</f>
        <v>76929000</v>
      </c>
      <c r="G73" s="106">
        <f t="shared" si="46"/>
        <v>62957000</v>
      </c>
      <c r="H73" s="105">
        <f t="shared" si="46"/>
        <v>16562000</v>
      </c>
      <c r="I73" s="106">
        <f t="shared" si="46"/>
        <v>-14852584</v>
      </c>
      <c r="J73" s="105">
        <f t="shared" si="46"/>
        <v>13266000</v>
      </c>
      <c r="K73" s="106">
        <f t="shared" si="46"/>
        <v>5723737</v>
      </c>
      <c r="L73" s="105">
        <f t="shared" si="46"/>
        <v>5356000</v>
      </c>
      <c r="M73" s="106">
        <f t="shared" si="46"/>
        <v>-5825997</v>
      </c>
      <c r="N73" s="105">
        <f t="shared" si="46"/>
        <v>0</v>
      </c>
      <c r="O73" s="106">
        <f t="shared" si="46"/>
        <v>0</v>
      </c>
      <c r="P73" s="105">
        <f>$H73      +$J73      +$L73      +$N73</f>
        <v>35184000</v>
      </c>
      <c r="Q73" s="106">
        <f>$I73      +$K73      +$M73      +$O73</f>
        <v>-14954844</v>
      </c>
      <c r="R73" s="61">
        <f>IF(($J73      =0),0,((($L73      -$J73      )/$J73      )*100))</f>
        <v>-59.626111864917831</v>
      </c>
      <c r="S73" s="62">
        <f>IF(($K73      =0),0,((($M73      -$K73      )/$K73      )*100))</f>
        <v>-201.78659501650756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55.885763298759471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-23.754060708102358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wtg7ezLJJn3sMn+KS6LA+BbvporfVmlHCAh2UvXV1PTE2QkjSEBOaozMRR565dRf3+Zt203uNCgyVyNZlU0NKA==" saltValue="U2c8YnWA6zIXOeWOlvtrH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2750000</v>
      </c>
      <c r="C10" s="92"/>
      <c r="D10" s="92"/>
      <c r="E10" s="92">
        <f t="shared" ref="E10:E15" si="0">$B10      +$C10      +$D10</f>
        <v>2750000</v>
      </c>
      <c r="F10" s="93">
        <v>2750000</v>
      </c>
      <c r="G10" s="94">
        <v>2750000</v>
      </c>
      <c r="H10" s="93">
        <v>234000</v>
      </c>
      <c r="I10" s="94">
        <v>363671</v>
      </c>
      <c r="J10" s="93">
        <v>668000</v>
      </c>
      <c r="K10" s="94">
        <v>667841</v>
      </c>
      <c r="L10" s="93">
        <v>661000</v>
      </c>
      <c r="M10" s="94">
        <v>660523</v>
      </c>
      <c r="N10" s="93"/>
      <c r="O10" s="94"/>
      <c r="P10" s="93">
        <f t="shared" ref="P10:P15" si="1">$H10      +$J10      +$L10      +$N10</f>
        <v>1563000</v>
      </c>
      <c r="Q10" s="94">
        <f t="shared" ref="Q10:Q15" si="2">$I10      +$K10      +$M10      +$O10</f>
        <v>1692035</v>
      </c>
      <c r="R10" s="48">
        <f t="shared" ref="R10:R15" si="3">IF(($J10      =0),0,((($L10      -$J10      )/$J10      )*100))</f>
        <v>-1.0479041916167664</v>
      </c>
      <c r="S10" s="49">
        <f t="shared" ref="S10:S15" si="4">IF(($K10      =0),0,((($M10      -$K10      )/$K10      )*100))</f>
        <v>-1.0957698014946671</v>
      </c>
      <c r="T10" s="48">
        <f t="shared" ref="T10:T14" si="5">IF(($E10      =0),0,(($P10      /$E10      )*100))</f>
        <v>56.836363636363643</v>
      </c>
      <c r="U10" s="50">
        <f t="shared" ref="U10:U14" si="6">IF(($E10      =0),0,(($Q10      /$E10      )*100))</f>
        <v>61.528545454545458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2750000</v>
      </c>
      <c r="C15" s="95">
        <f>SUM(C9:C14)</f>
        <v>0</v>
      </c>
      <c r="D15" s="95"/>
      <c r="E15" s="95">
        <f t="shared" si="0"/>
        <v>2750000</v>
      </c>
      <c r="F15" s="96">
        <f t="shared" ref="F15:O15" si="7">SUM(F9:F14)</f>
        <v>2750000</v>
      </c>
      <c r="G15" s="97">
        <f t="shared" si="7"/>
        <v>2750000</v>
      </c>
      <c r="H15" s="96">
        <f t="shared" si="7"/>
        <v>234000</v>
      </c>
      <c r="I15" s="97">
        <f t="shared" si="7"/>
        <v>363671</v>
      </c>
      <c r="J15" s="96">
        <f t="shared" si="7"/>
        <v>668000</v>
      </c>
      <c r="K15" s="97">
        <f t="shared" si="7"/>
        <v>667841</v>
      </c>
      <c r="L15" s="96">
        <f t="shared" si="7"/>
        <v>661000</v>
      </c>
      <c r="M15" s="97">
        <f t="shared" si="7"/>
        <v>660523</v>
      </c>
      <c r="N15" s="96">
        <f t="shared" si="7"/>
        <v>0</v>
      </c>
      <c r="O15" s="97">
        <f t="shared" si="7"/>
        <v>0</v>
      </c>
      <c r="P15" s="96">
        <f t="shared" si="1"/>
        <v>1563000</v>
      </c>
      <c r="Q15" s="97">
        <f t="shared" si="2"/>
        <v>1692035</v>
      </c>
      <c r="R15" s="52">
        <f t="shared" si="3"/>
        <v>-1.0479041916167664</v>
      </c>
      <c r="S15" s="53">
        <f t="shared" si="4"/>
        <v>-1.0957698014946671</v>
      </c>
      <c r="T15" s="52">
        <f>IF((SUM($E9:$E13))=0,0,(P15/(SUM($E9:$E13))*100))</f>
        <v>56.836363636363643</v>
      </c>
      <c r="U15" s="54">
        <f>IF((SUM($E9:$E13))=0,0,(Q15/(SUM($E9:$E13))*100))</f>
        <v>61.528545454545458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1906000</v>
      </c>
      <c r="C32" s="92"/>
      <c r="D32" s="92"/>
      <c r="E32" s="92">
        <f>$B32      +$C32      +$D32</f>
        <v>1906000</v>
      </c>
      <c r="F32" s="93">
        <v>1906000</v>
      </c>
      <c r="G32" s="94">
        <v>1906000</v>
      </c>
      <c r="H32" s="93">
        <v>742000</v>
      </c>
      <c r="I32" s="94">
        <v>791228</v>
      </c>
      <c r="J32" s="93">
        <v>593000</v>
      </c>
      <c r="K32" s="94">
        <v>826454</v>
      </c>
      <c r="L32" s="93">
        <v>343000</v>
      </c>
      <c r="M32" s="94">
        <v>288367</v>
      </c>
      <c r="N32" s="93"/>
      <c r="O32" s="94"/>
      <c r="P32" s="93">
        <f>$H32      +$J32      +$L32      +$N32</f>
        <v>1678000</v>
      </c>
      <c r="Q32" s="94">
        <f>$I32      +$K32      +$M32      +$O32</f>
        <v>1906049</v>
      </c>
      <c r="R32" s="48">
        <f>IF(($J32      =0),0,((($L32      -$J32      )/$J32      )*100))</f>
        <v>-42.158516020236085</v>
      </c>
      <c r="S32" s="49">
        <f>IF(($K32      =0),0,((($M32      -$K32      )/$K32      )*100))</f>
        <v>-65.10791889203756</v>
      </c>
      <c r="T32" s="48">
        <f>IF(($E32      =0),0,(($P32      /$E32      )*100))</f>
        <v>88.037775445960136</v>
      </c>
      <c r="U32" s="50">
        <f>IF(($E32      =0),0,(($Q32      /$E32      )*100))</f>
        <v>100.00257082896118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1906000</v>
      </c>
      <c r="C33" s="95">
        <f>C32</f>
        <v>0</v>
      </c>
      <c r="D33" s="95"/>
      <c r="E33" s="95">
        <f>$B33      +$C33      +$D33</f>
        <v>1906000</v>
      </c>
      <c r="F33" s="96">
        <f t="shared" ref="F33:O33" si="17">F32</f>
        <v>1906000</v>
      </c>
      <c r="G33" s="97">
        <f t="shared" si="17"/>
        <v>1906000</v>
      </c>
      <c r="H33" s="96">
        <f t="shared" si="17"/>
        <v>742000</v>
      </c>
      <c r="I33" s="97">
        <f t="shared" si="17"/>
        <v>791228</v>
      </c>
      <c r="J33" s="96">
        <f t="shared" si="17"/>
        <v>593000</v>
      </c>
      <c r="K33" s="97">
        <f t="shared" si="17"/>
        <v>826454</v>
      </c>
      <c r="L33" s="96">
        <f t="shared" si="17"/>
        <v>343000</v>
      </c>
      <c r="M33" s="97">
        <f t="shared" si="17"/>
        <v>288367</v>
      </c>
      <c r="N33" s="96">
        <f t="shared" si="17"/>
        <v>0</v>
      </c>
      <c r="O33" s="97">
        <f t="shared" si="17"/>
        <v>0</v>
      </c>
      <c r="P33" s="96">
        <f>$H33      +$J33      +$L33      +$N33</f>
        <v>1678000</v>
      </c>
      <c r="Q33" s="97">
        <f>$I33      +$K33      +$M33      +$O33</f>
        <v>1906049</v>
      </c>
      <c r="R33" s="52">
        <f>IF(($J33      =0),0,((($L33      -$J33      )/$J33      )*100))</f>
        <v>-42.158516020236085</v>
      </c>
      <c r="S33" s="53">
        <f>IF(($K33      =0),0,((($M33      -$K33      )/$K33      )*100))</f>
        <v>-65.10791889203756</v>
      </c>
      <c r="T33" s="52">
        <f>IF($E33   =0,0,($P33   /$E33   )*100)</f>
        <v>88.037775445960136</v>
      </c>
      <c r="U33" s="54">
        <f>IF($E33   =0,0,($Q33   /$E33   )*100)</f>
        <v>100.00257082896118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2600000</v>
      </c>
      <c r="C35" s="92"/>
      <c r="D35" s="92"/>
      <c r="E35" s="92">
        <f t="shared" ref="E35:E40" si="18">$B35      +$C35      +$D35</f>
        <v>2600000</v>
      </c>
      <c r="F35" s="93">
        <v>2600000</v>
      </c>
      <c r="G35" s="94">
        <v>2600000</v>
      </c>
      <c r="H35" s="93"/>
      <c r="I35" s="94"/>
      <c r="J35" s="93">
        <v>393000</v>
      </c>
      <c r="K35" s="94">
        <v>1019638</v>
      </c>
      <c r="L35" s="93"/>
      <c r="M35" s="94"/>
      <c r="N35" s="93"/>
      <c r="O35" s="94"/>
      <c r="P35" s="93">
        <f t="shared" ref="P35:P40" si="19">$H35      +$J35      +$L35      +$N35</f>
        <v>393000</v>
      </c>
      <c r="Q35" s="94">
        <f t="shared" ref="Q35:Q40" si="20">$I35      +$K35      +$M35      +$O35</f>
        <v>1019638</v>
      </c>
      <c r="R35" s="48">
        <f t="shared" ref="R35:R40" si="21">IF(($J35      =0),0,((($L35      -$J35      )/$J35      )*100))</f>
        <v>-100</v>
      </c>
      <c r="S35" s="49">
        <f t="shared" ref="S35:S40" si="22">IF(($K35      =0),0,((($M35      -$K35      )/$K35      )*100))</f>
        <v>-100</v>
      </c>
      <c r="T35" s="48">
        <f t="shared" ref="T35:T39" si="23">IF(($E35      =0),0,(($P35      /$E35      )*100))</f>
        <v>15.115384615384617</v>
      </c>
      <c r="U35" s="50">
        <f t="shared" ref="U35:U39" si="24">IF(($E35      =0),0,(($Q35      /$E35      )*100))</f>
        <v>39.216846153846149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15063000</v>
      </c>
      <c r="C36" s="92">
        <v>516000</v>
      </c>
      <c r="D36" s="92"/>
      <c r="E36" s="92">
        <f t="shared" si="18"/>
        <v>15579000</v>
      </c>
      <c r="F36" s="93">
        <v>15579000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17663000</v>
      </c>
      <c r="C40" s="95">
        <f>SUM(C35:C39)</f>
        <v>516000</v>
      </c>
      <c r="D40" s="95"/>
      <c r="E40" s="95">
        <f t="shared" si="18"/>
        <v>18179000</v>
      </c>
      <c r="F40" s="96">
        <f t="shared" ref="F40:O40" si="25">SUM(F35:F39)</f>
        <v>18179000</v>
      </c>
      <c r="G40" s="97">
        <f t="shared" si="25"/>
        <v>2600000</v>
      </c>
      <c r="H40" s="96">
        <f t="shared" si="25"/>
        <v>0</v>
      </c>
      <c r="I40" s="97">
        <f t="shared" si="25"/>
        <v>0</v>
      </c>
      <c r="J40" s="96">
        <f t="shared" si="25"/>
        <v>393000</v>
      </c>
      <c r="K40" s="97">
        <f t="shared" si="25"/>
        <v>1019638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393000</v>
      </c>
      <c r="Q40" s="97">
        <f t="shared" si="20"/>
        <v>1019638</v>
      </c>
      <c r="R40" s="52">
        <f t="shared" si="21"/>
        <v>-100</v>
      </c>
      <c r="S40" s="53">
        <f t="shared" si="22"/>
        <v>-100</v>
      </c>
      <c r="T40" s="52">
        <f>IF((+$E35+$E38) =0,0,(P40   /(+$E35+$E38) )*100)</f>
        <v>15.115384615384617</v>
      </c>
      <c r="U40" s="54">
        <f>IF((+$E35+$E38) =0,0,(Q40   /(+$E35+$E38) )*100)</f>
        <v>39.216846153846149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22319000</v>
      </c>
      <c r="C67" s="104">
        <f>SUM(C9:C14,C17:C23,C26:C29,C32,C35:C39,C42:C52,C55:C58,C61:C65)</f>
        <v>516000</v>
      </c>
      <c r="D67" s="104"/>
      <c r="E67" s="104">
        <f t="shared" si="35"/>
        <v>22835000</v>
      </c>
      <c r="F67" s="105">
        <f t="shared" ref="F67:O67" si="43">SUM(F9:F14,F17:F23,F26:F29,F32,F35:F39,F42:F52,F55:F58,F61:F65)</f>
        <v>22835000</v>
      </c>
      <c r="G67" s="106">
        <f t="shared" si="43"/>
        <v>7256000</v>
      </c>
      <c r="H67" s="105">
        <f t="shared" si="43"/>
        <v>976000</v>
      </c>
      <c r="I67" s="106">
        <f t="shared" si="43"/>
        <v>1154899</v>
      </c>
      <c r="J67" s="105">
        <f t="shared" si="43"/>
        <v>1654000</v>
      </c>
      <c r="K67" s="106">
        <f t="shared" si="43"/>
        <v>2513933</v>
      </c>
      <c r="L67" s="105">
        <f t="shared" si="43"/>
        <v>1004000</v>
      </c>
      <c r="M67" s="106">
        <f t="shared" si="43"/>
        <v>948890</v>
      </c>
      <c r="N67" s="105">
        <f t="shared" si="43"/>
        <v>0</v>
      </c>
      <c r="O67" s="106">
        <f t="shared" si="43"/>
        <v>0</v>
      </c>
      <c r="P67" s="105">
        <f t="shared" si="36"/>
        <v>3634000</v>
      </c>
      <c r="Q67" s="106">
        <f t="shared" si="37"/>
        <v>4617722</v>
      </c>
      <c r="R67" s="61">
        <f t="shared" si="38"/>
        <v>-39.298669891172914</v>
      </c>
      <c r="S67" s="62">
        <f t="shared" si="39"/>
        <v>-62.254761761749421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50.082690187431091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63.640049614112456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32776000</v>
      </c>
      <c r="C69" s="92">
        <v>-2192000</v>
      </c>
      <c r="D69" s="92"/>
      <c r="E69" s="92">
        <f>$B69      +$C69      +$D69</f>
        <v>30584000</v>
      </c>
      <c r="F69" s="93">
        <v>30584000</v>
      </c>
      <c r="G69" s="94">
        <v>30584000</v>
      </c>
      <c r="H69" s="93">
        <v>2625000</v>
      </c>
      <c r="I69" s="94">
        <v>4222264</v>
      </c>
      <c r="J69" s="93">
        <v>11044000</v>
      </c>
      <c r="K69" s="94">
        <v>9107882</v>
      </c>
      <c r="L69" s="93">
        <v>2479000</v>
      </c>
      <c r="M69" s="94">
        <v>5986591</v>
      </c>
      <c r="N69" s="93"/>
      <c r="O69" s="94"/>
      <c r="P69" s="93">
        <f>$H69      +$J69      +$L69      +$N69</f>
        <v>16148000</v>
      </c>
      <c r="Q69" s="94">
        <f>$I69      +$K69      +$M69      +$O69</f>
        <v>19316737</v>
      </c>
      <c r="R69" s="48">
        <f>IF(($J69      =0),0,((($L69      -$J69      )/$J69      )*100))</f>
        <v>-77.553422672944578</v>
      </c>
      <c r="S69" s="49">
        <f>IF(($K69      =0),0,((($M69      -$K69      )/$K69      )*100))</f>
        <v>-34.27021781792957</v>
      </c>
      <c r="T69" s="48">
        <f>IF(($E69      =0),0,(($P69      /$E69      )*100))</f>
        <v>52.79884907140989</v>
      </c>
      <c r="U69" s="50">
        <f>IF(($E69      =0),0,(($Q69      /$E69      )*100))</f>
        <v>63.159616139157727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32776000</v>
      </c>
      <c r="C71" s="101">
        <f>SUM(C69:C70)</f>
        <v>-2192000</v>
      </c>
      <c r="D71" s="101"/>
      <c r="E71" s="101">
        <f>$B71      +$C71      +$D71</f>
        <v>30584000</v>
      </c>
      <c r="F71" s="102">
        <f t="shared" ref="F71:O71" si="44">SUM(F69:F70)</f>
        <v>30584000</v>
      </c>
      <c r="G71" s="103">
        <f t="shared" si="44"/>
        <v>30584000</v>
      </c>
      <c r="H71" s="102">
        <f t="shared" si="44"/>
        <v>2625000</v>
      </c>
      <c r="I71" s="103">
        <f t="shared" si="44"/>
        <v>4222264</v>
      </c>
      <c r="J71" s="102">
        <f t="shared" si="44"/>
        <v>11044000</v>
      </c>
      <c r="K71" s="103">
        <f t="shared" si="44"/>
        <v>9107882</v>
      </c>
      <c r="L71" s="102">
        <f t="shared" si="44"/>
        <v>2479000</v>
      </c>
      <c r="M71" s="103">
        <f t="shared" si="44"/>
        <v>5986591</v>
      </c>
      <c r="N71" s="102">
        <f t="shared" si="44"/>
        <v>0</v>
      </c>
      <c r="O71" s="103">
        <f t="shared" si="44"/>
        <v>0</v>
      </c>
      <c r="P71" s="102">
        <f>$H71      +$J71      +$L71      +$N71</f>
        <v>16148000</v>
      </c>
      <c r="Q71" s="103">
        <f>$I71      +$K71      +$M71      +$O71</f>
        <v>19316737</v>
      </c>
      <c r="R71" s="57">
        <f>IF(($J71      =0),0,((($L71      -$J71      )/$J71      )*100))</f>
        <v>-77.553422672944578</v>
      </c>
      <c r="S71" s="58">
        <f>IF(($K71      =0),0,((($M71      -$K71      )/$K71      )*100))</f>
        <v>-34.27021781792957</v>
      </c>
      <c r="T71" s="57">
        <f>IF(($E69      =0),0,(($P69      /$E69      )*100))</f>
        <v>52.79884907140989</v>
      </c>
      <c r="U71" s="59">
        <f>IF($E69   =0,0,($Q69   /$E69 )*100)</f>
        <v>63.159616139157727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32776000</v>
      </c>
      <c r="C72" s="104">
        <f>SUM(C69:C70)</f>
        <v>-2192000</v>
      </c>
      <c r="D72" s="104"/>
      <c r="E72" s="104">
        <f>$B72      +$C72      +$D72</f>
        <v>30584000</v>
      </c>
      <c r="F72" s="105">
        <f t="shared" ref="F72:O72" si="45">SUM(F69:F70)</f>
        <v>30584000</v>
      </c>
      <c r="G72" s="106">
        <f t="shared" si="45"/>
        <v>30584000</v>
      </c>
      <c r="H72" s="105">
        <f t="shared" si="45"/>
        <v>2625000</v>
      </c>
      <c r="I72" s="106">
        <f t="shared" si="45"/>
        <v>4222264</v>
      </c>
      <c r="J72" s="105">
        <f t="shared" si="45"/>
        <v>11044000</v>
      </c>
      <c r="K72" s="106">
        <f t="shared" si="45"/>
        <v>9107882</v>
      </c>
      <c r="L72" s="105">
        <f t="shared" si="45"/>
        <v>2479000</v>
      </c>
      <c r="M72" s="106">
        <f t="shared" si="45"/>
        <v>5986591</v>
      </c>
      <c r="N72" s="105">
        <f t="shared" si="45"/>
        <v>0</v>
      </c>
      <c r="O72" s="106">
        <f t="shared" si="45"/>
        <v>0</v>
      </c>
      <c r="P72" s="105">
        <f>$H72      +$J72      +$L72      +$N72</f>
        <v>16148000</v>
      </c>
      <c r="Q72" s="106">
        <f>$I72      +$K72      +$M72      +$O72</f>
        <v>19316737</v>
      </c>
      <c r="R72" s="61">
        <f>IF(($J72      =0),0,((($L72      -$J72      )/$J72      )*100))</f>
        <v>-77.553422672944578</v>
      </c>
      <c r="S72" s="62">
        <f>IF(($K72      =0),0,((($M72      -$K72      )/$K72      )*100))</f>
        <v>-34.27021781792957</v>
      </c>
      <c r="T72" s="61">
        <f>IF(($E69      =0),0,(($P69      /$E69      )*100))</f>
        <v>52.79884907140989</v>
      </c>
      <c r="U72" s="65">
        <f>IF($E69   =0,0,($Q69   /$E69 )*100)</f>
        <v>63.159616139157727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55095000</v>
      </c>
      <c r="C73" s="104">
        <f>SUM(C9:C14,C17:C23,C26:C29,C32,C35:C39,C42:C52,C55:C58,C61:C65,C69:C70)</f>
        <v>-1676000</v>
      </c>
      <c r="D73" s="104"/>
      <c r="E73" s="104">
        <f>$B73      +$C73      +$D73</f>
        <v>53419000</v>
      </c>
      <c r="F73" s="105">
        <f t="shared" ref="F73:O73" si="46">SUM(F9:F14,F17:F23,F26:F29,F32,F35:F39,F42:F52,F55:F58,F61:F65,F69:F70)</f>
        <v>53419000</v>
      </c>
      <c r="G73" s="106">
        <f t="shared" si="46"/>
        <v>37840000</v>
      </c>
      <c r="H73" s="105">
        <f t="shared" si="46"/>
        <v>3601000</v>
      </c>
      <c r="I73" s="106">
        <f t="shared" si="46"/>
        <v>5377163</v>
      </c>
      <c r="J73" s="105">
        <f t="shared" si="46"/>
        <v>12698000</v>
      </c>
      <c r="K73" s="106">
        <f t="shared" si="46"/>
        <v>11621815</v>
      </c>
      <c r="L73" s="105">
        <f t="shared" si="46"/>
        <v>3483000</v>
      </c>
      <c r="M73" s="106">
        <f t="shared" si="46"/>
        <v>6935481</v>
      </c>
      <c r="N73" s="105">
        <f t="shared" si="46"/>
        <v>0</v>
      </c>
      <c r="O73" s="106">
        <f t="shared" si="46"/>
        <v>0</v>
      </c>
      <c r="P73" s="105">
        <f>$H73      +$J73      +$L73      +$N73</f>
        <v>19782000</v>
      </c>
      <c r="Q73" s="106">
        <f>$I73      +$K73      +$M73      +$O73</f>
        <v>23934459</v>
      </c>
      <c r="R73" s="61">
        <f>IF(($J73      =0),0,((($L73      -$J73      )/$J73      )*100))</f>
        <v>-72.570483540715074</v>
      </c>
      <c r="S73" s="62">
        <f>IF(($K73      =0),0,((($M73      -$K73      )/$K73      )*100))</f>
        <v>-40.323598336404423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52.278012684989427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63.25174154334038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aqHfop8YTx8WgORFcWRamGVpI/HCdExnKcuLtC0xIFf9U2aAYC4VDqc2wRpsZxDLnhLoG59uf51bYGbrVj5WeQ==" saltValue="S1QAaVc7gNFxiKyyJs/Rp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2200000</v>
      </c>
      <c r="C10" s="92"/>
      <c r="D10" s="92"/>
      <c r="E10" s="92">
        <f t="shared" ref="E10:E15" si="0">$B10      +$C10      +$D10</f>
        <v>2200000</v>
      </c>
      <c r="F10" s="93">
        <v>2200000</v>
      </c>
      <c r="G10" s="94">
        <v>2200000</v>
      </c>
      <c r="H10" s="93">
        <v>256000</v>
      </c>
      <c r="I10" s="94"/>
      <c r="J10" s="93">
        <v>1384000</v>
      </c>
      <c r="K10" s="94"/>
      <c r="L10" s="93">
        <v>56000</v>
      </c>
      <c r="M10" s="94"/>
      <c r="N10" s="93"/>
      <c r="O10" s="94"/>
      <c r="P10" s="93">
        <f t="shared" ref="P10:P15" si="1">$H10      +$J10      +$L10      +$N10</f>
        <v>1696000</v>
      </c>
      <c r="Q10" s="94">
        <f t="shared" ref="Q10:Q15" si="2">$I10      +$K10      +$M10      +$O10</f>
        <v>0</v>
      </c>
      <c r="R10" s="48">
        <f t="shared" ref="R10:R15" si="3">IF(($J10      =0),0,((($L10      -$J10      )/$J10      )*100))</f>
        <v>-95.95375722543352</v>
      </c>
      <c r="S10" s="49">
        <f t="shared" ref="S10:S15" si="4">IF(($K10      =0),0,((($M10      -$K10      )/$K10      )*100))</f>
        <v>0</v>
      </c>
      <c r="T10" s="48">
        <f t="shared" ref="T10:T14" si="5">IF(($E10      =0),0,(($P10      /$E10      )*100))</f>
        <v>77.090909090909093</v>
      </c>
      <c r="U10" s="50">
        <f t="shared" ref="U10:U14" si="6">IF(($E10      =0),0,(($Q10      /$E10      )*100))</f>
        <v>0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2200000</v>
      </c>
      <c r="C15" s="95">
        <f>SUM(C9:C14)</f>
        <v>0</v>
      </c>
      <c r="D15" s="95"/>
      <c r="E15" s="95">
        <f t="shared" si="0"/>
        <v>2200000</v>
      </c>
      <c r="F15" s="96">
        <f t="shared" ref="F15:O15" si="7">SUM(F9:F14)</f>
        <v>2200000</v>
      </c>
      <c r="G15" s="97">
        <f t="shared" si="7"/>
        <v>2200000</v>
      </c>
      <c r="H15" s="96">
        <f t="shared" si="7"/>
        <v>256000</v>
      </c>
      <c r="I15" s="97">
        <f t="shared" si="7"/>
        <v>0</v>
      </c>
      <c r="J15" s="96">
        <f t="shared" si="7"/>
        <v>1384000</v>
      </c>
      <c r="K15" s="97">
        <f t="shared" si="7"/>
        <v>0</v>
      </c>
      <c r="L15" s="96">
        <f t="shared" si="7"/>
        <v>56000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1696000</v>
      </c>
      <c r="Q15" s="97">
        <f t="shared" si="2"/>
        <v>0</v>
      </c>
      <c r="R15" s="52">
        <f t="shared" si="3"/>
        <v>-95.95375722543352</v>
      </c>
      <c r="S15" s="53">
        <f t="shared" si="4"/>
        <v>0</v>
      </c>
      <c r="T15" s="52">
        <f>IF((SUM($E9:$E13))=0,0,(P15/(SUM($E9:$E13))*100))</f>
        <v>77.090909090909093</v>
      </c>
      <c r="U15" s="54">
        <f>IF((SUM($E9:$E13))=0,0,(Q15/(SUM($E9:$E13))*100))</f>
        <v>0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2000000</v>
      </c>
      <c r="C19" s="92"/>
      <c r="D19" s="92"/>
      <c r="E19" s="92">
        <f t="shared" si="8"/>
        <v>2000000</v>
      </c>
      <c r="F19" s="93">
        <v>2000000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2000000</v>
      </c>
      <c r="C24" s="95">
        <f>SUM(C17:C23)</f>
        <v>0</v>
      </c>
      <c r="D24" s="95"/>
      <c r="E24" s="95">
        <f t="shared" si="8"/>
        <v>2000000</v>
      </c>
      <c r="F24" s="96">
        <f t="shared" ref="F24:O24" si="15">SUM(F17:F23)</f>
        <v>2000000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2819000</v>
      </c>
      <c r="C29" s="92"/>
      <c r="D29" s="92"/>
      <c r="E29" s="92">
        <f>$B29      +$C29      +$D29</f>
        <v>2819000</v>
      </c>
      <c r="F29" s="93">
        <v>2819000</v>
      </c>
      <c r="G29" s="94">
        <v>2819000</v>
      </c>
      <c r="H29" s="93">
        <v>412000</v>
      </c>
      <c r="I29" s="94"/>
      <c r="J29" s="93">
        <v>503000</v>
      </c>
      <c r="K29" s="94"/>
      <c r="L29" s="93">
        <v>1303000</v>
      </c>
      <c r="M29" s="94"/>
      <c r="N29" s="93"/>
      <c r="O29" s="94"/>
      <c r="P29" s="93">
        <f>$H29      +$J29      +$L29      +$N29</f>
        <v>2218000</v>
      </c>
      <c r="Q29" s="94">
        <f>$I29      +$K29      +$M29      +$O29</f>
        <v>0</v>
      </c>
      <c r="R29" s="48">
        <f>IF(($J29      =0),0,((($L29      -$J29      )/$J29      )*100))</f>
        <v>159.04572564612326</v>
      </c>
      <c r="S29" s="49">
        <f>IF(($K29      =0),0,((($M29      -$K29      )/$K29      )*100))</f>
        <v>0</v>
      </c>
      <c r="T29" s="48">
        <f>IF(($E29      =0),0,(($P29      /$E29      )*100))</f>
        <v>78.680383114579627</v>
      </c>
      <c r="U29" s="50">
        <f>IF(($E29      =0),0,(($Q29      /$E29      )*100))</f>
        <v>0</v>
      </c>
      <c r="V29" s="93">
        <v>915000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2819000</v>
      </c>
      <c r="C30" s="95">
        <f>SUM(C26:C29)</f>
        <v>0</v>
      </c>
      <c r="D30" s="95"/>
      <c r="E30" s="95">
        <f>$B30      +$C30      +$D30</f>
        <v>2819000</v>
      </c>
      <c r="F30" s="96">
        <f t="shared" ref="F30:O30" si="16">SUM(F26:F29)</f>
        <v>2819000</v>
      </c>
      <c r="G30" s="97">
        <f t="shared" si="16"/>
        <v>2819000</v>
      </c>
      <c r="H30" s="96">
        <f t="shared" si="16"/>
        <v>412000</v>
      </c>
      <c r="I30" s="97">
        <f t="shared" si="16"/>
        <v>0</v>
      </c>
      <c r="J30" s="96">
        <f t="shared" si="16"/>
        <v>503000</v>
      </c>
      <c r="K30" s="97">
        <f t="shared" si="16"/>
        <v>0</v>
      </c>
      <c r="L30" s="96">
        <f t="shared" si="16"/>
        <v>1303000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2218000</v>
      </c>
      <c r="Q30" s="97">
        <f>$I30      +$K30      +$M30      +$O30</f>
        <v>0</v>
      </c>
      <c r="R30" s="52">
        <f>IF(($J30      =0),0,((($L30      -$J30      )/$J30      )*100))</f>
        <v>159.04572564612326</v>
      </c>
      <c r="S30" s="53">
        <f>IF(($K30      =0),0,((($M30      -$K30      )/$K30      )*100))</f>
        <v>0</v>
      </c>
      <c r="T30" s="52">
        <f>IF($E30   =0,0,($P30   /$E30   )*100)</f>
        <v>78.680383114579627</v>
      </c>
      <c r="U30" s="54">
        <f>IF($E30   =0,0,($Q30   /$E30   )*100)</f>
        <v>0</v>
      </c>
      <c r="V30" s="96">
        <f>SUM(V26:V29)</f>
        <v>915000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5383000</v>
      </c>
      <c r="C32" s="92">
        <v>-301000</v>
      </c>
      <c r="D32" s="92"/>
      <c r="E32" s="92">
        <f>$B32      +$C32      +$D32</f>
        <v>5082000</v>
      </c>
      <c r="F32" s="93">
        <v>5082000</v>
      </c>
      <c r="G32" s="94">
        <v>5082000</v>
      </c>
      <c r="H32" s="93">
        <v>1336000</v>
      </c>
      <c r="I32" s="94"/>
      <c r="J32" s="93">
        <v>1771000</v>
      </c>
      <c r="K32" s="94"/>
      <c r="L32" s="93">
        <v>1787000</v>
      </c>
      <c r="M32" s="94"/>
      <c r="N32" s="93"/>
      <c r="O32" s="94"/>
      <c r="P32" s="93">
        <f>$H32      +$J32      +$L32      +$N32</f>
        <v>4894000</v>
      </c>
      <c r="Q32" s="94">
        <f>$I32      +$K32      +$M32      +$O32</f>
        <v>0</v>
      </c>
      <c r="R32" s="48">
        <f>IF(($J32      =0),0,((($L32      -$J32      )/$J32      )*100))</f>
        <v>0.90344438170525121</v>
      </c>
      <c r="S32" s="49">
        <f>IF(($K32      =0),0,((($M32      -$K32      )/$K32      )*100))</f>
        <v>0</v>
      </c>
      <c r="T32" s="48">
        <f>IF(($E32      =0),0,(($P32      /$E32      )*100))</f>
        <v>96.300669027941751</v>
      </c>
      <c r="U32" s="50">
        <f>IF(($E32      =0),0,(($Q32      /$E32      )*100))</f>
        <v>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5383000</v>
      </c>
      <c r="C33" s="95">
        <f>C32</f>
        <v>-301000</v>
      </c>
      <c r="D33" s="95"/>
      <c r="E33" s="95">
        <f>$B33      +$C33      +$D33</f>
        <v>5082000</v>
      </c>
      <c r="F33" s="96">
        <f t="shared" ref="F33:O33" si="17">F32</f>
        <v>5082000</v>
      </c>
      <c r="G33" s="97">
        <f t="shared" si="17"/>
        <v>5082000</v>
      </c>
      <c r="H33" s="96">
        <f t="shared" si="17"/>
        <v>1336000</v>
      </c>
      <c r="I33" s="97">
        <f t="shared" si="17"/>
        <v>0</v>
      </c>
      <c r="J33" s="96">
        <f t="shared" si="17"/>
        <v>1771000</v>
      </c>
      <c r="K33" s="97">
        <f t="shared" si="17"/>
        <v>0</v>
      </c>
      <c r="L33" s="96">
        <f t="shared" si="17"/>
        <v>1787000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4894000</v>
      </c>
      <c r="Q33" s="97">
        <f>$I33      +$K33      +$M33      +$O33</f>
        <v>0</v>
      </c>
      <c r="R33" s="52">
        <f>IF(($J33      =0),0,((($L33      -$J33      )/$J33      )*100))</f>
        <v>0.90344438170525121</v>
      </c>
      <c r="S33" s="53">
        <f>IF(($K33      =0),0,((($M33      -$K33      )/$K33      )*100))</f>
        <v>0</v>
      </c>
      <c r="T33" s="52">
        <f>IF($E33   =0,0,($P33   /$E33   )*100)</f>
        <v>96.300669027941751</v>
      </c>
      <c r="U33" s="54">
        <f>IF($E33   =0,0,($Q33   /$E33   )*100)</f>
        <v>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>
        <v>32000000</v>
      </c>
      <c r="C52" s="92">
        <v>177153000</v>
      </c>
      <c r="D52" s="92"/>
      <c r="E52" s="92">
        <f t="shared" si="26"/>
        <v>209153000</v>
      </c>
      <c r="F52" s="93">
        <v>209153000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32000000</v>
      </c>
      <c r="C53" s="95">
        <f>SUM(C42:C52)</f>
        <v>177153000</v>
      </c>
      <c r="D53" s="95"/>
      <c r="E53" s="95">
        <f t="shared" si="26"/>
        <v>209153000</v>
      </c>
      <c r="F53" s="96">
        <f t="shared" ref="F53:O53" si="33">SUM(F42:F52)</f>
        <v>209153000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44402000</v>
      </c>
      <c r="C67" s="104">
        <f>SUM(C9:C14,C17:C23,C26:C29,C32,C35:C39,C42:C52,C55:C58,C61:C65)</f>
        <v>176852000</v>
      </c>
      <c r="D67" s="104"/>
      <c r="E67" s="104">
        <f t="shared" si="35"/>
        <v>221254000</v>
      </c>
      <c r="F67" s="105">
        <f t="shared" ref="F67:O67" si="43">SUM(F9:F14,F17:F23,F26:F29,F32,F35:F39,F42:F52,F55:F58,F61:F65)</f>
        <v>221254000</v>
      </c>
      <c r="G67" s="106">
        <f t="shared" si="43"/>
        <v>10101000</v>
      </c>
      <c r="H67" s="105">
        <f t="shared" si="43"/>
        <v>2004000</v>
      </c>
      <c r="I67" s="106">
        <f t="shared" si="43"/>
        <v>0</v>
      </c>
      <c r="J67" s="105">
        <f t="shared" si="43"/>
        <v>3658000</v>
      </c>
      <c r="K67" s="106">
        <f t="shared" si="43"/>
        <v>0</v>
      </c>
      <c r="L67" s="105">
        <f t="shared" si="43"/>
        <v>3146000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8808000</v>
      </c>
      <c r="Q67" s="106">
        <f t="shared" si="37"/>
        <v>0</v>
      </c>
      <c r="R67" s="61">
        <f t="shared" si="38"/>
        <v>-13.996719518862765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87.199287199287198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915000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258848000</v>
      </c>
      <c r="C69" s="92">
        <v>-17313000</v>
      </c>
      <c r="D69" s="92"/>
      <c r="E69" s="92">
        <f>$B69      +$C69      +$D69</f>
        <v>241535000</v>
      </c>
      <c r="F69" s="93">
        <v>241535000</v>
      </c>
      <c r="G69" s="94">
        <v>241535000</v>
      </c>
      <c r="H69" s="93">
        <v>39866000</v>
      </c>
      <c r="I69" s="94"/>
      <c r="J69" s="93">
        <v>130134000</v>
      </c>
      <c r="K69" s="94"/>
      <c r="L69" s="93">
        <v>24275000</v>
      </c>
      <c r="M69" s="94"/>
      <c r="N69" s="93"/>
      <c r="O69" s="94"/>
      <c r="P69" s="93">
        <f>$H69      +$J69      +$L69      +$N69</f>
        <v>194275000</v>
      </c>
      <c r="Q69" s="94">
        <f>$I69      +$K69      +$M69      +$O69</f>
        <v>0</v>
      </c>
      <c r="R69" s="48">
        <f>IF(($J69      =0),0,((($L69      -$J69      )/$J69      )*100))</f>
        <v>-81.346150890620436</v>
      </c>
      <c r="S69" s="49">
        <f>IF(($K69      =0),0,((($M69      -$K69      )/$K69      )*100))</f>
        <v>0</v>
      </c>
      <c r="T69" s="48">
        <f>IF(($E69      =0),0,(($P69      /$E69      )*100))</f>
        <v>80.433477549837491</v>
      </c>
      <c r="U69" s="50">
        <f>IF(($E69      =0),0,(($Q69      /$E69      )*100))</f>
        <v>0</v>
      </c>
      <c r="V69" s="93">
        <v>10430000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258848000</v>
      </c>
      <c r="C71" s="101">
        <f>SUM(C69:C70)</f>
        <v>-17313000</v>
      </c>
      <c r="D71" s="101"/>
      <c r="E71" s="101">
        <f>$B71      +$C71      +$D71</f>
        <v>241535000</v>
      </c>
      <c r="F71" s="102">
        <f t="shared" ref="F71:O71" si="44">SUM(F69:F70)</f>
        <v>241535000</v>
      </c>
      <c r="G71" s="103">
        <f t="shared" si="44"/>
        <v>241535000</v>
      </c>
      <c r="H71" s="102">
        <f t="shared" si="44"/>
        <v>39866000</v>
      </c>
      <c r="I71" s="103">
        <f t="shared" si="44"/>
        <v>0</v>
      </c>
      <c r="J71" s="102">
        <f t="shared" si="44"/>
        <v>130134000</v>
      </c>
      <c r="K71" s="103">
        <f t="shared" si="44"/>
        <v>0</v>
      </c>
      <c r="L71" s="102">
        <f t="shared" si="44"/>
        <v>24275000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194275000</v>
      </c>
      <c r="Q71" s="103">
        <f>$I71      +$K71      +$M71      +$O71</f>
        <v>0</v>
      </c>
      <c r="R71" s="57">
        <f>IF(($J71      =0),0,((($L71      -$J71      )/$J71      )*100))</f>
        <v>-81.346150890620436</v>
      </c>
      <c r="S71" s="58">
        <f>IF(($K71      =0),0,((($M71      -$K71      )/$K71      )*100))</f>
        <v>0</v>
      </c>
      <c r="T71" s="57">
        <f>IF(($E69      =0),0,(($P69      /$E69      )*100))</f>
        <v>80.433477549837491</v>
      </c>
      <c r="U71" s="59">
        <f>IF($E69   =0,0,($Q69   /$E69 )*100)</f>
        <v>0</v>
      </c>
      <c r="V71" s="102">
        <f>SUM(V69:V70)</f>
        <v>10430000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258848000</v>
      </c>
      <c r="C72" s="104">
        <f>SUM(C69:C70)</f>
        <v>-17313000</v>
      </c>
      <c r="D72" s="104"/>
      <c r="E72" s="104">
        <f>$B72      +$C72      +$D72</f>
        <v>241535000</v>
      </c>
      <c r="F72" s="105">
        <f t="shared" ref="F72:O72" si="45">SUM(F69:F70)</f>
        <v>241535000</v>
      </c>
      <c r="G72" s="106">
        <f t="shared" si="45"/>
        <v>241535000</v>
      </c>
      <c r="H72" s="105">
        <f t="shared" si="45"/>
        <v>39866000</v>
      </c>
      <c r="I72" s="106">
        <f t="shared" si="45"/>
        <v>0</v>
      </c>
      <c r="J72" s="105">
        <f t="shared" si="45"/>
        <v>130134000</v>
      </c>
      <c r="K72" s="106">
        <f t="shared" si="45"/>
        <v>0</v>
      </c>
      <c r="L72" s="105">
        <f t="shared" si="45"/>
        <v>24275000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194275000</v>
      </c>
      <c r="Q72" s="106">
        <f>$I72      +$K72      +$M72      +$O72</f>
        <v>0</v>
      </c>
      <c r="R72" s="61">
        <f>IF(($J72      =0),0,((($L72      -$J72      )/$J72      )*100))</f>
        <v>-81.346150890620436</v>
      </c>
      <c r="S72" s="62">
        <f>IF(($K72      =0),0,((($M72      -$K72      )/$K72      )*100))</f>
        <v>0</v>
      </c>
      <c r="T72" s="61">
        <f>IF(($E69      =0),0,(($P69      /$E69      )*100))</f>
        <v>80.433477549837491</v>
      </c>
      <c r="U72" s="65">
        <f>IF($E69   =0,0,($Q69   /$E69 )*100)</f>
        <v>0</v>
      </c>
      <c r="V72" s="105">
        <f>SUM(V69:V70)</f>
        <v>10430000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303250000</v>
      </c>
      <c r="C73" s="104">
        <f>SUM(C9:C14,C17:C23,C26:C29,C32,C35:C39,C42:C52,C55:C58,C61:C65,C69:C70)</f>
        <v>159539000</v>
      </c>
      <c r="D73" s="104"/>
      <c r="E73" s="104">
        <f>$B73      +$C73      +$D73</f>
        <v>462789000</v>
      </c>
      <c r="F73" s="105">
        <f t="shared" ref="F73:O73" si="46">SUM(F9:F14,F17:F23,F26:F29,F32,F35:F39,F42:F52,F55:F58,F61:F65,F69:F70)</f>
        <v>462789000</v>
      </c>
      <c r="G73" s="106">
        <f t="shared" si="46"/>
        <v>251636000</v>
      </c>
      <c r="H73" s="105">
        <f t="shared" si="46"/>
        <v>41870000</v>
      </c>
      <c r="I73" s="106">
        <f t="shared" si="46"/>
        <v>0</v>
      </c>
      <c r="J73" s="105">
        <f t="shared" si="46"/>
        <v>133792000</v>
      </c>
      <c r="K73" s="106">
        <f t="shared" si="46"/>
        <v>0</v>
      </c>
      <c r="L73" s="105">
        <f t="shared" si="46"/>
        <v>27421000</v>
      </c>
      <c r="M73" s="106">
        <f t="shared" si="46"/>
        <v>0</v>
      </c>
      <c r="N73" s="105">
        <f t="shared" si="46"/>
        <v>0</v>
      </c>
      <c r="O73" s="106">
        <f t="shared" si="46"/>
        <v>0</v>
      </c>
      <c r="P73" s="105">
        <f>$H73      +$J73      +$L73      +$N73</f>
        <v>203083000</v>
      </c>
      <c r="Q73" s="106">
        <f>$I73      +$K73      +$M73      +$O73</f>
        <v>0</v>
      </c>
      <c r="R73" s="61">
        <f>IF(($J73      =0),0,((($L73      -$J73      )/$J73      )*100))</f>
        <v>-79.504753647452759</v>
      </c>
      <c r="S73" s="62">
        <f>IF(($K73      =0),0,((($M73      -$K73      )/$K73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80.705066047783305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0</v>
      </c>
      <c r="V73" s="105">
        <f>SUM(V9:V14,V17:V23,V26:V29,V32,V35:V39,V42:V52,V55:V58,V61:V65,V69:V70)</f>
        <v>11345000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AYUmGJqG+YEiC9pB3xppnyPypawftz/3OKiN07Xnr8FAugjeF6XDrbS8VXifv4itXpIpwTfCmphhphqdOksEJA==" saltValue="+huzbKnQvShvIME44eYf1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113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455000</v>
      </c>
      <c r="I10" s="94">
        <v>581171</v>
      </c>
      <c r="J10" s="93">
        <v>793000</v>
      </c>
      <c r="K10" s="94">
        <v>668032</v>
      </c>
      <c r="L10" s="93">
        <v>208000</v>
      </c>
      <c r="M10" s="94">
        <v>314053</v>
      </c>
      <c r="N10" s="93"/>
      <c r="O10" s="94"/>
      <c r="P10" s="93">
        <f t="shared" ref="P10:P15" si="1">$H10      +$J10      +$L10      +$N10</f>
        <v>1456000</v>
      </c>
      <c r="Q10" s="94">
        <f t="shared" ref="Q10:Q15" si="2">$I10      +$K10      +$M10      +$O10</f>
        <v>1563256</v>
      </c>
      <c r="R10" s="48">
        <f t="shared" ref="R10:R15" si="3">IF(($J10      =0),0,((($L10      -$J10      )/$J10      )*100))</f>
        <v>-73.770491803278688</v>
      </c>
      <c r="S10" s="49">
        <f t="shared" ref="S10:S15" si="4">IF(($K10      =0),0,((($M10      -$K10      )/$K10      )*100))</f>
        <v>-52.98832990036405</v>
      </c>
      <c r="T10" s="48">
        <f t="shared" ref="T10:T14" si="5">IF(($E10      =0),0,(($P10      /$E10      )*100))</f>
        <v>78.702702702702695</v>
      </c>
      <c r="U10" s="50">
        <f t="shared" ref="U10:U14" si="6">IF(($E10      =0),0,(($Q10      /$E10      )*100))</f>
        <v>84.500324324324325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455000</v>
      </c>
      <c r="I15" s="97">
        <f t="shared" si="7"/>
        <v>581171</v>
      </c>
      <c r="J15" s="96">
        <f t="shared" si="7"/>
        <v>793000</v>
      </c>
      <c r="K15" s="97">
        <f t="shared" si="7"/>
        <v>668032</v>
      </c>
      <c r="L15" s="96">
        <f t="shared" si="7"/>
        <v>208000</v>
      </c>
      <c r="M15" s="97">
        <f t="shared" si="7"/>
        <v>314053</v>
      </c>
      <c r="N15" s="96">
        <f t="shared" si="7"/>
        <v>0</v>
      </c>
      <c r="O15" s="97">
        <f t="shared" si="7"/>
        <v>0</v>
      </c>
      <c r="P15" s="96">
        <f t="shared" si="1"/>
        <v>1456000</v>
      </c>
      <c r="Q15" s="97">
        <f t="shared" si="2"/>
        <v>1563256</v>
      </c>
      <c r="R15" s="52">
        <f t="shared" si="3"/>
        <v>-73.770491803278688</v>
      </c>
      <c r="S15" s="53">
        <f t="shared" si="4"/>
        <v>-52.98832990036405</v>
      </c>
      <c r="T15" s="52">
        <f>IF((SUM($E9:$E13))=0,0,(P15/(SUM($E9:$E13))*100))</f>
        <v>78.702702702702695</v>
      </c>
      <c r="U15" s="54">
        <f>IF((SUM($E9:$E13))=0,0,(Q15/(SUM($E9:$E13))*100))</f>
        <v>84.500324324324325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>
        <v>15772000</v>
      </c>
      <c r="C21" s="92"/>
      <c r="D21" s="92"/>
      <c r="E21" s="92">
        <f t="shared" si="8"/>
        <v>15772000</v>
      </c>
      <c r="F21" s="93">
        <v>15722000</v>
      </c>
      <c r="G21" s="94">
        <v>15722000</v>
      </c>
      <c r="H21" s="93"/>
      <c r="I21" s="94">
        <v>3173041</v>
      </c>
      <c r="J21" s="93">
        <v>5209000</v>
      </c>
      <c r="K21" s="94"/>
      <c r="L21" s="93"/>
      <c r="M21" s="94">
        <v>5958449</v>
      </c>
      <c r="N21" s="93"/>
      <c r="O21" s="94"/>
      <c r="P21" s="93">
        <f t="shared" si="9"/>
        <v>5209000</v>
      </c>
      <c r="Q21" s="94">
        <f t="shared" si="10"/>
        <v>9131490</v>
      </c>
      <c r="R21" s="48">
        <f t="shared" si="11"/>
        <v>-100</v>
      </c>
      <c r="S21" s="49">
        <f t="shared" si="12"/>
        <v>0</v>
      </c>
      <c r="T21" s="48">
        <f t="shared" si="13"/>
        <v>33.026883083946231</v>
      </c>
      <c r="U21" s="50">
        <f t="shared" si="14"/>
        <v>57.896842505706317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15772000</v>
      </c>
      <c r="C24" s="95">
        <f>SUM(C17:C23)</f>
        <v>0</v>
      </c>
      <c r="D24" s="95"/>
      <c r="E24" s="95">
        <f t="shared" si="8"/>
        <v>15772000</v>
      </c>
      <c r="F24" s="96">
        <f t="shared" ref="F24:O24" si="15">SUM(F17:F23)</f>
        <v>15722000</v>
      </c>
      <c r="G24" s="97">
        <f t="shared" si="15"/>
        <v>15722000</v>
      </c>
      <c r="H24" s="96">
        <f t="shared" si="15"/>
        <v>0</v>
      </c>
      <c r="I24" s="97">
        <f t="shared" si="15"/>
        <v>3173041</v>
      </c>
      <c r="J24" s="96">
        <f t="shared" si="15"/>
        <v>5209000</v>
      </c>
      <c r="K24" s="97">
        <f t="shared" si="15"/>
        <v>0</v>
      </c>
      <c r="L24" s="96">
        <f t="shared" si="15"/>
        <v>0</v>
      </c>
      <c r="M24" s="97">
        <f t="shared" si="15"/>
        <v>5958449</v>
      </c>
      <c r="N24" s="96">
        <f t="shared" si="15"/>
        <v>0</v>
      </c>
      <c r="O24" s="97">
        <f t="shared" si="15"/>
        <v>0</v>
      </c>
      <c r="P24" s="96">
        <f t="shared" si="9"/>
        <v>5209000</v>
      </c>
      <c r="Q24" s="97">
        <f t="shared" si="10"/>
        <v>9131490</v>
      </c>
      <c r="R24" s="52">
        <f t="shared" si="11"/>
        <v>-100</v>
      </c>
      <c r="S24" s="53">
        <f t="shared" si="12"/>
        <v>0</v>
      </c>
      <c r="T24" s="52">
        <f>IF(($E24-$E19-$E23)   =0,0,($P24   /($E24-$E19-$E23)   )*100)</f>
        <v>33.026883083946231</v>
      </c>
      <c r="U24" s="54">
        <f>IF(($E24-$E19-$E23)   =0,0,($Q24   /($E24-$E19-$E23)   )*100)</f>
        <v>57.896842505706317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1431000</v>
      </c>
      <c r="C32" s="92"/>
      <c r="D32" s="92"/>
      <c r="E32" s="92">
        <f>$B32      +$C32      +$D32</f>
        <v>1431000</v>
      </c>
      <c r="F32" s="93">
        <v>1431000</v>
      </c>
      <c r="G32" s="94">
        <v>1431000</v>
      </c>
      <c r="H32" s="93">
        <v>431000</v>
      </c>
      <c r="I32" s="94">
        <v>431158</v>
      </c>
      <c r="J32" s="93">
        <v>417000</v>
      </c>
      <c r="K32" s="94">
        <v>417000</v>
      </c>
      <c r="L32" s="93">
        <v>417000</v>
      </c>
      <c r="M32" s="94">
        <v>417000</v>
      </c>
      <c r="N32" s="93"/>
      <c r="O32" s="94"/>
      <c r="P32" s="93">
        <f>$H32      +$J32      +$L32      +$N32</f>
        <v>1265000</v>
      </c>
      <c r="Q32" s="94">
        <f>$I32      +$K32      +$M32      +$O32</f>
        <v>1265158</v>
      </c>
      <c r="R32" s="48">
        <f>IF(($J32      =0),0,((($L32      -$J32      )/$J32      )*100))</f>
        <v>0</v>
      </c>
      <c r="S32" s="49">
        <f>IF(($K32      =0),0,((($M32      -$K32      )/$K32      )*100))</f>
        <v>0</v>
      </c>
      <c r="T32" s="48">
        <f>IF(($E32      =0),0,(($P32      /$E32      )*100))</f>
        <v>88.399720475192183</v>
      </c>
      <c r="U32" s="50">
        <f>IF(($E32      =0),0,(($Q32      /$E32      )*100))</f>
        <v>88.410761705101322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1431000</v>
      </c>
      <c r="C33" s="95">
        <f>C32</f>
        <v>0</v>
      </c>
      <c r="D33" s="95"/>
      <c r="E33" s="95">
        <f>$B33      +$C33      +$D33</f>
        <v>1431000</v>
      </c>
      <c r="F33" s="96">
        <f t="shared" ref="F33:O33" si="17">F32</f>
        <v>1431000</v>
      </c>
      <c r="G33" s="97">
        <f t="shared" si="17"/>
        <v>1431000</v>
      </c>
      <c r="H33" s="96">
        <f t="shared" si="17"/>
        <v>431000</v>
      </c>
      <c r="I33" s="97">
        <f t="shared" si="17"/>
        <v>431158</v>
      </c>
      <c r="J33" s="96">
        <f t="shared" si="17"/>
        <v>417000</v>
      </c>
      <c r="K33" s="97">
        <f t="shared" si="17"/>
        <v>417000</v>
      </c>
      <c r="L33" s="96">
        <f t="shared" si="17"/>
        <v>417000</v>
      </c>
      <c r="M33" s="97">
        <f t="shared" si="17"/>
        <v>417000</v>
      </c>
      <c r="N33" s="96">
        <f t="shared" si="17"/>
        <v>0</v>
      </c>
      <c r="O33" s="97">
        <f t="shared" si="17"/>
        <v>0</v>
      </c>
      <c r="P33" s="96">
        <f>$H33      +$J33      +$L33      +$N33</f>
        <v>1265000</v>
      </c>
      <c r="Q33" s="97">
        <f>$I33      +$K33      +$M33      +$O33</f>
        <v>1265158</v>
      </c>
      <c r="R33" s="52">
        <f>IF(($J33      =0),0,((($L33      -$J33      )/$J33      )*100))</f>
        <v>0</v>
      </c>
      <c r="S33" s="53">
        <f>IF(($K33      =0),0,((($M33      -$K33      )/$K33      )*100))</f>
        <v>0</v>
      </c>
      <c r="T33" s="52">
        <f>IF($E33   =0,0,($P33   /$E33   )*100)</f>
        <v>88.399720475192183</v>
      </c>
      <c r="U33" s="54">
        <f>IF($E33   =0,0,($Q33   /$E33   )*100)</f>
        <v>88.410761705101322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27960000</v>
      </c>
      <c r="C35" s="92">
        <v>-4454000</v>
      </c>
      <c r="D35" s="92"/>
      <c r="E35" s="92">
        <f t="shared" ref="E35:E40" si="18">$B35      +$C35      +$D35</f>
        <v>23506000</v>
      </c>
      <c r="F35" s="93">
        <v>23506000</v>
      </c>
      <c r="G35" s="94">
        <v>23506000</v>
      </c>
      <c r="H35" s="93">
        <v>4934000</v>
      </c>
      <c r="I35" s="94">
        <v>4934513</v>
      </c>
      <c r="J35" s="93"/>
      <c r="K35" s="94">
        <v>5510070</v>
      </c>
      <c r="L35" s="93"/>
      <c r="M35" s="94">
        <v>4037617</v>
      </c>
      <c r="N35" s="93"/>
      <c r="O35" s="94"/>
      <c r="P35" s="93">
        <f t="shared" ref="P35:P40" si="19">$H35      +$J35      +$L35      +$N35</f>
        <v>4934000</v>
      </c>
      <c r="Q35" s="94">
        <f t="shared" ref="Q35:Q40" si="20">$I35      +$K35      +$M35      +$O35</f>
        <v>14482200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-26.72294544352431</v>
      </c>
      <c r="T35" s="48">
        <f t="shared" ref="T35:T39" si="23">IF(($E35      =0),0,(($P35      /$E35      )*100))</f>
        <v>20.99038543350634</v>
      </c>
      <c r="U35" s="50">
        <f t="shared" ref="U35:U39" si="24">IF(($E35      =0),0,(($Q35      /$E35      )*100))</f>
        <v>61.610652599336333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47007000</v>
      </c>
      <c r="C36" s="92">
        <v>6762000</v>
      </c>
      <c r="D36" s="92"/>
      <c r="E36" s="92">
        <f t="shared" si="18"/>
        <v>53769000</v>
      </c>
      <c r="F36" s="93">
        <v>53769000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74967000</v>
      </c>
      <c r="C40" s="95">
        <f>SUM(C35:C39)</f>
        <v>2308000</v>
      </c>
      <c r="D40" s="95"/>
      <c r="E40" s="95">
        <f t="shared" si="18"/>
        <v>77275000</v>
      </c>
      <c r="F40" s="96">
        <f t="shared" ref="F40:O40" si="25">SUM(F35:F39)</f>
        <v>77275000</v>
      </c>
      <c r="G40" s="97">
        <f t="shared" si="25"/>
        <v>23506000</v>
      </c>
      <c r="H40" s="96">
        <f t="shared" si="25"/>
        <v>4934000</v>
      </c>
      <c r="I40" s="97">
        <f t="shared" si="25"/>
        <v>4934513</v>
      </c>
      <c r="J40" s="96">
        <f t="shared" si="25"/>
        <v>0</v>
      </c>
      <c r="K40" s="97">
        <f t="shared" si="25"/>
        <v>5510070</v>
      </c>
      <c r="L40" s="96">
        <f t="shared" si="25"/>
        <v>0</v>
      </c>
      <c r="M40" s="97">
        <f t="shared" si="25"/>
        <v>4037617</v>
      </c>
      <c r="N40" s="96">
        <f t="shared" si="25"/>
        <v>0</v>
      </c>
      <c r="O40" s="97">
        <f t="shared" si="25"/>
        <v>0</v>
      </c>
      <c r="P40" s="96">
        <f t="shared" si="19"/>
        <v>4934000</v>
      </c>
      <c r="Q40" s="97">
        <f t="shared" si="20"/>
        <v>14482200</v>
      </c>
      <c r="R40" s="52">
        <f t="shared" si="21"/>
        <v>0</v>
      </c>
      <c r="S40" s="53">
        <f t="shared" si="22"/>
        <v>-26.72294544352431</v>
      </c>
      <c r="T40" s="52">
        <f>IF((+$E35+$E38) =0,0,(P40   /(+$E35+$E38) )*100)</f>
        <v>20.99038543350634</v>
      </c>
      <c r="U40" s="54">
        <f>IF((+$E35+$E38) =0,0,(Q40   /(+$E35+$E38) )*100)</f>
        <v>61.610652599336333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94020000</v>
      </c>
      <c r="C67" s="104">
        <f>SUM(C9:C14,C17:C23,C26:C29,C32,C35:C39,C42:C52,C55:C58,C61:C65)</f>
        <v>2308000</v>
      </c>
      <c r="D67" s="104"/>
      <c r="E67" s="104">
        <f t="shared" si="35"/>
        <v>96328000</v>
      </c>
      <c r="F67" s="105">
        <f t="shared" ref="F67:O67" si="43">SUM(F9:F14,F17:F23,F26:F29,F32,F35:F39,F42:F52,F55:F58,F61:F65)</f>
        <v>96278000</v>
      </c>
      <c r="G67" s="106">
        <f t="shared" si="43"/>
        <v>42509000</v>
      </c>
      <c r="H67" s="105">
        <f t="shared" si="43"/>
        <v>5820000</v>
      </c>
      <c r="I67" s="106">
        <f t="shared" si="43"/>
        <v>9119883</v>
      </c>
      <c r="J67" s="105">
        <f t="shared" si="43"/>
        <v>6419000</v>
      </c>
      <c r="K67" s="106">
        <f t="shared" si="43"/>
        <v>6595102</v>
      </c>
      <c r="L67" s="105">
        <f t="shared" si="43"/>
        <v>625000</v>
      </c>
      <c r="M67" s="106">
        <f t="shared" si="43"/>
        <v>10727119</v>
      </c>
      <c r="N67" s="105">
        <f t="shared" si="43"/>
        <v>0</v>
      </c>
      <c r="O67" s="106">
        <f t="shared" si="43"/>
        <v>0</v>
      </c>
      <c r="P67" s="105">
        <f t="shared" si="36"/>
        <v>12864000</v>
      </c>
      <c r="Q67" s="106">
        <f t="shared" si="37"/>
        <v>26442104</v>
      </c>
      <c r="R67" s="61">
        <f t="shared" si="38"/>
        <v>-90.263280884873026</v>
      </c>
      <c r="S67" s="62">
        <f t="shared" si="39"/>
        <v>62.652814164208529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30.226274113583496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62.130463591719732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48155000</v>
      </c>
      <c r="C69" s="92">
        <v>-18221000</v>
      </c>
      <c r="D69" s="92"/>
      <c r="E69" s="92">
        <f>$B69      +$C69      +$D69</f>
        <v>29934000</v>
      </c>
      <c r="F69" s="93">
        <v>29934000</v>
      </c>
      <c r="G69" s="94">
        <v>29934000</v>
      </c>
      <c r="H69" s="93">
        <v>2232000</v>
      </c>
      <c r="I69" s="94">
        <v>3539022</v>
      </c>
      <c r="J69" s="93">
        <v>2047000</v>
      </c>
      <c r="K69" s="94">
        <v>4350987</v>
      </c>
      <c r="L69" s="93"/>
      <c r="M69" s="94">
        <v>2662794</v>
      </c>
      <c r="N69" s="93"/>
      <c r="O69" s="94"/>
      <c r="P69" s="93">
        <f>$H69      +$J69      +$L69      +$N69</f>
        <v>4279000</v>
      </c>
      <c r="Q69" s="94">
        <f>$I69      +$K69      +$M69      +$O69</f>
        <v>10552803</v>
      </c>
      <c r="R69" s="48">
        <f>IF(($J69      =0),0,((($L69      -$J69      )/$J69      )*100))</f>
        <v>-100</v>
      </c>
      <c r="S69" s="49">
        <f>IF(($K69      =0),0,((($M69      -$K69      )/$K69      )*100))</f>
        <v>-38.800230844173974</v>
      </c>
      <c r="T69" s="48">
        <f>IF(($E69      =0),0,(($P69      /$E69      )*100))</f>
        <v>14.294781853410838</v>
      </c>
      <c r="U69" s="50">
        <f>IF(($E69      =0),0,(($Q69      /$E69      )*100))</f>
        <v>35.253567849268393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48155000</v>
      </c>
      <c r="C71" s="101">
        <f>SUM(C69:C70)</f>
        <v>-18221000</v>
      </c>
      <c r="D71" s="101"/>
      <c r="E71" s="101">
        <f>$B71      +$C71      +$D71</f>
        <v>29934000</v>
      </c>
      <c r="F71" s="102">
        <f t="shared" ref="F71:O71" si="44">SUM(F69:F70)</f>
        <v>29934000</v>
      </c>
      <c r="G71" s="103">
        <f t="shared" si="44"/>
        <v>29934000</v>
      </c>
      <c r="H71" s="102">
        <f t="shared" si="44"/>
        <v>2232000</v>
      </c>
      <c r="I71" s="103">
        <f t="shared" si="44"/>
        <v>3539022</v>
      </c>
      <c r="J71" s="102">
        <f t="shared" si="44"/>
        <v>2047000</v>
      </c>
      <c r="K71" s="103">
        <f t="shared" si="44"/>
        <v>4350987</v>
      </c>
      <c r="L71" s="102">
        <f t="shared" si="44"/>
        <v>0</v>
      </c>
      <c r="M71" s="103">
        <f t="shared" si="44"/>
        <v>2662794</v>
      </c>
      <c r="N71" s="102">
        <f t="shared" si="44"/>
        <v>0</v>
      </c>
      <c r="O71" s="103">
        <f t="shared" si="44"/>
        <v>0</v>
      </c>
      <c r="P71" s="102">
        <f>$H71      +$J71      +$L71      +$N71</f>
        <v>4279000</v>
      </c>
      <c r="Q71" s="103">
        <f>$I71      +$K71      +$M71      +$O71</f>
        <v>10552803</v>
      </c>
      <c r="R71" s="57">
        <f>IF(($J71      =0),0,((($L71      -$J71      )/$J71      )*100))</f>
        <v>-100</v>
      </c>
      <c r="S71" s="58">
        <f>IF(($K71      =0),0,((($M71      -$K71      )/$K71      )*100))</f>
        <v>-38.800230844173974</v>
      </c>
      <c r="T71" s="57">
        <f>IF(($E69      =0),0,(($P69      /$E69      )*100))</f>
        <v>14.294781853410838</v>
      </c>
      <c r="U71" s="59">
        <f>IF($E69   =0,0,($Q69   /$E69 )*100)</f>
        <v>35.253567849268393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48155000</v>
      </c>
      <c r="C72" s="104">
        <f>SUM(C69:C70)</f>
        <v>-18221000</v>
      </c>
      <c r="D72" s="104"/>
      <c r="E72" s="104">
        <f>$B72      +$C72      +$D72</f>
        <v>29934000</v>
      </c>
      <c r="F72" s="105">
        <f t="shared" ref="F72:O72" si="45">SUM(F69:F70)</f>
        <v>29934000</v>
      </c>
      <c r="G72" s="106">
        <f t="shared" si="45"/>
        <v>29934000</v>
      </c>
      <c r="H72" s="105">
        <f t="shared" si="45"/>
        <v>2232000</v>
      </c>
      <c r="I72" s="106">
        <f t="shared" si="45"/>
        <v>3539022</v>
      </c>
      <c r="J72" s="105">
        <f t="shared" si="45"/>
        <v>2047000</v>
      </c>
      <c r="K72" s="106">
        <f t="shared" si="45"/>
        <v>4350987</v>
      </c>
      <c r="L72" s="105">
        <f t="shared" si="45"/>
        <v>0</v>
      </c>
      <c r="M72" s="106">
        <f t="shared" si="45"/>
        <v>2662794</v>
      </c>
      <c r="N72" s="105">
        <f t="shared" si="45"/>
        <v>0</v>
      </c>
      <c r="O72" s="106">
        <f t="shared" si="45"/>
        <v>0</v>
      </c>
      <c r="P72" s="105">
        <f>$H72      +$J72      +$L72      +$N72</f>
        <v>4279000</v>
      </c>
      <c r="Q72" s="106">
        <f>$I72      +$K72      +$M72      +$O72</f>
        <v>10552803</v>
      </c>
      <c r="R72" s="61">
        <f>IF(($J72      =0),0,((($L72      -$J72      )/$J72      )*100))</f>
        <v>-100</v>
      </c>
      <c r="S72" s="62">
        <f>IF(($K72      =0),0,((($M72      -$K72      )/$K72      )*100))</f>
        <v>-38.800230844173974</v>
      </c>
      <c r="T72" s="61">
        <f>IF(($E69      =0),0,(($P69      /$E69      )*100))</f>
        <v>14.294781853410838</v>
      </c>
      <c r="U72" s="65">
        <f>IF($E69   =0,0,($Q69   /$E69 )*100)</f>
        <v>35.253567849268393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142175000</v>
      </c>
      <c r="C73" s="104">
        <f>SUM(C9:C14,C17:C23,C26:C29,C32,C35:C39,C42:C52,C55:C58,C61:C65,C69:C70)</f>
        <v>-15913000</v>
      </c>
      <c r="D73" s="104"/>
      <c r="E73" s="104">
        <f>$B73      +$C73      +$D73</f>
        <v>126262000</v>
      </c>
      <c r="F73" s="105">
        <f t="shared" ref="F73:O73" si="46">SUM(F9:F14,F17:F23,F26:F29,F32,F35:F39,F42:F52,F55:F58,F61:F65,F69:F70)</f>
        <v>126212000</v>
      </c>
      <c r="G73" s="106">
        <f t="shared" si="46"/>
        <v>72443000</v>
      </c>
      <c r="H73" s="105">
        <f t="shared" si="46"/>
        <v>8052000</v>
      </c>
      <c r="I73" s="106">
        <f t="shared" si="46"/>
        <v>12658905</v>
      </c>
      <c r="J73" s="105">
        <f t="shared" si="46"/>
        <v>8466000</v>
      </c>
      <c r="K73" s="106">
        <f t="shared" si="46"/>
        <v>10946089</v>
      </c>
      <c r="L73" s="105">
        <f t="shared" si="46"/>
        <v>625000</v>
      </c>
      <c r="M73" s="106">
        <f t="shared" si="46"/>
        <v>13389913</v>
      </c>
      <c r="N73" s="105">
        <f t="shared" si="46"/>
        <v>0</v>
      </c>
      <c r="O73" s="106">
        <f t="shared" si="46"/>
        <v>0</v>
      </c>
      <c r="P73" s="105">
        <f>$H73      +$J73      +$L73      +$N73</f>
        <v>17143000</v>
      </c>
      <c r="Q73" s="106">
        <f>$I73      +$K73      +$M73      +$O73</f>
        <v>36994907</v>
      </c>
      <c r="R73" s="61">
        <f>IF(($J73      =0),0,((($L73      -$J73      )/$J73      )*100))</f>
        <v>-92.617528939286558</v>
      </c>
      <c r="S73" s="62">
        <f>IF(($K73      =0),0,((($M73      -$K73      )/$K73      )*100))</f>
        <v>22.32600155178713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23.647800477287461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51.032385195812012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43a3Ch9fvGM19VAaxoJTfVRxVVnQj7IyHIigAQXxSzWm/Zr6tmn2M4wVZYlT23Q4zLfp80x+8Xz7LHZpkTk7UQ==" saltValue="DrBJIMWbXN4Wxfq3UDgvV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149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616000</v>
      </c>
      <c r="I10" s="94">
        <v>616611</v>
      </c>
      <c r="J10" s="93">
        <v>483000</v>
      </c>
      <c r="K10" s="94">
        <v>482849</v>
      </c>
      <c r="L10" s="93">
        <v>535000</v>
      </c>
      <c r="M10" s="94">
        <v>535253</v>
      </c>
      <c r="N10" s="93"/>
      <c r="O10" s="94"/>
      <c r="P10" s="93">
        <f t="shared" ref="P10:P15" si="1">$H10      +$J10      +$L10      +$N10</f>
        <v>1634000</v>
      </c>
      <c r="Q10" s="94">
        <f t="shared" ref="Q10:Q15" si="2">$I10      +$K10      +$M10      +$O10</f>
        <v>1634713</v>
      </c>
      <c r="R10" s="48">
        <f t="shared" ref="R10:R15" si="3">IF(($J10      =0),0,((($L10      -$J10      )/$J10      )*100))</f>
        <v>10.766045548654244</v>
      </c>
      <c r="S10" s="49">
        <f t="shared" ref="S10:S15" si="4">IF(($K10      =0),0,((($M10      -$K10      )/$K10      )*100))</f>
        <v>10.853082433638674</v>
      </c>
      <c r="T10" s="48">
        <f t="shared" ref="T10:T14" si="5">IF(($E10      =0),0,(($P10      /$E10      )*100))</f>
        <v>88.324324324324323</v>
      </c>
      <c r="U10" s="50">
        <f t="shared" ref="U10:U14" si="6">IF(($E10      =0),0,(($Q10      /$E10      )*100))</f>
        <v>88.362864864864861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616000</v>
      </c>
      <c r="I15" s="97">
        <f t="shared" si="7"/>
        <v>616611</v>
      </c>
      <c r="J15" s="96">
        <f t="shared" si="7"/>
        <v>483000</v>
      </c>
      <c r="K15" s="97">
        <f t="shared" si="7"/>
        <v>482849</v>
      </c>
      <c r="L15" s="96">
        <f t="shared" si="7"/>
        <v>535000</v>
      </c>
      <c r="M15" s="97">
        <f t="shared" si="7"/>
        <v>535253</v>
      </c>
      <c r="N15" s="96">
        <f t="shared" si="7"/>
        <v>0</v>
      </c>
      <c r="O15" s="97">
        <f t="shared" si="7"/>
        <v>0</v>
      </c>
      <c r="P15" s="96">
        <f t="shared" si="1"/>
        <v>1634000</v>
      </c>
      <c r="Q15" s="97">
        <f t="shared" si="2"/>
        <v>1634713</v>
      </c>
      <c r="R15" s="52">
        <f t="shared" si="3"/>
        <v>10.766045548654244</v>
      </c>
      <c r="S15" s="53">
        <f t="shared" si="4"/>
        <v>10.853082433638674</v>
      </c>
      <c r="T15" s="52">
        <f>IF((SUM($E9:$E13))=0,0,(P15/(SUM($E9:$E13))*100))</f>
        <v>88.324324324324323</v>
      </c>
      <c r="U15" s="54">
        <f>IF((SUM($E9:$E13))=0,0,(Q15/(SUM($E9:$E13))*100))</f>
        <v>88.362864864864861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2012000</v>
      </c>
      <c r="C32" s="92"/>
      <c r="D32" s="92"/>
      <c r="E32" s="92">
        <f>$B32      +$C32      +$D32</f>
        <v>2012000</v>
      </c>
      <c r="F32" s="93">
        <v>2012000</v>
      </c>
      <c r="G32" s="94">
        <v>2012000</v>
      </c>
      <c r="H32" s="93">
        <v>1211000</v>
      </c>
      <c r="I32" s="94"/>
      <c r="J32" s="93">
        <v>197000</v>
      </c>
      <c r="K32" s="94"/>
      <c r="L32" s="93"/>
      <c r="M32" s="94"/>
      <c r="N32" s="93"/>
      <c r="O32" s="94"/>
      <c r="P32" s="93">
        <f>$H32      +$J32      +$L32      +$N32</f>
        <v>1408000</v>
      </c>
      <c r="Q32" s="94">
        <f>$I32      +$K32      +$M32      +$O32</f>
        <v>0</v>
      </c>
      <c r="R32" s="48">
        <f>IF(($J32      =0),0,((($L32      -$J32      )/$J32      )*100))</f>
        <v>-100</v>
      </c>
      <c r="S32" s="49">
        <f>IF(($K32      =0),0,((($M32      -$K32      )/$K32      )*100))</f>
        <v>0</v>
      </c>
      <c r="T32" s="48">
        <f>IF(($E32      =0),0,(($P32      /$E32      )*100))</f>
        <v>69.980119284294233</v>
      </c>
      <c r="U32" s="50">
        <f>IF(($E32      =0),0,(($Q32      /$E32      )*100))</f>
        <v>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2012000</v>
      </c>
      <c r="C33" s="95">
        <f>C32</f>
        <v>0</v>
      </c>
      <c r="D33" s="95"/>
      <c r="E33" s="95">
        <f>$B33      +$C33      +$D33</f>
        <v>2012000</v>
      </c>
      <c r="F33" s="96">
        <f t="shared" ref="F33:O33" si="17">F32</f>
        <v>2012000</v>
      </c>
      <c r="G33" s="97">
        <f t="shared" si="17"/>
        <v>2012000</v>
      </c>
      <c r="H33" s="96">
        <f t="shared" si="17"/>
        <v>1211000</v>
      </c>
      <c r="I33" s="97">
        <f t="shared" si="17"/>
        <v>0</v>
      </c>
      <c r="J33" s="96">
        <f t="shared" si="17"/>
        <v>197000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1408000</v>
      </c>
      <c r="Q33" s="97">
        <f>$I33      +$K33      +$M33      +$O33</f>
        <v>0</v>
      </c>
      <c r="R33" s="52">
        <f>IF(($J33      =0),0,((($L33      -$J33      )/$J33      )*100))</f>
        <v>-100</v>
      </c>
      <c r="S33" s="53">
        <f>IF(($K33      =0),0,((($M33      -$K33      )/$K33      )*100))</f>
        <v>0</v>
      </c>
      <c r="T33" s="52">
        <f>IF($E33   =0,0,($P33   /$E33   )*100)</f>
        <v>69.980119284294233</v>
      </c>
      <c r="U33" s="54">
        <f>IF($E33   =0,0,($Q33   /$E33   )*100)</f>
        <v>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9500000</v>
      </c>
      <c r="C35" s="92">
        <v>-1000000</v>
      </c>
      <c r="D35" s="92"/>
      <c r="E35" s="92">
        <f t="shared" ref="E35:E40" si="18">$B35      +$C35      +$D35</f>
        <v>8500000</v>
      </c>
      <c r="F35" s="93">
        <v>8500000</v>
      </c>
      <c r="G35" s="94">
        <v>8500000</v>
      </c>
      <c r="H35" s="93"/>
      <c r="I35" s="94">
        <v>1571856</v>
      </c>
      <c r="J35" s="93"/>
      <c r="K35" s="94">
        <v>440145</v>
      </c>
      <c r="L35" s="93">
        <v>2000000</v>
      </c>
      <c r="M35" s="94"/>
      <c r="N35" s="93"/>
      <c r="O35" s="94"/>
      <c r="P35" s="93">
        <f t="shared" ref="P35:P40" si="19">$H35      +$J35      +$L35      +$N35</f>
        <v>2000000</v>
      </c>
      <c r="Q35" s="94">
        <f t="shared" ref="Q35:Q40" si="20">$I35      +$K35      +$M35      +$O35</f>
        <v>2012001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-100</v>
      </c>
      <c r="T35" s="48">
        <f t="shared" ref="T35:T39" si="23">IF(($E35      =0),0,(($P35      /$E35      )*100))</f>
        <v>23.52941176470588</v>
      </c>
      <c r="U35" s="50">
        <f t="shared" ref="U35:U39" si="24">IF(($E35      =0),0,(($Q35      /$E35      )*100))</f>
        <v>23.6706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56826000</v>
      </c>
      <c r="C36" s="92">
        <v>-12163000</v>
      </c>
      <c r="D36" s="92"/>
      <c r="E36" s="92">
        <f t="shared" si="18"/>
        <v>44663000</v>
      </c>
      <c r="F36" s="93">
        <v>44663000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66326000</v>
      </c>
      <c r="C40" s="95">
        <f>SUM(C35:C39)</f>
        <v>-13163000</v>
      </c>
      <c r="D40" s="95"/>
      <c r="E40" s="95">
        <f t="shared" si="18"/>
        <v>53163000</v>
      </c>
      <c r="F40" s="96">
        <f t="shared" ref="F40:O40" si="25">SUM(F35:F39)</f>
        <v>53163000</v>
      </c>
      <c r="G40" s="97">
        <f t="shared" si="25"/>
        <v>8500000</v>
      </c>
      <c r="H40" s="96">
        <f t="shared" si="25"/>
        <v>0</v>
      </c>
      <c r="I40" s="97">
        <f t="shared" si="25"/>
        <v>1571856</v>
      </c>
      <c r="J40" s="96">
        <f t="shared" si="25"/>
        <v>0</v>
      </c>
      <c r="K40" s="97">
        <f t="shared" si="25"/>
        <v>440145</v>
      </c>
      <c r="L40" s="96">
        <f t="shared" si="25"/>
        <v>2000000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2000000</v>
      </c>
      <c r="Q40" s="97">
        <f t="shared" si="20"/>
        <v>2012001</v>
      </c>
      <c r="R40" s="52">
        <f t="shared" si="21"/>
        <v>0</v>
      </c>
      <c r="S40" s="53">
        <f t="shared" si="22"/>
        <v>-100</v>
      </c>
      <c r="T40" s="52">
        <f>IF((+$E35+$E38) =0,0,(P40   /(+$E35+$E38) )*100)</f>
        <v>23.52941176470588</v>
      </c>
      <c r="U40" s="54">
        <f>IF((+$E35+$E38) =0,0,(Q40   /(+$E35+$E38) )*100)</f>
        <v>23.6706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70188000</v>
      </c>
      <c r="C67" s="104">
        <f>SUM(C9:C14,C17:C23,C26:C29,C32,C35:C39,C42:C52,C55:C58,C61:C65)</f>
        <v>-13163000</v>
      </c>
      <c r="D67" s="104"/>
      <c r="E67" s="104">
        <f t="shared" si="35"/>
        <v>57025000</v>
      </c>
      <c r="F67" s="105">
        <f t="shared" ref="F67:O67" si="43">SUM(F9:F14,F17:F23,F26:F29,F32,F35:F39,F42:F52,F55:F58,F61:F65)</f>
        <v>57025000</v>
      </c>
      <c r="G67" s="106">
        <f t="shared" si="43"/>
        <v>12362000</v>
      </c>
      <c r="H67" s="105">
        <f t="shared" si="43"/>
        <v>1827000</v>
      </c>
      <c r="I67" s="106">
        <f t="shared" si="43"/>
        <v>2188467</v>
      </c>
      <c r="J67" s="105">
        <f t="shared" si="43"/>
        <v>680000</v>
      </c>
      <c r="K67" s="106">
        <f t="shared" si="43"/>
        <v>922994</v>
      </c>
      <c r="L67" s="105">
        <f t="shared" si="43"/>
        <v>2535000</v>
      </c>
      <c r="M67" s="106">
        <f t="shared" si="43"/>
        <v>535253</v>
      </c>
      <c r="N67" s="105">
        <f t="shared" si="43"/>
        <v>0</v>
      </c>
      <c r="O67" s="106">
        <f t="shared" si="43"/>
        <v>0</v>
      </c>
      <c r="P67" s="105">
        <f t="shared" si="36"/>
        <v>5042000</v>
      </c>
      <c r="Q67" s="106">
        <f t="shared" si="37"/>
        <v>3646714</v>
      </c>
      <c r="R67" s="61">
        <f t="shared" si="38"/>
        <v>272.79411764705884</v>
      </c>
      <c r="S67" s="62">
        <f t="shared" si="39"/>
        <v>-42.009048812885027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40.786280537129912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29.499385212748745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30660000</v>
      </c>
      <c r="C69" s="92">
        <v>1520000</v>
      </c>
      <c r="D69" s="92"/>
      <c r="E69" s="92">
        <f>$B69      +$C69      +$D69</f>
        <v>32180000</v>
      </c>
      <c r="F69" s="93">
        <v>32180000</v>
      </c>
      <c r="G69" s="94">
        <v>32180000</v>
      </c>
      <c r="H69" s="93">
        <v>6996000</v>
      </c>
      <c r="I69" s="94">
        <v>6996998</v>
      </c>
      <c r="J69" s="93">
        <v>19004000</v>
      </c>
      <c r="K69" s="94">
        <v>19060275</v>
      </c>
      <c r="L69" s="93">
        <v>1224000</v>
      </c>
      <c r="M69" s="94">
        <v>1223754</v>
      </c>
      <c r="N69" s="93"/>
      <c r="O69" s="94"/>
      <c r="P69" s="93">
        <f>$H69      +$J69      +$L69      +$N69</f>
        <v>27224000</v>
      </c>
      <c r="Q69" s="94">
        <f>$I69      +$K69      +$M69      +$O69</f>
        <v>27281027</v>
      </c>
      <c r="R69" s="48">
        <f>IF(($J69      =0),0,((($L69      -$J69      )/$J69      )*100))</f>
        <v>-93.559250684066512</v>
      </c>
      <c r="S69" s="49">
        <f>IF(($K69      =0),0,((($M69      -$K69      )/$K69      )*100))</f>
        <v>-93.57955748277503</v>
      </c>
      <c r="T69" s="48">
        <f>IF(($E69      =0),0,(($P69      /$E69      )*100))</f>
        <v>84.599129894344316</v>
      </c>
      <c r="U69" s="50">
        <f>IF(($E69      =0),0,(($Q69      /$E69      )*100))</f>
        <v>84.776342448725913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30660000</v>
      </c>
      <c r="C71" s="101">
        <f>SUM(C69:C70)</f>
        <v>1520000</v>
      </c>
      <c r="D71" s="101"/>
      <c r="E71" s="101">
        <f>$B71      +$C71      +$D71</f>
        <v>32180000</v>
      </c>
      <c r="F71" s="102">
        <f t="shared" ref="F71:O71" si="44">SUM(F69:F70)</f>
        <v>32180000</v>
      </c>
      <c r="G71" s="103">
        <f t="shared" si="44"/>
        <v>32180000</v>
      </c>
      <c r="H71" s="102">
        <f t="shared" si="44"/>
        <v>6996000</v>
      </c>
      <c r="I71" s="103">
        <f t="shared" si="44"/>
        <v>6996998</v>
      </c>
      <c r="J71" s="102">
        <f t="shared" si="44"/>
        <v>19004000</v>
      </c>
      <c r="K71" s="103">
        <f t="shared" si="44"/>
        <v>19060275</v>
      </c>
      <c r="L71" s="102">
        <f t="shared" si="44"/>
        <v>1224000</v>
      </c>
      <c r="M71" s="103">
        <f t="shared" si="44"/>
        <v>1223754</v>
      </c>
      <c r="N71" s="102">
        <f t="shared" si="44"/>
        <v>0</v>
      </c>
      <c r="O71" s="103">
        <f t="shared" si="44"/>
        <v>0</v>
      </c>
      <c r="P71" s="102">
        <f>$H71      +$J71      +$L71      +$N71</f>
        <v>27224000</v>
      </c>
      <c r="Q71" s="103">
        <f>$I71      +$K71      +$M71      +$O71</f>
        <v>27281027</v>
      </c>
      <c r="R71" s="57">
        <f>IF(($J71      =0),0,((($L71      -$J71      )/$J71      )*100))</f>
        <v>-93.559250684066512</v>
      </c>
      <c r="S71" s="58">
        <f>IF(($K71      =0),0,((($M71      -$K71      )/$K71      )*100))</f>
        <v>-93.57955748277503</v>
      </c>
      <c r="T71" s="57">
        <f>IF(($E69      =0),0,(($P69      /$E69      )*100))</f>
        <v>84.599129894344316</v>
      </c>
      <c r="U71" s="59">
        <f>IF($E69   =0,0,($Q69   /$E69 )*100)</f>
        <v>84.776342448725913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30660000</v>
      </c>
      <c r="C72" s="104">
        <f>SUM(C69:C70)</f>
        <v>1520000</v>
      </c>
      <c r="D72" s="104"/>
      <c r="E72" s="104">
        <f>$B72      +$C72      +$D72</f>
        <v>32180000</v>
      </c>
      <c r="F72" s="105">
        <f t="shared" ref="F72:O72" si="45">SUM(F69:F70)</f>
        <v>32180000</v>
      </c>
      <c r="G72" s="106">
        <f t="shared" si="45"/>
        <v>32180000</v>
      </c>
      <c r="H72" s="105">
        <f t="shared" si="45"/>
        <v>6996000</v>
      </c>
      <c r="I72" s="106">
        <f t="shared" si="45"/>
        <v>6996998</v>
      </c>
      <c r="J72" s="105">
        <f t="shared" si="45"/>
        <v>19004000</v>
      </c>
      <c r="K72" s="106">
        <f t="shared" si="45"/>
        <v>19060275</v>
      </c>
      <c r="L72" s="105">
        <f t="shared" si="45"/>
        <v>1224000</v>
      </c>
      <c r="M72" s="106">
        <f t="shared" si="45"/>
        <v>1223754</v>
      </c>
      <c r="N72" s="105">
        <f t="shared" si="45"/>
        <v>0</v>
      </c>
      <c r="O72" s="106">
        <f t="shared" si="45"/>
        <v>0</v>
      </c>
      <c r="P72" s="105">
        <f>$H72      +$J72      +$L72      +$N72</f>
        <v>27224000</v>
      </c>
      <c r="Q72" s="106">
        <f>$I72      +$K72      +$M72      +$O72</f>
        <v>27281027</v>
      </c>
      <c r="R72" s="61">
        <f>IF(($J72      =0),0,((($L72      -$J72      )/$J72      )*100))</f>
        <v>-93.559250684066512</v>
      </c>
      <c r="S72" s="62">
        <f>IF(($K72      =0),0,((($M72      -$K72      )/$K72      )*100))</f>
        <v>-93.57955748277503</v>
      </c>
      <c r="T72" s="61">
        <f>IF(($E69      =0),0,(($P69      /$E69      )*100))</f>
        <v>84.599129894344316</v>
      </c>
      <c r="U72" s="65">
        <f>IF($E69   =0,0,($Q69   /$E69 )*100)</f>
        <v>84.776342448725913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100848000</v>
      </c>
      <c r="C73" s="104">
        <f>SUM(C9:C14,C17:C23,C26:C29,C32,C35:C39,C42:C52,C55:C58,C61:C65,C69:C70)</f>
        <v>-11643000</v>
      </c>
      <c r="D73" s="104"/>
      <c r="E73" s="104">
        <f>$B73      +$C73      +$D73</f>
        <v>89205000</v>
      </c>
      <c r="F73" s="105">
        <f t="shared" ref="F73:O73" si="46">SUM(F9:F14,F17:F23,F26:F29,F32,F35:F39,F42:F52,F55:F58,F61:F65,F69:F70)</f>
        <v>89205000</v>
      </c>
      <c r="G73" s="106">
        <f t="shared" si="46"/>
        <v>44542000</v>
      </c>
      <c r="H73" s="105">
        <f t="shared" si="46"/>
        <v>8823000</v>
      </c>
      <c r="I73" s="106">
        <f t="shared" si="46"/>
        <v>9185465</v>
      </c>
      <c r="J73" s="105">
        <f t="shared" si="46"/>
        <v>19684000</v>
      </c>
      <c r="K73" s="106">
        <f t="shared" si="46"/>
        <v>19983269</v>
      </c>
      <c r="L73" s="105">
        <f t="shared" si="46"/>
        <v>3759000</v>
      </c>
      <c r="M73" s="106">
        <f t="shared" si="46"/>
        <v>1759007</v>
      </c>
      <c r="N73" s="105">
        <f t="shared" si="46"/>
        <v>0</v>
      </c>
      <c r="O73" s="106">
        <f t="shared" si="46"/>
        <v>0</v>
      </c>
      <c r="P73" s="105">
        <f>$H73      +$J73      +$L73      +$N73</f>
        <v>32266000</v>
      </c>
      <c r="Q73" s="106">
        <f>$I73      +$K73      +$M73      +$O73</f>
        <v>30927741</v>
      </c>
      <c r="R73" s="61">
        <f>IF(($J73      =0),0,((($L73      -$J73      )/$J73      )*100))</f>
        <v>-80.903271692745378</v>
      </c>
      <c r="S73" s="62">
        <f>IF(($K73      =0),0,((($M73      -$K73      )/$K73      )*100))</f>
        <v>-91.197601353412196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72.43949530779939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69.435007408737832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SvG9mZp6lq+pBAHQHyfsbfmwCvYcu/WJorGnfFWRjozjKvNSee165kgLosKgImEFJ8D96/dEohKfYSOOB4HvQg==" saltValue="M749bG0FN1+1KIxkHdc6x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2500000</v>
      </c>
      <c r="C10" s="92"/>
      <c r="D10" s="92"/>
      <c r="E10" s="92">
        <f t="shared" ref="E10:E15" si="0">$B10      +$C10      +$D10</f>
        <v>2500000</v>
      </c>
      <c r="F10" s="93">
        <v>2500000</v>
      </c>
      <c r="G10" s="94">
        <v>2500000</v>
      </c>
      <c r="H10" s="93">
        <v>406000</v>
      </c>
      <c r="I10" s="94">
        <v>405936</v>
      </c>
      <c r="J10" s="93">
        <v>339000</v>
      </c>
      <c r="K10" s="94">
        <v>339581</v>
      </c>
      <c r="L10" s="93">
        <v>140000</v>
      </c>
      <c r="M10" s="94">
        <v>201259</v>
      </c>
      <c r="N10" s="93"/>
      <c r="O10" s="94"/>
      <c r="P10" s="93">
        <f t="shared" ref="P10:P15" si="1">$H10      +$J10      +$L10      +$N10</f>
        <v>885000</v>
      </c>
      <c r="Q10" s="94">
        <f t="shared" ref="Q10:Q15" si="2">$I10      +$K10      +$M10      +$O10</f>
        <v>946776</v>
      </c>
      <c r="R10" s="48">
        <f t="shared" ref="R10:R15" si="3">IF(($J10      =0),0,((($L10      -$J10      )/$J10      )*100))</f>
        <v>-58.702064896755161</v>
      </c>
      <c r="S10" s="49">
        <f t="shared" ref="S10:S15" si="4">IF(($K10      =0),0,((($M10      -$K10      )/$K10      )*100))</f>
        <v>-40.733138779849284</v>
      </c>
      <c r="T10" s="48">
        <f t="shared" ref="T10:T14" si="5">IF(($E10      =0),0,(($P10      /$E10      )*100))</f>
        <v>35.4</v>
      </c>
      <c r="U10" s="50">
        <f t="shared" ref="U10:U14" si="6">IF(($E10      =0),0,(($Q10      /$E10      )*100))</f>
        <v>37.871040000000001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2500000</v>
      </c>
      <c r="C15" s="95">
        <f>SUM(C9:C14)</f>
        <v>0</v>
      </c>
      <c r="D15" s="95"/>
      <c r="E15" s="95">
        <f t="shared" si="0"/>
        <v>2500000</v>
      </c>
      <c r="F15" s="96">
        <f t="shared" ref="F15:O15" si="7">SUM(F9:F14)</f>
        <v>2500000</v>
      </c>
      <c r="G15" s="97">
        <f t="shared" si="7"/>
        <v>2500000</v>
      </c>
      <c r="H15" s="96">
        <f t="shared" si="7"/>
        <v>406000</v>
      </c>
      <c r="I15" s="97">
        <f t="shared" si="7"/>
        <v>405936</v>
      </c>
      <c r="J15" s="96">
        <f t="shared" si="7"/>
        <v>339000</v>
      </c>
      <c r="K15" s="97">
        <f t="shared" si="7"/>
        <v>339581</v>
      </c>
      <c r="L15" s="96">
        <f t="shared" si="7"/>
        <v>140000</v>
      </c>
      <c r="M15" s="97">
        <f t="shared" si="7"/>
        <v>201259</v>
      </c>
      <c r="N15" s="96">
        <f t="shared" si="7"/>
        <v>0</v>
      </c>
      <c r="O15" s="97">
        <f t="shared" si="7"/>
        <v>0</v>
      </c>
      <c r="P15" s="96">
        <f t="shared" si="1"/>
        <v>885000</v>
      </c>
      <c r="Q15" s="97">
        <f t="shared" si="2"/>
        <v>946776</v>
      </c>
      <c r="R15" s="52">
        <f t="shared" si="3"/>
        <v>-58.702064896755161</v>
      </c>
      <c r="S15" s="53">
        <f t="shared" si="4"/>
        <v>-40.733138779849284</v>
      </c>
      <c r="T15" s="52">
        <f>IF((SUM($E9:$E13))=0,0,(P15/(SUM($E9:$E13))*100))</f>
        <v>35.4</v>
      </c>
      <c r="U15" s="54">
        <f>IF((SUM($E9:$E13))=0,0,(Q15/(SUM($E9:$E13))*100))</f>
        <v>37.871040000000001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153196000</v>
      </c>
      <c r="C17" s="92">
        <v>18383000</v>
      </c>
      <c r="D17" s="92"/>
      <c r="E17" s="92">
        <f t="shared" ref="E17:E24" si="8">$B17      +$C17      +$D17</f>
        <v>171579000</v>
      </c>
      <c r="F17" s="93">
        <v>171579000</v>
      </c>
      <c r="G17" s="94">
        <v>171579000</v>
      </c>
      <c r="H17" s="93">
        <v>54174000</v>
      </c>
      <c r="I17" s="94">
        <v>54173669</v>
      </c>
      <c r="J17" s="93">
        <v>37826000</v>
      </c>
      <c r="K17" s="94">
        <v>17857062</v>
      </c>
      <c r="L17" s="93">
        <v>31366000</v>
      </c>
      <c r="M17" s="94">
        <v>70709163</v>
      </c>
      <c r="N17" s="93"/>
      <c r="O17" s="94"/>
      <c r="P17" s="93">
        <f t="shared" ref="P17:P24" si="9">$H17      +$J17      +$L17      +$N17</f>
        <v>123366000</v>
      </c>
      <c r="Q17" s="94">
        <f t="shared" ref="Q17:Q24" si="10">$I17      +$K17      +$M17      +$O17</f>
        <v>142739894</v>
      </c>
      <c r="R17" s="48">
        <f t="shared" ref="R17:R24" si="11">IF(($J17      =0),0,((($L17      -$J17      )/$J17      )*100))</f>
        <v>-17.078200179770526</v>
      </c>
      <c r="S17" s="49">
        <f t="shared" ref="S17:S24" si="12">IF(($K17      =0),0,((($M17      -$K17      )/$K17      )*100))</f>
        <v>295.97310576622289</v>
      </c>
      <c r="T17" s="48">
        <f t="shared" ref="T17:T23" si="13">IF(($E17      =0),0,(($P17      /$E17      )*100))</f>
        <v>71.90040739251306</v>
      </c>
      <c r="U17" s="50">
        <f t="shared" ref="U17:U23" si="14">IF(($E17      =0),0,(($Q17      /$E17      )*100))</f>
        <v>83.191937241737051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26590000</v>
      </c>
      <c r="W21" s="94">
        <v>0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153196000</v>
      </c>
      <c r="C24" s="95">
        <f>SUM(C17:C23)</f>
        <v>18383000</v>
      </c>
      <c r="D24" s="95"/>
      <c r="E24" s="95">
        <f t="shared" si="8"/>
        <v>171579000</v>
      </c>
      <c r="F24" s="96">
        <f t="shared" ref="F24:O24" si="15">SUM(F17:F23)</f>
        <v>171579000</v>
      </c>
      <c r="G24" s="97">
        <f t="shared" si="15"/>
        <v>171579000</v>
      </c>
      <c r="H24" s="96">
        <f t="shared" si="15"/>
        <v>54174000</v>
      </c>
      <c r="I24" s="97">
        <f t="shared" si="15"/>
        <v>54173669</v>
      </c>
      <c r="J24" s="96">
        <f t="shared" si="15"/>
        <v>37826000</v>
      </c>
      <c r="K24" s="97">
        <f t="shared" si="15"/>
        <v>17857062</v>
      </c>
      <c r="L24" s="96">
        <f t="shared" si="15"/>
        <v>31366000</v>
      </c>
      <c r="M24" s="97">
        <f t="shared" si="15"/>
        <v>70709163</v>
      </c>
      <c r="N24" s="96">
        <f t="shared" si="15"/>
        <v>0</v>
      </c>
      <c r="O24" s="97">
        <f t="shared" si="15"/>
        <v>0</v>
      </c>
      <c r="P24" s="96">
        <f t="shared" si="9"/>
        <v>123366000</v>
      </c>
      <c r="Q24" s="97">
        <f t="shared" si="10"/>
        <v>142739894</v>
      </c>
      <c r="R24" s="52">
        <f t="shared" si="11"/>
        <v>-17.078200179770526</v>
      </c>
      <c r="S24" s="53">
        <f t="shared" si="12"/>
        <v>295.97310576622289</v>
      </c>
      <c r="T24" s="52">
        <f>IF(($E24-$E19-$E23)   =0,0,($P24   /($E24-$E19-$E23)   )*100)</f>
        <v>71.90040739251306</v>
      </c>
      <c r="U24" s="54">
        <f>IF(($E24-$E19-$E23)   =0,0,($Q24   /($E24-$E19-$E23)   )*100)</f>
        <v>83.191937241737051</v>
      </c>
      <c r="V24" s="96">
        <f>SUM(V17:V23)</f>
        <v>26590000</v>
      </c>
      <c r="W24" s="97">
        <f>SUM(W17:W23)</f>
        <v>0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3089000</v>
      </c>
      <c r="C32" s="92">
        <v>-173000</v>
      </c>
      <c r="D32" s="92"/>
      <c r="E32" s="92">
        <f>$B32      +$C32      +$D32</f>
        <v>2916000</v>
      </c>
      <c r="F32" s="93">
        <v>2916000</v>
      </c>
      <c r="G32" s="94">
        <v>2916000</v>
      </c>
      <c r="H32" s="93">
        <v>825000</v>
      </c>
      <c r="I32" s="94">
        <v>825311</v>
      </c>
      <c r="J32" s="93">
        <v>695000</v>
      </c>
      <c r="K32" s="94">
        <v>695468</v>
      </c>
      <c r="L32" s="93">
        <v>800000</v>
      </c>
      <c r="M32" s="94">
        <v>799570</v>
      </c>
      <c r="N32" s="93"/>
      <c r="O32" s="94"/>
      <c r="P32" s="93">
        <f>$H32      +$J32      +$L32      +$N32</f>
        <v>2320000</v>
      </c>
      <c r="Q32" s="94">
        <f>$I32      +$K32      +$M32      +$O32</f>
        <v>2320349</v>
      </c>
      <c r="R32" s="48">
        <f>IF(($J32      =0),0,((($L32      -$J32      )/$J32      )*100))</f>
        <v>15.107913669064748</v>
      </c>
      <c r="S32" s="49">
        <f>IF(($K32      =0),0,((($M32      -$K32      )/$K32      )*100))</f>
        <v>14.968625443586189</v>
      </c>
      <c r="T32" s="48">
        <f>IF(($E32      =0),0,(($P32      /$E32      )*100))</f>
        <v>79.561042524005487</v>
      </c>
      <c r="U32" s="50">
        <f>IF(($E32      =0),0,(($Q32      /$E32      )*100))</f>
        <v>79.573010973936903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3089000</v>
      </c>
      <c r="C33" s="95">
        <f>C32</f>
        <v>-173000</v>
      </c>
      <c r="D33" s="95"/>
      <c r="E33" s="95">
        <f>$B33      +$C33      +$D33</f>
        <v>2916000</v>
      </c>
      <c r="F33" s="96">
        <f t="shared" ref="F33:O33" si="17">F32</f>
        <v>2916000</v>
      </c>
      <c r="G33" s="97">
        <f t="shared" si="17"/>
        <v>2916000</v>
      </c>
      <c r="H33" s="96">
        <f t="shared" si="17"/>
        <v>825000</v>
      </c>
      <c r="I33" s="97">
        <f t="shared" si="17"/>
        <v>825311</v>
      </c>
      <c r="J33" s="96">
        <f t="shared" si="17"/>
        <v>695000</v>
      </c>
      <c r="K33" s="97">
        <f t="shared" si="17"/>
        <v>695468</v>
      </c>
      <c r="L33" s="96">
        <f t="shared" si="17"/>
        <v>800000</v>
      </c>
      <c r="M33" s="97">
        <f t="shared" si="17"/>
        <v>799570</v>
      </c>
      <c r="N33" s="96">
        <f t="shared" si="17"/>
        <v>0</v>
      </c>
      <c r="O33" s="97">
        <f t="shared" si="17"/>
        <v>0</v>
      </c>
      <c r="P33" s="96">
        <f>$H33      +$J33      +$L33      +$N33</f>
        <v>2320000</v>
      </c>
      <c r="Q33" s="97">
        <f>$I33      +$K33      +$M33      +$O33</f>
        <v>2320349</v>
      </c>
      <c r="R33" s="52">
        <f>IF(($J33      =0),0,((($L33      -$J33      )/$J33      )*100))</f>
        <v>15.107913669064748</v>
      </c>
      <c r="S33" s="53">
        <f>IF(($K33      =0),0,((($M33      -$K33      )/$K33      )*100))</f>
        <v>14.968625443586189</v>
      </c>
      <c r="T33" s="52">
        <f>IF($E33   =0,0,($P33   /$E33   )*100)</f>
        <v>79.561042524005487</v>
      </c>
      <c r="U33" s="54">
        <f>IF($E33   =0,0,($Q33   /$E33   )*100)</f>
        <v>79.573010973936903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14000000</v>
      </c>
      <c r="C35" s="92">
        <v>-160000</v>
      </c>
      <c r="D35" s="92"/>
      <c r="E35" s="92">
        <f t="shared" ref="E35:E40" si="18">$B35      +$C35      +$D35</f>
        <v>13840000</v>
      </c>
      <c r="F35" s="93">
        <v>13840000</v>
      </c>
      <c r="G35" s="94">
        <v>13840000</v>
      </c>
      <c r="H35" s="93"/>
      <c r="I35" s="94">
        <v>336770</v>
      </c>
      <c r="J35" s="93">
        <v>3999000</v>
      </c>
      <c r="K35" s="94">
        <v>53265</v>
      </c>
      <c r="L35" s="93"/>
      <c r="M35" s="94">
        <v>8753998</v>
      </c>
      <c r="N35" s="93"/>
      <c r="O35" s="94"/>
      <c r="P35" s="93">
        <f t="shared" ref="P35:P40" si="19">$H35      +$J35      +$L35      +$N35</f>
        <v>3999000</v>
      </c>
      <c r="Q35" s="94">
        <f t="shared" ref="Q35:Q40" si="20">$I35      +$K35      +$M35      +$O35</f>
        <v>9144033</v>
      </c>
      <c r="R35" s="48">
        <f t="shared" ref="R35:R40" si="21">IF(($J35      =0),0,((($L35      -$J35      )/$J35      )*100))</f>
        <v>-100</v>
      </c>
      <c r="S35" s="49">
        <f t="shared" ref="S35:S40" si="22">IF(($K35      =0),0,((($M35      -$K35      )/$K35      )*100))</f>
        <v>16334.803341781657</v>
      </c>
      <c r="T35" s="48">
        <f t="shared" ref="T35:T39" si="23">IF(($E35      =0),0,(($P35      /$E35      )*100))</f>
        <v>28.894508670520231</v>
      </c>
      <c r="U35" s="50">
        <f t="shared" ref="U35:U39" si="24">IF(($E35      =0),0,(($Q35      /$E35      )*100))</f>
        <v>66.069602601156078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56426000</v>
      </c>
      <c r="C36" s="92">
        <v>-8667000</v>
      </c>
      <c r="D36" s="92"/>
      <c r="E36" s="92">
        <f t="shared" si="18"/>
        <v>47759000</v>
      </c>
      <c r="F36" s="93">
        <v>47759000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>
        <v>5000000</v>
      </c>
      <c r="C38" s="92"/>
      <c r="D38" s="92"/>
      <c r="E38" s="92">
        <f t="shared" si="18"/>
        <v>5000000</v>
      </c>
      <c r="F38" s="93">
        <v>5000000</v>
      </c>
      <c r="G38" s="94">
        <v>5000000</v>
      </c>
      <c r="H38" s="93"/>
      <c r="I38" s="94"/>
      <c r="J38" s="93">
        <v>416000</v>
      </c>
      <c r="K38" s="94"/>
      <c r="L38" s="93">
        <v>2775000</v>
      </c>
      <c r="M38" s="94"/>
      <c r="N38" s="93"/>
      <c r="O38" s="94"/>
      <c r="P38" s="93">
        <f t="shared" si="19"/>
        <v>3191000</v>
      </c>
      <c r="Q38" s="94">
        <f t="shared" si="20"/>
        <v>0</v>
      </c>
      <c r="R38" s="48">
        <f t="shared" si="21"/>
        <v>567.06730769230762</v>
      </c>
      <c r="S38" s="49">
        <f t="shared" si="22"/>
        <v>0</v>
      </c>
      <c r="T38" s="48">
        <f t="shared" si="23"/>
        <v>63.82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75426000</v>
      </c>
      <c r="C40" s="95">
        <f>SUM(C35:C39)</f>
        <v>-8827000</v>
      </c>
      <c r="D40" s="95"/>
      <c r="E40" s="95">
        <f t="shared" si="18"/>
        <v>66599000</v>
      </c>
      <c r="F40" s="96">
        <f t="shared" ref="F40:O40" si="25">SUM(F35:F39)</f>
        <v>66599000</v>
      </c>
      <c r="G40" s="97">
        <f t="shared" si="25"/>
        <v>18840000</v>
      </c>
      <c r="H40" s="96">
        <f t="shared" si="25"/>
        <v>0</v>
      </c>
      <c r="I40" s="97">
        <f t="shared" si="25"/>
        <v>336770</v>
      </c>
      <c r="J40" s="96">
        <f t="shared" si="25"/>
        <v>4415000</v>
      </c>
      <c r="K40" s="97">
        <f t="shared" si="25"/>
        <v>53265</v>
      </c>
      <c r="L40" s="96">
        <f t="shared" si="25"/>
        <v>2775000</v>
      </c>
      <c r="M40" s="97">
        <f t="shared" si="25"/>
        <v>8753998</v>
      </c>
      <c r="N40" s="96">
        <f t="shared" si="25"/>
        <v>0</v>
      </c>
      <c r="O40" s="97">
        <f t="shared" si="25"/>
        <v>0</v>
      </c>
      <c r="P40" s="96">
        <f t="shared" si="19"/>
        <v>7190000</v>
      </c>
      <c r="Q40" s="97">
        <f t="shared" si="20"/>
        <v>9144033</v>
      </c>
      <c r="R40" s="52">
        <f t="shared" si="21"/>
        <v>-37.146092865232163</v>
      </c>
      <c r="S40" s="53">
        <f t="shared" si="22"/>
        <v>16334.803341781657</v>
      </c>
      <c r="T40" s="52">
        <f>IF((+$E35+$E38) =0,0,(P40   /(+$E35+$E38) )*100)</f>
        <v>38.163481953290876</v>
      </c>
      <c r="U40" s="54">
        <f>IF((+$E35+$E38) =0,0,(Q40   /(+$E35+$E38) )*100)</f>
        <v>48.535207006369426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55000000</v>
      </c>
      <c r="C51" s="92">
        <v>-2999000</v>
      </c>
      <c r="D51" s="92"/>
      <c r="E51" s="92">
        <f t="shared" si="26"/>
        <v>52001000</v>
      </c>
      <c r="F51" s="93">
        <v>52001000</v>
      </c>
      <c r="G51" s="94">
        <v>52001000</v>
      </c>
      <c r="H51" s="93">
        <v>6379000</v>
      </c>
      <c r="I51" s="94">
        <v>13845327</v>
      </c>
      <c r="J51" s="93">
        <v>13972000</v>
      </c>
      <c r="K51" s="94">
        <v>5692164</v>
      </c>
      <c r="L51" s="93">
        <v>16426000</v>
      </c>
      <c r="M51" s="94">
        <v>16976599</v>
      </c>
      <c r="N51" s="93"/>
      <c r="O51" s="94"/>
      <c r="P51" s="93">
        <f t="shared" si="27"/>
        <v>36777000</v>
      </c>
      <c r="Q51" s="94">
        <f t="shared" si="28"/>
        <v>36514090</v>
      </c>
      <c r="R51" s="48">
        <f t="shared" si="29"/>
        <v>17.563698826223874</v>
      </c>
      <c r="S51" s="49">
        <f t="shared" si="30"/>
        <v>198.24507867306704</v>
      </c>
      <c r="T51" s="48">
        <f t="shared" si="31"/>
        <v>70.723639930001355</v>
      </c>
      <c r="U51" s="50">
        <f t="shared" si="32"/>
        <v>70.218053498971173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55000000</v>
      </c>
      <c r="C53" s="95">
        <f>SUM(C42:C52)</f>
        <v>-2999000</v>
      </c>
      <c r="D53" s="95"/>
      <c r="E53" s="95">
        <f t="shared" si="26"/>
        <v>52001000</v>
      </c>
      <c r="F53" s="96">
        <f t="shared" ref="F53:O53" si="33">SUM(F42:F52)</f>
        <v>52001000</v>
      </c>
      <c r="G53" s="97">
        <f t="shared" si="33"/>
        <v>52001000</v>
      </c>
      <c r="H53" s="96">
        <f t="shared" si="33"/>
        <v>6379000</v>
      </c>
      <c r="I53" s="97">
        <f t="shared" si="33"/>
        <v>13845327</v>
      </c>
      <c r="J53" s="96">
        <f t="shared" si="33"/>
        <v>13972000</v>
      </c>
      <c r="K53" s="97">
        <f t="shared" si="33"/>
        <v>5692164</v>
      </c>
      <c r="L53" s="96">
        <f t="shared" si="33"/>
        <v>16426000</v>
      </c>
      <c r="M53" s="97">
        <f t="shared" si="33"/>
        <v>16976599</v>
      </c>
      <c r="N53" s="96">
        <f t="shared" si="33"/>
        <v>0</v>
      </c>
      <c r="O53" s="97">
        <f t="shared" si="33"/>
        <v>0</v>
      </c>
      <c r="P53" s="96">
        <f t="shared" si="27"/>
        <v>36777000</v>
      </c>
      <c r="Q53" s="97">
        <f t="shared" si="28"/>
        <v>36514090</v>
      </c>
      <c r="R53" s="52">
        <f t="shared" si="29"/>
        <v>17.563698826223874</v>
      </c>
      <c r="S53" s="53">
        <f t="shared" si="30"/>
        <v>198.24507867306704</v>
      </c>
      <c r="T53" s="52">
        <f>IF((+$E43+$E45+$E47+$E48+$E51) =0,0,(P53   /(+$E43+$E45+$E47+$E48+$E51) )*100)</f>
        <v>70.723639930001355</v>
      </c>
      <c r="U53" s="54">
        <f>IF((+$E43+$E45+$E47+$E48+$E51) =0,0,(Q53   /(+$E43+$E45+$E47+$E48+$E51) )*100)</f>
        <v>70.218053498971173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289211000</v>
      </c>
      <c r="C67" s="104">
        <f>SUM(C9:C14,C17:C23,C26:C29,C32,C35:C39,C42:C52,C55:C58,C61:C65)</f>
        <v>6384000</v>
      </c>
      <c r="D67" s="104"/>
      <c r="E67" s="104">
        <f t="shared" si="35"/>
        <v>295595000</v>
      </c>
      <c r="F67" s="105">
        <f t="shared" ref="F67:O67" si="43">SUM(F9:F14,F17:F23,F26:F29,F32,F35:F39,F42:F52,F55:F58,F61:F65)</f>
        <v>295595000</v>
      </c>
      <c r="G67" s="106">
        <f t="shared" si="43"/>
        <v>247836000</v>
      </c>
      <c r="H67" s="105">
        <f t="shared" si="43"/>
        <v>61784000</v>
      </c>
      <c r="I67" s="106">
        <f t="shared" si="43"/>
        <v>69587013</v>
      </c>
      <c r="J67" s="105">
        <f t="shared" si="43"/>
        <v>57247000</v>
      </c>
      <c r="K67" s="106">
        <f t="shared" si="43"/>
        <v>24637540</v>
      </c>
      <c r="L67" s="105">
        <f t="shared" si="43"/>
        <v>51507000</v>
      </c>
      <c r="M67" s="106">
        <f t="shared" si="43"/>
        <v>97440589</v>
      </c>
      <c r="N67" s="105">
        <f t="shared" si="43"/>
        <v>0</v>
      </c>
      <c r="O67" s="106">
        <f t="shared" si="43"/>
        <v>0</v>
      </c>
      <c r="P67" s="105">
        <f t="shared" si="36"/>
        <v>170538000</v>
      </c>
      <c r="Q67" s="106">
        <f t="shared" si="37"/>
        <v>191665142</v>
      </c>
      <c r="R67" s="61">
        <f t="shared" si="38"/>
        <v>-10.026726291334045</v>
      </c>
      <c r="S67" s="62">
        <f t="shared" si="39"/>
        <v>295.49642131479038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68.810826514307848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77.335472651269384</v>
      </c>
      <c r="V67" s="105">
        <f>SUM(V9:V14,V17:V23,V26:V29,V32,V35:V39,V42:V52,V55:V58,V61:V65)</f>
        <v>26590000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IF(($J69      =0),0,((($L69      -$J69      )/$J69      )*100))</f>
        <v>0</v>
      </c>
      <c r="S69" s="49">
        <f>IF(($K69      =0),0,((($M69      -$K69      )/$K69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0</v>
      </c>
      <c r="C71" s="101">
        <f>SUM(C69:C70)</f>
        <v>0</v>
      </c>
      <c r="D71" s="101"/>
      <c r="E71" s="101">
        <f>$B71      +$C71      +$D71</f>
        <v>0</v>
      </c>
      <c r="F71" s="102">
        <f t="shared" ref="F71:O71" si="44">SUM(F69:F70)</f>
        <v>0</v>
      </c>
      <c r="G71" s="103">
        <f t="shared" si="44"/>
        <v>0</v>
      </c>
      <c r="H71" s="102">
        <f t="shared" si="44"/>
        <v>0</v>
      </c>
      <c r="I71" s="103">
        <f t="shared" si="44"/>
        <v>0</v>
      </c>
      <c r="J71" s="102">
        <f t="shared" si="44"/>
        <v>0</v>
      </c>
      <c r="K71" s="103">
        <f t="shared" si="44"/>
        <v>0</v>
      </c>
      <c r="L71" s="102">
        <f t="shared" si="44"/>
        <v>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0</v>
      </c>
      <c r="Q71" s="103">
        <f>$I71      +$K71      +$M71      +$O71</f>
        <v>0</v>
      </c>
      <c r="R71" s="57">
        <f>IF(($J71      =0),0,((($L71      -$J71      )/$J71      )*100))</f>
        <v>0</v>
      </c>
      <c r="S71" s="58">
        <f>IF(($K71      =0),0,((($M71      -$K71      )/$K71      )*100))</f>
        <v>0</v>
      </c>
      <c r="T71" s="57">
        <f>IF(($E69      =0),0,(($P69      /$E69      )*100))</f>
        <v>0</v>
      </c>
      <c r="U71" s="59">
        <f>IF($E69   =0,0,($Q69   /$E69 )*100)</f>
        <v>0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0</v>
      </c>
      <c r="C72" s="104">
        <f>SUM(C69:C70)</f>
        <v>0</v>
      </c>
      <c r="D72" s="104"/>
      <c r="E72" s="104">
        <f>$B72      +$C72      +$D72</f>
        <v>0</v>
      </c>
      <c r="F72" s="105">
        <f t="shared" ref="F72:O72" si="45">SUM(F69:F70)</f>
        <v>0</v>
      </c>
      <c r="G72" s="106">
        <f t="shared" si="45"/>
        <v>0</v>
      </c>
      <c r="H72" s="105">
        <f t="shared" si="45"/>
        <v>0</v>
      </c>
      <c r="I72" s="106">
        <f t="shared" si="45"/>
        <v>0</v>
      </c>
      <c r="J72" s="105">
        <f t="shared" si="45"/>
        <v>0</v>
      </c>
      <c r="K72" s="106">
        <f t="shared" si="45"/>
        <v>0</v>
      </c>
      <c r="L72" s="105">
        <f t="shared" si="45"/>
        <v>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0</v>
      </c>
      <c r="Q72" s="106">
        <f>$I72      +$K72      +$M72      +$O72</f>
        <v>0</v>
      </c>
      <c r="R72" s="61">
        <f>IF(($J72      =0),0,((($L72      -$J72      )/$J72      )*100))</f>
        <v>0</v>
      </c>
      <c r="S72" s="62">
        <f>IF(($K72      =0),0,((($M72      -$K72      )/$K72      )*100))</f>
        <v>0</v>
      </c>
      <c r="T72" s="61">
        <f>IF(($E69      =0),0,(($P69      /$E69      )*100))</f>
        <v>0</v>
      </c>
      <c r="U72" s="65">
        <f>IF($E69   =0,0,($Q69   /$E69 )*100)</f>
        <v>0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289211000</v>
      </c>
      <c r="C73" s="104">
        <f>SUM(C9:C14,C17:C23,C26:C29,C32,C35:C39,C42:C52,C55:C58,C61:C65,C69:C70)</f>
        <v>6384000</v>
      </c>
      <c r="D73" s="104"/>
      <c r="E73" s="104">
        <f>$B73      +$C73      +$D73</f>
        <v>295595000</v>
      </c>
      <c r="F73" s="105">
        <f t="shared" ref="F73:O73" si="46">SUM(F9:F14,F17:F23,F26:F29,F32,F35:F39,F42:F52,F55:F58,F61:F65,F69:F70)</f>
        <v>295595000</v>
      </c>
      <c r="G73" s="106">
        <f t="shared" si="46"/>
        <v>247836000</v>
      </c>
      <c r="H73" s="105">
        <f t="shared" si="46"/>
        <v>61784000</v>
      </c>
      <c r="I73" s="106">
        <f t="shared" si="46"/>
        <v>69587013</v>
      </c>
      <c r="J73" s="105">
        <f t="shared" si="46"/>
        <v>57247000</v>
      </c>
      <c r="K73" s="106">
        <f t="shared" si="46"/>
        <v>24637540</v>
      </c>
      <c r="L73" s="105">
        <f t="shared" si="46"/>
        <v>51507000</v>
      </c>
      <c r="M73" s="106">
        <f t="shared" si="46"/>
        <v>97440589</v>
      </c>
      <c r="N73" s="105">
        <f t="shared" si="46"/>
        <v>0</v>
      </c>
      <c r="O73" s="106">
        <f t="shared" si="46"/>
        <v>0</v>
      </c>
      <c r="P73" s="105">
        <f>$H73      +$J73      +$L73      +$N73</f>
        <v>170538000</v>
      </c>
      <c r="Q73" s="106">
        <f>$I73      +$K73      +$M73      +$O73</f>
        <v>191665142</v>
      </c>
      <c r="R73" s="61">
        <f>IF(($J73      =0),0,((($L73      -$J73      )/$J73      )*100))</f>
        <v>-10.026726291334045</v>
      </c>
      <c r="S73" s="62">
        <f>IF(($K73      =0),0,((($M73      -$K73      )/$K73      )*100))</f>
        <v>295.49642131479038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68.810826514307848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77.335472651269384</v>
      </c>
      <c r="V73" s="105">
        <f>SUM(V9:V14,V17:V23,V26:V29,V32,V35:V39,V42:V52,V55:V58,V61:V65,V69:V70)</f>
        <v>26590000</v>
      </c>
      <c r="W73" s="106">
        <f>SUM(W9:W14,W17:W23,W26:W29,W32,W35:W39,W42:W52,W55:W58,W61:W65,W69:W70)</f>
        <v>0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4i86xnt52aDDyI6KtlBABrSuKAj1aM1S0mI2KFpK07qjj036dKBSFgjcRTv6IxOx6LaBxFJgIk33Xd9h17KRIw==" saltValue="H6vHGufrU8WEg8PtU3cYI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1720000</v>
      </c>
      <c r="C10" s="92"/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155000</v>
      </c>
      <c r="I10" s="94">
        <v>240596</v>
      </c>
      <c r="J10" s="93">
        <v>1177000</v>
      </c>
      <c r="K10" s="94">
        <v>1176982</v>
      </c>
      <c r="L10" s="93">
        <v>131000</v>
      </c>
      <c r="M10" s="94">
        <v>129871</v>
      </c>
      <c r="N10" s="93"/>
      <c r="O10" s="94"/>
      <c r="P10" s="93">
        <f t="shared" ref="P10:P15" si="1">$H10      +$J10      +$L10      +$N10</f>
        <v>1463000</v>
      </c>
      <c r="Q10" s="94">
        <f t="shared" ref="Q10:Q15" si="2">$I10      +$K10      +$M10      +$O10</f>
        <v>1547449</v>
      </c>
      <c r="R10" s="48">
        <f t="shared" ref="R10:R15" si="3">IF(($J10      =0),0,((($L10      -$J10      )/$J10      )*100))</f>
        <v>-88.870008496176723</v>
      </c>
      <c r="S10" s="49">
        <f t="shared" ref="S10:S15" si="4">IF(($K10      =0),0,((($M10      -$K10      )/$K10      )*100))</f>
        <v>-88.965761583439686</v>
      </c>
      <c r="T10" s="48">
        <f t="shared" ref="T10:T14" si="5">IF(($E10      =0),0,(($P10      /$E10      )*100))</f>
        <v>85.058139534883722</v>
      </c>
      <c r="U10" s="50">
        <f t="shared" ref="U10:U14" si="6">IF(($E10      =0),0,(($Q10      /$E10      )*100))</f>
        <v>89.967965116279075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155000</v>
      </c>
      <c r="I15" s="97">
        <f t="shared" si="7"/>
        <v>240596</v>
      </c>
      <c r="J15" s="96">
        <f t="shared" si="7"/>
        <v>1177000</v>
      </c>
      <c r="K15" s="97">
        <f t="shared" si="7"/>
        <v>1176982</v>
      </c>
      <c r="L15" s="96">
        <f t="shared" si="7"/>
        <v>131000</v>
      </c>
      <c r="M15" s="97">
        <f t="shared" si="7"/>
        <v>129871</v>
      </c>
      <c r="N15" s="96">
        <f t="shared" si="7"/>
        <v>0</v>
      </c>
      <c r="O15" s="97">
        <f t="shared" si="7"/>
        <v>0</v>
      </c>
      <c r="P15" s="96">
        <f t="shared" si="1"/>
        <v>1463000</v>
      </c>
      <c r="Q15" s="97">
        <f t="shared" si="2"/>
        <v>1547449</v>
      </c>
      <c r="R15" s="52">
        <f t="shared" si="3"/>
        <v>-88.870008496176723</v>
      </c>
      <c r="S15" s="53">
        <f t="shared" si="4"/>
        <v>-88.965761583439686</v>
      </c>
      <c r="T15" s="52">
        <f>IF((SUM($E9:$E13))=0,0,(P15/(SUM($E9:$E13))*100))</f>
        <v>85.058139534883722</v>
      </c>
      <c r="U15" s="54">
        <f>IF((SUM($E9:$E13))=0,0,(Q15/(SUM($E9:$E13))*100))</f>
        <v>89.967965116279075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8500000</v>
      </c>
      <c r="D20" s="92"/>
      <c r="E20" s="92">
        <f t="shared" si="8"/>
        <v>8500000</v>
      </c>
      <c r="F20" s="93">
        <v>8500000</v>
      </c>
      <c r="G20" s="94">
        <v>8500000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8500000</v>
      </c>
      <c r="D24" s="95"/>
      <c r="E24" s="95">
        <f t="shared" si="8"/>
        <v>8500000</v>
      </c>
      <c r="F24" s="96">
        <f t="shared" ref="F24:O24" si="15">SUM(F17:F23)</f>
        <v>8500000</v>
      </c>
      <c r="G24" s="97">
        <f t="shared" si="15"/>
        <v>8500000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3332000</v>
      </c>
      <c r="C32" s="92">
        <v>-186000</v>
      </c>
      <c r="D32" s="92"/>
      <c r="E32" s="92">
        <f>$B32      +$C32      +$D32</f>
        <v>3146000</v>
      </c>
      <c r="F32" s="93">
        <v>3146000</v>
      </c>
      <c r="G32" s="94">
        <v>3146000</v>
      </c>
      <c r="H32" s="93">
        <v>786000</v>
      </c>
      <c r="I32" s="94">
        <v>785565</v>
      </c>
      <c r="J32" s="93">
        <v>791000</v>
      </c>
      <c r="K32" s="94">
        <v>790740</v>
      </c>
      <c r="L32" s="93">
        <v>842000</v>
      </c>
      <c r="M32" s="94">
        <v>842649</v>
      </c>
      <c r="N32" s="93"/>
      <c r="O32" s="94"/>
      <c r="P32" s="93">
        <f>$H32      +$J32      +$L32      +$N32</f>
        <v>2419000</v>
      </c>
      <c r="Q32" s="94">
        <f>$I32      +$K32      +$M32      +$O32</f>
        <v>2418954</v>
      </c>
      <c r="R32" s="48">
        <f>IF(($J32      =0),0,((($L32      -$J32      )/$J32      )*100))</f>
        <v>6.4475347661188369</v>
      </c>
      <c r="S32" s="49">
        <f>IF(($K32      =0),0,((($M32      -$K32      )/$K32      )*100))</f>
        <v>6.5646103649745813</v>
      </c>
      <c r="T32" s="48">
        <f>IF(($E32      =0),0,(($P32      /$E32      )*100))</f>
        <v>76.891290527654164</v>
      </c>
      <c r="U32" s="50">
        <f>IF(($E32      =0),0,(($Q32      /$E32      )*100))</f>
        <v>76.889828353464722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3332000</v>
      </c>
      <c r="C33" s="95">
        <f>C32</f>
        <v>-186000</v>
      </c>
      <c r="D33" s="95"/>
      <c r="E33" s="95">
        <f>$B33      +$C33      +$D33</f>
        <v>3146000</v>
      </c>
      <c r="F33" s="96">
        <f t="shared" ref="F33:O33" si="17">F32</f>
        <v>3146000</v>
      </c>
      <c r="G33" s="97">
        <f t="shared" si="17"/>
        <v>3146000</v>
      </c>
      <c r="H33" s="96">
        <f t="shared" si="17"/>
        <v>786000</v>
      </c>
      <c r="I33" s="97">
        <f t="shared" si="17"/>
        <v>785565</v>
      </c>
      <c r="J33" s="96">
        <f t="shared" si="17"/>
        <v>791000</v>
      </c>
      <c r="K33" s="97">
        <f t="shared" si="17"/>
        <v>790740</v>
      </c>
      <c r="L33" s="96">
        <f t="shared" si="17"/>
        <v>842000</v>
      </c>
      <c r="M33" s="97">
        <f t="shared" si="17"/>
        <v>842649</v>
      </c>
      <c r="N33" s="96">
        <f t="shared" si="17"/>
        <v>0</v>
      </c>
      <c r="O33" s="97">
        <f t="shared" si="17"/>
        <v>0</v>
      </c>
      <c r="P33" s="96">
        <f>$H33      +$J33      +$L33      +$N33</f>
        <v>2419000</v>
      </c>
      <c r="Q33" s="97">
        <f>$I33      +$K33      +$M33      +$O33</f>
        <v>2418954</v>
      </c>
      <c r="R33" s="52">
        <f>IF(($J33      =0),0,((($L33      -$J33      )/$J33      )*100))</f>
        <v>6.4475347661188369</v>
      </c>
      <c r="S33" s="53">
        <f>IF(($K33      =0),0,((($M33      -$K33      )/$K33      )*100))</f>
        <v>6.5646103649745813</v>
      </c>
      <c r="T33" s="52">
        <f>IF($E33   =0,0,($P33   /$E33   )*100)</f>
        <v>76.891290527654164</v>
      </c>
      <c r="U33" s="54">
        <f>IF($E33   =0,0,($Q33   /$E33   )*100)</f>
        <v>76.889828353464722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3500000</v>
      </c>
      <c r="C35" s="92"/>
      <c r="D35" s="92"/>
      <c r="E35" s="92">
        <f t="shared" ref="E35:E40" si="18">$B35      +$C35      +$D35</f>
        <v>3500000</v>
      </c>
      <c r="F35" s="93">
        <v>3500000</v>
      </c>
      <c r="G35" s="94">
        <v>3500000</v>
      </c>
      <c r="H35" s="93"/>
      <c r="I35" s="94">
        <v>864005</v>
      </c>
      <c r="J35" s="93">
        <v>1804000</v>
      </c>
      <c r="K35" s="94">
        <v>940433</v>
      </c>
      <c r="L35" s="93"/>
      <c r="M35" s="94"/>
      <c r="N35" s="93"/>
      <c r="O35" s="94"/>
      <c r="P35" s="93">
        <f t="shared" ref="P35:P40" si="19">$H35      +$J35      +$L35      +$N35</f>
        <v>1804000</v>
      </c>
      <c r="Q35" s="94">
        <f t="shared" ref="Q35:Q40" si="20">$I35      +$K35      +$M35      +$O35</f>
        <v>1804438</v>
      </c>
      <c r="R35" s="48">
        <f t="shared" ref="R35:R40" si="21">IF(($J35      =0),0,((($L35      -$J35      )/$J35      )*100))</f>
        <v>-100</v>
      </c>
      <c r="S35" s="49">
        <f t="shared" ref="S35:S40" si="22">IF(($K35      =0),0,((($M35      -$K35      )/$K35      )*100))</f>
        <v>-100</v>
      </c>
      <c r="T35" s="48">
        <f t="shared" ref="T35:T39" si="23">IF(($E35      =0),0,(($P35      /$E35      )*100))</f>
        <v>51.542857142857144</v>
      </c>
      <c r="U35" s="50">
        <f t="shared" ref="U35:U39" si="24">IF(($E35      =0),0,(($Q35      /$E35      )*100))</f>
        <v>51.555371428571426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44019000</v>
      </c>
      <c r="C36" s="92">
        <v>-35653000</v>
      </c>
      <c r="D36" s="92"/>
      <c r="E36" s="92">
        <f t="shared" si="18"/>
        <v>8366000</v>
      </c>
      <c r="F36" s="93">
        <v>8366000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47519000</v>
      </c>
      <c r="C40" s="95">
        <f>SUM(C35:C39)</f>
        <v>-35653000</v>
      </c>
      <c r="D40" s="95"/>
      <c r="E40" s="95">
        <f t="shared" si="18"/>
        <v>11866000</v>
      </c>
      <c r="F40" s="96">
        <f t="shared" ref="F40:O40" si="25">SUM(F35:F39)</f>
        <v>11866000</v>
      </c>
      <c r="G40" s="97">
        <f t="shared" si="25"/>
        <v>3500000</v>
      </c>
      <c r="H40" s="96">
        <f t="shared" si="25"/>
        <v>0</v>
      </c>
      <c r="I40" s="97">
        <f t="shared" si="25"/>
        <v>864005</v>
      </c>
      <c r="J40" s="96">
        <f t="shared" si="25"/>
        <v>1804000</v>
      </c>
      <c r="K40" s="97">
        <f t="shared" si="25"/>
        <v>940433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1804000</v>
      </c>
      <c r="Q40" s="97">
        <f t="shared" si="20"/>
        <v>1804438</v>
      </c>
      <c r="R40" s="52">
        <f t="shared" si="21"/>
        <v>-100</v>
      </c>
      <c r="S40" s="53">
        <f t="shared" si="22"/>
        <v>-100</v>
      </c>
      <c r="T40" s="52">
        <f>IF((+$E35+$E38) =0,0,(P40   /(+$E35+$E38) )*100)</f>
        <v>51.542857142857144</v>
      </c>
      <c r="U40" s="54">
        <f>IF((+$E35+$E38) =0,0,(Q40   /(+$E35+$E38) )*100)</f>
        <v>51.555371428571426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52571000</v>
      </c>
      <c r="C67" s="104">
        <f>SUM(C9:C14,C17:C23,C26:C29,C32,C35:C39,C42:C52,C55:C58,C61:C65)</f>
        <v>-27339000</v>
      </c>
      <c r="D67" s="104"/>
      <c r="E67" s="104">
        <f t="shared" si="35"/>
        <v>25232000</v>
      </c>
      <c r="F67" s="105">
        <f t="shared" ref="F67:O67" si="43">SUM(F9:F14,F17:F23,F26:F29,F32,F35:F39,F42:F52,F55:F58,F61:F65)</f>
        <v>25232000</v>
      </c>
      <c r="G67" s="106">
        <f t="shared" si="43"/>
        <v>16866000</v>
      </c>
      <c r="H67" s="105">
        <f t="shared" si="43"/>
        <v>941000</v>
      </c>
      <c r="I67" s="106">
        <f t="shared" si="43"/>
        <v>1890166</v>
      </c>
      <c r="J67" s="105">
        <f t="shared" si="43"/>
        <v>3772000</v>
      </c>
      <c r="K67" s="106">
        <f t="shared" si="43"/>
        <v>2908155</v>
      </c>
      <c r="L67" s="105">
        <f t="shared" si="43"/>
        <v>973000</v>
      </c>
      <c r="M67" s="106">
        <f t="shared" si="43"/>
        <v>972520</v>
      </c>
      <c r="N67" s="105">
        <f t="shared" si="43"/>
        <v>0</v>
      </c>
      <c r="O67" s="106">
        <f t="shared" si="43"/>
        <v>0</v>
      </c>
      <c r="P67" s="105">
        <f t="shared" si="36"/>
        <v>5686000</v>
      </c>
      <c r="Q67" s="106">
        <f t="shared" si="37"/>
        <v>5770841</v>
      </c>
      <c r="R67" s="61">
        <f t="shared" si="38"/>
        <v>-74.204665959703078</v>
      </c>
      <c r="S67" s="62">
        <f t="shared" si="39"/>
        <v>-66.558866360286856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33.712794972133288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34.215824736155582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62775000</v>
      </c>
      <c r="C69" s="92">
        <v>-4199000</v>
      </c>
      <c r="D69" s="92"/>
      <c r="E69" s="92">
        <f>$B69      +$C69      +$D69</f>
        <v>58576000</v>
      </c>
      <c r="F69" s="93">
        <v>58576000</v>
      </c>
      <c r="G69" s="94">
        <v>58576000</v>
      </c>
      <c r="H69" s="93">
        <v>6432000</v>
      </c>
      <c r="I69" s="94">
        <v>5930087</v>
      </c>
      <c r="J69" s="93">
        <v>32026000</v>
      </c>
      <c r="K69" s="94">
        <v>30761443</v>
      </c>
      <c r="L69" s="93">
        <v>6177000</v>
      </c>
      <c r="M69" s="94">
        <v>12434182</v>
      </c>
      <c r="N69" s="93"/>
      <c r="O69" s="94"/>
      <c r="P69" s="93">
        <f>$H69      +$J69      +$L69      +$N69</f>
        <v>44635000</v>
      </c>
      <c r="Q69" s="94">
        <f>$I69      +$K69      +$M69      +$O69</f>
        <v>49125712</v>
      </c>
      <c r="R69" s="48">
        <f>IF(($J69      =0),0,((($L69      -$J69      )/$J69      )*100))</f>
        <v>-80.712546056329231</v>
      </c>
      <c r="S69" s="49">
        <f>IF(($K69      =0),0,((($M69      -$K69      )/$K69      )*100))</f>
        <v>-59.578677762288336</v>
      </c>
      <c r="T69" s="48">
        <f>IF(($E69      =0),0,(($P69      /$E69      )*100))</f>
        <v>76.200150232176995</v>
      </c>
      <c r="U69" s="50">
        <f>IF(($E69      =0),0,(($Q69      /$E69      )*100))</f>
        <v>83.86662114176454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62775000</v>
      </c>
      <c r="C71" s="101">
        <f>SUM(C69:C70)</f>
        <v>-4199000</v>
      </c>
      <c r="D71" s="101"/>
      <c r="E71" s="101">
        <f>$B71      +$C71      +$D71</f>
        <v>58576000</v>
      </c>
      <c r="F71" s="102">
        <f t="shared" ref="F71:O71" si="44">SUM(F69:F70)</f>
        <v>58576000</v>
      </c>
      <c r="G71" s="103">
        <f t="shared" si="44"/>
        <v>58576000</v>
      </c>
      <c r="H71" s="102">
        <f t="shared" si="44"/>
        <v>6432000</v>
      </c>
      <c r="I71" s="103">
        <f t="shared" si="44"/>
        <v>5930087</v>
      </c>
      <c r="J71" s="102">
        <f t="shared" si="44"/>
        <v>32026000</v>
      </c>
      <c r="K71" s="103">
        <f t="shared" si="44"/>
        <v>30761443</v>
      </c>
      <c r="L71" s="102">
        <f t="shared" si="44"/>
        <v>6177000</v>
      </c>
      <c r="M71" s="103">
        <f t="shared" si="44"/>
        <v>12434182</v>
      </c>
      <c r="N71" s="102">
        <f t="shared" si="44"/>
        <v>0</v>
      </c>
      <c r="O71" s="103">
        <f t="shared" si="44"/>
        <v>0</v>
      </c>
      <c r="P71" s="102">
        <f>$H71      +$J71      +$L71      +$N71</f>
        <v>44635000</v>
      </c>
      <c r="Q71" s="103">
        <f>$I71      +$K71      +$M71      +$O71</f>
        <v>49125712</v>
      </c>
      <c r="R71" s="57">
        <f>IF(($J71      =0),0,((($L71      -$J71      )/$J71      )*100))</f>
        <v>-80.712546056329231</v>
      </c>
      <c r="S71" s="58">
        <f>IF(($K71      =0),0,((($M71      -$K71      )/$K71      )*100))</f>
        <v>-59.578677762288336</v>
      </c>
      <c r="T71" s="57">
        <f>IF(($E69      =0),0,(($P69      /$E69      )*100))</f>
        <v>76.200150232176995</v>
      </c>
      <c r="U71" s="59">
        <f>IF($E69   =0,0,($Q69   /$E69 )*100)</f>
        <v>83.86662114176454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62775000</v>
      </c>
      <c r="C72" s="104">
        <f>SUM(C69:C70)</f>
        <v>-4199000</v>
      </c>
      <c r="D72" s="104"/>
      <c r="E72" s="104">
        <f>$B72      +$C72      +$D72</f>
        <v>58576000</v>
      </c>
      <c r="F72" s="105">
        <f t="shared" ref="F72:O72" si="45">SUM(F69:F70)</f>
        <v>58576000</v>
      </c>
      <c r="G72" s="106">
        <f t="shared" si="45"/>
        <v>58576000</v>
      </c>
      <c r="H72" s="105">
        <f t="shared" si="45"/>
        <v>6432000</v>
      </c>
      <c r="I72" s="106">
        <f t="shared" si="45"/>
        <v>5930087</v>
      </c>
      <c r="J72" s="105">
        <f t="shared" si="45"/>
        <v>32026000</v>
      </c>
      <c r="K72" s="106">
        <f t="shared" si="45"/>
        <v>30761443</v>
      </c>
      <c r="L72" s="105">
        <f t="shared" si="45"/>
        <v>6177000</v>
      </c>
      <c r="M72" s="106">
        <f t="shared" si="45"/>
        <v>12434182</v>
      </c>
      <c r="N72" s="105">
        <f t="shared" si="45"/>
        <v>0</v>
      </c>
      <c r="O72" s="106">
        <f t="shared" si="45"/>
        <v>0</v>
      </c>
      <c r="P72" s="105">
        <f>$H72      +$J72      +$L72      +$N72</f>
        <v>44635000</v>
      </c>
      <c r="Q72" s="106">
        <f>$I72      +$K72      +$M72      +$O72</f>
        <v>49125712</v>
      </c>
      <c r="R72" s="61">
        <f>IF(($J72      =0),0,((($L72      -$J72      )/$J72      )*100))</f>
        <v>-80.712546056329231</v>
      </c>
      <c r="S72" s="62">
        <f>IF(($K72      =0),0,((($M72      -$K72      )/$K72      )*100))</f>
        <v>-59.578677762288336</v>
      </c>
      <c r="T72" s="61">
        <f>IF(($E69      =0),0,(($P69      /$E69      )*100))</f>
        <v>76.200150232176995</v>
      </c>
      <c r="U72" s="65">
        <f>IF($E69   =0,0,($Q69   /$E69 )*100)</f>
        <v>83.86662114176454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115346000</v>
      </c>
      <c r="C73" s="104">
        <f>SUM(C9:C14,C17:C23,C26:C29,C32,C35:C39,C42:C52,C55:C58,C61:C65,C69:C70)</f>
        <v>-31538000</v>
      </c>
      <c r="D73" s="104"/>
      <c r="E73" s="104">
        <f>$B73      +$C73      +$D73</f>
        <v>83808000</v>
      </c>
      <c r="F73" s="105">
        <f t="shared" ref="F73:O73" si="46">SUM(F9:F14,F17:F23,F26:F29,F32,F35:F39,F42:F52,F55:F58,F61:F65,F69:F70)</f>
        <v>83808000</v>
      </c>
      <c r="G73" s="106">
        <f t="shared" si="46"/>
        <v>75442000</v>
      </c>
      <c r="H73" s="105">
        <f t="shared" si="46"/>
        <v>7373000</v>
      </c>
      <c r="I73" s="106">
        <f t="shared" si="46"/>
        <v>7820253</v>
      </c>
      <c r="J73" s="105">
        <f t="shared" si="46"/>
        <v>35798000</v>
      </c>
      <c r="K73" s="106">
        <f t="shared" si="46"/>
        <v>33669598</v>
      </c>
      <c r="L73" s="105">
        <f t="shared" si="46"/>
        <v>7150000</v>
      </c>
      <c r="M73" s="106">
        <f t="shared" si="46"/>
        <v>13406702</v>
      </c>
      <c r="N73" s="105">
        <f t="shared" si="46"/>
        <v>0</v>
      </c>
      <c r="O73" s="106">
        <f t="shared" si="46"/>
        <v>0</v>
      </c>
      <c r="P73" s="105">
        <f>$H73      +$J73      +$L73      +$N73</f>
        <v>50321000</v>
      </c>
      <c r="Q73" s="106">
        <f>$I73      +$K73      +$M73      +$O73</f>
        <v>54896553</v>
      </c>
      <c r="R73" s="61">
        <f>IF(($J73      =0),0,((($L73      -$J73      )/$J73      )*100))</f>
        <v>-80.026817140622384</v>
      </c>
      <c r="S73" s="62">
        <f>IF(($K73      =0),0,((($M73      -$K73      )/$K73      )*100))</f>
        <v>-60.181579833534094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66.701572068608996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72.766566368866151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I56lnbQkje9U1pA0NTSZNST6kgVi/SiGe/BE0mtpizf4rA3pIrXgUrK2W//6RdQ+6OBl1gh1cTipd5c/rILQJQ==" saltValue="q1ygnUA8RercnYJwqyiW6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2850000</v>
      </c>
      <c r="C10" s="92"/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>
        <v>1711000</v>
      </c>
      <c r="I10" s="94">
        <v>1710927</v>
      </c>
      <c r="J10" s="93">
        <v>704000</v>
      </c>
      <c r="K10" s="94">
        <v>737054</v>
      </c>
      <c r="L10" s="93">
        <v>340000</v>
      </c>
      <c r="M10" s="94">
        <v>339660</v>
      </c>
      <c r="N10" s="93"/>
      <c r="O10" s="94"/>
      <c r="P10" s="93">
        <f t="shared" ref="P10:P15" si="1">$H10      +$J10      +$L10      +$N10</f>
        <v>2755000</v>
      </c>
      <c r="Q10" s="94">
        <f t="shared" ref="Q10:Q15" si="2">$I10      +$K10      +$M10      +$O10</f>
        <v>2787641</v>
      </c>
      <c r="R10" s="48">
        <f t="shared" ref="R10:R15" si="3">IF(($J10      =0),0,((($L10      -$J10      )/$J10      )*100))</f>
        <v>-51.70454545454546</v>
      </c>
      <c r="S10" s="49">
        <f t="shared" ref="S10:S15" si="4">IF(($K10      =0),0,((($M10      -$K10      )/$K10      )*100))</f>
        <v>-53.916538001286199</v>
      </c>
      <c r="T10" s="48">
        <f t="shared" ref="T10:T14" si="5">IF(($E10      =0),0,(($P10      /$E10      )*100))</f>
        <v>96.666666666666671</v>
      </c>
      <c r="U10" s="50">
        <f t="shared" ref="U10:U14" si="6">IF(($E10      =0),0,(($Q10      /$E10      )*100))</f>
        <v>97.8119649122807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1711000</v>
      </c>
      <c r="I15" s="97">
        <f t="shared" si="7"/>
        <v>1710927</v>
      </c>
      <c r="J15" s="96">
        <f t="shared" si="7"/>
        <v>704000</v>
      </c>
      <c r="K15" s="97">
        <f t="shared" si="7"/>
        <v>737054</v>
      </c>
      <c r="L15" s="96">
        <f t="shared" si="7"/>
        <v>340000</v>
      </c>
      <c r="M15" s="97">
        <f t="shared" si="7"/>
        <v>339660</v>
      </c>
      <c r="N15" s="96">
        <f t="shared" si="7"/>
        <v>0</v>
      </c>
      <c r="O15" s="97">
        <f t="shared" si="7"/>
        <v>0</v>
      </c>
      <c r="P15" s="96">
        <f t="shared" si="1"/>
        <v>2755000</v>
      </c>
      <c r="Q15" s="97">
        <f t="shared" si="2"/>
        <v>2787641</v>
      </c>
      <c r="R15" s="52">
        <f t="shared" si="3"/>
        <v>-51.70454545454546</v>
      </c>
      <c r="S15" s="53">
        <f t="shared" si="4"/>
        <v>-53.916538001286199</v>
      </c>
      <c r="T15" s="52">
        <f>IF((SUM($E9:$E13))=0,0,(P15/(SUM($E9:$E13))*100))</f>
        <v>96.666666666666671</v>
      </c>
      <c r="U15" s="54">
        <f>IF((SUM($E9:$E13))=0,0,(Q15/(SUM($E9:$E13))*100))</f>
        <v>97.8119649122807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2216000</v>
      </c>
      <c r="C32" s="92">
        <v>-124000</v>
      </c>
      <c r="D32" s="92"/>
      <c r="E32" s="92">
        <f>$B32      +$C32      +$D32</f>
        <v>2092000</v>
      </c>
      <c r="F32" s="93">
        <v>2092000</v>
      </c>
      <c r="G32" s="94">
        <v>2092000</v>
      </c>
      <c r="H32" s="93">
        <v>1050000</v>
      </c>
      <c r="I32" s="94">
        <v>947292</v>
      </c>
      <c r="J32" s="93">
        <v>501000</v>
      </c>
      <c r="K32" s="94">
        <v>901247</v>
      </c>
      <c r="L32" s="93">
        <v>10000</v>
      </c>
      <c r="M32" s="94">
        <v>243461</v>
      </c>
      <c r="N32" s="93"/>
      <c r="O32" s="94"/>
      <c r="P32" s="93">
        <f>$H32      +$J32      +$L32      +$N32</f>
        <v>1561000</v>
      </c>
      <c r="Q32" s="94">
        <f>$I32      +$K32      +$M32      +$O32</f>
        <v>2092000</v>
      </c>
      <c r="R32" s="48">
        <f>IF(($J32      =0),0,((($L32      -$J32      )/$J32      )*100))</f>
        <v>-98.003992015968066</v>
      </c>
      <c r="S32" s="49">
        <f>IF(($K32      =0),0,((($M32      -$K32      )/$K32      )*100))</f>
        <v>-72.986206888899503</v>
      </c>
      <c r="T32" s="48">
        <f>IF(($E32      =0),0,(($P32      /$E32      )*100))</f>
        <v>74.617590822179736</v>
      </c>
      <c r="U32" s="50">
        <f>IF(($E32      =0),0,(($Q32      /$E32      )*100))</f>
        <v>100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2216000</v>
      </c>
      <c r="C33" s="95">
        <f>C32</f>
        <v>-124000</v>
      </c>
      <c r="D33" s="95"/>
      <c r="E33" s="95">
        <f>$B33      +$C33      +$D33</f>
        <v>2092000</v>
      </c>
      <c r="F33" s="96">
        <f t="shared" ref="F33:O33" si="17">F32</f>
        <v>2092000</v>
      </c>
      <c r="G33" s="97">
        <f t="shared" si="17"/>
        <v>2092000</v>
      </c>
      <c r="H33" s="96">
        <f t="shared" si="17"/>
        <v>1050000</v>
      </c>
      <c r="I33" s="97">
        <f t="shared" si="17"/>
        <v>947292</v>
      </c>
      <c r="J33" s="96">
        <f t="shared" si="17"/>
        <v>501000</v>
      </c>
      <c r="K33" s="97">
        <f t="shared" si="17"/>
        <v>901247</v>
      </c>
      <c r="L33" s="96">
        <f t="shared" si="17"/>
        <v>10000</v>
      </c>
      <c r="M33" s="97">
        <f t="shared" si="17"/>
        <v>243461</v>
      </c>
      <c r="N33" s="96">
        <f t="shared" si="17"/>
        <v>0</v>
      </c>
      <c r="O33" s="97">
        <f t="shared" si="17"/>
        <v>0</v>
      </c>
      <c r="P33" s="96">
        <f>$H33      +$J33      +$L33      +$N33</f>
        <v>1561000</v>
      </c>
      <c r="Q33" s="97">
        <f>$I33      +$K33      +$M33      +$O33</f>
        <v>2092000</v>
      </c>
      <c r="R33" s="52">
        <f>IF(($J33      =0),0,((($L33      -$J33      )/$J33      )*100))</f>
        <v>-98.003992015968066</v>
      </c>
      <c r="S33" s="53">
        <f>IF(($K33      =0),0,((($M33      -$K33      )/$K33      )*100))</f>
        <v>-72.986206888899503</v>
      </c>
      <c r="T33" s="52">
        <f>IF($E33   =0,0,($P33   /$E33   )*100)</f>
        <v>74.617590822179736</v>
      </c>
      <c r="U33" s="54">
        <f>IF($E33   =0,0,($Q33   /$E33   )*100)</f>
        <v>100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13700000</v>
      </c>
      <c r="C35" s="92">
        <v>-700000</v>
      </c>
      <c r="D35" s="92"/>
      <c r="E35" s="92">
        <f t="shared" ref="E35:E40" si="18">$B35      +$C35      +$D35</f>
        <v>13000000</v>
      </c>
      <c r="F35" s="93">
        <v>13000000</v>
      </c>
      <c r="G35" s="94">
        <v>13000000</v>
      </c>
      <c r="H35" s="93">
        <v>331000</v>
      </c>
      <c r="I35" s="94">
        <v>3591320</v>
      </c>
      <c r="J35" s="93">
        <v>3751000</v>
      </c>
      <c r="K35" s="94">
        <v>4834160</v>
      </c>
      <c r="L35" s="93">
        <v>856000</v>
      </c>
      <c r="M35" s="94">
        <v>818041</v>
      </c>
      <c r="N35" s="93"/>
      <c r="O35" s="94"/>
      <c r="P35" s="93">
        <f t="shared" ref="P35:P40" si="19">$H35      +$J35      +$L35      +$N35</f>
        <v>4938000</v>
      </c>
      <c r="Q35" s="94">
        <f t="shared" ref="Q35:Q40" si="20">$I35      +$K35      +$M35      +$O35</f>
        <v>9243521</v>
      </c>
      <c r="R35" s="48">
        <f t="shared" ref="R35:R40" si="21">IF(($J35      =0),0,((($L35      -$J35      )/$J35      )*100))</f>
        <v>-77.179418821647559</v>
      </c>
      <c r="S35" s="49">
        <f t="shared" ref="S35:S40" si="22">IF(($K35      =0),0,((($M35      -$K35      )/$K35      )*100))</f>
        <v>-83.077908054346565</v>
      </c>
      <c r="T35" s="48">
        <f t="shared" ref="T35:T39" si="23">IF(($E35      =0),0,(($P35      /$E35      )*100))</f>
        <v>37.984615384615381</v>
      </c>
      <c r="U35" s="50">
        <f t="shared" ref="U35:U39" si="24">IF(($E35      =0),0,(($Q35      /$E35      )*100))</f>
        <v>71.10400769230769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3882000</v>
      </c>
      <c r="C36" s="92">
        <v>-1993000</v>
      </c>
      <c r="D36" s="92"/>
      <c r="E36" s="92">
        <f t="shared" si="18"/>
        <v>1889000</v>
      </c>
      <c r="F36" s="93">
        <v>1889000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17582000</v>
      </c>
      <c r="C40" s="95">
        <f>SUM(C35:C39)</f>
        <v>-2693000</v>
      </c>
      <c r="D40" s="95"/>
      <c r="E40" s="95">
        <f t="shared" si="18"/>
        <v>14889000</v>
      </c>
      <c r="F40" s="96">
        <f t="shared" ref="F40:O40" si="25">SUM(F35:F39)</f>
        <v>14889000</v>
      </c>
      <c r="G40" s="97">
        <f t="shared" si="25"/>
        <v>13000000</v>
      </c>
      <c r="H40" s="96">
        <f t="shared" si="25"/>
        <v>331000</v>
      </c>
      <c r="I40" s="97">
        <f t="shared" si="25"/>
        <v>3591320</v>
      </c>
      <c r="J40" s="96">
        <f t="shared" si="25"/>
        <v>3751000</v>
      </c>
      <c r="K40" s="97">
        <f t="shared" si="25"/>
        <v>4834160</v>
      </c>
      <c r="L40" s="96">
        <f t="shared" si="25"/>
        <v>856000</v>
      </c>
      <c r="M40" s="97">
        <f t="shared" si="25"/>
        <v>818041</v>
      </c>
      <c r="N40" s="96">
        <f t="shared" si="25"/>
        <v>0</v>
      </c>
      <c r="O40" s="97">
        <f t="shared" si="25"/>
        <v>0</v>
      </c>
      <c r="P40" s="96">
        <f t="shared" si="19"/>
        <v>4938000</v>
      </c>
      <c r="Q40" s="97">
        <f t="shared" si="20"/>
        <v>9243521</v>
      </c>
      <c r="R40" s="52">
        <f t="shared" si="21"/>
        <v>-77.179418821647559</v>
      </c>
      <c r="S40" s="53">
        <f t="shared" si="22"/>
        <v>-83.077908054346565</v>
      </c>
      <c r="T40" s="52">
        <f>IF((+$E35+$E38) =0,0,(P40   /(+$E35+$E38) )*100)</f>
        <v>37.984615384615381</v>
      </c>
      <c r="U40" s="54">
        <f>IF((+$E35+$E38) =0,0,(Q40   /(+$E35+$E38) )*100)</f>
        <v>71.10400769230769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22648000</v>
      </c>
      <c r="C67" s="104">
        <f>SUM(C9:C14,C17:C23,C26:C29,C32,C35:C39,C42:C52,C55:C58,C61:C65)</f>
        <v>-2817000</v>
      </c>
      <c r="D67" s="104"/>
      <c r="E67" s="104">
        <f t="shared" si="35"/>
        <v>19831000</v>
      </c>
      <c r="F67" s="105">
        <f t="shared" ref="F67:O67" si="43">SUM(F9:F14,F17:F23,F26:F29,F32,F35:F39,F42:F52,F55:F58,F61:F65)</f>
        <v>19831000</v>
      </c>
      <c r="G67" s="106">
        <f t="shared" si="43"/>
        <v>17942000</v>
      </c>
      <c r="H67" s="105">
        <f t="shared" si="43"/>
        <v>3092000</v>
      </c>
      <c r="I67" s="106">
        <f t="shared" si="43"/>
        <v>6249539</v>
      </c>
      <c r="J67" s="105">
        <f t="shared" si="43"/>
        <v>4956000</v>
      </c>
      <c r="K67" s="106">
        <f t="shared" si="43"/>
        <v>6472461</v>
      </c>
      <c r="L67" s="105">
        <f t="shared" si="43"/>
        <v>1206000</v>
      </c>
      <c r="M67" s="106">
        <f t="shared" si="43"/>
        <v>1401162</v>
      </c>
      <c r="N67" s="105">
        <f t="shared" si="43"/>
        <v>0</v>
      </c>
      <c r="O67" s="106">
        <f t="shared" si="43"/>
        <v>0</v>
      </c>
      <c r="P67" s="105">
        <f t="shared" si="36"/>
        <v>9254000</v>
      </c>
      <c r="Q67" s="106">
        <f t="shared" si="37"/>
        <v>14123162</v>
      </c>
      <c r="R67" s="61">
        <f t="shared" si="38"/>
        <v>-75.665859564164649</v>
      </c>
      <c r="S67" s="62">
        <f t="shared" si="39"/>
        <v>-78.351943719707222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51.577304648311227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78.715650429160632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20758000</v>
      </c>
      <c r="C69" s="92">
        <v>-1388000</v>
      </c>
      <c r="D69" s="92"/>
      <c r="E69" s="92">
        <f>$B69      +$C69      +$D69</f>
        <v>19370000</v>
      </c>
      <c r="F69" s="93">
        <v>19370000</v>
      </c>
      <c r="G69" s="94">
        <v>19370000</v>
      </c>
      <c r="H69" s="93"/>
      <c r="I69" s="94">
        <v>6328699</v>
      </c>
      <c r="J69" s="93">
        <v>12416000</v>
      </c>
      <c r="K69" s="94">
        <v>7383525</v>
      </c>
      <c r="L69" s="93">
        <v>2667000</v>
      </c>
      <c r="M69" s="94">
        <v>2189040</v>
      </c>
      <c r="N69" s="93"/>
      <c r="O69" s="94"/>
      <c r="P69" s="93">
        <f>$H69      +$J69      +$L69      +$N69</f>
        <v>15083000</v>
      </c>
      <c r="Q69" s="94">
        <f>$I69      +$K69      +$M69      +$O69</f>
        <v>15901264</v>
      </c>
      <c r="R69" s="48">
        <f>IF(($J69      =0),0,((($L69      -$J69      )/$J69      )*100))</f>
        <v>-78.519652061855666</v>
      </c>
      <c r="S69" s="49">
        <f>IF(($K69      =0),0,((($M69      -$K69      )/$K69      )*100))</f>
        <v>-70.352372342478702</v>
      </c>
      <c r="T69" s="48">
        <f>IF(($E69      =0),0,(($P69      /$E69      )*100))</f>
        <v>77.867836861125454</v>
      </c>
      <c r="U69" s="50">
        <f>IF(($E69      =0),0,(($Q69      /$E69      )*100))</f>
        <v>82.092225090345892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20758000</v>
      </c>
      <c r="C71" s="101">
        <f>SUM(C69:C70)</f>
        <v>-1388000</v>
      </c>
      <c r="D71" s="101"/>
      <c r="E71" s="101">
        <f>$B71      +$C71      +$D71</f>
        <v>19370000</v>
      </c>
      <c r="F71" s="102">
        <f t="shared" ref="F71:O71" si="44">SUM(F69:F70)</f>
        <v>19370000</v>
      </c>
      <c r="G71" s="103">
        <f t="shared" si="44"/>
        <v>19370000</v>
      </c>
      <c r="H71" s="102">
        <f t="shared" si="44"/>
        <v>0</v>
      </c>
      <c r="I71" s="103">
        <f t="shared" si="44"/>
        <v>6328699</v>
      </c>
      <c r="J71" s="102">
        <f t="shared" si="44"/>
        <v>12416000</v>
      </c>
      <c r="K71" s="103">
        <f t="shared" si="44"/>
        <v>7383525</v>
      </c>
      <c r="L71" s="102">
        <f t="shared" si="44"/>
        <v>2667000</v>
      </c>
      <c r="M71" s="103">
        <f t="shared" si="44"/>
        <v>2189040</v>
      </c>
      <c r="N71" s="102">
        <f t="shared" si="44"/>
        <v>0</v>
      </c>
      <c r="O71" s="103">
        <f t="shared" si="44"/>
        <v>0</v>
      </c>
      <c r="P71" s="102">
        <f>$H71      +$J71      +$L71      +$N71</f>
        <v>15083000</v>
      </c>
      <c r="Q71" s="103">
        <f>$I71      +$K71      +$M71      +$O71</f>
        <v>15901264</v>
      </c>
      <c r="R71" s="57">
        <f>IF(($J71      =0),0,((($L71      -$J71      )/$J71      )*100))</f>
        <v>-78.519652061855666</v>
      </c>
      <c r="S71" s="58">
        <f>IF(($K71      =0),0,((($M71      -$K71      )/$K71      )*100))</f>
        <v>-70.352372342478702</v>
      </c>
      <c r="T71" s="57">
        <f>IF(($E69      =0),0,(($P69      /$E69      )*100))</f>
        <v>77.867836861125454</v>
      </c>
      <c r="U71" s="59">
        <f>IF($E69   =0,0,($Q69   /$E69 )*100)</f>
        <v>82.092225090345892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20758000</v>
      </c>
      <c r="C72" s="104">
        <f>SUM(C69:C70)</f>
        <v>-1388000</v>
      </c>
      <c r="D72" s="104"/>
      <c r="E72" s="104">
        <f>$B72      +$C72      +$D72</f>
        <v>19370000</v>
      </c>
      <c r="F72" s="105">
        <f t="shared" ref="F72:O72" si="45">SUM(F69:F70)</f>
        <v>19370000</v>
      </c>
      <c r="G72" s="106">
        <f t="shared" si="45"/>
        <v>19370000</v>
      </c>
      <c r="H72" s="105">
        <f t="shared" si="45"/>
        <v>0</v>
      </c>
      <c r="I72" s="106">
        <f t="shared" si="45"/>
        <v>6328699</v>
      </c>
      <c r="J72" s="105">
        <f t="shared" si="45"/>
        <v>12416000</v>
      </c>
      <c r="K72" s="106">
        <f t="shared" si="45"/>
        <v>7383525</v>
      </c>
      <c r="L72" s="105">
        <f t="shared" si="45"/>
        <v>2667000</v>
      </c>
      <c r="M72" s="106">
        <f t="shared" si="45"/>
        <v>2189040</v>
      </c>
      <c r="N72" s="105">
        <f t="shared" si="45"/>
        <v>0</v>
      </c>
      <c r="O72" s="106">
        <f t="shared" si="45"/>
        <v>0</v>
      </c>
      <c r="P72" s="105">
        <f>$H72      +$J72      +$L72      +$N72</f>
        <v>15083000</v>
      </c>
      <c r="Q72" s="106">
        <f>$I72      +$K72      +$M72      +$O72</f>
        <v>15901264</v>
      </c>
      <c r="R72" s="61">
        <f>IF(($J72      =0),0,((($L72      -$J72      )/$J72      )*100))</f>
        <v>-78.519652061855666</v>
      </c>
      <c r="S72" s="62">
        <f>IF(($K72      =0),0,((($M72      -$K72      )/$K72      )*100))</f>
        <v>-70.352372342478702</v>
      </c>
      <c r="T72" s="61">
        <f>IF(($E69      =0),0,(($P69      /$E69      )*100))</f>
        <v>77.867836861125454</v>
      </c>
      <c r="U72" s="65">
        <f>IF($E69   =0,0,($Q69   /$E69 )*100)</f>
        <v>82.092225090345892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43406000</v>
      </c>
      <c r="C73" s="104">
        <f>SUM(C9:C14,C17:C23,C26:C29,C32,C35:C39,C42:C52,C55:C58,C61:C65,C69:C70)</f>
        <v>-4205000</v>
      </c>
      <c r="D73" s="104"/>
      <c r="E73" s="104">
        <f>$B73      +$C73      +$D73</f>
        <v>39201000</v>
      </c>
      <c r="F73" s="105">
        <f t="shared" ref="F73:O73" si="46">SUM(F9:F14,F17:F23,F26:F29,F32,F35:F39,F42:F52,F55:F58,F61:F65,F69:F70)</f>
        <v>39201000</v>
      </c>
      <c r="G73" s="106">
        <f t="shared" si="46"/>
        <v>37312000</v>
      </c>
      <c r="H73" s="105">
        <f t="shared" si="46"/>
        <v>3092000</v>
      </c>
      <c r="I73" s="106">
        <f t="shared" si="46"/>
        <v>12578238</v>
      </c>
      <c r="J73" s="105">
        <f t="shared" si="46"/>
        <v>17372000</v>
      </c>
      <c r="K73" s="106">
        <f t="shared" si="46"/>
        <v>13855986</v>
      </c>
      <c r="L73" s="105">
        <f t="shared" si="46"/>
        <v>3873000</v>
      </c>
      <c r="M73" s="106">
        <f t="shared" si="46"/>
        <v>3590202</v>
      </c>
      <c r="N73" s="105">
        <f t="shared" si="46"/>
        <v>0</v>
      </c>
      <c r="O73" s="106">
        <f t="shared" si="46"/>
        <v>0</v>
      </c>
      <c r="P73" s="105">
        <f>$H73      +$J73      +$L73      +$N73</f>
        <v>24337000</v>
      </c>
      <c r="Q73" s="106">
        <f>$I73      +$K73      +$M73      +$O73</f>
        <v>30024426</v>
      </c>
      <c r="R73" s="61">
        <f>IF(($J73      =0),0,((($L73      -$J73      )/$J73      )*100))</f>
        <v>-77.705503108450387</v>
      </c>
      <c r="S73" s="62">
        <f>IF(($K73      =0),0,((($M73      -$K73      )/$K73      )*100))</f>
        <v>-74.089162618957616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65.225664665523155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80.468551672384208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YcCWCUqCBxbclPj9CsnXH1CKOA+b1N0kaMr7/ECqPCd3lhAcTmx67+KDSNmh6y+Jw6Eh3SbfJNo5UwDVllGnew==" saltValue="Vbk6Hy1x+Hk0ScPAna31S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2650000</v>
      </c>
      <c r="C10" s="92"/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128000</v>
      </c>
      <c r="I10" s="94">
        <v>127778</v>
      </c>
      <c r="J10" s="93">
        <v>43000</v>
      </c>
      <c r="K10" s="94">
        <v>734743</v>
      </c>
      <c r="L10" s="93">
        <v>1324000</v>
      </c>
      <c r="M10" s="94">
        <v>856346</v>
      </c>
      <c r="N10" s="93"/>
      <c r="O10" s="94"/>
      <c r="P10" s="93">
        <f t="shared" ref="P10:P15" si="1">$H10      +$J10      +$L10      +$N10</f>
        <v>1495000</v>
      </c>
      <c r="Q10" s="94">
        <f t="shared" ref="Q10:Q15" si="2">$I10      +$K10      +$M10      +$O10</f>
        <v>1718867</v>
      </c>
      <c r="R10" s="48">
        <f t="shared" ref="R10:R15" si="3">IF(($J10      =0),0,((($L10      -$J10      )/$J10      )*100))</f>
        <v>2979.0697674418607</v>
      </c>
      <c r="S10" s="49">
        <f t="shared" ref="S10:S15" si="4">IF(($K10      =0),0,((($M10      -$K10      )/$K10      )*100))</f>
        <v>16.550412865450912</v>
      </c>
      <c r="T10" s="48">
        <f t="shared" ref="T10:T14" si="5">IF(($E10      =0),0,(($P10      /$E10      )*100))</f>
        <v>56.415094339622641</v>
      </c>
      <c r="U10" s="50">
        <f t="shared" ref="U10:U14" si="6">IF(($E10      =0),0,(($Q10      /$E10      )*100))</f>
        <v>64.862905660377351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128000</v>
      </c>
      <c r="I15" s="97">
        <f t="shared" si="7"/>
        <v>127778</v>
      </c>
      <c r="J15" s="96">
        <f t="shared" si="7"/>
        <v>43000</v>
      </c>
      <c r="K15" s="97">
        <f t="shared" si="7"/>
        <v>734743</v>
      </c>
      <c r="L15" s="96">
        <f t="shared" si="7"/>
        <v>1324000</v>
      </c>
      <c r="M15" s="97">
        <f t="shared" si="7"/>
        <v>856346</v>
      </c>
      <c r="N15" s="96">
        <f t="shared" si="7"/>
        <v>0</v>
      </c>
      <c r="O15" s="97">
        <f t="shared" si="7"/>
        <v>0</v>
      </c>
      <c r="P15" s="96">
        <f t="shared" si="1"/>
        <v>1495000</v>
      </c>
      <c r="Q15" s="97">
        <f t="shared" si="2"/>
        <v>1718867</v>
      </c>
      <c r="R15" s="52">
        <f t="shared" si="3"/>
        <v>2979.0697674418607</v>
      </c>
      <c r="S15" s="53">
        <f t="shared" si="4"/>
        <v>16.550412865450912</v>
      </c>
      <c r="T15" s="52">
        <f>IF((SUM($E9:$E13))=0,0,(P15/(SUM($E9:$E13))*100))</f>
        <v>56.415094339622641</v>
      </c>
      <c r="U15" s="54">
        <f>IF((SUM($E9:$E13))=0,0,(Q15/(SUM($E9:$E13))*100))</f>
        <v>64.862905660377351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3651000</v>
      </c>
      <c r="C32" s="92"/>
      <c r="D32" s="92"/>
      <c r="E32" s="92">
        <f>$B32      +$C32      +$D32</f>
        <v>3651000</v>
      </c>
      <c r="F32" s="93">
        <v>3651000</v>
      </c>
      <c r="G32" s="94">
        <v>3651000</v>
      </c>
      <c r="H32" s="93">
        <v>1247000</v>
      </c>
      <c r="I32" s="94">
        <v>914000</v>
      </c>
      <c r="J32" s="93">
        <v>1309000</v>
      </c>
      <c r="K32" s="94">
        <v>1729645</v>
      </c>
      <c r="L32" s="93">
        <v>1008000</v>
      </c>
      <c r="M32" s="94">
        <v>1007355</v>
      </c>
      <c r="N32" s="93"/>
      <c r="O32" s="94"/>
      <c r="P32" s="93">
        <f>$H32      +$J32      +$L32      +$N32</f>
        <v>3564000</v>
      </c>
      <c r="Q32" s="94">
        <f>$I32      +$K32      +$M32      +$O32</f>
        <v>3651000</v>
      </c>
      <c r="R32" s="48">
        <f>IF(($J32      =0),0,((($L32      -$J32      )/$J32      )*100))</f>
        <v>-22.994652406417114</v>
      </c>
      <c r="S32" s="49">
        <f>IF(($K32      =0),0,((($M32      -$K32      )/$K32      )*100))</f>
        <v>-41.759436184881871</v>
      </c>
      <c r="T32" s="48">
        <f>IF(($E32      =0),0,(($P32      /$E32      )*100))</f>
        <v>97.617091207888251</v>
      </c>
      <c r="U32" s="50">
        <f>IF(($E32      =0),0,(($Q32      /$E32      )*100))</f>
        <v>100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3651000</v>
      </c>
      <c r="C33" s="95">
        <f>C32</f>
        <v>0</v>
      </c>
      <c r="D33" s="95"/>
      <c r="E33" s="95">
        <f>$B33      +$C33      +$D33</f>
        <v>3651000</v>
      </c>
      <c r="F33" s="96">
        <f t="shared" ref="F33:O33" si="17">F32</f>
        <v>3651000</v>
      </c>
      <c r="G33" s="97">
        <f t="shared" si="17"/>
        <v>3651000</v>
      </c>
      <c r="H33" s="96">
        <f t="shared" si="17"/>
        <v>1247000</v>
      </c>
      <c r="I33" s="97">
        <f t="shared" si="17"/>
        <v>914000</v>
      </c>
      <c r="J33" s="96">
        <f t="shared" si="17"/>
        <v>1309000</v>
      </c>
      <c r="K33" s="97">
        <f t="shared" si="17"/>
        <v>1729645</v>
      </c>
      <c r="L33" s="96">
        <f t="shared" si="17"/>
        <v>1008000</v>
      </c>
      <c r="M33" s="97">
        <f t="shared" si="17"/>
        <v>1007355</v>
      </c>
      <c r="N33" s="96">
        <f t="shared" si="17"/>
        <v>0</v>
      </c>
      <c r="O33" s="97">
        <f t="shared" si="17"/>
        <v>0</v>
      </c>
      <c r="P33" s="96">
        <f>$H33      +$J33      +$L33      +$N33</f>
        <v>3564000</v>
      </c>
      <c r="Q33" s="97">
        <f>$I33      +$K33      +$M33      +$O33</f>
        <v>3651000</v>
      </c>
      <c r="R33" s="52">
        <f>IF(($J33      =0),0,((($L33      -$J33      )/$J33      )*100))</f>
        <v>-22.994652406417114</v>
      </c>
      <c r="S33" s="53">
        <f>IF(($K33      =0),0,((($M33      -$K33      )/$K33      )*100))</f>
        <v>-41.759436184881871</v>
      </c>
      <c r="T33" s="52">
        <f>IF($E33   =0,0,($P33   /$E33   )*100)</f>
        <v>97.617091207888251</v>
      </c>
      <c r="U33" s="54">
        <f>IF($E33   =0,0,($Q33   /$E33   )*100)</f>
        <v>100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17000000</v>
      </c>
      <c r="C35" s="92">
        <v>-2000000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/>
      <c r="I35" s="94">
        <v>1824096</v>
      </c>
      <c r="J35" s="93">
        <v>2846000</v>
      </c>
      <c r="K35" s="94">
        <v>6173146</v>
      </c>
      <c r="L35" s="93">
        <v>7595000</v>
      </c>
      <c r="M35" s="94">
        <v>4218985</v>
      </c>
      <c r="N35" s="93"/>
      <c r="O35" s="94"/>
      <c r="P35" s="93">
        <f t="shared" ref="P35:P40" si="19">$H35      +$J35      +$L35      +$N35</f>
        <v>10441000</v>
      </c>
      <c r="Q35" s="94">
        <f t="shared" ref="Q35:Q40" si="20">$I35      +$K35      +$M35      +$O35</f>
        <v>12216227</v>
      </c>
      <c r="R35" s="48">
        <f t="shared" ref="R35:R40" si="21">IF(($J35      =0),0,((($L35      -$J35      )/$J35      )*100))</f>
        <v>166.865776528461</v>
      </c>
      <c r="S35" s="49">
        <f t="shared" ref="S35:S40" si="22">IF(($K35      =0),0,((($M35      -$K35      )/$K35      )*100))</f>
        <v>-31.655836424409856</v>
      </c>
      <c r="T35" s="48">
        <f t="shared" ref="T35:T39" si="23">IF(($E35      =0),0,(($P35      /$E35      )*100))</f>
        <v>69.606666666666655</v>
      </c>
      <c r="U35" s="50">
        <f t="shared" ref="U35:U39" si="24">IF(($E35      =0),0,(($Q35      /$E35      )*100))</f>
        <v>81.441513333333333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>
        <v>3924000</v>
      </c>
      <c r="D36" s="92"/>
      <c r="E36" s="92">
        <f t="shared" si="18"/>
        <v>3924000</v>
      </c>
      <c r="F36" s="93">
        <v>3924000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17000000</v>
      </c>
      <c r="C40" s="95">
        <f>SUM(C35:C39)</f>
        <v>1924000</v>
      </c>
      <c r="D40" s="95"/>
      <c r="E40" s="95">
        <f t="shared" si="18"/>
        <v>18924000</v>
      </c>
      <c r="F40" s="96">
        <f t="shared" ref="F40:O40" si="25">SUM(F35:F39)</f>
        <v>18924000</v>
      </c>
      <c r="G40" s="97">
        <f t="shared" si="25"/>
        <v>15000000</v>
      </c>
      <c r="H40" s="96">
        <f t="shared" si="25"/>
        <v>0</v>
      </c>
      <c r="I40" s="97">
        <f t="shared" si="25"/>
        <v>1824096</v>
      </c>
      <c r="J40" s="96">
        <f t="shared" si="25"/>
        <v>2846000</v>
      </c>
      <c r="K40" s="97">
        <f t="shared" si="25"/>
        <v>6173146</v>
      </c>
      <c r="L40" s="96">
        <f t="shared" si="25"/>
        <v>7595000</v>
      </c>
      <c r="M40" s="97">
        <f t="shared" si="25"/>
        <v>4218985</v>
      </c>
      <c r="N40" s="96">
        <f t="shared" si="25"/>
        <v>0</v>
      </c>
      <c r="O40" s="97">
        <f t="shared" si="25"/>
        <v>0</v>
      </c>
      <c r="P40" s="96">
        <f t="shared" si="19"/>
        <v>10441000</v>
      </c>
      <c r="Q40" s="97">
        <f t="shared" si="20"/>
        <v>12216227</v>
      </c>
      <c r="R40" s="52">
        <f t="shared" si="21"/>
        <v>166.865776528461</v>
      </c>
      <c r="S40" s="53">
        <f t="shared" si="22"/>
        <v>-31.655836424409856</v>
      </c>
      <c r="T40" s="52">
        <f>IF((+$E35+$E38) =0,0,(P40   /(+$E35+$E38) )*100)</f>
        <v>69.606666666666655</v>
      </c>
      <c r="U40" s="54">
        <f>IF((+$E35+$E38) =0,0,(Q40   /(+$E35+$E38) )*100)</f>
        <v>81.441513333333333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23301000</v>
      </c>
      <c r="C67" s="104">
        <f>SUM(C9:C14,C17:C23,C26:C29,C32,C35:C39,C42:C52,C55:C58,C61:C65)</f>
        <v>1924000</v>
      </c>
      <c r="D67" s="104"/>
      <c r="E67" s="104">
        <f t="shared" si="35"/>
        <v>25225000</v>
      </c>
      <c r="F67" s="105">
        <f t="shared" ref="F67:O67" si="43">SUM(F9:F14,F17:F23,F26:F29,F32,F35:F39,F42:F52,F55:F58,F61:F65)</f>
        <v>25225000</v>
      </c>
      <c r="G67" s="106">
        <f t="shared" si="43"/>
        <v>21301000</v>
      </c>
      <c r="H67" s="105">
        <f t="shared" si="43"/>
        <v>1375000</v>
      </c>
      <c r="I67" s="106">
        <f t="shared" si="43"/>
        <v>2865874</v>
      </c>
      <c r="J67" s="105">
        <f t="shared" si="43"/>
        <v>4198000</v>
      </c>
      <c r="K67" s="106">
        <f t="shared" si="43"/>
        <v>8637534</v>
      </c>
      <c r="L67" s="105">
        <f t="shared" si="43"/>
        <v>9927000</v>
      </c>
      <c r="M67" s="106">
        <f t="shared" si="43"/>
        <v>6082686</v>
      </c>
      <c r="N67" s="105">
        <f t="shared" si="43"/>
        <v>0</v>
      </c>
      <c r="O67" s="106">
        <f t="shared" si="43"/>
        <v>0</v>
      </c>
      <c r="P67" s="105">
        <f t="shared" si="36"/>
        <v>15500000</v>
      </c>
      <c r="Q67" s="106">
        <f t="shared" si="37"/>
        <v>17586094</v>
      </c>
      <c r="R67" s="61">
        <f t="shared" si="38"/>
        <v>136.46974749880897</v>
      </c>
      <c r="S67" s="62">
        <f t="shared" si="39"/>
        <v>-29.578442180372317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72.766536782310681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82.559945542462799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26562000</v>
      </c>
      <c r="C69" s="92">
        <v>-1777000</v>
      </c>
      <c r="D69" s="92"/>
      <c r="E69" s="92">
        <f>$B69      +$C69      +$D69</f>
        <v>24785000</v>
      </c>
      <c r="F69" s="93">
        <v>24785000</v>
      </c>
      <c r="G69" s="94">
        <v>24785000</v>
      </c>
      <c r="H69" s="93">
        <v>8792000</v>
      </c>
      <c r="I69" s="94">
        <v>8570912</v>
      </c>
      <c r="J69" s="93">
        <v>1933000</v>
      </c>
      <c r="K69" s="94">
        <v>5061201</v>
      </c>
      <c r="L69" s="93">
        <v>7342000</v>
      </c>
      <c r="M69" s="94">
        <v>5869753</v>
      </c>
      <c r="N69" s="93"/>
      <c r="O69" s="94"/>
      <c r="P69" s="93">
        <f>$H69      +$J69      +$L69      +$N69</f>
        <v>18067000</v>
      </c>
      <c r="Q69" s="94">
        <f>$I69      +$K69      +$M69      +$O69</f>
        <v>19501866</v>
      </c>
      <c r="R69" s="48">
        <f>IF(($J69      =0),0,((($L69      -$J69      )/$J69      )*100))</f>
        <v>279.82410760475943</v>
      </c>
      <c r="S69" s="49">
        <f>IF(($K69      =0),0,((($M69      -$K69      )/$K69      )*100))</f>
        <v>15.975496724986815</v>
      </c>
      <c r="T69" s="48">
        <f>IF(($E69      =0),0,(($P69      /$E69      )*100))</f>
        <v>72.894896106516043</v>
      </c>
      <c r="U69" s="50">
        <f>IF(($E69      =0),0,(($Q69      /$E69      )*100))</f>
        <v>78.684147669961675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26562000</v>
      </c>
      <c r="C71" s="101">
        <f>SUM(C69:C70)</f>
        <v>-1777000</v>
      </c>
      <c r="D71" s="101"/>
      <c r="E71" s="101">
        <f>$B71      +$C71      +$D71</f>
        <v>24785000</v>
      </c>
      <c r="F71" s="102">
        <f t="shared" ref="F71:O71" si="44">SUM(F69:F70)</f>
        <v>24785000</v>
      </c>
      <c r="G71" s="103">
        <f t="shared" si="44"/>
        <v>24785000</v>
      </c>
      <c r="H71" s="102">
        <f t="shared" si="44"/>
        <v>8792000</v>
      </c>
      <c r="I71" s="103">
        <f t="shared" si="44"/>
        <v>8570912</v>
      </c>
      <c r="J71" s="102">
        <f t="shared" si="44"/>
        <v>1933000</v>
      </c>
      <c r="K71" s="103">
        <f t="shared" si="44"/>
        <v>5061201</v>
      </c>
      <c r="L71" s="102">
        <f t="shared" si="44"/>
        <v>7342000</v>
      </c>
      <c r="M71" s="103">
        <f t="shared" si="44"/>
        <v>5869753</v>
      </c>
      <c r="N71" s="102">
        <f t="shared" si="44"/>
        <v>0</v>
      </c>
      <c r="O71" s="103">
        <f t="shared" si="44"/>
        <v>0</v>
      </c>
      <c r="P71" s="102">
        <f>$H71      +$J71      +$L71      +$N71</f>
        <v>18067000</v>
      </c>
      <c r="Q71" s="103">
        <f>$I71      +$K71      +$M71      +$O71</f>
        <v>19501866</v>
      </c>
      <c r="R71" s="57">
        <f>IF(($J71      =0),0,((($L71      -$J71      )/$J71      )*100))</f>
        <v>279.82410760475943</v>
      </c>
      <c r="S71" s="58">
        <f>IF(($K71      =0),0,((($M71      -$K71      )/$K71      )*100))</f>
        <v>15.975496724986815</v>
      </c>
      <c r="T71" s="57">
        <f>IF(($E69      =0),0,(($P69      /$E69      )*100))</f>
        <v>72.894896106516043</v>
      </c>
      <c r="U71" s="59">
        <f>IF($E69   =0,0,($Q69   /$E69 )*100)</f>
        <v>78.684147669961675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26562000</v>
      </c>
      <c r="C72" s="104">
        <f>SUM(C69:C70)</f>
        <v>-1777000</v>
      </c>
      <c r="D72" s="104"/>
      <c r="E72" s="104">
        <f>$B72      +$C72      +$D72</f>
        <v>24785000</v>
      </c>
      <c r="F72" s="105">
        <f t="shared" ref="F72:O72" si="45">SUM(F69:F70)</f>
        <v>24785000</v>
      </c>
      <c r="G72" s="106">
        <f t="shared" si="45"/>
        <v>24785000</v>
      </c>
      <c r="H72" s="105">
        <f t="shared" si="45"/>
        <v>8792000</v>
      </c>
      <c r="I72" s="106">
        <f t="shared" si="45"/>
        <v>8570912</v>
      </c>
      <c r="J72" s="105">
        <f t="shared" si="45"/>
        <v>1933000</v>
      </c>
      <c r="K72" s="106">
        <f t="shared" si="45"/>
        <v>5061201</v>
      </c>
      <c r="L72" s="105">
        <f t="shared" si="45"/>
        <v>7342000</v>
      </c>
      <c r="M72" s="106">
        <f t="shared" si="45"/>
        <v>5869753</v>
      </c>
      <c r="N72" s="105">
        <f t="shared" si="45"/>
        <v>0</v>
      </c>
      <c r="O72" s="106">
        <f t="shared" si="45"/>
        <v>0</v>
      </c>
      <c r="P72" s="105">
        <f>$H72      +$J72      +$L72      +$N72</f>
        <v>18067000</v>
      </c>
      <c r="Q72" s="106">
        <f>$I72      +$K72      +$M72      +$O72</f>
        <v>19501866</v>
      </c>
      <c r="R72" s="61">
        <f>IF(($J72      =0),0,((($L72      -$J72      )/$J72      )*100))</f>
        <v>279.82410760475943</v>
      </c>
      <c r="S72" s="62">
        <f>IF(($K72      =0),0,((($M72      -$K72      )/$K72      )*100))</f>
        <v>15.975496724986815</v>
      </c>
      <c r="T72" s="61">
        <f>IF(($E69      =0),0,(($P69      /$E69      )*100))</f>
        <v>72.894896106516043</v>
      </c>
      <c r="U72" s="65">
        <f>IF($E69   =0,0,($Q69   /$E69 )*100)</f>
        <v>78.684147669961675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49863000</v>
      </c>
      <c r="C73" s="104">
        <f>SUM(C9:C14,C17:C23,C26:C29,C32,C35:C39,C42:C52,C55:C58,C61:C65,C69:C70)</f>
        <v>147000</v>
      </c>
      <c r="D73" s="104"/>
      <c r="E73" s="104">
        <f>$B73      +$C73      +$D73</f>
        <v>50010000</v>
      </c>
      <c r="F73" s="105">
        <f t="shared" ref="F73:O73" si="46">SUM(F9:F14,F17:F23,F26:F29,F32,F35:F39,F42:F52,F55:F58,F61:F65,F69:F70)</f>
        <v>50010000</v>
      </c>
      <c r="G73" s="106">
        <f t="shared" si="46"/>
        <v>46086000</v>
      </c>
      <c r="H73" s="105">
        <f t="shared" si="46"/>
        <v>10167000</v>
      </c>
      <c r="I73" s="106">
        <f t="shared" si="46"/>
        <v>11436786</v>
      </c>
      <c r="J73" s="105">
        <f t="shared" si="46"/>
        <v>6131000</v>
      </c>
      <c r="K73" s="106">
        <f t="shared" si="46"/>
        <v>13698735</v>
      </c>
      <c r="L73" s="105">
        <f t="shared" si="46"/>
        <v>17269000</v>
      </c>
      <c r="M73" s="106">
        <f t="shared" si="46"/>
        <v>11952439</v>
      </c>
      <c r="N73" s="105">
        <f t="shared" si="46"/>
        <v>0</v>
      </c>
      <c r="O73" s="106">
        <f t="shared" si="46"/>
        <v>0</v>
      </c>
      <c r="P73" s="105">
        <f>$H73      +$J73      +$L73      +$N73</f>
        <v>33567000</v>
      </c>
      <c r="Q73" s="106">
        <f>$I73      +$K73      +$M73      +$O73</f>
        <v>37087960</v>
      </c>
      <c r="R73" s="61">
        <f>IF(($J73      =0),0,((($L73      -$J73      )/$J73      )*100))</f>
        <v>181.66693850921547</v>
      </c>
      <c r="S73" s="62">
        <f>IF(($K73      =0),0,((($M73      -$K73      )/$K73      )*100))</f>
        <v>-12.747863215107088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72.835568285379509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80.475545718873406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82yEY5HuMDIE4xW3uS53fiLRpxL9QSGOlQUqUXx/ewgBwwrNRNH8VhfarYcHGwE7AeBcowEOI12SuXvFkT4Ing==" saltValue="zQpDFgH9ymOdNI87C4v5u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291000</v>
      </c>
      <c r="I10" s="94">
        <v>307588</v>
      </c>
      <c r="J10" s="93">
        <v>219000</v>
      </c>
      <c r="K10" s="94">
        <v>215785</v>
      </c>
      <c r="L10" s="93">
        <v>98000</v>
      </c>
      <c r="M10" s="94">
        <v>212821</v>
      </c>
      <c r="N10" s="93"/>
      <c r="O10" s="94"/>
      <c r="P10" s="93">
        <f t="shared" ref="P10:P15" si="1">$H10      +$J10      +$L10      +$N10</f>
        <v>608000</v>
      </c>
      <c r="Q10" s="94">
        <f t="shared" ref="Q10:Q15" si="2">$I10      +$K10      +$M10      +$O10</f>
        <v>736194</v>
      </c>
      <c r="R10" s="48">
        <f t="shared" ref="R10:R15" si="3">IF(($J10      =0),0,((($L10      -$J10      )/$J10      )*100))</f>
        <v>-55.25114155251142</v>
      </c>
      <c r="S10" s="49">
        <f t="shared" ref="S10:S15" si="4">IF(($K10      =0),0,((($M10      -$K10      )/$K10      )*100))</f>
        <v>-1.3735894524642585</v>
      </c>
      <c r="T10" s="48">
        <f t="shared" ref="T10:T14" si="5">IF(($E10      =0),0,(($P10      /$E10      )*100))</f>
        <v>50.666666666666671</v>
      </c>
      <c r="U10" s="50">
        <f t="shared" ref="U10:U14" si="6">IF(($E10      =0),0,(($Q10      /$E10      )*100))</f>
        <v>61.349499999999999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291000</v>
      </c>
      <c r="I15" s="97">
        <f t="shared" si="7"/>
        <v>307588</v>
      </c>
      <c r="J15" s="96">
        <f t="shared" si="7"/>
        <v>219000</v>
      </c>
      <c r="K15" s="97">
        <f t="shared" si="7"/>
        <v>215785</v>
      </c>
      <c r="L15" s="96">
        <f t="shared" si="7"/>
        <v>98000</v>
      </c>
      <c r="M15" s="97">
        <f t="shared" si="7"/>
        <v>212821</v>
      </c>
      <c r="N15" s="96">
        <f t="shared" si="7"/>
        <v>0</v>
      </c>
      <c r="O15" s="97">
        <f t="shared" si="7"/>
        <v>0</v>
      </c>
      <c r="P15" s="96">
        <f t="shared" si="1"/>
        <v>608000</v>
      </c>
      <c r="Q15" s="97">
        <f t="shared" si="2"/>
        <v>736194</v>
      </c>
      <c r="R15" s="52">
        <f t="shared" si="3"/>
        <v>-55.25114155251142</v>
      </c>
      <c r="S15" s="53">
        <f t="shared" si="4"/>
        <v>-1.3735894524642585</v>
      </c>
      <c r="T15" s="52">
        <f>IF((SUM($E9:$E13))=0,0,(P15/(SUM($E9:$E13))*100))</f>
        <v>50.666666666666671</v>
      </c>
      <c r="U15" s="54">
        <f>IF((SUM($E9:$E13))=0,0,(Q15/(SUM($E9:$E13))*100))</f>
        <v>61.349499999999999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1120000</v>
      </c>
      <c r="C19" s="92"/>
      <c r="D19" s="92"/>
      <c r="E19" s="92">
        <f t="shared" si="8"/>
        <v>1120000</v>
      </c>
      <c r="F19" s="93">
        <v>1120000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2050000</v>
      </c>
      <c r="W21" s="94">
        <v>1504000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1120000</v>
      </c>
      <c r="C24" s="95">
        <f>SUM(C17:C23)</f>
        <v>0</v>
      </c>
      <c r="D24" s="95"/>
      <c r="E24" s="95">
        <f t="shared" si="8"/>
        <v>1120000</v>
      </c>
      <c r="F24" s="96">
        <f t="shared" ref="F24:O24" si="15">SUM(F17:F23)</f>
        <v>1120000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2050000</v>
      </c>
      <c r="W24" s="97">
        <f>SUM(W17:W23)</f>
        <v>1504000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2715000</v>
      </c>
      <c r="C29" s="92">
        <v>430000</v>
      </c>
      <c r="D29" s="92"/>
      <c r="E29" s="92">
        <f>$B29      +$C29      +$D29</f>
        <v>3145000</v>
      </c>
      <c r="F29" s="93">
        <v>3145000</v>
      </c>
      <c r="G29" s="94">
        <v>3145000</v>
      </c>
      <c r="H29" s="93"/>
      <c r="I29" s="94">
        <v>507980</v>
      </c>
      <c r="J29" s="93">
        <v>1223000</v>
      </c>
      <c r="K29" s="94">
        <v>715587</v>
      </c>
      <c r="L29" s="93">
        <v>622000</v>
      </c>
      <c r="M29" s="94">
        <v>659697</v>
      </c>
      <c r="N29" s="93"/>
      <c r="O29" s="94"/>
      <c r="P29" s="93">
        <f>$H29      +$J29      +$L29      +$N29</f>
        <v>1845000</v>
      </c>
      <c r="Q29" s="94">
        <f>$I29      +$K29      +$M29      +$O29</f>
        <v>1883264</v>
      </c>
      <c r="R29" s="48">
        <f>IF(($J29      =0),0,((($L29      -$J29      )/$J29      )*100))</f>
        <v>-49.141455437448897</v>
      </c>
      <c r="S29" s="49">
        <f>IF(($K29      =0),0,((($M29      -$K29      )/$K29      )*100))</f>
        <v>-7.8103710659919763</v>
      </c>
      <c r="T29" s="48">
        <f>IF(($E29      =0),0,(($P29      /$E29      )*100))</f>
        <v>58.664546899841021</v>
      </c>
      <c r="U29" s="50">
        <f>IF(($E29      =0),0,(($Q29      /$E29      )*100))</f>
        <v>59.881208267090628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2715000</v>
      </c>
      <c r="C30" s="95">
        <f>SUM(C26:C29)</f>
        <v>430000</v>
      </c>
      <c r="D30" s="95"/>
      <c r="E30" s="95">
        <f>$B30      +$C30      +$D30</f>
        <v>3145000</v>
      </c>
      <c r="F30" s="96">
        <f t="shared" ref="F30:O30" si="16">SUM(F26:F29)</f>
        <v>3145000</v>
      </c>
      <c r="G30" s="97">
        <f t="shared" si="16"/>
        <v>3145000</v>
      </c>
      <c r="H30" s="96">
        <f t="shared" si="16"/>
        <v>0</v>
      </c>
      <c r="I30" s="97">
        <f t="shared" si="16"/>
        <v>507980</v>
      </c>
      <c r="J30" s="96">
        <f t="shared" si="16"/>
        <v>1223000</v>
      </c>
      <c r="K30" s="97">
        <f t="shared" si="16"/>
        <v>715587</v>
      </c>
      <c r="L30" s="96">
        <f t="shared" si="16"/>
        <v>622000</v>
      </c>
      <c r="M30" s="97">
        <f t="shared" si="16"/>
        <v>659697</v>
      </c>
      <c r="N30" s="96">
        <f t="shared" si="16"/>
        <v>0</v>
      </c>
      <c r="O30" s="97">
        <f t="shared" si="16"/>
        <v>0</v>
      </c>
      <c r="P30" s="96">
        <f>$H30      +$J30      +$L30      +$N30</f>
        <v>1845000</v>
      </c>
      <c r="Q30" s="97">
        <f>$I30      +$K30      +$M30      +$O30</f>
        <v>1883264</v>
      </c>
      <c r="R30" s="52">
        <f>IF(($J30      =0),0,((($L30      -$J30      )/$J30      )*100))</f>
        <v>-49.141455437448897</v>
      </c>
      <c r="S30" s="53">
        <f>IF(($K30      =0),0,((($M30      -$K30      )/$K30      )*100))</f>
        <v>-7.8103710659919763</v>
      </c>
      <c r="T30" s="52">
        <f>IF($E30   =0,0,($P30   /$E30   )*100)</f>
        <v>58.664546899841021</v>
      </c>
      <c r="U30" s="54">
        <f>IF($E30   =0,0,($Q30   /$E30   )*100)</f>
        <v>59.881208267090628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5861000</v>
      </c>
      <c r="C32" s="92">
        <v>-327000</v>
      </c>
      <c r="D32" s="92"/>
      <c r="E32" s="92">
        <f>$B32      +$C32      +$D32</f>
        <v>5534000</v>
      </c>
      <c r="F32" s="93">
        <v>5534000</v>
      </c>
      <c r="G32" s="94">
        <v>5534000</v>
      </c>
      <c r="H32" s="93">
        <v>1467000</v>
      </c>
      <c r="I32" s="94">
        <v>1466000</v>
      </c>
      <c r="J32" s="93">
        <v>1791000</v>
      </c>
      <c r="K32" s="94">
        <v>1790681</v>
      </c>
      <c r="L32" s="93">
        <v>1778000</v>
      </c>
      <c r="M32" s="94">
        <v>1777826</v>
      </c>
      <c r="N32" s="93"/>
      <c r="O32" s="94"/>
      <c r="P32" s="93">
        <f>$H32      +$J32      +$L32      +$N32</f>
        <v>5036000</v>
      </c>
      <c r="Q32" s="94">
        <f>$I32      +$K32      +$M32      +$O32</f>
        <v>5034507</v>
      </c>
      <c r="R32" s="48">
        <f>IF(($J32      =0),0,((($L32      -$J32      )/$J32      )*100))</f>
        <v>-0.72585147962032381</v>
      </c>
      <c r="S32" s="49">
        <f>IF(($K32      =0),0,((($M32      -$K32      )/$K32      )*100))</f>
        <v>-0.71788330808223244</v>
      </c>
      <c r="T32" s="48">
        <f>IF(($E32      =0),0,(($P32      /$E32      )*100))</f>
        <v>91.001084206722084</v>
      </c>
      <c r="U32" s="50">
        <f>IF(($E32      =0),0,(($Q32      /$E32      )*100))</f>
        <v>90.974105529454292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5861000</v>
      </c>
      <c r="C33" s="95">
        <f>C32</f>
        <v>-327000</v>
      </c>
      <c r="D33" s="95"/>
      <c r="E33" s="95">
        <f>$B33      +$C33      +$D33</f>
        <v>5534000</v>
      </c>
      <c r="F33" s="96">
        <f t="shared" ref="F33:O33" si="17">F32</f>
        <v>5534000</v>
      </c>
      <c r="G33" s="97">
        <f t="shared" si="17"/>
        <v>5534000</v>
      </c>
      <c r="H33" s="96">
        <f t="shared" si="17"/>
        <v>1467000</v>
      </c>
      <c r="I33" s="97">
        <f t="shared" si="17"/>
        <v>1466000</v>
      </c>
      <c r="J33" s="96">
        <f t="shared" si="17"/>
        <v>1791000</v>
      </c>
      <c r="K33" s="97">
        <f t="shared" si="17"/>
        <v>1790681</v>
      </c>
      <c r="L33" s="96">
        <f t="shared" si="17"/>
        <v>1778000</v>
      </c>
      <c r="M33" s="97">
        <f t="shared" si="17"/>
        <v>1777826</v>
      </c>
      <c r="N33" s="96">
        <f t="shared" si="17"/>
        <v>0</v>
      </c>
      <c r="O33" s="97">
        <f t="shared" si="17"/>
        <v>0</v>
      </c>
      <c r="P33" s="96">
        <f>$H33      +$J33      +$L33      +$N33</f>
        <v>5036000</v>
      </c>
      <c r="Q33" s="97">
        <f>$I33      +$K33      +$M33      +$O33</f>
        <v>5034507</v>
      </c>
      <c r="R33" s="52">
        <f>IF(($J33      =0),0,((($L33      -$J33      )/$J33      )*100))</f>
        <v>-0.72585147962032381</v>
      </c>
      <c r="S33" s="53">
        <f>IF(($K33      =0),0,((($M33      -$K33      )/$K33      )*100))</f>
        <v>-0.71788330808223244</v>
      </c>
      <c r="T33" s="52">
        <f>IF($E33   =0,0,($P33   /$E33   )*100)</f>
        <v>91.001084206722084</v>
      </c>
      <c r="U33" s="54">
        <f>IF($E33   =0,0,($Q33   /$E33   )*100)</f>
        <v>90.974105529454292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>
        <v>240312000</v>
      </c>
      <c r="C43" s="92">
        <v>-17765000</v>
      </c>
      <c r="D43" s="92"/>
      <c r="E43" s="92">
        <f t="shared" si="26"/>
        <v>222547000</v>
      </c>
      <c r="F43" s="93">
        <v>222547000</v>
      </c>
      <c r="G43" s="94">
        <v>222547000</v>
      </c>
      <c r="H43" s="93">
        <v>42703000</v>
      </c>
      <c r="I43" s="94">
        <v>55337097</v>
      </c>
      <c r="J43" s="93">
        <v>71056000</v>
      </c>
      <c r="K43" s="94">
        <v>79516577</v>
      </c>
      <c r="L43" s="93">
        <v>77508000</v>
      </c>
      <c r="M43" s="94">
        <v>60466194</v>
      </c>
      <c r="N43" s="93"/>
      <c r="O43" s="94"/>
      <c r="P43" s="93">
        <f t="shared" si="27"/>
        <v>191267000</v>
      </c>
      <c r="Q43" s="94">
        <f t="shared" si="28"/>
        <v>195319868</v>
      </c>
      <c r="R43" s="48">
        <f t="shared" si="29"/>
        <v>9.0801621256473766</v>
      </c>
      <c r="S43" s="49">
        <f t="shared" si="30"/>
        <v>-23.95775034430871</v>
      </c>
      <c r="T43" s="48">
        <f t="shared" si="31"/>
        <v>85.944542051791302</v>
      </c>
      <c r="U43" s="50">
        <f t="shared" si="32"/>
        <v>87.765671071728661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60000000</v>
      </c>
      <c r="C51" s="92"/>
      <c r="D51" s="92"/>
      <c r="E51" s="92">
        <f t="shared" si="26"/>
        <v>60000000</v>
      </c>
      <c r="F51" s="93">
        <v>60000000</v>
      </c>
      <c r="G51" s="94">
        <v>60000000</v>
      </c>
      <c r="H51" s="93">
        <v>2547000</v>
      </c>
      <c r="I51" s="94">
        <v>8694101</v>
      </c>
      <c r="J51" s="93">
        <v>32038000</v>
      </c>
      <c r="K51" s="94">
        <v>34121993</v>
      </c>
      <c r="L51" s="93">
        <v>8772000</v>
      </c>
      <c r="M51" s="94">
        <v>6140263</v>
      </c>
      <c r="N51" s="93"/>
      <c r="O51" s="94"/>
      <c r="P51" s="93">
        <f t="shared" si="27"/>
        <v>43357000</v>
      </c>
      <c r="Q51" s="94">
        <f t="shared" si="28"/>
        <v>48956357</v>
      </c>
      <c r="R51" s="48">
        <f t="shared" si="29"/>
        <v>-72.620013733691252</v>
      </c>
      <c r="S51" s="49">
        <f t="shared" si="30"/>
        <v>-82.004969639375986</v>
      </c>
      <c r="T51" s="48">
        <f t="shared" si="31"/>
        <v>72.26166666666667</v>
      </c>
      <c r="U51" s="50">
        <f t="shared" si="32"/>
        <v>81.593928333333338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300312000</v>
      </c>
      <c r="C53" s="95">
        <f>SUM(C42:C52)</f>
        <v>-17765000</v>
      </c>
      <c r="D53" s="95"/>
      <c r="E53" s="95">
        <f t="shared" si="26"/>
        <v>282547000</v>
      </c>
      <c r="F53" s="96">
        <f t="shared" ref="F53:O53" si="33">SUM(F42:F52)</f>
        <v>282547000</v>
      </c>
      <c r="G53" s="97">
        <f t="shared" si="33"/>
        <v>282547000</v>
      </c>
      <c r="H53" s="96">
        <f t="shared" si="33"/>
        <v>45250000</v>
      </c>
      <c r="I53" s="97">
        <f t="shared" si="33"/>
        <v>64031198</v>
      </c>
      <c r="J53" s="96">
        <f t="shared" si="33"/>
        <v>103094000</v>
      </c>
      <c r="K53" s="97">
        <f t="shared" si="33"/>
        <v>113638570</v>
      </c>
      <c r="L53" s="96">
        <f t="shared" si="33"/>
        <v>86280000</v>
      </c>
      <c r="M53" s="97">
        <f t="shared" si="33"/>
        <v>66606457</v>
      </c>
      <c r="N53" s="96">
        <f t="shared" si="33"/>
        <v>0</v>
      </c>
      <c r="O53" s="97">
        <f t="shared" si="33"/>
        <v>0</v>
      </c>
      <c r="P53" s="96">
        <f t="shared" si="27"/>
        <v>234624000</v>
      </c>
      <c r="Q53" s="97">
        <f t="shared" si="28"/>
        <v>244276225</v>
      </c>
      <c r="R53" s="52">
        <f t="shared" si="29"/>
        <v>-16.309387549226919</v>
      </c>
      <c r="S53" s="53">
        <f t="shared" si="30"/>
        <v>-41.387455861157001</v>
      </c>
      <c r="T53" s="52">
        <f>IF((+$E43+$E45+$E47+$E48+$E51) =0,0,(P53   /(+$E43+$E45+$E47+$E48+$E51) )*100)</f>
        <v>83.0389280367514</v>
      </c>
      <c r="U53" s="54">
        <f>IF((+$E43+$E45+$E47+$E48+$E51) =0,0,(Q53   /(+$E43+$E45+$E47+$E48+$E51) )*100)</f>
        <v>86.455076500546809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311208000</v>
      </c>
      <c r="C67" s="104">
        <f>SUM(C9:C14,C17:C23,C26:C29,C32,C35:C39,C42:C52,C55:C58,C61:C65)</f>
        <v>-17662000</v>
      </c>
      <c r="D67" s="104"/>
      <c r="E67" s="104">
        <f t="shared" si="35"/>
        <v>293546000</v>
      </c>
      <c r="F67" s="105">
        <f t="shared" ref="F67:O67" si="43">SUM(F9:F14,F17:F23,F26:F29,F32,F35:F39,F42:F52,F55:F58,F61:F65)</f>
        <v>293546000</v>
      </c>
      <c r="G67" s="106">
        <f t="shared" si="43"/>
        <v>292426000</v>
      </c>
      <c r="H67" s="105">
        <f t="shared" si="43"/>
        <v>47008000</v>
      </c>
      <c r="I67" s="106">
        <f t="shared" si="43"/>
        <v>66312766</v>
      </c>
      <c r="J67" s="105">
        <f t="shared" si="43"/>
        <v>106327000</v>
      </c>
      <c r="K67" s="106">
        <f t="shared" si="43"/>
        <v>116360623</v>
      </c>
      <c r="L67" s="105">
        <f t="shared" si="43"/>
        <v>88778000</v>
      </c>
      <c r="M67" s="106">
        <f t="shared" si="43"/>
        <v>69256801</v>
      </c>
      <c r="N67" s="105">
        <f t="shared" si="43"/>
        <v>0</v>
      </c>
      <c r="O67" s="106">
        <f t="shared" si="43"/>
        <v>0</v>
      </c>
      <c r="P67" s="105">
        <f t="shared" si="36"/>
        <v>242113000</v>
      </c>
      <c r="Q67" s="106">
        <f t="shared" si="37"/>
        <v>251930190</v>
      </c>
      <c r="R67" s="61">
        <f t="shared" si="38"/>
        <v>-16.504744796712028</v>
      </c>
      <c r="S67" s="62">
        <f t="shared" si="39"/>
        <v>-40.48089532831051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82.794621545279838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86.151775149952471</v>
      </c>
      <c r="V67" s="105">
        <f>SUM(V9:V14,V17:V23,V26:V29,V32,V35:V39,V42:V52,V55:V58,V61:V65)</f>
        <v>2050000</v>
      </c>
      <c r="W67" s="106">
        <f>SUM(W9:W14,W17:W23,W26:W29,W32,W35:W39,W42:W52,W55:W58,W61:W65)</f>
        <v>1504000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205480000</v>
      </c>
      <c r="C69" s="92">
        <v>-13743000</v>
      </c>
      <c r="D69" s="92"/>
      <c r="E69" s="92">
        <f>$B69      +$C69      +$D69</f>
        <v>191737000</v>
      </c>
      <c r="F69" s="93">
        <v>191737000</v>
      </c>
      <c r="G69" s="94">
        <v>191737000</v>
      </c>
      <c r="H69" s="93">
        <v>26207000</v>
      </c>
      <c r="I69" s="94">
        <v>35684793</v>
      </c>
      <c r="J69" s="93">
        <v>62213000</v>
      </c>
      <c r="K69" s="94">
        <v>70900108</v>
      </c>
      <c r="L69" s="93">
        <v>31738000</v>
      </c>
      <c r="M69" s="94">
        <v>24298763</v>
      </c>
      <c r="N69" s="93"/>
      <c r="O69" s="94"/>
      <c r="P69" s="93">
        <f>$H69      +$J69      +$L69      +$N69</f>
        <v>120158000</v>
      </c>
      <c r="Q69" s="94">
        <f>$I69      +$K69      +$M69      +$O69</f>
        <v>130883664</v>
      </c>
      <c r="R69" s="48">
        <f>IF(($J69      =0),0,((($L69      -$J69      )/$J69      )*100))</f>
        <v>-48.984938839149372</v>
      </c>
      <c r="S69" s="49">
        <f>IF(($K69      =0),0,((($M69      -$K69      )/$K69      )*100))</f>
        <v>-65.728172092488208</v>
      </c>
      <c r="T69" s="48">
        <f>IF(($E69      =0),0,(($P69      /$E69      )*100))</f>
        <v>62.668133954322848</v>
      </c>
      <c r="U69" s="50">
        <f>IF(($E69      =0),0,(($Q69      /$E69      )*100))</f>
        <v>68.262079828097868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205480000</v>
      </c>
      <c r="C71" s="101">
        <f>SUM(C69:C70)</f>
        <v>-13743000</v>
      </c>
      <c r="D71" s="101"/>
      <c r="E71" s="101">
        <f>$B71      +$C71      +$D71</f>
        <v>191737000</v>
      </c>
      <c r="F71" s="102">
        <f t="shared" ref="F71:O71" si="44">SUM(F69:F70)</f>
        <v>191737000</v>
      </c>
      <c r="G71" s="103">
        <f t="shared" si="44"/>
        <v>191737000</v>
      </c>
      <c r="H71" s="102">
        <f t="shared" si="44"/>
        <v>26207000</v>
      </c>
      <c r="I71" s="103">
        <f t="shared" si="44"/>
        <v>35684793</v>
      </c>
      <c r="J71" s="102">
        <f t="shared" si="44"/>
        <v>62213000</v>
      </c>
      <c r="K71" s="103">
        <f t="shared" si="44"/>
        <v>70900108</v>
      </c>
      <c r="L71" s="102">
        <f t="shared" si="44"/>
        <v>31738000</v>
      </c>
      <c r="M71" s="103">
        <f t="shared" si="44"/>
        <v>24298763</v>
      </c>
      <c r="N71" s="102">
        <f t="shared" si="44"/>
        <v>0</v>
      </c>
      <c r="O71" s="103">
        <f t="shared" si="44"/>
        <v>0</v>
      </c>
      <c r="P71" s="102">
        <f>$H71      +$J71      +$L71      +$N71</f>
        <v>120158000</v>
      </c>
      <c r="Q71" s="103">
        <f>$I71      +$K71      +$M71      +$O71</f>
        <v>130883664</v>
      </c>
      <c r="R71" s="57">
        <f>IF(($J71      =0),0,((($L71      -$J71      )/$J71      )*100))</f>
        <v>-48.984938839149372</v>
      </c>
      <c r="S71" s="58">
        <f>IF(($K71      =0),0,((($M71      -$K71      )/$K71      )*100))</f>
        <v>-65.728172092488208</v>
      </c>
      <c r="T71" s="57">
        <f>IF(($E69      =0),0,(($P69      /$E69      )*100))</f>
        <v>62.668133954322848</v>
      </c>
      <c r="U71" s="59">
        <f>IF($E69   =0,0,($Q69   /$E69 )*100)</f>
        <v>68.262079828097868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205480000</v>
      </c>
      <c r="C72" s="104">
        <f>SUM(C69:C70)</f>
        <v>-13743000</v>
      </c>
      <c r="D72" s="104"/>
      <c r="E72" s="104">
        <f>$B72      +$C72      +$D72</f>
        <v>191737000</v>
      </c>
      <c r="F72" s="105">
        <f t="shared" ref="F72:O72" si="45">SUM(F69:F70)</f>
        <v>191737000</v>
      </c>
      <c r="G72" s="106">
        <f t="shared" si="45"/>
        <v>191737000</v>
      </c>
      <c r="H72" s="105">
        <f t="shared" si="45"/>
        <v>26207000</v>
      </c>
      <c r="I72" s="106">
        <f t="shared" si="45"/>
        <v>35684793</v>
      </c>
      <c r="J72" s="105">
        <f t="shared" si="45"/>
        <v>62213000</v>
      </c>
      <c r="K72" s="106">
        <f t="shared" si="45"/>
        <v>70900108</v>
      </c>
      <c r="L72" s="105">
        <f t="shared" si="45"/>
        <v>31738000</v>
      </c>
      <c r="M72" s="106">
        <f t="shared" si="45"/>
        <v>24298763</v>
      </c>
      <c r="N72" s="105">
        <f t="shared" si="45"/>
        <v>0</v>
      </c>
      <c r="O72" s="106">
        <f t="shared" si="45"/>
        <v>0</v>
      </c>
      <c r="P72" s="105">
        <f>$H72      +$J72      +$L72      +$N72</f>
        <v>120158000</v>
      </c>
      <c r="Q72" s="106">
        <f>$I72      +$K72      +$M72      +$O72</f>
        <v>130883664</v>
      </c>
      <c r="R72" s="61">
        <f>IF(($J72      =0),0,((($L72      -$J72      )/$J72      )*100))</f>
        <v>-48.984938839149372</v>
      </c>
      <c r="S72" s="62">
        <f>IF(($K72      =0),0,((($M72      -$K72      )/$K72      )*100))</f>
        <v>-65.728172092488208</v>
      </c>
      <c r="T72" s="61">
        <f>IF(($E69      =0),0,(($P69      /$E69      )*100))</f>
        <v>62.668133954322848</v>
      </c>
      <c r="U72" s="65">
        <f>IF($E69   =0,0,($Q69   /$E69 )*100)</f>
        <v>68.262079828097868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516688000</v>
      </c>
      <c r="C73" s="104">
        <f>SUM(C9:C14,C17:C23,C26:C29,C32,C35:C39,C42:C52,C55:C58,C61:C65,C69:C70)</f>
        <v>-31405000</v>
      </c>
      <c r="D73" s="104"/>
      <c r="E73" s="104">
        <f>$B73      +$C73      +$D73</f>
        <v>485283000</v>
      </c>
      <c r="F73" s="105">
        <f t="shared" ref="F73:O73" si="46">SUM(F9:F14,F17:F23,F26:F29,F32,F35:F39,F42:F52,F55:F58,F61:F65,F69:F70)</f>
        <v>485283000</v>
      </c>
      <c r="G73" s="106">
        <f t="shared" si="46"/>
        <v>484163000</v>
      </c>
      <c r="H73" s="105">
        <f t="shared" si="46"/>
        <v>73215000</v>
      </c>
      <c r="I73" s="106">
        <f t="shared" si="46"/>
        <v>101997559</v>
      </c>
      <c r="J73" s="105">
        <f t="shared" si="46"/>
        <v>168540000</v>
      </c>
      <c r="K73" s="106">
        <f t="shared" si="46"/>
        <v>187260731</v>
      </c>
      <c r="L73" s="105">
        <f t="shared" si="46"/>
        <v>120516000</v>
      </c>
      <c r="M73" s="106">
        <f t="shared" si="46"/>
        <v>93555564</v>
      </c>
      <c r="N73" s="105">
        <f t="shared" si="46"/>
        <v>0</v>
      </c>
      <c r="O73" s="106">
        <f t="shared" si="46"/>
        <v>0</v>
      </c>
      <c r="P73" s="105">
        <f>$H73      +$J73      +$L73      +$N73</f>
        <v>362271000</v>
      </c>
      <c r="Q73" s="106">
        <f>$I73      +$K73      +$M73      +$O73</f>
        <v>382813854</v>
      </c>
      <c r="R73" s="61">
        <f>IF(($J73      =0),0,((($L73      -$J73      )/$J73      )*100))</f>
        <v>-28.494126023495909</v>
      </c>
      <c r="S73" s="62">
        <f>IF(($K73      =0),0,((($M73      -$K73      )/$K73      )*100))</f>
        <v>-50.03994510733807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74.824181112559202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79.067143503324289</v>
      </c>
      <c r="V73" s="105">
        <f>SUM(V9:V14,V17:V23,V26:V29,V32,V35:V39,V42:V52,V55:V58,V61:V65,V69:V70)</f>
        <v>2050000</v>
      </c>
      <c r="W73" s="106">
        <f>SUM(W9:W14,W17:W23,W26:W29,W32,W35:W39,W42:W52,W55:W58,W61:W65,W69:W70)</f>
        <v>1504000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5tJVzfu9OtS4il5QosL+2g37muCf1Of9jBqcZbgbu83XhpOQI8Z/FxSeyBv5BeOsA97xn9NPfa5VGfSClAaLTw==" saltValue="6EjMey/lRt2fQ5F4eXE2k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911000</v>
      </c>
      <c r="I10" s="94">
        <v>970737</v>
      </c>
      <c r="J10" s="93">
        <v>274000</v>
      </c>
      <c r="K10" s="94">
        <v>273443</v>
      </c>
      <c r="L10" s="93">
        <v>229000</v>
      </c>
      <c r="M10" s="94">
        <v>229102</v>
      </c>
      <c r="N10" s="93"/>
      <c r="O10" s="94"/>
      <c r="P10" s="93">
        <f t="shared" ref="P10:P15" si="1">$H10      +$J10      +$L10      +$N10</f>
        <v>1414000</v>
      </c>
      <c r="Q10" s="94">
        <f t="shared" ref="Q10:Q15" si="2">$I10      +$K10      +$M10      +$O10</f>
        <v>1473282</v>
      </c>
      <c r="R10" s="48">
        <f t="shared" ref="R10:R15" si="3">IF(($J10      =0),0,((($L10      -$J10      )/$J10      )*100))</f>
        <v>-16.423357664233578</v>
      </c>
      <c r="S10" s="49">
        <f t="shared" ref="S10:S15" si="4">IF(($K10      =0),0,((($M10      -$K10      )/$K10      )*100))</f>
        <v>-16.215810973402135</v>
      </c>
      <c r="T10" s="48">
        <f t="shared" ref="T10:T14" si="5">IF(($E10      =0),0,(($P10      /$E10      )*100))</f>
        <v>76.432432432432435</v>
      </c>
      <c r="U10" s="50">
        <f t="shared" ref="U10:U14" si="6">IF(($E10      =0),0,(($Q10      /$E10      )*100))</f>
        <v>79.636864864864862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911000</v>
      </c>
      <c r="I15" s="97">
        <f t="shared" si="7"/>
        <v>970737</v>
      </c>
      <c r="J15" s="96">
        <f t="shared" si="7"/>
        <v>274000</v>
      </c>
      <c r="K15" s="97">
        <f t="shared" si="7"/>
        <v>273443</v>
      </c>
      <c r="L15" s="96">
        <f t="shared" si="7"/>
        <v>229000</v>
      </c>
      <c r="M15" s="97">
        <f t="shared" si="7"/>
        <v>229102</v>
      </c>
      <c r="N15" s="96">
        <f t="shared" si="7"/>
        <v>0</v>
      </c>
      <c r="O15" s="97">
        <f t="shared" si="7"/>
        <v>0</v>
      </c>
      <c r="P15" s="96">
        <f t="shared" si="1"/>
        <v>1414000</v>
      </c>
      <c r="Q15" s="97">
        <f t="shared" si="2"/>
        <v>1473282</v>
      </c>
      <c r="R15" s="52">
        <f t="shared" si="3"/>
        <v>-16.423357664233578</v>
      </c>
      <c r="S15" s="53">
        <f t="shared" si="4"/>
        <v>-16.215810973402135</v>
      </c>
      <c r="T15" s="52">
        <f>IF((SUM($E9:$E13))=0,0,(P15/(SUM($E9:$E13))*100))</f>
        <v>76.432432432432435</v>
      </c>
      <c r="U15" s="54">
        <f>IF((SUM($E9:$E13))=0,0,(Q15/(SUM($E9:$E13))*100))</f>
        <v>79.636864864864862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15556000</v>
      </c>
      <c r="W21" s="94">
        <v>12792000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15556000</v>
      </c>
      <c r="W24" s="97">
        <f>SUM(W17:W23)</f>
        <v>12792000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2553000</v>
      </c>
      <c r="C32" s="92"/>
      <c r="D32" s="92"/>
      <c r="E32" s="92">
        <f>$B32      +$C32      +$D32</f>
        <v>2553000</v>
      </c>
      <c r="F32" s="93">
        <v>2553000</v>
      </c>
      <c r="G32" s="94">
        <v>2553000</v>
      </c>
      <c r="H32" s="93">
        <v>997000</v>
      </c>
      <c r="I32" s="94"/>
      <c r="J32" s="93">
        <v>791000</v>
      </c>
      <c r="K32" s="94"/>
      <c r="L32" s="93">
        <v>392000</v>
      </c>
      <c r="M32" s="94">
        <v>538685</v>
      </c>
      <c r="N32" s="93"/>
      <c r="O32" s="94"/>
      <c r="P32" s="93">
        <f>$H32      +$J32      +$L32      +$N32</f>
        <v>2180000</v>
      </c>
      <c r="Q32" s="94">
        <f>$I32      +$K32      +$M32      +$O32</f>
        <v>538685</v>
      </c>
      <c r="R32" s="48">
        <f>IF(($J32      =0),0,((($L32      -$J32      )/$J32      )*100))</f>
        <v>-50.442477876106196</v>
      </c>
      <c r="S32" s="49">
        <f>IF(($K32      =0),0,((($M32      -$K32      )/$K32      )*100))</f>
        <v>0</v>
      </c>
      <c r="T32" s="48">
        <f>IF(($E32      =0),0,(($P32      /$E32      )*100))</f>
        <v>85.389737563650598</v>
      </c>
      <c r="U32" s="50">
        <f>IF(($E32      =0),0,(($Q32      /$E32      )*100))</f>
        <v>21.100078339208775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2553000</v>
      </c>
      <c r="C33" s="95">
        <f>C32</f>
        <v>0</v>
      </c>
      <c r="D33" s="95"/>
      <c r="E33" s="95">
        <f>$B33      +$C33      +$D33</f>
        <v>2553000</v>
      </c>
      <c r="F33" s="96">
        <f t="shared" ref="F33:O33" si="17">F32</f>
        <v>2553000</v>
      </c>
      <c r="G33" s="97">
        <f t="shared" si="17"/>
        <v>2553000</v>
      </c>
      <c r="H33" s="96">
        <f t="shared" si="17"/>
        <v>997000</v>
      </c>
      <c r="I33" s="97">
        <f t="shared" si="17"/>
        <v>0</v>
      </c>
      <c r="J33" s="96">
        <f t="shared" si="17"/>
        <v>791000</v>
      </c>
      <c r="K33" s="97">
        <f t="shared" si="17"/>
        <v>0</v>
      </c>
      <c r="L33" s="96">
        <f t="shared" si="17"/>
        <v>392000</v>
      </c>
      <c r="M33" s="97">
        <f t="shared" si="17"/>
        <v>538685</v>
      </c>
      <c r="N33" s="96">
        <f t="shared" si="17"/>
        <v>0</v>
      </c>
      <c r="O33" s="97">
        <f t="shared" si="17"/>
        <v>0</v>
      </c>
      <c r="P33" s="96">
        <f>$H33      +$J33      +$L33      +$N33</f>
        <v>2180000</v>
      </c>
      <c r="Q33" s="97">
        <f>$I33      +$K33      +$M33      +$O33</f>
        <v>538685</v>
      </c>
      <c r="R33" s="52">
        <f>IF(($J33      =0),0,((($L33      -$J33      )/$J33      )*100))</f>
        <v>-50.442477876106196</v>
      </c>
      <c r="S33" s="53">
        <f>IF(($K33      =0),0,((($M33      -$K33      )/$K33      )*100))</f>
        <v>0</v>
      </c>
      <c r="T33" s="52">
        <f>IF($E33   =0,0,($P33   /$E33   )*100)</f>
        <v>85.389737563650598</v>
      </c>
      <c r="U33" s="54">
        <f>IF($E33   =0,0,($Q33   /$E33   )*100)</f>
        <v>21.100078339208775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7384000</v>
      </c>
      <c r="C35" s="92"/>
      <c r="D35" s="92"/>
      <c r="E35" s="92">
        <f t="shared" ref="E35:E40" si="18">$B35      +$C35      +$D35</f>
        <v>7384000</v>
      </c>
      <c r="F35" s="93">
        <v>7384000</v>
      </c>
      <c r="G35" s="94">
        <v>7384000</v>
      </c>
      <c r="H35" s="93"/>
      <c r="I35" s="94">
        <v>3548784</v>
      </c>
      <c r="J35" s="93">
        <v>2923000</v>
      </c>
      <c r="K35" s="94">
        <v>2528011</v>
      </c>
      <c r="L35" s="93">
        <v>1367000</v>
      </c>
      <c r="M35" s="94">
        <v>344339</v>
      </c>
      <c r="N35" s="93"/>
      <c r="O35" s="94"/>
      <c r="P35" s="93">
        <f t="shared" ref="P35:P40" si="19">$H35      +$J35      +$L35      +$N35</f>
        <v>4290000</v>
      </c>
      <c r="Q35" s="94">
        <f t="shared" ref="Q35:Q40" si="20">$I35      +$K35      +$M35      +$O35</f>
        <v>6421134</v>
      </c>
      <c r="R35" s="48">
        <f t="shared" ref="R35:R40" si="21">IF(($J35      =0),0,((($L35      -$J35      )/$J35      )*100))</f>
        <v>-53.232979815258297</v>
      </c>
      <c r="S35" s="49">
        <f t="shared" ref="S35:S40" si="22">IF(($K35      =0),0,((($M35      -$K35      )/$K35      )*100))</f>
        <v>-86.379054521519095</v>
      </c>
      <c r="T35" s="48">
        <f t="shared" ref="T35:T39" si="23">IF(($E35      =0),0,(($P35      /$E35      )*100))</f>
        <v>58.098591549295776</v>
      </c>
      <c r="U35" s="50">
        <f t="shared" ref="U35:U39" si="24">IF(($E35      =0),0,(($Q35      /$E35      )*100))</f>
        <v>86.96010292524376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10669000</v>
      </c>
      <c r="C36" s="92">
        <v>-7067000</v>
      </c>
      <c r="D36" s="92"/>
      <c r="E36" s="92">
        <f t="shared" si="18"/>
        <v>3602000</v>
      </c>
      <c r="F36" s="93">
        <v>3602000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18053000</v>
      </c>
      <c r="C40" s="95">
        <f>SUM(C35:C39)</f>
        <v>-7067000</v>
      </c>
      <c r="D40" s="95"/>
      <c r="E40" s="95">
        <f t="shared" si="18"/>
        <v>10986000</v>
      </c>
      <c r="F40" s="96">
        <f t="shared" ref="F40:O40" si="25">SUM(F35:F39)</f>
        <v>10986000</v>
      </c>
      <c r="G40" s="97">
        <f t="shared" si="25"/>
        <v>7384000</v>
      </c>
      <c r="H40" s="96">
        <f t="shared" si="25"/>
        <v>0</v>
      </c>
      <c r="I40" s="97">
        <f t="shared" si="25"/>
        <v>3548784</v>
      </c>
      <c r="J40" s="96">
        <f t="shared" si="25"/>
        <v>2923000</v>
      </c>
      <c r="K40" s="97">
        <f t="shared" si="25"/>
        <v>2528011</v>
      </c>
      <c r="L40" s="96">
        <f t="shared" si="25"/>
        <v>1367000</v>
      </c>
      <c r="M40" s="97">
        <f t="shared" si="25"/>
        <v>344339</v>
      </c>
      <c r="N40" s="96">
        <f t="shared" si="25"/>
        <v>0</v>
      </c>
      <c r="O40" s="97">
        <f t="shared" si="25"/>
        <v>0</v>
      </c>
      <c r="P40" s="96">
        <f t="shared" si="19"/>
        <v>4290000</v>
      </c>
      <c r="Q40" s="97">
        <f t="shared" si="20"/>
        <v>6421134</v>
      </c>
      <c r="R40" s="52">
        <f t="shared" si="21"/>
        <v>-53.232979815258297</v>
      </c>
      <c r="S40" s="53">
        <f t="shared" si="22"/>
        <v>-86.379054521519095</v>
      </c>
      <c r="T40" s="52">
        <f>IF((+$E35+$E38) =0,0,(P40   /(+$E35+$E38) )*100)</f>
        <v>58.098591549295776</v>
      </c>
      <c r="U40" s="54">
        <f>IF((+$E35+$E38) =0,0,(Q40   /(+$E35+$E38) )*100)</f>
        <v>86.96010292524376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22456000</v>
      </c>
      <c r="C67" s="104">
        <f>SUM(C9:C14,C17:C23,C26:C29,C32,C35:C39,C42:C52,C55:C58,C61:C65)</f>
        <v>-7067000</v>
      </c>
      <c r="D67" s="104"/>
      <c r="E67" s="104">
        <f t="shared" si="35"/>
        <v>15389000</v>
      </c>
      <c r="F67" s="105">
        <f t="shared" ref="F67:O67" si="43">SUM(F9:F14,F17:F23,F26:F29,F32,F35:F39,F42:F52,F55:F58,F61:F65)</f>
        <v>15389000</v>
      </c>
      <c r="G67" s="106">
        <f t="shared" si="43"/>
        <v>11787000</v>
      </c>
      <c r="H67" s="105">
        <f t="shared" si="43"/>
        <v>1908000</v>
      </c>
      <c r="I67" s="106">
        <f t="shared" si="43"/>
        <v>4519521</v>
      </c>
      <c r="J67" s="105">
        <f t="shared" si="43"/>
        <v>3988000</v>
      </c>
      <c r="K67" s="106">
        <f t="shared" si="43"/>
        <v>2801454</v>
      </c>
      <c r="L67" s="105">
        <f t="shared" si="43"/>
        <v>1988000</v>
      </c>
      <c r="M67" s="106">
        <f t="shared" si="43"/>
        <v>1112126</v>
      </c>
      <c r="N67" s="105">
        <f t="shared" si="43"/>
        <v>0</v>
      </c>
      <c r="O67" s="106">
        <f t="shared" si="43"/>
        <v>0</v>
      </c>
      <c r="P67" s="105">
        <f t="shared" si="36"/>
        <v>7884000</v>
      </c>
      <c r="Q67" s="106">
        <f t="shared" si="37"/>
        <v>8433101</v>
      </c>
      <c r="R67" s="61">
        <f t="shared" si="38"/>
        <v>-50.150451354062184</v>
      </c>
      <c r="S67" s="62">
        <f t="shared" si="39"/>
        <v>-60.301828978808857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66.887248663782131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71.545779248324422</v>
      </c>
      <c r="V67" s="105">
        <f>SUM(V9:V14,V17:V23,V26:V29,V32,V35:V39,V42:V52,V55:V58,V61:V65)</f>
        <v>15556000</v>
      </c>
      <c r="W67" s="106">
        <f>SUM(W9:W14,W17:W23,W26:W29,W32,W35:W39,W42:W52,W55:W58,W61:W65)</f>
        <v>12792000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49717000</v>
      </c>
      <c r="C69" s="92">
        <v>-3325000</v>
      </c>
      <c r="D69" s="92"/>
      <c r="E69" s="92">
        <f>$B69      +$C69      +$D69</f>
        <v>46392000</v>
      </c>
      <c r="F69" s="93">
        <v>46392000</v>
      </c>
      <c r="G69" s="94">
        <v>46392000</v>
      </c>
      <c r="H69" s="93">
        <v>4510000</v>
      </c>
      <c r="I69" s="94">
        <v>4625822</v>
      </c>
      <c r="J69" s="93">
        <v>9834000</v>
      </c>
      <c r="K69" s="94">
        <v>12906745</v>
      </c>
      <c r="L69" s="93">
        <v>3203000</v>
      </c>
      <c r="M69" s="94">
        <v>9749303</v>
      </c>
      <c r="N69" s="93"/>
      <c r="O69" s="94"/>
      <c r="P69" s="93">
        <f>$H69      +$J69      +$L69      +$N69</f>
        <v>17547000</v>
      </c>
      <c r="Q69" s="94">
        <f>$I69      +$K69      +$M69      +$O69</f>
        <v>27281870</v>
      </c>
      <c r="R69" s="48">
        <f>IF(($J69      =0),0,((($L69      -$J69      )/$J69      )*100))</f>
        <v>-67.429326825299981</v>
      </c>
      <c r="S69" s="49">
        <f>IF(($K69      =0),0,((($M69      -$K69      )/$K69      )*100))</f>
        <v>-24.463503385245467</v>
      </c>
      <c r="T69" s="48">
        <f>IF(($E69      =0),0,(($P69      /$E69      )*100))</f>
        <v>37.823331608898087</v>
      </c>
      <c r="U69" s="50">
        <f>IF(($E69      =0),0,(($Q69      /$E69      )*100))</f>
        <v>58.807272805656154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49717000</v>
      </c>
      <c r="C71" s="101">
        <f>SUM(C69:C70)</f>
        <v>-3325000</v>
      </c>
      <c r="D71" s="101"/>
      <c r="E71" s="101">
        <f>$B71      +$C71      +$D71</f>
        <v>46392000</v>
      </c>
      <c r="F71" s="102">
        <f t="shared" ref="F71:O71" si="44">SUM(F69:F70)</f>
        <v>46392000</v>
      </c>
      <c r="G71" s="103">
        <f t="shared" si="44"/>
        <v>46392000</v>
      </c>
      <c r="H71" s="102">
        <f t="shared" si="44"/>
        <v>4510000</v>
      </c>
      <c r="I71" s="103">
        <f t="shared" si="44"/>
        <v>4625822</v>
      </c>
      <c r="J71" s="102">
        <f t="shared" si="44"/>
        <v>9834000</v>
      </c>
      <c r="K71" s="103">
        <f t="shared" si="44"/>
        <v>12906745</v>
      </c>
      <c r="L71" s="102">
        <f t="shared" si="44"/>
        <v>3203000</v>
      </c>
      <c r="M71" s="103">
        <f t="shared" si="44"/>
        <v>9749303</v>
      </c>
      <c r="N71" s="102">
        <f t="shared" si="44"/>
        <v>0</v>
      </c>
      <c r="O71" s="103">
        <f t="shared" si="44"/>
        <v>0</v>
      </c>
      <c r="P71" s="102">
        <f>$H71      +$J71      +$L71      +$N71</f>
        <v>17547000</v>
      </c>
      <c r="Q71" s="103">
        <f>$I71      +$K71      +$M71      +$O71</f>
        <v>27281870</v>
      </c>
      <c r="R71" s="57">
        <f>IF(($J71      =0),0,((($L71      -$J71      )/$J71      )*100))</f>
        <v>-67.429326825299981</v>
      </c>
      <c r="S71" s="58">
        <f>IF(($K71      =0),0,((($M71      -$K71      )/$K71      )*100))</f>
        <v>-24.463503385245467</v>
      </c>
      <c r="T71" s="57">
        <f>IF(($E69      =0),0,(($P69      /$E69      )*100))</f>
        <v>37.823331608898087</v>
      </c>
      <c r="U71" s="59">
        <f>IF($E69   =0,0,($Q69   /$E69 )*100)</f>
        <v>58.807272805656154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49717000</v>
      </c>
      <c r="C72" s="104">
        <f>SUM(C69:C70)</f>
        <v>-3325000</v>
      </c>
      <c r="D72" s="104"/>
      <c r="E72" s="104">
        <f>$B72      +$C72      +$D72</f>
        <v>46392000</v>
      </c>
      <c r="F72" s="105">
        <f t="shared" ref="F72:O72" si="45">SUM(F69:F70)</f>
        <v>46392000</v>
      </c>
      <c r="G72" s="106">
        <f t="shared" si="45"/>
        <v>46392000</v>
      </c>
      <c r="H72" s="105">
        <f t="shared" si="45"/>
        <v>4510000</v>
      </c>
      <c r="I72" s="106">
        <f t="shared" si="45"/>
        <v>4625822</v>
      </c>
      <c r="J72" s="105">
        <f t="shared" si="45"/>
        <v>9834000</v>
      </c>
      <c r="K72" s="106">
        <f t="shared" si="45"/>
        <v>12906745</v>
      </c>
      <c r="L72" s="105">
        <f t="shared" si="45"/>
        <v>3203000</v>
      </c>
      <c r="M72" s="106">
        <f t="shared" si="45"/>
        <v>9749303</v>
      </c>
      <c r="N72" s="105">
        <f t="shared" si="45"/>
        <v>0</v>
      </c>
      <c r="O72" s="106">
        <f t="shared" si="45"/>
        <v>0</v>
      </c>
      <c r="P72" s="105">
        <f>$H72      +$J72      +$L72      +$N72</f>
        <v>17547000</v>
      </c>
      <c r="Q72" s="106">
        <f>$I72      +$K72      +$M72      +$O72</f>
        <v>27281870</v>
      </c>
      <c r="R72" s="61">
        <f>IF(($J72      =0),0,((($L72      -$J72      )/$J72      )*100))</f>
        <v>-67.429326825299981</v>
      </c>
      <c r="S72" s="62">
        <f>IF(($K72      =0),0,((($M72      -$K72      )/$K72      )*100))</f>
        <v>-24.463503385245467</v>
      </c>
      <c r="T72" s="61">
        <f>IF(($E69      =0),0,(($P69      /$E69      )*100))</f>
        <v>37.823331608898087</v>
      </c>
      <c r="U72" s="65">
        <f>IF($E69   =0,0,($Q69   /$E69 )*100)</f>
        <v>58.807272805656154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72173000</v>
      </c>
      <c r="C73" s="104">
        <f>SUM(C9:C14,C17:C23,C26:C29,C32,C35:C39,C42:C52,C55:C58,C61:C65,C69:C70)</f>
        <v>-10392000</v>
      </c>
      <c r="D73" s="104"/>
      <c r="E73" s="104">
        <f>$B73      +$C73      +$D73</f>
        <v>61781000</v>
      </c>
      <c r="F73" s="105">
        <f t="shared" ref="F73:O73" si="46">SUM(F9:F14,F17:F23,F26:F29,F32,F35:F39,F42:F52,F55:F58,F61:F65,F69:F70)</f>
        <v>61781000</v>
      </c>
      <c r="G73" s="106">
        <f t="shared" si="46"/>
        <v>58179000</v>
      </c>
      <c r="H73" s="105">
        <f t="shared" si="46"/>
        <v>6418000</v>
      </c>
      <c r="I73" s="106">
        <f t="shared" si="46"/>
        <v>9145343</v>
      </c>
      <c r="J73" s="105">
        <f t="shared" si="46"/>
        <v>13822000</v>
      </c>
      <c r="K73" s="106">
        <f t="shared" si="46"/>
        <v>15708199</v>
      </c>
      <c r="L73" s="105">
        <f t="shared" si="46"/>
        <v>5191000</v>
      </c>
      <c r="M73" s="106">
        <f t="shared" si="46"/>
        <v>10861429</v>
      </c>
      <c r="N73" s="105">
        <f t="shared" si="46"/>
        <v>0</v>
      </c>
      <c r="O73" s="106">
        <f t="shared" si="46"/>
        <v>0</v>
      </c>
      <c r="P73" s="105">
        <f>$H73      +$J73      +$L73      +$N73</f>
        <v>25431000</v>
      </c>
      <c r="Q73" s="106">
        <f>$I73      +$K73      +$M73      +$O73</f>
        <v>35714971</v>
      </c>
      <c r="R73" s="61">
        <f>IF(($J73      =0),0,((($L73      -$J73      )/$J73      )*100))</f>
        <v>-62.443929966719722</v>
      </c>
      <c r="S73" s="62">
        <f>IF(($K73      =0),0,((($M73      -$K73      )/$K73      )*100))</f>
        <v>-30.855033094500524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43.711648532975815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61.388079891369742</v>
      </c>
      <c r="V73" s="105">
        <f>SUM(V9:V14,V17:V23,V26:V29,V32,V35:V39,V42:V52,V55:V58,V61:V65,V69:V70)</f>
        <v>15556000</v>
      </c>
      <c r="W73" s="106">
        <f>SUM(W9:W14,W17:W23,W26:W29,W32,W35:W39,W42:W52,W55:W58,W61:W65,W69:W70)</f>
        <v>12792000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+nOHPXsUyz9pqpXK8TlRmJS7D8hob0rCrH5/uqvF2b77A1A8KdBa+hnmjF3+GfZrzNWnqls10+xzcgsTi61i9Q==" saltValue="dLsNCSNQFuGFVpHhgJvxj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1750000</v>
      </c>
      <c r="C10" s="92"/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244000</v>
      </c>
      <c r="I10" s="94">
        <v>290129</v>
      </c>
      <c r="J10" s="93">
        <v>159000</v>
      </c>
      <c r="K10" s="94">
        <v>158805</v>
      </c>
      <c r="L10" s="93">
        <v>215000</v>
      </c>
      <c r="M10" s="94">
        <v>212744</v>
      </c>
      <c r="N10" s="93"/>
      <c r="O10" s="94"/>
      <c r="P10" s="93">
        <f t="shared" ref="P10:P15" si="1">$H10      +$J10      +$L10      +$N10</f>
        <v>618000</v>
      </c>
      <c r="Q10" s="94">
        <f t="shared" ref="Q10:Q15" si="2">$I10      +$K10      +$M10      +$O10</f>
        <v>661678</v>
      </c>
      <c r="R10" s="48">
        <f t="shared" ref="R10:R15" si="3">IF(($J10      =0),0,((($L10      -$J10      )/$J10      )*100))</f>
        <v>35.220125786163521</v>
      </c>
      <c r="S10" s="49">
        <f t="shared" ref="S10:S15" si="4">IF(($K10      =0),0,((($M10      -$K10      )/$K10      )*100))</f>
        <v>33.965555240704006</v>
      </c>
      <c r="T10" s="48">
        <f t="shared" ref="T10:T14" si="5">IF(($E10      =0),0,(($P10      /$E10      )*100))</f>
        <v>35.314285714285717</v>
      </c>
      <c r="U10" s="50">
        <f t="shared" ref="U10:U14" si="6">IF(($E10      =0),0,(($Q10      /$E10      )*100))</f>
        <v>37.810171428571429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>
        <v>13267000</v>
      </c>
      <c r="C13" s="92">
        <v>-13267000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>
        <v>65702000</v>
      </c>
      <c r="C14" s="92">
        <v>32694000</v>
      </c>
      <c r="D14" s="92"/>
      <c r="E14" s="92">
        <f t="shared" si="0"/>
        <v>98396000</v>
      </c>
      <c r="F14" s="93">
        <v>98396000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80719000</v>
      </c>
      <c r="C15" s="95">
        <f>SUM(C9:C14)</f>
        <v>19427000</v>
      </c>
      <c r="D15" s="95"/>
      <c r="E15" s="95">
        <f t="shared" si="0"/>
        <v>100146000</v>
      </c>
      <c r="F15" s="96">
        <f t="shared" ref="F15:O15" si="7">SUM(F9:F14)</f>
        <v>100146000</v>
      </c>
      <c r="G15" s="97">
        <f t="shared" si="7"/>
        <v>1750000</v>
      </c>
      <c r="H15" s="96">
        <f t="shared" si="7"/>
        <v>244000</v>
      </c>
      <c r="I15" s="97">
        <f t="shared" si="7"/>
        <v>290129</v>
      </c>
      <c r="J15" s="96">
        <f t="shared" si="7"/>
        <v>159000</v>
      </c>
      <c r="K15" s="97">
        <f t="shared" si="7"/>
        <v>158805</v>
      </c>
      <c r="L15" s="96">
        <f t="shared" si="7"/>
        <v>215000</v>
      </c>
      <c r="M15" s="97">
        <f t="shared" si="7"/>
        <v>212744</v>
      </c>
      <c r="N15" s="96">
        <f t="shared" si="7"/>
        <v>0</v>
      </c>
      <c r="O15" s="97">
        <f t="shared" si="7"/>
        <v>0</v>
      </c>
      <c r="P15" s="96">
        <f t="shared" si="1"/>
        <v>618000</v>
      </c>
      <c r="Q15" s="97">
        <f t="shared" si="2"/>
        <v>661678</v>
      </c>
      <c r="R15" s="52">
        <f t="shared" si="3"/>
        <v>35.220125786163521</v>
      </c>
      <c r="S15" s="53">
        <f t="shared" si="4"/>
        <v>33.965555240704006</v>
      </c>
      <c r="T15" s="52">
        <f>IF((SUM($E9:$E13))=0,0,(P15/(SUM($E9:$E13))*100))</f>
        <v>35.314285714285717</v>
      </c>
      <c r="U15" s="54">
        <f>IF((SUM($E9:$E13))=0,0,(Q15/(SUM($E9:$E13))*100))</f>
        <v>37.810171428571429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26823000</v>
      </c>
      <c r="W20" s="94" t="s">
        <v>35</v>
      </c>
    </row>
    <row r="21" spans="1:23" ht="12.95" customHeight="1" x14ac:dyDescent="0.2">
      <c r="A21" s="47" t="s">
        <v>47</v>
      </c>
      <c r="B21" s="92">
        <v>22027000</v>
      </c>
      <c r="C21" s="92"/>
      <c r="D21" s="92"/>
      <c r="E21" s="92">
        <f t="shared" si="8"/>
        <v>22027000</v>
      </c>
      <c r="F21" s="93">
        <v>22027000</v>
      </c>
      <c r="G21" s="94">
        <v>22027000</v>
      </c>
      <c r="H21" s="93"/>
      <c r="I21" s="94">
        <v>18658857</v>
      </c>
      <c r="J21" s="93">
        <v>6387000</v>
      </c>
      <c r="K21" s="94">
        <v>154105196</v>
      </c>
      <c r="L21" s="93"/>
      <c r="M21" s="94">
        <v>-152834577</v>
      </c>
      <c r="N21" s="93"/>
      <c r="O21" s="94"/>
      <c r="P21" s="93">
        <f t="shared" si="9"/>
        <v>6387000</v>
      </c>
      <c r="Q21" s="94">
        <f t="shared" si="10"/>
        <v>19929476</v>
      </c>
      <c r="R21" s="48">
        <f t="shared" si="11"/>
        <v>-100</v>
      </c>
      <c r="S21" s="49">
        <f t="shared" si="12"/>
        <v>-199.17548594532789</v>
      </c>
      <c r="T21" s="48">
        <f t="shared" si="13"/>
        <v>28.996231897217051</v>
      </c>
      <c r="U21" s="50">
        <f t="shared" si="14"/>
        <v>90.477486720842606</v>
      </c>
      <c r="V21" s="93">
        <v>899720000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22027000</v>
      </c>
      <c r="C24" s="95">
        <f>SUM(C17:C23)</f>
        <v>0</v>
      </c>
      <c r="D24" s="95"/>
      <c r="E24" s="95">
        <f t="shared" si="8"/>
        <v>22027000</v>
      </c>
      <c r="F24" s="96">
        <f t="shared" ref="F24:O24" si="15">SUM(F17:F23)</f>
        <v>22027000</v>
      </c>
      <c r="G24" s="97">
        <f t="shared" si="15"/>
        <v>22027000</v>
      </c>
      <c r="H24" s="96">
        <f t="shared" si="15"/>
        <v>0</v>
      </c>
      <c r="I24" s="97">
        <f t="shared" si="15"/>
        <v>18658857</v>
      </c>
      <c r="J24" s="96">
        <f t="shared" si="15"/>
        <v>6387000</v>
      </c>
      <c r="K24" s="97">
        <f t="shared" si="15"/>
        <v>154105196</v>
      </c>
      <c r="L24" s="96">
        <f t="shared" si="15"/>
        <v>0</v>
      </c>
      <c r="M24" s="97">
        <f t="shared" si="15"/>
        <v>-152834577</v>
      </c>
      <c r="N24" s="96">
        <f t="shared" si="15"/>
        <v>0</v>
      </c>
      <c r="O24" s="97">
        <f t="shared" si="15"/>
        <v>0</v>
      </c>
      <c r="P24" s="96">
        <f t="shared" si="9"/>
        <v>6387000</v>
      </c>
      <c r="Q24" s="97">
        <f t="shared" si="10"/>
        <v>19929476</v>
      </c>
      <c r="R24" s="52">
        <f t="shared" si="11"/>
        <v>-100</v>
      </c>
      <c r="S24" s="53">
        <f t="shared" si="12"/>
        <v>-199.17548594532789</v>
      </c>
      <c r="T24" s="52">
        <f>IF(($E24-$E19-$E23)   =0,0,($P24   /($E24-$E19-$E23)   )*100)</f>
        <v>28.996231897217051</v>
      </c>
      <c r="U24" s="54">
        <f>IF(($E24-$E19-$E23)   =0,0,($Q24   /($E24-$E19-$E23)   )*100)</f>
        <v>90.477486720842606</v>
      </c>
      <c r="V24" s="96">
        <f>SUM(V17:V23)</f>
        <v>926543000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1624000</v>
      </c>
      <c r="C32" s="92"/>
      <c r="D32" s="92"/>
      <c r="E32" s="92">
        <f>$B32      +$C32      +$D32</f>
        <v>1624000</v>
      </c>
      <c r="F32" s="93">
        <v>1624000</v>
      </c>
      <c r="G32" s="94">
        <v>1624000</v>
      </c>
      <c r="H32" s="93">
        <v>893000</v>
      </c>
      <c r="I32" s="94">
        <v>629198</v>
      </c>
      <c r="J32" s="93">
        <v>243000</v>
      </c>
      <c r="K32" s="94">
        <v>351803</v>
      </c>
      <c r="L32" s="93">
        <v>223000</v>
      </c>
      <c r="M32" s="94">
        <v>642994</v>
      </c>
      <c r="N32" s="93"/>
      <c r="O32" s="94"/>
      <c r="P32" s="93">
        <f>$H32      +$J32      +$L32      +$N32</f>
        <v>1359000</v>
      </c>
      <c r="Q32" s="94">
        <f>$I32      +$K32      +$M32      +$O32</f>
        <v>1623995</v>
      </c>
      <c r="R32" s="48">
        <f>IF(($J32      =0),0,((($L32      -$J32      )/$J32      )*100))</f>
        <v>-8.2304526748971192</v>
      </c>
      <c r="S32" s="49">
        <f>IF(($K32      =0),0,((($M32      -$K32      )/$K32      )*100))</f>
        <v>82.771039473796421</v>
      </c>
      <c r="T32" s="48">
        <f>IF(($E32      =0),0,(($P32      /$E32      )*100))</f>
        <v>83.682266009852214</v>
      </c>
      <c r="U32" s="50">
        <f>IF(($E32      =0),0,(($Q32      /$E32      )*100))</f>
        <v>99.999692118226605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1624000</v>
      </c>
      <c r="C33" s="95">
        <f>C32</f>
        <v>0</v>
      </c>
      <c r="D33" s="95"/>
      <c r="E33" s="95">
        <f>$B33      +$C33      +$D33</f>
        <v>1624000</v>
      </c>
      <c r="F33" s="96">
        <f t="shared" ref="F33:O33" si="17">F32</f>
        <v>1624000</v>
      </c>
      <c r="G33" s="97">
        <f t="shared" si="17"/>
        <v>1624000</v>
      </c>
      <c r="H33" s="96">
        <f t="shared" si="17"/>
        <v>893000</v>
      </c>
      <c r="I33" s="97">
        <f t="shared" si="17"/>
        <v>629198</v>
      </c>
      <c r="J33" s="96">
        <f t="shared" si="17"/>
        <v>243000</v>
      </c>
      <c r="K33" s="97">
        <f t="shared" si="17"/>
        <v>351803</v>
      </c>
      <c r="L33" s="96">
        <f t="shared" si="17"/>
        <v>223000</v>
      </c>
      <c r="M33" s="97">
        <f t="shared" si="17"/>
        <v>642994</v>
      </c>
      <c r="N33" s="96">
        <f t="shared" si="17"/>
        <v>0</v>
      </c>
      <c r="O33" s="97">
        <f t="shared" si="17"/>
        <v>0</v>
      </c>
      <c r="P33" s="96">
        <f>$H33      +$J33      +$L33      +$N33</f>
        <v>1359000</v>
      </c>
      <c r="Q33" s="97">
        <f>$I33      +$K33      +$M33      +$O33</f>
        <v>1623995</v>
      </c>
      <c r="R33" s="52">
        <f>IF(($J33      =0),0,((($L33      -$J33      )/$J33      )*100))</f>
        <v>-8.2304526748971192</v>
      </c>
      <c r="S33" s="53">
        <f>IF(($K33      =0),0,((($M33      -$K33      )/$K33      )*100))</f>
        <v>82.771039473796421</v>
      </c>
      <c r="T33" s="52">
        <f>IF($E33   =0,0,($P33   /$E33   )*100)</f>
        <v>83.682266009852214</v>
      </c>
      <c r="U33" s="54">
        <f>IF($E33   =0,0,($Q33   /$E33   )*100)</f>
        <v>99.999692118226605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10800000</v>
      </c>
      <c r="C35" s="92"/>
      <c r="D35" s="92"/>
      <c r="E35" s="92">
        <f t="shared" ref="E35:E40" si="18">$B35      +$C35      +$D35</f>
        <v>10800000</v>
      </c>
      <c r="F35" s="93">
        <v>10800000</v>
      </c>
      <c r="G35" s="94">
        <v>10800000</v>
      </c>
      <c r="H35" s="93"/>
      <c r="I35" s="94">
        <v>918745</v>
      </c>
      <c r="J35" s="93">
        <v>6084000</v>
      </c>
      <c r="K35" s="94">
        <v>5961644</v>
      </c>
      <c r="L35" s="93">
        <v>1314000</v>
      </c>
      <c r="M35" s="94">
        <v>155845</v>
      </c>
      <c r="N35" s="93"/>
      <c r="O35" s="94"/>
      <c r="P35" s="93">
        <f t="shared" ref="P35:P40" si="19">$H35      +$J35      +$L35      +$N35</f>
        <v>7398000</v>
      </c>
      <c r="Q35" s="94">
        <f t="shared" ref="Q35:Q40" si="20">$I35      +$K35      +$M35      +$O35</f>
        <v>7036234</v>
      </c>
      <c r="R35" s="48">
        <f t="shared" ref="R35:R40" si="21">IF(($J35      =0),0,((($L35      -$J35      )/$J35      )*100))</f>
        <v>-78.402366863905328</v>
      </c>
      <c r="S35" s="49">
        <f t="shared" ref="S35:S40" si="22">IF(($K35      =0),0,((($M35      -$K35      )/$K35      )*100))</f>
        <v>-97.385872084948375</v>
      </c>
      <c r="T35" s="48">
        <f t="shared" ref="T35:T39" si="23">IF(($E35      =0),0,(($P35      /$E35      )*100))</f>
        <v>68.5</v>
      </c>
      <c r="U35" s="50">
        <f t="shared" ref="U35:U39" si="24">IF(($E35      =0),0,(($Q35      /$E35      )*100))</f>
        <v>65.15031481481482</v>
      </c>
      <c r="V35" s="93">
        <v>1146000</v>
      </c>
      <c r="W35" s="94" t="s">
        <v>35</v>
      </c>
    </row>
    <row r="36" spans="1:23" ht="12.95" customHeight="1" x14ac:dyDescent="0.2">
      <c r="A36" s="47" t="s">
        <v>59</v>
      </c>
      <c r="B36" s="92">
        <v>1429000</v>
      </c>
      <c r="C36" s="92">
        <v>-1114000</v>
      </c>
      <c r="D36" s="92"/>
      <c r="E36" s="92">
        <f t="shared" si="18"/>
        <v>315000</v>
      </c>
      <c r="F36" s="93">
        <v>315000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>
        <v>5000000</v>
      </c>
      <c r="C38" s="92">
        <v>2000000</v>
      </c>
      <c r="D38" s="92"/>
      <c r="E38" s="92">
        <f t="shared" si="18"/>
        <v>7000000</v>
      </c>
      <c r="F38" s="93">
        <v>7000000</v>
      </c>
      <c r="G38" s="94">
        <v>7000000</v>
      </c>
      <c r="H38" s="93">
        <v>2662000</v>
      </c>
      <c r="I38" s="94">
        <v>700000</v>
      </c>
      <c r="J38" s="93">
        <v>2212000</v>
      </c>
      <c r="K38" s="94">
        <v>4299645</v>
      </c>
      <c r="L38" s="93">
        <v>68000</v>
      </c>
      <c r="M38" s="94"/>
      <c r="N38" s="93"/>
      <c r="O38" s="94"/>
      <c r="P38" s="93">
        <f t="shared" si="19"/>
        <v>4942000</v>
      </c>
      <c r="Q38" s="94">
        <f t="shared" si="20"/>
        <v>4999645</v>
      </c>
      <c r="R38" s="48">
        <f t="shared" si="21"/>
        <v>-96.9258589511754</v>
      </c>
      <c r="S38" s="49">
        <f t="shared" si="22"/>
        <v>-100</v>
      </c>
      <c r="T38" s="48">
        <f t="shared" si="23"/>
        <v>70.599999999999994</v>
      </c>
      <c r="U38" s="50">
        <f t="shared" si="24"/>
        <v>71.42349999999999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17229000</v>
      </c>
      <c r="C40" s="95">
        <f>SUM(C35:C39)</f>
        <v>886000</v>
      </c>
      <c r="D40" s="95"/>
      <c r="E40" s="95">
        <f t="shared" si="18"/>
        <v>18115000</v>
      </c>
      <c r="F40" s="96">
        <f t="shared" ref="F40:O40" si="25">SUM(F35:F39)</f>
        <v>18115000</v>
      </c>
      <c r="G40" s="97">
        <f t="shared" si="25"/>
        <v>17800000</v>
      </c>
      <c r="H40" s="96">
        <f t="shared" si="25"/>
        <v>2662000</v>
      </c>
      <c r="I40" s="97">
        <f t="shared" si="25"/>
        <v>1618745</v>
      </c>
      <c r="J40" s="96">
        <f t="shared" si="25"/>
        <v>8296000</v>
      </c>
      <c r="K40" s="97">
        <f t="shared" si="25"/>
        <v>10261289</v>
      </c>
      <c r="L40" s="96">
        <f t="shared" si="25"/>
        <v>1382000</v>
      </c>
      <c r="M40" s="97">
        <f t="shared" si="25"/>
        <v>155845</v>
      </c>
      <c r="N40" s="96">
        <f t="shared" si="25"/>
        <v>0</v>
      </c>
      <c r="O40" s="97">
        <f t="shared" si="25"/>
        <v>0</v>
      </c>
      <c r="P40" s="96">
        <f t="shared" si="19"/>
        <v>12340000</v>
      </c>
      <c r="Q40" s="97">
        <f t="shared" si="20"/>
        <v>12035879</v>
      </c>
      <c r="R40" s="52">
        <f t="shared" si="21"/>
        <v>-83.341369334619102</v>
      </c>
      <c r="S40" s="53">
        <f t="shared" si="22"/>
        <v>-98.481233692960018</v>
      </c>
      <c r="T40" s="52">
        <f>IF((+$E35+$E38) =0,0,(P40   /(+$E35+$E38) )*100)</f>
        <v>69.325842696629209</v>
      </c>
      <c r="U40" s="54">
        <f>IF((+$E35+$E38) =0,0,(Q40   /(+$E35+$E38) )*100)</f>
        <v>67.617297752808994</v>
      </c>
      <c r="V40" s="96">
        <f>SUM(V35:V39)</f>
        <v>1146000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121599000</v>
      </c>
      <c r="C67" s="104">
        <f>SUM(C9:C14,C17:C23,C26:C29,C32,C35:C39,C42:C52,C55:C58,C61:C65)</f>
        <v>20313000</v>
      </c>
      <c r="D67" s="104"/>
      <c r="E67" s="104">
        <f t="shared" si="35"/>
        <v>141912000</v>
      </c>
      <c r="F67" s="105">
        <f t="shared" ref="F67:O67" si="43">SUM(F9:F14,F17:F23,F26:F29,F32,F35:F39,F42:F52,F55:F58,F61:F65)</f>
        <v>141912000</v>
      </c>
      <c r="G67" s="106">
        <f t="shared" si="43"/>
        <v>43201000</v>
      </c>
      <c r="H67" s="105">
        <f t="shared" si="43"/>
        <v>3799000</v>
      </c>
      <c r="I67" s="106">
        <f t="shared" si="43"/>
        <v>21196929</v>
      </c>
      <c r="J67" s="105">
        <f t="shared" si="43"/>
        <v>15085000</v>
      </c>
      <c r="K67" s="106">
        <f t="shared" si="43"/>
        <v>164877093</v>
      </c>
      <c r="L67" s="105">
        <f t="shared" si="43"/>
        <v>1820000</v>
      </c>
      <c r="M67" s="106">
        <f t="shared" si="43"/>
        <v>-151822994</v>
      </c>
      <c r="N67" s="105">
        <f t="shared" si="43"/>
        <v>0</v>
      </c>
      <c r="O67" s="106">
        <f t="shared" si="43"/>
        <v>0</v>
      </c>
      <c r="P67" s="105">
        <f t="shared" si="36"/>
        <v>20704000</v>
      </c>
      <c r="Q67" s="106">
        <f t="shared" si="37"/>
        <v>34251028</v>
      </c>
      <c r="R67" s="61">
        <f t="shared" si="38"/>
        <v>-87.935034802784216</v>
      </c>
      <c r="S67" s="62">
        <f t="shared" si="39"/>
        <v>-192.0825271949694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47.924816555172335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79.282951783523529</v>
      </c>
      <c r="V67" s="105">
        <f>SUM(V9:V14,V17:V23,V26:V29,V32,V35:V39,V42:V52,V55:V58,V61:V65)</f>
        <v>927689000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61442000</v>
      </c>
      <c r="C69" s="92">
        <v>-20802000</v>
      </c>
      <c r="D69" s="92"/>
      <c r="E69" s="92">
        <f>$B69      +$C69      +$D69</f>
        <v>40640000</v>
      </c>
      <c r="F69" s="93">
        <v>40640000</v>
      </c>
      <c r="G69" s="94">
        <v>40640000</v>
      </c>
      <c r="H69" s="93">
        <v>5300000</v>
      </c>
      <c r="I69" s="94">
        <v>5503985</v>
      </c>
      <c r="J69" s="93">
        <v>2584000</v>
      </c>
      <c r="K69" s="94">
        <v>21749661</v>
      </c>
      <c r="L69" s="93">
        <v>338000</v>
      </c>
      <c r="M69" s="94">
        <v>3306967</v>
      </c>
      <c r="N69" s="93"/>
      <c r="O69" s="94"/>
      <c r="P69" s="93">
        <f>$H69      +$J69      +$L69      +$N69</f>
        <v>8222000</v>
      </c>
      <c r="Q69" s="94">
        <f>$I69      +$K69      +$M69      +$O69</f>
        <v>30560613</v>
      </c>
      <c r="R69" s="48">
        <f>IF(($J69      =0),0,((($L69      -$J69      )/$J69      )*100))</f>
        <v>-86.919504643962853</v>
      </c>
      <c r="S69" s="49">
        <f>IF(($K69      =0),0,((($M69      -$K69      )/$K69      )*100))</f>
        <v>-84.795317039654094</v>
      </c>
      <c r="T69" s="48">
        <f>IF(($E69      =0),0,(($P69      /$E69      )*100))</f>
        <v>20.231299212598426</v>
      </c>
      <c r="U69" s="50">
        <f>IF(($E69      =0),0,(($Q69      /$E69      )*100))</f>
        <v>75.19835875984252</v>
      </c>
      <c r="V69" s="93">
        <v>149000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61442000</v>
      </c>
      <c r="C71" s="101">
        <f>SUM(C69:C70)</f>
        <v>-20802000</v>
      </c>
      <c r="D71" s="101"/>
      <c r="E71" s="101">
        <f>$B71      +$C71      +$D71</f>
        <v>40640000</v>
      </c>
      <c r="F71" s="102">
        <f t="shared" ref="F71:O71" si="44">SUM(F69:F70)</f>
        <v>40640000</v>
      </c>
      <c r="G71" s="103">
        <f t="shared" si="44"/>
        <v>40640000</v>
      </c>
      <c r="H71" s="102">
        <f t="shared" si="44"/>
        <v>5300000</v>
      </c>
      <c r="I71" s="103">
        <f t="shared" si="44"/>
        <v>5503985</v>
      </c>
      <c r="J71" s="102">
        <f t="shared" si="44"/>
        <v>2584000</v>
      </c>
      <c r="K71" s="103">
        <f t="shared" si="44"/>
        <v>21749661</v>
      </c>
      <c r="L71" s="102">
        <f t="shared" si="44"/>
        <v>338000</v>
      </c>
      <c r="M71" s="103">
        <f t="shared" si="44"/>
        <v>3306967</v>
      </c>
      <c r="N71" s="102">
        <f t="shared" si="44"/>
        <v>0</v>
      </c>
      <c r="O71" s="103">
        <f t="shared" si="44"/>
        <v>0</v>
      </c>
      <c r="P71" s="102">
        <f>$H71      +$J71      +$L71      +$N71</f>
        <v>8222000</v>
      </c>
      <c r="Q71" s="103">
        <f>$I71      +$K71      +$M71      +$O71</f>
        <v>30560613</v>
      </c>
      <c r="R71" s="57">
        <f>IF(($J71      =0),0,((($L71      -$J71      )/$J71      )*100))</f>
        <v>-86.919504643962853</v>
      </c>
      <c r="S71" s="58">
        <f>IF(($K71      =0),0,((($M71      -$K71      )/$K71      )*100))</f>
        <v>-84.795317039654094</v>
      </c>
      <c r="T71" s="57">
        <f>IF(($E69      =0),0,(($P69      /$E69      )*100))</f>
        <v>20.231299212598426</v>
      </c>
      <c r="U71" s="59">
        <f>IF($E69   =0,0,($Q69   /$E69 )*100)</f>
        <v>75.19835875984252</v>
      </c>
      <c r="V71" s="102">
        <f>SUM(V69:V70)</f>
        <v>149000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61442000</v>
      </c>
      <c r="C72" s="104">
        <f>SUM(C69:C70)</f>
        <v>-20802000</v>
      </c>
      <c r="D72" s="104"/>
      <c r="E72" s="104">
        <f>$B72      +$C72      +$D72</f>
        <v>40640000</v>
      </c>
      <c r="F72" s="105">
        <f t="shared" ref="F72:O72" si="45">SUM(F69:F70)</f>
        <v>40640000</v>
      </c>
      <c r="G72" s="106">
        <f t="shared" si="45"/>
        <v>40640000</v>
      </c>
      <c r="H72" s="105">
        <f t="shared" si="45"/>
        <v>5300000</v>
      </c>
      <c r="I72" s="106">
        <f t="shared" si="45"/>
        <v>5503985</v>
      </c>
      <c r="J72" s="105">
        <f t="shared" si="45"/>
        <v>2584000</v>
      </c>
      <c r="K72" s="106">
        <f t="shared" si="45"/>
        <v>21749661</v>
      </c>
      <c r="L72" s="105">
        <f t="shared" si="45"/>
        <v>338000</v>
      </c>
      <c r="M72" s="106">
        <f t="shared" si="45"/>
        <v>3306967</v>
      </c>
      <c r="N72" s="105">
        <f t="shared" si="45"/>
        <v>0</v>
      </c>
      <c r="O72" s="106">
        <f t="shared" si="45"/>
        <v>0</v>
      </c>
      <c r="P72" s="105">
        <f>$H72      +$J72      +$L72      +$N72</f>
        <v>8222000</v>
      </c>
      <c r="Q72" s="106">
        <f>$I72      +$K72      +$M72      +$O72</f>
        <v>30560613</v>
      </c>
      <c r="R72" s="61">
        <f>IF(($J72      =0),0,((($L72      -$J72      )/$J72      )*100))</f>
        <v>-86.919504643962853</v>
      </c>
      <c r="S72" s="62">
        <f>IF(($K72      =0),0,((($M72      -$K72      )/$K72      )*100))</f>
        <v>-84.795317039654094</v>
      </c>
      <c r="T72" s="61">
        <f>IF(($E69      =0),0,(($P69      /$E69      )*100))</f>
        <v>20.231299212598426</v>
      </c>
      <c r="U72" s="65">
        <f>IF($E69   =0,0,($Q69   /$E69 )*100)</f>
        <v>75.19835875984252</v>
      </c>
      <c r="V72" s="105">
        <f>SUM(V69:V70)</f>
        <v>149000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183041000</v>
      </c>
      <c r="C73" s="104">
        <f>SUM(C9:C14,C17:C23,C26:C29,C32,C35:C39,C42:C52,C55:C58,C61:C65,C69:C70)</f>
        <v>-489000</v>
      </c>
      <c r="D73" s="104"/>
      <c r="E73" s="104">
        <f>$B73      +$C73      +$D73</f>
        <v>182552000</v>
      </c>
      <c r="F73" s="105">
        <f t="shared" ref="F73:O73" si="46">SUM(F9:F14,F17:F23,F26:F29,F32,F35:F39,F42:F52,F55:F58,F61:F65,F69:F70)</f>
        <v>182552000</v>
      </c>
      <c r="G73" s="106">
        <f t="shared" si="46"/>
        <v>83841000</v>
      </c>
      <c r="H73" s="105">
        <f t="shared" si="46"/>
        <v>9099000</v>
      </c>
      <c r="I73" s="106">
        <f t="shared" si="46"/>
        <v>26700914</v>
      </c>
      <c r="J73" s="105">
        <f t="shared" si="46"/>
        <v>17669000</v>
      </c>
      <c r="K73" s="106">
        <f t="shared" si="46"/>
        <v>186626754</v>
      </c>
      <c r="L73" s="105">
        <f t="shared" si="46"/>
        <v>2158000</v>
      </c>
      <c r="M73" s="106">
        <f t="shared" si="46"/>
        <v>-148516027</v>
      </c>
      <c r="N73" s="105">
        <f t="shared" si="46"/>
        <v>0</v>
      </c>
      <c r="O73" s="106">
        <f t="shared" si="46"/>
        <v>0</v>
      </c>
      <c r="P73" s="105">
        <f>$H73      +$J73      +$L73      +$N73</f>
        <v>28926000</v>
      </c>
      <c r="Q73" s="106">
        <f>$I73      +$K73      +$M73      +$O73</f>
        <v>64811641</v>
      </c>
      <c r="R73" s="61">
        <f>IF(($J73      =0),0,((($L73      -$J73      )/$J73      )*100))</f>
        <v>-87.78651876167298</v>
      </c>
      <c r="S73" s="62">
        <f>IF(($K73      =0),0,((($M73      -$K73      )/$K73      )*100))</f>
        <v>-179.57917276962337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34.501019787454823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77.30303908588877</v>
      </c>
      <c r="V73" s="105">
        <f>SUM(V9:V14,V17:V23,V26:V29,V32,V35:V39,V42:V52,V55:V58,V61:V65,V69:V70)</f>
        <v>927838000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CmIEA4MaP64kS/gQGWuWFNWE6eR4xNlodtFOt4Lah7isqnJa/IlnlVEsw8XEyDYzlLEmfKf+pst3gjy+JFV6gw==" saltValue="5XRIbLru++c7Fn03K+VdC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3100000</v>
      </c>
      <c r="C10" s="92"/>
      <c r="D10" s="92"/>
      <c r="E10" s="92">
        <f t="shared" ref="E10:E15" si="0">$B10      +$C10      +$D10</f>
        <v>3100000</v>
      </c>
      <c r="F10" s="93">
        <v>3100000</v>
      </c>
      <c r="G10" s="94">
        <v>3100000</v>
      </c>
      <c r="H10" s="93">
        <v>1920000</v>
      </c>
      <c r="I10" s="94">
        <v>1980510</v>
      </c>
      <c r="J10" s="93">
        <v>213000</v>
      </c>
      <c r="K10" s="94">
        <v>419359</v>
      </c>
      <c r="L10" s="93">
        <v>138000</v>
      </c>
      <c r="M10" s="94">
        <v>388450</v>
      </c>
      <c r="N10" s="93"/>
      <c r="O10" s="94"/>
      <c r="P10" s="93">
        <f t="shared" ref="P10:P15" si="1">$H10      +$J10      +$L10      +$N10</f>
        <v>2271000</v>
      </c>
      <c r="Q10" s="94">
        <f t="shared" ref="Q10:Q15" si="2">$I10      +$K10      +$M10      +$O10</f>
        <v>2788319</v>
      </c>
      <c r="R10" s="48">
        <f t="shared" ref="R10:R15" si="3">IF(($J10      =0),0,((($L10      -$J10      )/$J10      )*100))</f>
        <v>-35.2112676056338</v>
      </c>
      <c r="S10" s="49">
        <f t="shared" ref="S10:S15" si="4">IF(($K10      =0),0,((($M10      -$K10      )/$K10      )*100))</f>
        <v>-7.3705345539263503</v>
      </c>
      <c r="T10" s="48">
        <f t="shared" ref="T10:T14" si="5">IF(($E10      =0),0,(($P10      /$E10      )*100))</f>
        <v>73.258064516129025</v>
      </c>
      <c r="U10" s="50">
        <f t="shared" ref="U10:U14" si="6">IF(($E10      =0),0,(($Q10      /$E10      )*100))</f>
        <v>89.945774193548388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3100000</v>
      </c>
      <c r="C15" s="95">
        <f>SUM(C9:C14)</f>
        <v>0</v>
      </c>
      <c r="D15" s="95"/>
      <c r="E15" s="95">
        <f t="shared" si="0"/>
        <v>3100000</v>
      </c>
      <c r="F15" s="96">
        <f t="shared" ref="F15:O15" si="7">SUM(F9:F14)</f>
        <v>3100000</v>
      </c>
      <c r="G15" s="97">
        <f t="shared" si="7"/>
        <v>3100000</v>
      </c>
      <c r="H15" s="96">
        <f t="shared" si="7"/>
        <v>1920000</v>
      </c>
      <c r="I15" s="97">
        <f t="shared" si="7"/>
        <v>1980510</v>
      </c>
      <c r="J15" s="96">
        <f t="shared" si="7"/>
        <v>213000</v>
      </c>
      <c r="K15" s="97">
        <f t="shared" si="7"/>
        <v>419359</v>
      </c>
      <c r="L15" s="96">
        <f t="shared" si="7"/>
        <v>138000</v>
      </c>
      <c r="M15" s="97">
        <f t="shared" si="7"/>
        <v>388450</v>
      </c>
      <c r="N15" s="96">
        <f t="shared" si="7"/>
        <v>0</v>
      </c>
      <c r="O15" s="97">
        <f t="shared" si="7"/>
        <v>0</v>
      </c>
      <c r="P15" s="96">
        <f t="shared" si="1"/>
        <v>2271000</v>
      </c>
      <c r="Q15" s="97">
        <f t="shared" si="2"/>
        <v>2788319</v>
      </c>
      <c r="R15" s="52">
        <f t="shared" si="3"/>
        <v>-35.2112676056338</v>
      </c>
      <c r="S15" s="53">
        <f t="shared" si="4"/>
        <v>-7.3705345539263503</v>
      </c>
      <c r="T15" s="52">
        <f>IF((SUM($E9:$E13))=0,0,(P15/(SUM($E9:$E13))*100))</f>
        <v>73.258064516129025</v>
      </c>
      <c r="U15" s="54">
        <f>IF((SUM($E9:$E13))=0,0,(Q15/(SUM($E9:$E13))*100))</f>
        <v>89.945774193548388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10450000</v>
      </c>
      <c r="D20" s="92"/>
      <c r="E20" s="92">
        <f t="shared" si="8"/>
        <v>10450000</v>
      </c>
      <c r="F20" s="93">
        <v>10450000</v>
      </c>
      <c r="G20" s="94">
        <v>10450000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10450000</v>
      </c>
      <c r="D24" s="95"/>
      <c r="E24" s="95">
        <f t="shared" si="8"/>
        <v>10450000</v>
      </c>
      <c r="F24" s="96">
        <f t="shared" ref="F24:O24" si="15">SUM(F17:F23)</f>
        <v>10450000</v>
      </c>
      <c r="G24" s="97">
        <f t="shared" si="15"/>
        <v>10450000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1760000</v>
      </c>
      <c r="C32" s="92"/>
      <c r="D32" s="92"/>
      <c r="E32" s="92">
        <f>$B32      +$C32      +$D32</f>
        <v>1760000</v>
      </c>
      <c r="F32" s="93">
        <v>1760000</v>
      </c>
      <c r="G32" s="94">
        <v>1760000</v>
      </c>
      <c r="H32" s="93">
        <v>743000</v>
      </c>
      <c r="I32" s="94">
        <v>905583</v>
      </c>
      <c r="J32" s="93">
        <v>489000</v>
      </c>
      <c r="K32" s="94">
        <v>1021191</v>
      </c>
      <c r="L32" s="93">
        <v>6000</v>
      </c>
      <c r="M32" s="94">
        <v>-204928</v>
      </c>
      <c r="N32" s="93"/>
      <c r="O32" s="94"/>
      <c r="P32" s="93">
        <f>$H32      +$J32      +$L32      +$N32</f>
        <v>1238000</v>
      </c>
      <c r="Q32" s="94">
        <f>$I32      +$K32      +$M32      +$O32</f>
        <v>1721846</v>
      </c>
      <c r="R32" s="48">
        <f>IF(($J32      =0),0,((($L32      -$J32      )/$J32      )*100))</f>
        <v>-98.773006134969322</v>
      </c>
      <c r="S32" s="49">
        <f>IF(($K32      =0),0,((($M32      -$K32      )/$K32      )*100))</f>
        <v>-120.06754857808187</v>
      </c>
      <c r="T32" s="48">
        <f>IF(($E32      =0),0,(($P32      /$E32      )*100))</f>
        <v>70.340909090909093</v>
      </c>
      <c r="U32" s="50">
        <f>IF(($E32      =0),0,(($Q32      /$E32      )*100))</f>
        <v>97.832159090909087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1760000</v>
      </c>
      <c r="C33" s="95">
        <f>C32</f>
        <v>0</v>
      </c>
      <c r="D33" s="95"/>
      <c r="E33" s="95">
        <f>$B33      +$C33      +$D33</f>
        <v>1760000</v>
      </c>
      <c r="F33" s="96">
        <f t="shared" ref="F33:O33" si="17">F32</f>
        <v>1760000</v>
      </c>
      <c r="G33" s="97">
        <f t="shared" si="17"/>
        <v>1760000</v>
      </c>
      <c r="H33" s="96">
        <f t="shared" si="17"/>
        <v>743000</v>
      </c>
      <c r="I33" s="97">
        <f t="shared" si="17"/>
        <v>905583</v>
      </c>
      <c r="J33" s="96">
        <f t="shared" si="17"/>
        <v>489000</v>
      </c>
      <c r="K33" s="97">
        <f t="shared" si="17"/>
        <v>1021191</v>
      </c>
      <c r="L33" s="96">
        <f t="shared" si="17"/>
        <v>6000</v>
      </c>
      <c r="M33" s="97">
        <f t="shared" si="17"/>
        <v>-204928</v>
      </c>
      <c r="N33" s="96">
        <f t="shared" si="17"/>
        <v>0</v>
      </c>
      <c r="O33" s="97">
        <f t="shared" si="17"/>
        <v>0</v>
      </c>
      <c r="P33" s="96">
        <f>$H33      +$J33      +$L33      +$N33</f>
        <v>1238000</v>
      </c>
      <c r="Q33" s="97">
        <f>$I33      +$K33      +$M33      +$O33</f>
        <v>1721846</v>
      </c>
      <c r="R33" s="52">
        <f>IF(($J33      =0),0,((($L33      -$J33      )/$J33      )*100))</f>
        <v>-98.773006134969322</v>
      </c>
      <c r="S33" s="53">
        <f>IF(($K33      =0),0,((($M33      -$K33      )/$K33      )*100))</f>
        <v>-120.06754857808187</v>
      </c>
      <c r="T33" s="52">
        <f>IF($E33   =0,0,($P33   /$E33   )*100)</f>
        <v>70.340909090909093</v>
      </c>
      <c r="U33" s="54">
        <f>IF($E33   =0,0,($Q33   /$E33   )*100)</f>
        <v>97.832159090909087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10000000</v>
      </c>
      <c r="C35" s="92">
        <v>4500000</v>
      </c>
      <c r="D35" s="92"/>
      <c r="E35" s="92">
        <f t="shared" ref="E35:E40" si="18">$B35      +$C35      +$D35</f>
        <v>14500000</v>
      </c>
      <c r="F35" s="93">
        <v>14500000</v>
      </c>
      <c r="G35" s="94">
        <v>14500000</v>
      </c>
      <c r="H35" s="93"/>
      <c r="I35" s="94">
        <v>746263</v>
      </c>
      <c r="J35" s="93">
        <v>7033000</v>
      </c>
      <c r="K35" s="94">
        <v>5675193</v>
      </c>
      <c r="L35" s="93">
        <v>1295000</v>
      </c>
      <c r="M35" s="94">
        <v>2303743</v>
      </c>
      <c r="N35" s="93"/>
      <c r="O35" s="94"/>
      <c r="P35" s="93">
        <f t="shared" ref="P35:P40" si="19">$H35      +$J35      +$L35      +$N35</f>
        <v>8328000</v>
      </c>
      <c r="Q35" s="94">
        <f t="shared" ref="Q35:Q40" si="20">$I35      +$K35      +$M35      +$O35</f>
        <v>8725199</v>
      </c>
      <c r="R35" s="48">
        <f t="shared" ref="R35:R40" si="21">IF(($J35      =0),0,((($L35      -$J35      )/$J35      )*100))</f>
        <v>-81.58680506185128</v>
      </c>
      <c r="S35" s="49">
        <f t="shared" ref="S35:S40" si="22">IF(($K35      =0),0,((($M35      -$K35      )/$K35      )*100))</f>
        <v>-59.406790218411956</v>
      </c>
      <c r="T35" s="48">
        <f t="shared" ref="T35:T39" si="23">IF(($E35      =0),0,(($P35      /$E35      )*100))</f>
        <v>57.434482758620689</v>
      </c>
      <c r="U35" s="50">
        <f t="shared" ref="U35:U39" si="24">IF(($E35      =0),0,(($Q35      /$E35      )*100))</f>
        <v>60.173786206896551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14213000</v>
      </c>
      <c r="C36" s="92">
        <v>-1699000</v>
      </c>
      <c r="D36" s="92"/>
      <c r="E36" s="92">
        <f t="shared" si="18"/>
        <v>12514000</v>
      </c>
      <c r="F36" s="93">
        <v>12514000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24213000</v>
      </c>
      <c r="C40" s="95">
        <f>SUM(C35:C39)</f>
        <v>2801000</v>
      </c>
      <c r="D40" s="95"/>
      <c r="E40" s="95">
        <f t="shared" si="18"/>
        <v>27014000</v>
      </c>
      <c r="F40" s="96">
        <f t="shared" ref="F40:O40" si="25">SUM(F35:F39)</f>
        <v>27014000</v>
      </c>
      <c r="G40" s="97">
        <f t="shared" si="25"/>
        <v>14500000</v>
      </c>
      <c r="H40" s="96">
        <f t="shared" si="25"/>
        <v>0</v>
      </c>
      <c r="I40" s="97">
        <f t="shared" si="25"/>
        <v>746263</v>
      </c>
      <c r="J40" s="96">
        <f t="shared" si="25"/>
        <v>7033000</v>
      </c>
      <c r="K40" s="97">
        <f t="shared" si="25"/>
        <v>5675193</v>
      </c>
      <c r="L40" s="96">
        <f t="shared" si="25"/>
        <v>1295000</v>
      </c>
      <c r="M40" s="97">
        <f t="shared" si="25"/>
        <v>2303743</v>
      </c>
      <c r="N40" s="96">
        <f t="shared" si="25"/>
        <v>0</v>
      </c>
      <c r="O40" s="97">
        <f t="shared" si="25"/>
        <v>0</v>
      </c>
      <c r="P40" s="96">
        <f t="shared" si="19"/>
        <v>8328000</v>
      </c>
      <c r="Q40" s="97">
        <f t="shared" si="20"/>
        <v>8725199</v>
      </c>
      <c r="R40" s="52">
        <f t="shared" si="21"/>
        <v>-81.58680506185128</v>
      </c>
      <c r="S40" s="53">
        <f t="shared" si="22"/>
        <v>-59.406790218411956</v>
      </c>
      <c r="T40" s="52">
        <f>IF((+$E35+$E38) =0,0,(P40   /(+$E35+$E38) )*100)</f>
        <v>57.434482758620689</v>
      </c>
      <c r="U40" s="54">
        <f>IF((+$E35+$E38) =0,0,(Q40   /(+$E35+$E38) )*100)</f>
        <v>60.173786206896551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29073000</v>
      </c>
      <c r="C67" s="104">
        <f>SUM(C9:C14,C17:C23,C26:C29,C32,C35:C39,C42:C52,C55:C58,C61:C65)</f>
        <v>13251000</v>
      </c>
      <c r="D67" s="104"/>
      <c r="E67" s="104">
        <f t="shared" si="35"/>
        <v>42324000</v>
      </c>
      <c r="F67" s="105">
        <f t="shared" ref="F67:O67" si="43">SUM(F9:F14,F17:F23,F26:F29,F32,F35:F39,F42:F52,F55:F58,F61:F65)</f>
        <v>42324000</v>
      </c>
      <c r="G67" s="106">
        <f t="shared" si="43"/>
        <v>29810000</v>
      </c>
      <c r="H67" s="105">
        <f t="shared" si="43"/>
        <v>2663000</v>
      </c>
      <c r="I67" s="106">
        <f t="shared" si="43"/>
        <v>3632356</v>
      </c>
      <c r="J67" s="105">
        <f t="shared" si="43"/>
        <v>7735000</v>
      </c>
      <c r="K67" s="106">
        <f t="shared" si="43"/>
        <v>7115743</v>
      </c>
      <c r="L67" s="105">
        <f t="shared" si="43"/>
        <v>1439000</v>
      </c>
      <c r="M67" s="106">
        <f t="shared" si="43"/>
        <v>2487265</v>
      </c>
      <c r="N67" s="105">
        <f t="shared" si="43"/>
        <v>0</v>
      </c>
      <c r="O67" s="106">
        <f t="shared" si="43"/>
        <v>0</v>
      </c>
      <c r="P67" s="105">
        <f t="shared" si="36"/>
        <v>11837000</v>
      </c>
      <c r="Q67" s="106">
        <f t="shared" si="37"/>
        <v>13235364</v>
      </c>
      <c r="R67" s="61">
        <f t="shared" si="38"/>
        <v>-81.396250808015509</v>
      </c>
      <c r="S67" s="62">
        <f t="shared" si="39"/>
        <v>-65.045603811155075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39.708151626970817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44.399074136195907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34995000</v>
      </c>
      <c r="C69" s="92">
        <v>-2341000</v>
      </c>
      <c r="D69" s="92"/>
      <c r="E69" s="92">
        <f>$B69      +$C69      +$D69</f>
        <v>32654000</v>
      </c>
      <c r="F69" s="93">
        <v>32654000</v>
      </c>
      <c r="G69" s="94">
        <v>32654000</v>
      </c>
      <c r="H69" s="93">
        <v>5054000</v>
      </c>
      <c r="I69" s="94">
        <v>13849246</v>
      </c>
      <c r="J69" s="93">
        <v>12683000</v>
      </c>
      <c r="K69" s="94">
        <v>13538704</v>
      </c>
      <c r="L69" s="93">
        <v>12891000</v>
      </c>
      <c r="M69" s="94">
        <v>4222831</v>
      </c>
      <c r="N69" s="93"/>
      <c r="O69" s="94"/>
      <c r="P69" s="93">
        <f>$H69      +$J69      +$L69      +$N69</f>
        <v>30628000</v>
      </c>
      <c r="Q69" s="94">
        <f>$I69      +$K69      +$M69      +$O69</f>
        <v>31610781</v>
      </c>
      <c r="R69" s="48">
        <f>IF(($J69      =0),0,((($L69      -$J69      )/$J69      )*100))</f>
        <v>1.639990538516124</v>
      </c>
      <c r="S69" s="49">
        <f>IF(($K69      =0),0,((($M69      -$K69      )/$K69      )*100))</f>
        <v>-68.809193258084377</v>
      </c>
      <c r="T69" s="48">
        <f>IF(($E69      =0),0,(($P69      /$E69      )*100))</f>
        <v>93.795553377840392</v>
      </c>
      <c r="U69" s="50">
        <f>IF(($E69      =0),0,(($Q69      /$E69      )*100))</f>
        <v>96.805233662032222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34995000</v>
      </c>
      <c r="C71" s="101">
        <f>SUM(C69:C70)</f>
        <v>-2341000</v>
      </c>
      <c r="D71" s="101"/>
      <c r="E71" s="101">
        <f>$B71      +$C71      +$D71</f>
        <v>32654000</v>
      </c>
      <c r="F71" s="102">
        <f t="shared" ref="F71:O71" si="44">SUM(F69:F70)</f>
        <v>32654000</v>
      </c>
      <c r="G71" s="103">
        <f t="shared" si="44"/>
        <v>32654000</v>
      </c>
      <c r="H71" s="102">
        <f t="shared" si="44"/>
        <v>5054000</v>
      </c>
      <c r="I71" s="103">
        <f t="shared" si="44"/>
        <v>13849246</v>
      </c>
      <c r="J71" s="102">
        <f t="shared" si="44"/>
        <v>12683000</v>
      </c>
      <c r="K71" s="103">
        <f t="shared" si="44"/>
        <v>13538704</v>
      </c>
      <c r="L71" s="102">
        <f t="shared" si="44"/>
        <v>12891000</v>
      </c>
      <c r="M71" s="103">
        <f t="shared" si="44"/>
        <v>4222831</v>
      </c>
      <c r="N71" s="102">
        <f t="shared" si="44"/>
        <v>0</v>
      </c>
      <c r="O71" s="103">
        <f t="shared" si="44"/>
        <v>0</v>
      </c>
      <c r="P71" s="102">
        <f>$H71      +$J71      +$L71      +$N71</f>
        <v>30628000</v>
      </c>
      <c r="Q71" s="103">
        <f>$I71      +$K71      +$M71      +$O71</f>
        <v>31610781</v>
      </c>
      <c r="R71" s="57">
        <f>IF(($J71      =0),0,((($L71      -$J71      )/$J71      )*100))</f>
        <v>1.639990538516124</v>
      </c>
      <c r="S71" s="58">
        <f>IF(($K71      =0),0,((($M71      -$K71      )/$K71      )*100))</f>
        <v>-68.809193258084377</v>
      </c>
      <c r="T71" s="57">
        <f>IF(($E69      =0),0,(($P69      /$E69      )*100))</f>
        <v>93.795553377840392</v>
      </c>
      <c r="U71" s="59">
        <f>IF($E69   =0,0,($Q69   /$E69 )*100)</f>
        <v>96.805233662032222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34995000</v>
      </c>
      <c r="C72" s="104">
        <f>SUM(C69:C70)</f>
        <v>-2341000</v>
      </c>
      <c r="D72" s="104"/>
      <c r="E72" s="104">
        <f>$B72      +$C72      +$D72</f>
        <v>32654000</v>
      </c>
      <c r="F72" s="105">
        <f t="shared" ref="F72:O72" si="45">SUM(F69:F70)</f>
        <v>32654000</v>
      </c>
      <c r="G72" s="106">
        <f t="shared" si="45"/>
        <v>32654000</v>
      </c>
      <c r="H72" s="105">
        <f t="shared" si="45"/>
        <v>5054000</v>
      </c>
      <c r="I72" s="106">
        <f t="shared" si="45"/>
        <v>13849246</v>
      </c>
      <c r="J72" s="105">
        <f t="shared" si="45"/>
        <v>12683000</v>
      </c>
      <c r="K72" s="106">
        <f t="shared" si="45"/>
        <v>13538704</v>
      </c>
      <c r="L72" s="105">
        <f t="shared" si="45"/>
        <v>12891000</v>
      </c>
      <c r="M72" s="106">
        <f t="shared" si="45"/>
        <v>4222831</v>
      </c>
      <c r="N72" s="105">
        <f t="shared" si="45"/>
        <v>0</v>
      </c>
      <c r="O72" s="106">
        <f t="shared" si="45"/>
        <v>0</v>
      </c>
      <c r="P72" s="105">
        <f>$H72      +$J72      +$L72      +$N72</f>
        <v>30628000</v>
      </c>
      <c r="Q72" s="106">
        <f>$I72      +$K72      +$M72      +$O72</f>
        <v>31610781</v>
      </c>
      <c r="R72" s="61">
        <f>IF(($J72      =0),0,((($L72      -$J72      )/$J72      )*100))</f>
        <v>1.639990538516124</v>
      </c>
      <c r="S72" s="62">
        <f>IF(($K72      =0),0,((($M72      -$K72      )/$K72      )*100))</f>
        <v>-68.809193258084377</v>
      </c>
      <c r="T72" s="61">
        <f>IF(($E69      =0),0,(($P69      /$E69      )*100))</f>
        <v>93.795553377840392</v>
      </c>
      <c r="U72" s="65">
        <f>IF($E69   =0,0,($Q69   /$E69 )*100)</f>
        <v>96.805233662032222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64068000</v>
      </c>
      <c r="C73" s="104">
        <f>SUM(C9:C14,C17:C23,C26:C29,C32,C35:C39,C42:C52,C55:C58,C61:C65,C69:C70)</f>
        <v>10910000</v>
      </c>
      <c r="D73" s="104"/>
      <c r="E73" s="104">
        <f>$B73      +$C73      +$D73</f>
        <v>74978000</v>
      </c>
      <c r="F73" s="105">
        <f t="shared" ref="F73:O73" si="46">SUM(F9:F14,F17:F23,F26:F29,F32,F35:F39,F42:F52,F55:F58,F61:F65,F69:F70)</f>
        <v>74978000</v>
      </c>
      <c r="G73" s="106">
        <f t="shared" si="46"/>
        <v>62464000</v>
      </c>
      <c r="H73" s="105">
        <f t="shared" si="46"/>
        <v>7717000</v>
      </c>
      <c r="I73" s="106">
        <f t="shared" si="46"/>
        <v>17481602</v>
      </c>
      <c r="J73" s="105">
        <f t="shared" si="46"/>
        <v>20418000</v>
      </c>
      <c r="K73" s="106">
        <f t="shared" si="46"/>
        <v>20654447</v>
      </c>
      <c r="L73" s="105">
        <f t="shared" si="46"/>
        <v>14330000</v>
      </c>
      <c r="M73" s="106">
        <f t="shared" si="46"/>
        <v>6710096</v>
      </c>
      <c r="N73" s="105">
        <f t="shared" si="46"/>
        <v>0</v>
      </c>
      <c r="O73" s="106">
        <f t="shared" si="46"/>
        <v>0</v>
      </c>
      <c r="P73" s="105">
        <f>$H73      +$J73      +$L73      +$N73</f>
        <v>42465000</v>
      </c>
      <c r="Q73" s="106">
        <f>$I73      +$K73      +$M73      +$O73</f>
        <v>44846145</v>
      </c>
      <c r="R73" s="61">
        <f>IF(($J73      =0),0,((($L73      -$J73      )/$J73      )*100))</f>
        <v>-29.816828288764814</v>
      </c>
      <c r="S73" s="62">
        <f>IF(($K73      =0),0,((($M73      -$K73      )/$K73      )*100))</f>
        <v>-67.512584578033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67.983158299180317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71.79518602715163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rPqFdH/FdVPODY1bXRi6wAU4GsXDIPXOSbSdYiqZI6TQVXuAFQNk9CkCcY0wKokPrbhi3jCjPRDMSCDtu8b08w==" saltValue="Rks2QkqMqaRwQj4hSILSe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A1:W126"/>
  <sheetViews>
    <sheetView showGridLines="0" tabSelected="1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1019000</v>
      </c>
      <c r="I10" s="94">
        <v>1020171</v>
      </c>
      <c r="J10" s="93">
        <v>123000</v>
      </c>
      <c r="K10" s="94">
        <v>124386</v>
      </c>
      <c r="L10" s="93">
        <v>165000</v>
      </c>
      <c r="M10" s="94">
        <v>82924</v>
      </c>
      <c r="N10" s="93"/>
      <c r="O10" s="94"/>
      <c r="P10" s="93">
        <f t="shared" ref="P10:P15" si="1">$H10      +$J10      +$L10      +$N10</f>
        <v>1307000</v>
      </c>
      <c r="Q10" s="94">
        <f t="shared" ref="Q10:Q15" si="2">$I10      +$K10      +$M10      +$O10</f>
        <v>1227481</v>
      </c>
      <c r="R10" s="48">
        <f t="shared" ref="R10:R15" si="3">IF(($J10      =0),0,((($L10      -$J10      )/$J10      )*100))</f>
        <v>34.146341463414636</v>
      </c>
      <c r="S10" s="49">
        <f t="shared" ref="S10:S15" si="4">IF(($K10      =0),0,((($M10      -$K10      )/$K10      )*100))</f>
        <v>-33.333333333333329</v>
      </c>
      <c r="T10" s="48">
        <f t="shared" ref="T10:T14" si="5">IF(($E10      =0),0,(($P10      /$E10      )*100))</f>
        <v>70.648648648648646</v>
      </c>
      <c r="U10" s="50">
        <f t="shared" ref="U10:U14" si="6">IF(($E10      =0),0,(($Q10      /$E10      )*100))</f>
        <v>66.350324324324333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1019000</v>
      </c>
      <c r="I15" s="97">
        <f t="shared" si="7"/>
        <v>1020171</v>
      </c>
      <c r="J15" s="96">
        <f t="shared" si="7"/>
        <v>123000</v>
      </c>
      <c r="K15" s="97">
        <f t="shared" si="7"/>
        <v>124386</v>
      </c>
      <c r="L15" s="96">
        <f t="shared" si="7"/>
        <v>165000</v>
      </c>
      <c r="M15" s="97">
        <f t="shared" si="7"/>
        <v>82924</v>
      </c>
      <c r="N15" s="96">
        <f t="shared" si="7"/>
        <v>0</v>
      </c>
      <c r="O15" s="97">
        <f t="shared" si="7"/>
        <v>0</v>
      </c>
      <c r="P15" s="96">
        <f t="shared" si="1"/>
        <v>1307000</v>
      </c>
      <c r="Q15" s="97">
        <f t="shared" si="2"/>
        <v>1227481</v>
      </c>
      <c r="R15" s="52">
        <f t="shared" si="3"/>
        <v>34.146341463414636</v>
      </c>
      <c r="S15" s="53">
        <f t="shared" si="4"/>
        <v>-33.333333333333329</v>
      </c>
      <c r="T15" s="52">
        <f>IF((SUM($E9:$E13))=0,0,(P15/(SUM($E9:$E13))*100))</f>
        <v>70.648648648648646</v>
      </c>
      <c r="U15" s="54">
        <f>IF((SUM($E9:$E13))=0,0,(Q15/(SUM($E9:$E13))*100))</f>
        <v>66.350324324324333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11700000</v>
      </c>
      <c r="D20" s="92"/>
      <c r="E20" s="92">
        <f t="shared" si="8"/>
        <v>11700000</v>
      </c>
      <c r="F20" s="93">
        <v>11700000</v>
      </c>
      <c r="G20" s="94">
        <v>11700000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11700000</v>
      </c>
      <c r="D24" s="95"/>
      <c r="E24" s="95">
        <f t="shared" si="8"/>
        <v>11700000</v>
      </c>
      <c r="F24" s="96">
        <f t="shared" ref="F24:O24" si="15">SUM(F17:F23)</f>
        <v>11700000</v>
      </c>
      <c r="G24" s="97">
        <f t="shared" si="15"/>
        <v>11700000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1524000</v>
      </c>
      <c r="C32" s="92"/>
      <c r="D32" s="92"/>
      <c r="E32" s="92">
        <f>$B32      +$C32      +$D32</f>
        <v>1524000</v>
      </c>
      <c r="F32" s="93">
        <v>1524000</v>
      </c>
      <c r="G32" s="94">
        <v>1524000</v>
      </c>
      <c r="H32" s="93">
        <v>609000</v>
      </c>
      <c r="I32" s="94">
        <v>655807</v>
      </c>
      <c r="J32" s="93">
        <v>429000</v>
      </c>
      <c r="K32" s="94">
        <v>616774</v>
      </c>
      <c r="L32" s="93">
        <v>486000</v>
      </c>
      <c r="M32" s="94">
        <v>50071</v>
      </c>
      <c r="N32" s="93"/>
      <c r="O32" s="94"/>
      <c r="P32" s="93">
        <f>$H32      +$J32      +$L32      +$N32</f>
        <v>1524000</v>
      </c>
      <c r="Q32" s="94">
        <f>$I32      +$K32      +$M32      +$O32</f>
        <v>1322652</v>
      </c>
      <c r="R32" s="48">
        <f>IF(($J32      =0),0,((($L32      -$J32      )/$J32      )*100))</f>
        <v>13.286713286713287</v>
      </c>
      <c r="S32" s="49">
        <f>IF(($K32      =0),0,((($M32      -$K32      )/$K32      )*100))</f>
        <v>-91.881791385499383</v>
      </c>
      <c r="T32" s="48">
        <f>IF(($E32      =0),0,(($P32      /$E32      )*100))</f>
        <v>100</v>
      </c>
      <c r="U32" s="50">
        <f>IF(($E32      =0),0,(($Q32      /$E32      )*100))</f>
        <v>86.788188976377953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1524000</v>
      </c>
      <c r="C33" s="95">
        <f>C32</f>
        <v>0</v>
      </c>
      <c r="D33" s="95"/>
      <c r="E33" s="95">
        <f>$B33      +$C33      +$D33</f>
        <v>1524000</v>
      </c>
      <c r="F33" s="96">
        <f t="shared" ref="F33:O33" si="17">F32</f>
        <v>1524000</v>
      </c>
      <c r="G33" s="97">
        <f t="shared" si="17"/>
        <v>1524000</v>
      </c>
      <c r="H33" s="96">
        <f t="shared" si="17"/>
        <v>609000</v>
      </c>
      <c r="I33" s="97">
        <f t="shared" si="17"/>
        <v>655807</v>
      </c>
      <c r="J33" s="96">
        <f t="shared" si="17"/>
        <v>429000</v>
      </c>
      <c r="K33" s="97">
        <f t="shared" si="17"/>
        <v>616774</v>
      </c>
      <c r="L33" s="96">
        <f t="shared" si="17"/>
        <v>486000</v>
      </c>
      <c r="M33" s="97">
        <f t="shared" si="17"/>
        <v>50071</v>
      </c>
      <c r="N33" s="96">
        <f t="shared" si="17"/>
        <v>0</v>
      </c>
      <c r="O33" s="97">
        <f t="shared" si="17"/>
        <v>0</v>
      </c>
      <c r="P33" s="96">
        <f>$H33      +$J33      +$L33      +$N33</f>
        <v>1524000</v>
      </c>
      <c r="Q33" s="97">
        <f>$I33      +$K33      +$M33      +$O33</f>
        <v>1322652</v>
      </c>
      <c r="R33" s="52">
        <f>IF(($J33      =0),0,((($L33      -$J33      )/$J33      )*100))</f>
        <v>13.286713286713287</v>
      </c>
      <c r="S33" s="53">
        <f>IF(($K33      =0),0,((($M33      -$K33      )/$K33      )*100))</f>
        <v>-91.881791385499383</v>
      </c>
      <c r="T33" s="52">
        <f>IF($E33   =0,0,($P33   /$E33   )*100)</f>
        <v>100</v>
      </c>
      <c r="U33" s="54">
        <f>IF($E33   =0,0,($Q33   /$E33   )*100)</f>
        <v>86.788188976377953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28168000</v>
      </c>
      <c r="C35" s="92">
        <v>-5000000</v>
      </c>
      <c r="D35" s="92"/>
      <c r="E35" s="92">
        <f t="shared" ref="E35:E40" si="18">$B35      +$C35      +$D35</f>
        <v>23168000</v>
      </c>
      <c r="F35" s="93">
        <v>23168000</v>
      </c>
      <c r="G35" s="94">
        <v>23168000</v>
      </c>
      <c r="H35" s="93">
        <v>2134000</v>
      </c>
      <c r="I35" s="94">
        <v>347222</v>
      </c>
      <c r="J35" s="93">
        <v>7043000</v>
      </c>
      <c r="K35" s="94">
        <v>10659389</v>
      </c>
      <c r="L35" s="93">
        <v>13991000</v>
      </c>
      <c r="M35" s="94">
        <v>2254996</v>
      </c>
      <c r="N35" s="93"/>
      <c r="O35" s="94"/>
      <c r="P35" s="93">
        <f t="shared" ref="P35:P40" si="19">$H35      +$J35      +$L35      +$N35</f>
        <v>23168000</v>
      </c>
      <c r="Q35" s="94">
        <f t="shared" ref="Q35:Q40" si="20">$I35      +$K35      +$M35      +$O35</f>
        <v>13261607</v>
      </c>
      <c r="R35" s="48">
        <f t="shared" ref="R35:R40" si="21">IF(($J35      =0),0,((($L35      -$J35      )/$J35      )*100))</f>
        <v>98.651142978844248</v>
      </c>
      <c r="S35" s="49">
        <f t="shared" ref="S35:S40" si="22">IF(($K35      =0),0,((($M35      -$K35      )/$K35      )*100))</f>
        <v>-78.844978825709433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57.24105231353591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42242000</v>
      </c>
      <c r="C36" s="92">
        <v>-21814000</v>
      </c>
      <c r="D36" s="92"/>
      <c r="E36" s="92">
        <f t="shared" si="18"/>
        <v>20428000</v>
      </c>
      <c r="F36" s="93">
        <v>20428000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70410000</v>
      </c>
      <c r="C40" s="95">
        <f>SUM(C35:C39)</f>
        <v>-26814000</v>
      </c>
      <c r="D40" s="95"/>
      <c r="E40" s="95">
        <f t="shared" si="18"/>
        <v>43596000</v>
      </c>
      <c r="F40" s="96">
        <f t="shared" ref="F40:O40" si="25">SUM(F35:F39)</f>
        <v>43596000</v>
      </c>
      <c r="G40" s="97">
        <f t="shared" si="25"/>
        <v>23168000</v>
      </c>
      <c r="H40" s="96">
        <f t="shared" si="25"/>
        <v>2134000</v>
      </c>
      <c r="I40" s="97">
        <f t="shared" si="25"/>
        <v>347222</v>
      </c>
      <c r="J40" s="96">
        <f t="shared" si="25"/>
        <v>7043000</v>
      </c>
      <c r="K40" s="97">
        <f t="shared" si="25"/>
        <v>10659389</v>
      </c>
      <c r="L40" s="96">
        <f t="shared" si="25"/>
        <v>13991000</v>
      </c>
      <c r="M40" s="97">
        <f t="shared" si="25"/>
        <v>2254996</v>
      </c>
      <c r="N40" s="96">
        <f t="shared" si="25"/>
        <v>0</v>
      </c>
      <c r="O40" s="97">
        <f t="shared" si="25"/>
        <v>0</v>
      </c>
      <c r="P40" s="96">
        <f t="shared" si="19"/>
        <v>23168000</v>
      </c>
      <c r="Q40" s="97">
        <f t="shared" si="20"/>
        <v>13261607</v>
      </c>
      <c r="R40" s="52">
        <f t="shared" si="21"/>
        <v>98.651142978844248</v>
      </c>
      <c r="S40" s="53">
        <f t="shared" si="22"/>
        <v>-78.844978825709433</v>
      </c>
      <c r="T40" s="52">
        <f>IF((+$E35+$E38) =0,0,(P40   /(+$E35+$E38) )*100)</f>
        <v>100</v>
      </c>
      <c r="U40" s="54">
        <f>IF((+$E35+$E38) =0,0,(Q40   /(+$E35+$E38) )*100)</f>
        <v>57.24105231353591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73784000</v>
      </c>
      <c r="C67" s="104">
        <f>SUM(C9:C14,C17:C23,C26:C29,C32,C35:C39,C42:C52,C55:C58,C61:C65)</f>
        <v>-15114000</v>
      </c>
      <c r="D67" s="104"/>
      <c r="E67" s="104">
        <f t="shared" si="35"/>
        <v>58670000</v>
      </c>
      <c r="F67" s="105">
        <f t="shared" ref="F67:O67" si="43">SUM(F9:F14,F17:F23,F26:F29,F32,F35:F39,F42:F52,F55:F58,F61:F65)</f>
        <v>58670000</v>
      </c>
      <c r="G67" s="106">
        <f t="shared" si="43"/>
        <v>38242000</v>
      </c>
      <c r="H67" s="105">
        <f t="shared" si="43"/>
        <v>3762000</v>
      </c>
      <c r="I67" s="106">
        <f t="shared" si="43"/>
        <v>2023200</v>
      </c>
      <c r="J67" s="105">
        <f t="shared" si="43"/>
        <v>7595000</v>
      </c>
      <c r="K67" s="106">
        <f t="shared" si="43"/>
        <v>11400549</v>
      </c>
      <c r="L67" s="105">
        <f t="shared" si="43"/>
        <v>14642000</v>
      </c>
      <c r="M67" s="106">
        <f t="shared" si="43"/>
        <v>2387991</v>
      </c>
      <c r="N67" s="105">
        <f t="shared" si="43"/>
        <v>0</v>
      </c>
      <c r="O67" s="106">
        <f t="shared" si="43"/>
        <v>0</v>
      </c>
      <c r="P67" s="105">
        <f t="shared" si="36"/>
        <v>25999000</v>
      </c>
      <c r="Q67" s="106">
        <f t="shared" si="37"/>
        <v>15811740</v>
      </c>
      <c r="R67" s="61">
        <f t="shared" si="38"/>
        <v>92.784726793943378</v>
      </c>
      <c r="S67" s="62">
        <f t="shared" si="39"/>
        <v>-79.053719255099026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67.985461011453367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41.346529993201194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25940000</v>
      </c>
      <c r="C69" s="92">
        <v>-6613000</v>
      </c>
      <c r="D69" s="92"/>
      <c r="E69" s="92">
        <f>$B69      +$C69      +$D69</f>
        <v>19327000</v>
      </c>
      <c r="F69" s="93">
        <v>19327000</v>
      </c>
      <c r="G69" s="94">
        <v>19327000</v>
      </c>
      <c r="H69" s="93"/>
      <c r="I69" s="94">
        <v>2179659</v>
      </c>
      <c r="J69" s="93">
        <v>5498000</v>
      </c>
      <c r="K69" s="94">
        <v>7795431</v>
      </c>
      <c r="L69" s="93"/>
      <c r="M69" s="94">
        <v>8800951</v>
      </c>
      <c r="N69" s="93"/>
      <c r="O69" s="94"/>
      <c r="P69" s="93">
        <f>$H69      +$J69      +$L69      +$N69</f>
        <v>5498000</v>
      </c>
      <c r="Q69" s="94">
        <f>$I69      +$K69      +$M69      +$O69</f>
        <v>18776041</v>
      </c>
      <c r="R69" s="48">
        <f>IF(($J69      =0),0,((($L69      -$J69      )/$J69      )*100))</f>
        <v>-100</v>
      </c>
      <c r="S69" s="49">
        <f>IF(($K69      =0),0,((($M69      -$K69      )/$K69      )*100))</f>
        <v>12.898837793574211</v>
      </c>
      <c r="T69" s="48">
        <f>IF(($E69      =0),0,(($P69      /$E69      )*100))</f>
        <v>28.447249961194181</v>
      </c>
      <c r="U69" s="50">
        <f>IF(($E69      =0),0,(($Q69      /$E69      )*100))</f>
        <v>97.149278211828019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25940000</v>
      </c>
      <c r="C71" s="101">
        <f>SUM(C69:C70)</f>
        <v>-6613000</v>
      </c>
      <c r="D71" s="101"/>
      <c r="E71" s="101">
        <f>$B71      +$C71      +$D71</f>
        <v>19327000</v>
      </c>
      <c r="F71" s="102">
        <f t="shared" ref="F71:O71" si="44">SUM(F69:F70)</f>
        <v>19327000</v>
      </c>
      <c r="G71" s="103">
        <f t="shared" si="44"/>
        <v>19327000</v>
      </c>
      <c r="H71" s="102">
        <f t="shared" si="44"/>
        <v>0</v>
      </c>
      <c r="I71" s="103">
        <f t="shared" si="44"/>
        <v>2179659</v>
      </c>
      <c r="J71" s="102">
        <f t="shared" si="44"/>
        <v>5498000</v>
      </c>
      <c r="K71" s="103">
        <f t="shared" si="44"/>
        <v>7795431</v>
      </c>
      <c r="L71" s="102">
        <f t="shared" si="44"/>
        <v>0</v>
      </c>
      <c r="M71" s="103">
        <f t="shared" si="44"/>
        <v>8800951</v>
      </c>
      <c r="N71" s="102">
        <f t="shared" si="44"/>
        <v>0</v>
      </c>
      <c r="O71" s="103">
        <f t="shared" si="44"/>
        <v>0</v>
      </c>
      <c r="P71" s="102">
        <f>$H71      +$J71      +$L71      +$N71</f>
        <v>5498000</v>
      </c>
      <c r="Q71" s="103">
        <f>$I71      +$K71      +$M71      +$O71</f>
        <v>18776041</v>
      </c>
      <c r="R71" s="57">
        <f>IF(($J71      =0),0,((($L71      -$J71      )/$J71      )*100))</f>
        <v>-100</v>
      </c>
      <c r="S71" s="58">
        <f>IF(($K71      =0),0,((($M71      -$K71      )/$K71      )*100))</f>
        <v>12.898837793574211</v>
      </c>
      <c r="T71" s="57">
        <f>IF(($E69      =0),0,(($P69      /$E69      )*100))</f>
        <v>28.447249961194181</v>
      </c>
      <c r="U71" s="59">
        <f>IF($E69   =0,0,($Q69   /$E69 )*100)</f>
        <v>97.149278211828019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25940000</v>
      </c>
      <c r="C72" s="104">
        <f>SUM(C69:C70)</f>
        <v>-6613000</v>
      </c>
      <c r="D72" s="104"/>
      <c r="E72" s="104">
        <f>$B72      +$C72      +$D72</f>
        <v>19327000</v>
      </c>
      <c r="F72" s="105">
        <f t="shared" ref="F72:O72" si="45">SUM(F69:F70)</f>
        <v>19327000</v>
      </c>
      <c r="G72" s="106">
        <f t="shared" si="45"/>
        <v>19327000</v>
      </c>
      <c r="H72" s="105">
        <f t="shared" si="45"/>
        <v>0</v>
      </c>
      <c r="I72" s="106">
        <f t="shared" si="45"/>
        <v>2179659</v>
      </c>
      <c r="J72" s="105">
        <f t="shared" si="45"/>
        <v>5498000</v>
      </c>
      <c r="K72" s="106">
        <f t="shared" si="45"/>
        <v>7795431</v>
      </c>
      <c r="L72" s="105">
        <f t="shared" si="45"/>
        <v>0</v>
      </c>
      <c r="M72" s="106">
        <f t="shared" si="45"/>
        <v>8800951</v>
      </c>
      <c r="N72" s="105">
        <f t="shared" si="45"/>
        <v>0</v>
      </c>
      <c r="O72" s="106">
        <f t="shared" si="45"/>
        <v>0</v>
      </c>
      <c r="P72" s="105">
        <f>$H72      +$J72      +$L72      +$N72</f>
        <v>5498000</v>
      </c>
      <c r="Q72" s="106">
        <f>$I72      +$K72      +$M72      +$O72</f>
        <v>18776041</v>
      </c>
      <c r="R72" s="61">
        <f>IF(($J72      =0),0,((($L72      -$J72      )/$J72      )*100))</f>
        <v>-100</v>
      </c>
      <c r="S72" s="62">
        <f>IF(($K72      =0),0,((($M72      -$K72      )/$K72      )*100))</f>
        <v>12.898837793574211</v>
      </c>
      <c r="T72" s="61">
        <f>IF(($E69      =0),0,(($P69      /$E69      )*100))</f>
        <v>28.447249961194181</v>
      </c>
      <c r="U72" s="65">
        <f>IF($E69   =0,0,($Q69   /$E69 )*100)</f>
        <v>97.149278211828019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99724000</v>
      </c>
      <c r="C73" s="104">
        <f>SUM(C9:C14,C17:C23,C26:C29,C32,C35:C39,C42:C52,C55:C58,C61:C65,C69:C70)</f>
        <v>-21727000</v>
      </c>
      <c r="D73" s="104"/>
      <c r="E73" s="104">
        <f>$B73      +$C73      +$D73</f>
        <v>77997000</v>
      </c>
      <c r="F73" s="105">
        <f t="shared" ref="F73:O73" si="46">SUM(F9:F14,F17:F23,F26:F29,F32,F35:F39,F42:F52,F55:F58,F61:F65,F69:F70)</f>
        <v>77997000</v>
      </c>
      <c r="G73" s="106">
        <f t="shared" si="46"/>
        <v>57569000</v>
      </c>
      <c r="H73" s="105">
        <f t="shared" si="46"/>
        <v>3762000</v>
      </c>
      <c r="I73" s="106">
        <f t="shared" si="46"/>
        <v>4202859</v>
      </c>
      <c r="J73" s="105">
        <f t="shared" si="46"/>
        <v>13093000</v>
      </c>
      <c r="K73" s="106">
        <f t="shared" si="46"/>
        <v>19195980</v>
      </c>
      <c r="L73" s="105">
        <f t="shared" si="46"/>
        <v>14642000</v>
      </c>
      <c r="M73" s="106">
        <f t="shared" si="46"/>
        <v>11188942</v>
      </c>
      <c r="N73" s="105">
        <f t="shared" si="46"/>
        <v>0</v>
      </c>
      <c r="O73" s="106">
        <f t="shared" si="46"/>
        <v>0</v>
      </c>
      <c r="P73" s="105">
        <f>$H73      +$J73      +$L73      +$N73</f>
        <v>31497000</v>
      </c>
      <c r="Q73" s="106">
        <f>$I73      +$K73      +$M73      +$O73</f>
        <v>34587781</v>
      </c>
      <c r="R73" s="61">
        <f>IF(($J73      =0),0,((($L73      -$J73      )/$J73      )*100))</f>
        <v>11.830749255327275</v>
      </c>
      <c r="S73" s="62">
        <f>IF(($K73      =0),0,((($M73      -$K73      )/$K73      )*100))</f>
        <v>-41.712056378470905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54.71173721968421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60.080565929580153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HkRlyL4s9itc6froam99V9fhAnaSSaU1CB6rCGdWr7un2YoYbazyYY2t5hMmkSJDadbXkou1Ugyqf2fvBEUZlQ==" saltValue="/qZqY2VRssnkZqpRM8zjz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114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67000</v>
      </c>
      <c r="I10" s="94">
        <v>627936</v>
      </c>
      <c r="J10" s="93">
        <v>847000</v>
      </c>
      <c r="K10" s="94">
        <v>461507</v>
      </c>
      <c r="L10" s="93"/>
      <c r="M10" s="94">
        <v>442609</v>
      </c>
      <c r="N10" s="93"/>
      <c r="O10" s="94"/>
      <c r="P10" s="93">
        <f t="shared" ref="P10:P15" si="1">$H10      +$J10      +$L10      +$N10</f>
        <v>914000</v>
      </c>
      <c r="Q10" s="94">
        <f t="shared" ref="Q10:Q15" si="2">$I10      +$K10      +$M10      +$O10</f>
        <v>1532052</v>
      </c>
      <c r="R10" s="48">
        <f t="shared" ref="R10:R15" si="3">IF(($J10      =0),0,((($L10      -$J10      )/$J10      )*100))</f>
        <v>-100</v>
      </c>
      <c r="S10" s="49">
        <f t="shared" ref="S10:S15" si="4">IF(($K10      =0),0,((($M10      -$K10      )/$K10      )*100))</f>
        <v>-4.0948457986552746</v>
      </c>
      <c r="T10" s="48">
        <f t="shared" ref="T10:T14" si="5">IF(($E10      =0),0,(($P10      /$E10      )*100))</f>
        <v>49.405405405405403</v>
      </c>
      <c r="U10" s="50">
        <f t="shared" ref="U10:U14" si="6">IF(($E10      =0),0,(($Q10      /$E10      )*100))</f>
        <v>82.813621621621621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67000</v>
      </c>
      <c r="I15" s="97">
        <f t="shared" si="7"/>
        <v>627936</v>
      </c>
      <c r="J15" s="96">
        <f t="shared" si="7"/>
        <v>847000</v>
      </c>
      <c r="K15" s="97">
        <f t="shared" si="7"/>
        <v>461507</v>
      </c>
      <c r="L15" s="96">
        <f t="shared" si="7"/>
        <v>0</v>
      </c>
      <c r="M15" s="97">
        <f t="shared" si="7"/>
        <v>442609</v>
      </c>
      <c r="N15" s="96">
        <f t="shared" si="7"/>
        <v>0</v>
      </c>
      <c r="O15" s="97">
        <f t="shared" si="7"/>
        <v>0</v>
      </c>
      <c r="P15" s="96">
        <f t="shared" si="1"/>
        <v>914000</v>
      </c>
      <c r="Q15" s="97">
        <f t="shared" si="2"/>
        <v>1532052</v>
      </c>
      <c r="R15" s="52">
        <f t="shared" si="3"/>
        <v>-100</v>
      </c>
      <c r="S15" s="53">
        <f t="shared" si="4"/>
        <v>-4.0948457986552746</v>
      </c>
      <c r="T15" s="52">
        <f>IF((SUM($E9:$E13))=0,0,(P15/(SUM($E9:$E13))*100))</f>
        <v>49.405405405405403</v>
      </c>
      <c r="U15" s="54">
        <f>IF((SUM($E9:$E13))=0,0,(Q15/(SUM($E9:$E13))*100))</f>
        <v>82.813621621621621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>
        <v>13562000</v>
      </c>
      <c r="C21" s="92"/>
      <c r="D21" s="92"/>
      <c r="E21" s="92">
        <f t="shared" si="8"/>
        <v>13562000</v>
      </c>
      <c r="F21" s="93">
        <v>13562000</v>
      </c>
      <c r="G21" s="94">
        <v>13562000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13562000</v>
      </c>
      <c r="C24" s="95">
        <f>SUM(C17:C23)</f>
        <v>0</v>
      </c>
      <c r="D24" s="95"/>
      <c r="E24" s="95">
        <f t="shared" si="8"/>
        <v>13562000</v>
      </c>
      <c r="F24" s="96">
        <f t="shared" ref="F24:O24" si="15">SUM(F17:F23)</f>
        <v>13562000</v>
      </c>
      <c r="G24" s="97">
        <f t="shared" si="15"/>
        <v>13562000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1155000</v>
      </c>
      <c r="C32" s="92"/>
      <c r="D32" s="92"/>
      <c r="E32" s="92">
        <f>$B32      +$C32      +$D32</f>
        <v>1155000</v>
      </c>
      <c r="F32" s="93">
        <v>1155000</v>
      </c>
      <c r="G32" s="94">
        <v>1155000</v>
      </c>
      <c r="H32" s="93">
        <v>386000</v>
      </c>
      <c r="I32" s="94">
        <v>386375</v>
      </c>
      <c r="J32" s="93">
        <v>379000</v>
      </c>
      <c r="K32" s="94">
        <v>383476</v>
      </c>
      <c r="L32" s="93">
        <v>390000</v>
      </c>
      <c r="M32" s="94">
        <v>385149</v>
      </c>
      <c r="N32" s="93"/>
      <c r="O32" s="94"/>
      <c r="P32" s="93">
        <f>$H32      +$J32      +$L32      +$N32</f>
        <v>1155000</v>
      </c>
      <c r="Q32" s="94">
        <f>$I32      +$K32      +$M32      +$O32</f>
        <v>1155000</v>
      </c>
      <c r="R32" s="48">
        <f>IF(($J32      =0),0,((($L32      -$J32      )/$J32      )*100))</f>
        <v>2.9023746701846966</v>
      </c>
      <c r="S32" s="49">
        <f>IF(($K32      =0),0,((($M32      -$K32      )/$K32      )*100))</f>
        <v>0.4362724133974486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1155000</v>
      </c>
      <c r="C33" s="95">
        <f>C32</f>
        <v>0</v>
      </c>
      <c r="D33" s="95"/>
      <c r="E33" s="95">
        <f>$B33      +$C33      +$D33</f>
        <v>1155000</v>
      </c>
      <c r="F33" s="96">
        <f t="shared" ref="F33:O33" si="17">F32</f>
        <v>1155000</v>
      </c>
      <c r="G33" s="97">
        <f t="shared" si="17"/>
        <v>1155000</v>
      </c>
      <c r="H33" s="96">
        <f t="shared" si="17"/>
        <v>386000</v>
      </c>
      <c r="I33" s="97">
        <f t="shared" si="17"/>
        <v>386375</v>
      </c>
      <c r="J33" s="96">
        <f t="shared" si="17"/>
        <v>379000</v>
      </c>
      <c r="K33" s="97">
        <f t="shared" si="17"/>
        <v>383476</v>
      </c>
      <c r="L33" s="96">
        <f t="shared" si="17"/>
        <v>390000</v>
      </c>
      <c r="M33" s="97">
        <f t="shared" si="17"/>
        <v>385149</v>
      </c>
      <c r="N33" s="96">
        <f t="shared" si="17"/>
        <v>0</v>
      </c>
      <c r="O33" s="97">
        <f t="shared" si="17"/>
        <v>0</v>
      </c>
      <c r="P33" s="96">
        <f>$H33      +$J33      +$L33      +$N33</f>
        <v>1155000</v>
      </c>
      <c r="Q33" s="97">
        <f>$I33      +$K33      +$M33      +$O33</f>
        <v>1155000</v>
      </c>
      <c r="R33" s="52">
        <f>IF(($J33      =0),0,((($L33      -$J33      )/$J33      )*100))</f>
        <v>2.9023746701846966</v>
      </c>
      <c r="S33" s="53">
        <f>IF(($K33      =0),0,((($M33      -$K33      )/$K33      )*100))</f>
        <v>0.4362724133974486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640000</v>
      </c>
      <c r="C35" s="92"/>
      <c r="D35" s="92"/>
      <c r="E35" s="92">
        <f t="shared" ref="E35:E40" si="18">$B35      +$C35      +$D35</f>
        <v>640000</v>
      </c>
      <c r="F35" s="93">
        <v>640000</v>
      </c>
      <c r="G35" s="94">
        <v>640000</v>
      </c>
      <c r="H35" s="93"/>
      <c r="I35" s="94">
        <v>640000</v>
      </c>
      <c r="J35" s="93">
        <v>640000</v>
      </c>
      <c r="K35" s="94">
        <v>175000</v>
      </c>
      <c r="L35" s="93"/>
      <c r="M35" s="94">
        <v>-156511</v>
      </c>
      <c r="N35" s="93"/>
      <c r="O35" s="94"/>
      <c r="P35" s="93">
        <f t="shared" ref="P35:P40" si="19">$H35      +$J35      +$L35      +$N35</f>
        <v>640000</v>
      </c>
      <c r="Q35" s="94">
        <f t="shared" ref="Q35:Q40" si="20">$I35      +$K35      +$M35      +$O35</f>
        <v>658489</v>
      </c>
      <c r="R35" s="48">
        <f t="shared" ref="R35:R40" si="21">IF(($J35      =0),0,((($L35      -$J35      )/$J35      )*100))</f>
        <v>-100</v>
      </c>
      <c r="S35" s="49">
        <f t="shared" ref="S35:S40" si="22">IF(($K35      =0),0,((($M35      -$K35      )/$K35      )*100))</f>
        <v>-189.43485714285714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102.88890625000001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26322000</v>
      </c>
      <c r="C36" s="92">
        <v>4609000</v>
      </c>
      <c r="D36" s="92"/>
      <c r="E36" s="92">
        <f t="shared" si="18"/>
        <v>30931000</v>
      </c>
      <c r="F36" s="93">
        <v>30931000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26962000</v>
      </c>
      <c r="C40" s="95">
        <f>SUM(C35:C39)</f>
        <v>4609000</v>
      </c>
      <c r="D40" s="95"/>
      <c r="E40" s="95">
        <f t="shared" si="18"/>
        <v>31571000</v>
      </c>
      <c r="F40" s="96">
        <f t="shared" ref="F40:O40" si="25">SUM(F35:F39)</f>
        <v>31571000</v>
      </c>
      <c r="G40" s="97">
        <f t="shared" si="25"/>
        <v>640000</v>
      </c>
      <c r="H40" s="96">
        <f t="shared" si="25"/>
        <v>0</v>
      </c>
      <c r="I40" s="97">
        <f t="shared" si="25"/>
        <v>640000</v>
      </c>
      <c r="J40" s="96">
        <f t="shared" si="25"/>
        <v>640000</v>
      </c>
      <c r="K40" s="97">
        <f t="shared" si="25"/>
        <v>175000</v>
      </c>
      <c r="L40" s="96">
        <f t="shared" si="25"/>
        <v>0</v>
      </c>
      <c r="M40" s="97">
        <f t="shared" si="25"/>
        <v>-156511</v>
      </c>
      <c r="N40" s="96">
        <f t="shared" si="25"/>
        <v>0</v>
      </c>
      <c r="O40" s="97">
        <f t="shared" si="25"/>
        <v>0</v>
      </c>
      <c r="P40" s="96">
        <f t="shared" si="19"/>
        <v>640000</v>
      </c>
      <c r="Q40" s="97">
        <f t="shared" si="20"/>
        <v>658489</v>
      </c>
      <c r="R40" s="52">
        <f t="shared" si="21"/>
        <v>-100</v>
      </c>
      <c r="S40" s="53">
        <f t="shared" si="22"/>
        <v>-189.43485714285714</v>
      </c>
      <c r="T40" s="52">
        <f>IF((+$E35+$E38) =0,0,(P40   /(+$E35+$E38) )*100)</f>
        <v>100</v>
      </c>
      <c r="U40" s="54">
        <f>IF((+$E35+$E38) =0,0,(Q40   /(+$E35+$E38) )*100)</f>
        <v>102.88890625000001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43529000</v>
      </c>
      <c r="C67" s="104">
        <f>SUM(C9:C14,C17:C23,C26:C29,C32,C35:C39,C42:C52,C55:C58,C61:C65)</f>
        <v>4609000</v>
      </c>
      <c r="D67" s="104"/>
      <c r="E67" s="104">
        <f t="shared" si="35"/>
        <v>48138000</v>
      </c>
      <c r="F67" s="105">
        <f t="shared" ref="F67:O67" si="43">SUM(F9:F14,F17:F23,F26:F29,F32,F35:F39,F42:F52,F55:F58,F61:F65)</f>
        <v>48138000</v>
      </c>
      <c r="G67" s="106">
        <f t="shared" si="43"/>
        <v>17207000</v>
      </c>
      <c r="H67" s="105">
        <f t="shared" si="43"/>
        <v>453000</v>
      </c>
      <c r="I67" s="106">
        <f t="shared" si="43"/>
        <v>1654311</v>
      </c>
      <c r="J67" s="105">
        <f t="shared" si="43"/>
        <v>1866000</v>
      </c>
      <c r="K67" s="106">
        <f t="shared" si="43"/>
        <v>1019983</v>
      </c>
      <c r="L67" s="105">
        <f t="shared" si="43"/>
        <v>390000</v>
      </c>
      <c r="M67" s="106">
        <f t="shared" si="43"/>
        <v>671247</v>
      </c>
      <c r="N67" s="105">
        <f t="shared" si="43"/>
        <v>0</v>
      </c>
      <c r="O67" s="106">
        <f t="shared" si="43"/>
        <v>0</v>
      </c>
      <c r="P67" s="105">
        <f t="shared" si="36"/>
        <v>2709000</v>
      </c>
      <c r="Q67" s="106">
        <f t="shared" si="37"/>
        <v>3345541</v>
      </c>
      <c r="R67" s="61">
        <f t="shared" si="38"/>
        <v>-79.099678456591633</v>
      </c>
      <c r="S67" s="62">
        <f t="shared" si="39"/>
        <v>-34.190373761131312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15.743592723891439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19.442906956471205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27173000</v>
      </c>
      <c r="C69" s="92">
        <v>-1817000</v>
      </c>
      <c r="D69" s="92"/>
      <c r="E69" s="92">
        <f>$B69      +$C69      +$D69</f>
        <v>25356000</v>
      </c>
      <c r="F69" s="93">
        <v>25356000</v>
      </c>
      <c r="G69" s="94">
        <v>25356000</v>
      </c>
      <c r="H69" s="93">
        <v>5049000</v>
      </c>
      <c r="I69" s="94">
        <v>3001860</v>
      </c>
      <c r="J69" s="93">
        <v>3470000</v>
      </c>
      <c r="K69" s="94">
        <v>4998143</v>
      </c>
      <c r="L69" s="93">
        <v>4560000</v>
      </c>
      <c r="M69" s="94">
        <v>6296264</v>
      </c>
      <c r="N69" s="93"/>
      <c r="O69" s="94"/>
      <c r="P69" s="93">
        <f>$H69      +$J69      +$L69      +$N69</f>
        <v>13079000</v>
      </c>
      <c r="Q69" s="94">
        <f>$I69      +$K69      +$M69      +$O69</f>
        <v>14296267</v>
      </c>
      <c r="R69" s="48">
        <f>IF(($J69      =0),0,((($L69      -$J69      )/$J69      )*100))</f>
        <v>31.412103746397698</v>
      </c>
      <c r="S69" s="49">
        <f>IF(($K69      =0),0,((($M69      -$K69      )/$K69      )*100))</f>
        <v>25.972066025321805</v>
      </c>
      <c r="T69" s="48">
        <f>IF(($E69      =0),0,(($P69      /$E69      )*100))</f>
        <v>51.581479728663822</v>
      </c>
      <c r="U69" s="50">
        <f>IF(($E69      =0),0,(($Q69      /$E69      )*100))</f>
        <v>56.382185675974128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27173000</v>
      </c>
      <c r="C71" s="101">
        <f>SUM(C69:C70)</f>
        <v>-1817000</v>
      </c>
      <c r="D71" s="101"/>
      <c r="E71" s="101">
        <f>$B71      +$C71      +$D71</f>
        <v>25356000</v>
      </c>
      <c r="F71" s="102">
        <f t="shared" ref="F71:O71" si="44">SUM(F69:F70)</f>
        <v>25356000</v>
      </c>
      <c r="G71" s="103">
        <f t="shared" si="44"/>
        <v>25356000</v>
      </c>
      <c r="H71" s="102">
        <f t="shared" si="44"/>
        <v>5049000</v>
      </c>
      <c r="I71" s="103">
        <f t="shared" si="44"/>
        <v>3001860</v>
      </c>
      <c r="J71" s="102">
        <f t="shared" si="44"/>
        <v>3470000</v>
      </c>
      <c r="K71" s="103">
        <f t="shared" si="44"/>
        <v>4998143</v>
      </c>
      <c r="L71" s="102">
        <f t="shared" si="44"/>
        <v>4560000</v>
      </c>
      <c r="M71" s="103">
        <f t="shared" si="44"/>
        <v>6296264</v>
      </c>
      <c r="N71" s="102">
        <f t="shared" si="44"/>
        <v>0</v>
      </c>
      <c r="O71" s="103">
        <f t="shared" si="44"/>
        <v>0</v>
      </c>
      <c r="P71" s="102">
        <f>$H71      +$J71      +$L71      +$N71</f>
        <v>13079000</v>
      </c>
      <c r="Q71" s="103">
        <f>$I71      +$K71      +$M71      +$O71</f>
        <v>14296267</v>
      </c>
      <c r="R71" s="57">
        <f>IF(($J71      =0),0,((($L71      -$J71      )/$J71      )*100))</f>
        <v>31.412103746397698</v>
      </c>
      <c r="S71" s="58">
        <f>IF(($K71      =0),0,((($M71      -$K71      )/$K71      )*100))</f>
        <v>25.972066025321805</v>
      </c>
      <c r="T71" s="57">
        <f>IF(($E69      =0),0,(($P69      /$E69      )*100))</f>
        <v>51.581479728663822</v>
      </c>
      <c r="U71" s="59">
        <f>IF($E69   =0,0,($Q69   /$E69 )*100)</f>
        <v>56.382185675974128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27173000</v>
      </c>
      <c r="C72" s="104">
        <f>SUM(C69:C70)</f>
        <v>-1817000</v>
      </c>
      <c r="D72" s="104"/>
      <c r="E72" s="104">
        <f>$B72      +$C72      +$D72</f>
        <v>25356000</v>
      </c>
      <c r="F72" s="105">
        <f t="shared" ref="F72:O72" si="45">SUM(F69:F70)</f>
        <v>25356000</v>
      </c>
      <c r="G72" s="106">
        <f t="shared" si="45"/>
        <v>25356000</v>
      </c>
      <c r="H72" s="105">
        <f t="shared" si="45"/>
        <v>5049000</v>
      </c>
      <c r="I72" s="106">
        <f t="shared" si="45"/>
        <v>3001860</v>
      </c>
      <c r="J72" s="105">
        <f t="shared" si="45"/>
        <v>3470000</v>
      </c>
      <c r="K72" s="106">
        <f t="shared" si="45"/>
        <v>4998143</v>
      </c>
      <c r="L72" s="105">
        <f t="shared" si="45"/>
        <v>4560000</v>
      </c>
      <c r="M72" s="106">
        <f t="shared" si="45"/>
        <v>6296264</v>
      </c>
      <c r="N72" s="105">
        <f t="shared" si="45"/>
        <v>0</v>
      </c>
      <c r="O72" s="106">
        <f t="shared" si="45"/>
        <v>0</v>
      </c>
      <c r="P72" s="105">
        <f>$H72      +$J72      +$L72      +$N72</f>
        <v>13079000</v>
      </c>
      <c r="Q72" s="106">
        <f>$I72      +$K72      +$M72      +$O72</f>
        <v>14296267</v>
      </c>
      <c r="R72" s="61">
        <f>IF(($J72      =0),0,((($L72      -$J72      )/$J72      )*100))</f>
        <v>31.412103746397698</v>
      </c>
      <c r="S72" s="62">
        <f>IF(($K72      =0),0,((($M72      -$K72      )/$K72      )*100))</f>
        <v>25.972066025321805</v>
      </c>
      <c r="T72" s="61">
        <f>IF(($E69      =0),0,(($P69      /$E69      )*100))</f>
        <v>51.581479728663822</v>
      </c>
      <c r="U72" s="65">
        <f>IF($E69   =0,0,($Q69   /$E69 )*100)</f>
        <v>56.382185675974128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70702000</v>
      </c>
      <c r="C73" s="104">
        <f>SUM(C9:C14,C17:C23,C26:C29,C32,C35:C39,C42:C52,C55:C58,C61:C65,C69:C70)</f>
        <v>2792000</v>
      </c>
      <c r="D73" s="104"/>
      <c r="E73" s="104">
        <f>$B73      +$C73      +$D73</f>
        <v>73494000</v>
      </c>
      <c r="F73" s="105">
        <f t="shared" ref="F73:O73" si="46">SUM(F9:F14,F17:F23,F26:F29,F32,F35:F39,F42:F52,F55:F58,F61:F65,F69:F70)</f>
        <v>73494000</v>
      </c>
      <c r="G73" s="106">
        <f t="shared" si="46"/>
        <v>42563000</v>
      </c>
      <c r="H73" s="105">
        <f t="shared" si="46"/>
        <v>5502000</v>
      </c>
      <c r="I73" s="106">
        <f t="shared" si="46"/>
        <v>4656171</v>
      </c>
      <c r="J73" s="105">
        <f t="shared" si="46"/>
        <v>5336000</v>
      </c>
      <c r="K73" s="106">
        <f t="shared" si="46"/>
        <v>6018126</v>
      </c>
      <c r="L73" s="105">
        <f t="shared" si="46"/>
        <v>4950000</v>
      </c>
      <c r="M73" s="106">
        <f t="shared" si="46"/>
        <v>6967511</v>
      </c>
      <c r="N73" s="105">
        <f t="shared" si="46"/>
        <v>0</v>
      </c>
      <c r="O73" s="106">
        <f t="shared" si="46"/>
        <v>0</v>
      </c>
      <c r="P73" s="105">
        <f>$H73      +$J73      +$L73      +$N73</f>
        <v>15788000</v>
      </c>
      <c r="Q73" s="106">
        <f>$I73      +$K73      +$M73      +$O73</f>
        <v>17641808</v>
      </c>
      <c r="R73" s="61">
        <f>IF(($J73      =0),0,((($L73      -$J73      )/$J73      )*100))</f>
        <v>-7.2338830584707647</v>
      </c>
      <c r="S73" s="62">
        <f>IF(($K73      =0),0,((($M73      -$K73      )/$K73      )*100))</f>
        <v>15.775425772075893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37.093250005873642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41.448694875831123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mVHhGLfNhtmlsQ3UI7/pZuc3oxBoHCz0DoygJsYdyzhYzv/tcaz11pPL68Ma0ofG4c2XeLhAHsdUlx9DRLFU9w==" saltValue="qXbxn8SzwOkVyGnvP9ywL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159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1000000</v>
      </c>
      <c r="C10" s="92"/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49000</v>
      </c>
      <c r="I10" s="94">
        <v>91793</v>
      </c>
      <c r="J10" s="93">
        <v>118000</v>
      </c>
      <c r="K10" s="94">
        <v>111613</v>
      </c>
      <c r="L10" s="93">
        <v>50000</v>
      </c>
      <c r="M10" s="94">
        <v>75852</v>
      </c>
      <c r="N10" s="93"/>
      <c r="O10" s="94"/>
      <c r="P10" s="93">
        <f t="shared" ref="P10:P15" si="1">$H10      +$J10      +$L10      +$N10</f>
        <v>217000</v>
      </c>
      <c r="Q10" s="94">
        <f t="shared" ref="Q10:Q15" si="2">$I10      +$K10      +$M10      +$O10</f>
        <v>279258</v>
      </c>
      <c r="R10" s="48">
        <f t="shared" ref="R10:R15" si="3">IF(($J10      =0),0,((($L10      -$J10      )/$J10      )*100))</f>
        <v>-57.627118644067799</v>
      </c>
      <c r="S10" s="49">
        <f t="shared" ref="S10:S15" si="4">IF(($K10      =0),0,((($M10      -$K10      )/$K10      )*100))</f>
        <v>-32.040174531640581</v>
      </c>
      <c r="T10" s="48">
        <f t="shared" ref="T10:T14" si="5">IF(($E10      =0),0,(($P10      /$E10      )*100))</f>
        <v>21.7</v>
      </c>
      <c r="U10" s="50">
        <f t="shared" ref="U10:U14" si="6">IF(($E10      =0),0,(($Q10      /$E10      )*100))</f>
        <v>27.925800000000002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1000000</v>
      </c>
      <c r="C15" s="95">
        <f>SUM(C9:C14)</f>
        <v>0</v>
      </c>
      <c r="D15" s="95"/>
      <c r="E15" s="95">
        <f t="shared" si="0"/>
        <v>1000000</v>
      </c>
      <c r="F15" s="96">
        <f t="shared" ref="F15:O15" si="7">SUM(F9:F14)</f>
        <v>1000000</v>
      </c>
      <c r="G15" s="97">
        <f t="shared" si="7"/>
        <v>1000000</v>
      </c>
      <c r="H15" s="96">
        <f t="shared" si="7"/>
        <v>49000</v>
      </c>
      <c r="I15" s="97">
        <f t="shared" si="7"/>
        <v>91793</v>
      </c>
      <c r="J15" s="96">
        <f t="shared" si="7"/>
        <v>118000</v>
      </c>
      <c r="K15" s="97">
        <f t="shared" si="7"/>
        <v>111613</v>
      </c>
      <c r="L15" s="96">
        <f t="shared" si="7"/>
        <v>50000</v>
      </c>
      <c r="M15" s="97">
        <f t="shared" si="7"/>
        <v>75852</v>
      </c>
      <c r="N15" s="96">
        <f t="shared" si="7"/>
        <v>0</v>
      </c>
      <c r="O15" s="97">
        <f t="shared" si="7"/>
        <v>0</v>
      </c>
      <c r="P15" s="96">
        <f t="shared" si="1"/>
        <v>217000</v>
      </c>
      <c r="Q15" s="97">
        <f t="shared" si="2"/>
        <v>279258</v>
      </c>
      <c r="R15" s="52">
        <f t="shared" si="3"/>
        <v>-57.627118644067799</v>
      </c>
      <c r="S15" s="53">
        <f t="shared" si="4"/>
        <v>-32.040174531640581</v>
      </c>
      <c r="T15" s="52">
        <f>IF((SUM($E9:$E13))=0,0,(P15/(SUM($E9:$E13))*100))</f>
        <v>21.7</v>
      </c>
      <c r="U15" s="54">
        <f>IF((SUM($E9:$E13))=0,0,(Q15/(SUM($E9:$E13))*100))</f>
        <v>27.925800000000002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3460000</v>
      </c>
      <c r="C19" s="92"/>
      <c r="D19" s="92"/>
      <c r="E19" s="92">
        <f t="shared" si="8"/>
        <v>3460000</v>
      </c>
      <c r="F19" s="93">
        <v>3460000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>
        <v>41039000</v>
      </c>
      <c r="C21" s="92"/>
      <c r="D21" s="92"/>
      <c r="E21" s="92">
        <f t="shared" si="8"/>
        <v>41039000</v>
      </c>
      <c r="F21" s="93">
        <v>41039000</v>
      </c>
      <c r="G21" s="94">
        <v>0</v>
      </c>
      <c r="H21" s="93"/>
      <c r="I21" s="94"/>
      <c r="J21" s="93"/>
      <c r="K21" s="94">
        <v>6310250</v>
      </c>
      <c r="L21" s="93"/>
      <c r="M21" s="94">
        <v>2753174</v>
      </c>
      <c r="N21" s="93"/>
      <c r="O21" s="94"/>
      <c r="P21" s="93">
        <f t="shared" si="9"/>
        <v>0</v>
      </c>
      <c r="Q21" s="94">
        <f t="shared" si="10"/>
        <v>9063424</v>
      </c>
      <c r="R21" s="48">
        <f t="shared" si="11"/>
        <v>0</v>
      </c>
      <c r="S21" s="49">
        <f t="shared" si="12"/>
        <v>-56.36981102175033</v>
      </c>
      <c r="T21" s="48">
        <f t="shared" si="13"/>
        <v>0</v>
      </c>
      <c r="U21" s="50">
        <f t="shared" si="14"/>
        <v>22.084904602938668</v>
      </c>
      <c r="V21" s="93">
        <v>14549000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44499000</v>
      </c>
      <c r="C24" s="95">
        <f>SUM(C17:C23)</f>
        <v>0</v>
      </c>
      <c r="D24" s="95"/>
      <c r="E24" s="95">
        <f t="shared" si="8"/>
        <v>44499000</v>
      </c>
      <c r="F24" s="96">
        <f t="shared" ref="F24:O24" si="15">SUM(F17:F23)</f>
        <v>44499000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6310250</v>
      </c>
      <c r="L24" s="96">
        <f t="shared" si="15"/>
        <v>0</v>
      </c>
      <c r="M24" s="97">
        <f t="shared" si="15"/>
        <v>2753174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9063424</v>
      </c>
      <c r="R24" s="52">
        <f t="shared" si="11"/>
        <v>0</v>
      </c>
      <c r="S24" s="53">
        <f t="shared" si="12"/>
        <v>-56.36981102175033</v>
      </c>
      <c r="T24" s="52">
        <f>IF(($E24-$E19-$E23)   =0,0,($P24   /($E24-$E19-$E23)   )*100)</f>
        <v>0</v>
      </c>
      <c r="U24" s="54">
        <f>IF(($E24-$E19-$E23)   =0,0,($Q24   /($E24-$E19-$E23)   )*100)</f>
        <v>22.084904602938668</v>
      </c>
      <c r="V24" s="96">
        <f>SUM(V17:V23)</f>
        <v>14549000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2439000</v>
      </c>
      <c r="C29" s="92"/>
      <c r="D29" s="92"/>
      <c r="E29" s="92">
        <f>$B29      +$C29      +$D29</f>
        <v>2439000</v>
      </c>
      <c r="F29" s="93">
        <v>2439000</v>
      </c>
      <c r="G29" s="94">
        <v>2439000</v>
      </c>
      <c r="H29" s="93">
        <v>275000</v>
      </c>
      <c r="I29" s="94"/>
      <c r="J29" s="93">
        <v>940000</v>
      </c>
      <c r="K29" s="94">
        <v>1163070</v>
      </c>
      <c r="L29" s="93">
        <v>291000</v>
      </c>
      <c r="M29" s="94">
        <v>734058</v>
      </c>
      <c r="N29" s="93"/>
      <c r="O29" s="94"/>
      <c r="P29" s="93">
        <f>$H29      +$J29      +$L29      +$N29</f>
        <v>1506000</v>
      </c>
      <c r="Q29" s="94">
        <f>$I29      +$K29      +$M29      +$O29</f>
        <v>1897128</v>
      </c>
      <c r="R29" s="48">
        <f>IF(($J29      =0),0,((($L29      -$J29      )/$J29      )*100))</f>
        <v>-69.042553191489361</v>
      </c>
      <c r="S29" s="49">
        <f>IF(($K29      =0),0,((($M29      -$K29      )/$K29      )*100))</f>
        <v>-36.886171941499654</v>
      </c>
      <c r="T29" s="48">
        <f>IF(($E29      =0),0,(($P29      /$E29      )*100))</f>
        <v>61.746617466174655</v>
      </c>
      <c r="U29" s="50">
        <f>IF(($E29      =0),0,(($Q29      /$E29      )*100))</f>
        <v>77.783025830258296</v>
      </c>
      <c r="V29" s="93">
        <v>722000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2439000</v>
      </c>
      <c r="C30" s="95">
        <f>SUM(C26:C29)</f>
        <v>0</v>
      </c>
      <c r="D30" s="95"/>
      <c r="E30" s="95">
        <f>$B30      +$C30      +$D30</f>
        <v>2439000</v>
      </c>
      <c r="F30" s="96">
        <f t="shared" ref="F30:O30" si="16">SUM(F26:F29)</f>
        <v>2439000</v>
      </c>
      <c r="G30" s="97">
        <f t="shared" si="16"/>
        <v>2439000</v>
      </c>
      <c r="H30" s="96">
        <f t="shared" si="16"/>
        <v>275000</v>
      </c>
      <c r="I30" s="97">
        <f t="shared" si="16"/>
        <v>0</v>
      </c>
      <c r="J30" s="96">
        <f t="shared" si="16"/>
        <v>940000</v>
      </c>
      <c r="K30" s="97">
        <f t="shared" si="16"/>
        <v>1163070</v>
      </c>
      <c r="L30" s="96">
        <f t="shared" si="16"/>
        <v>291000</v>
      </c>
      <c r="M30" s="97">
        <f t="shared" si="16"/>
        <v>734058</v>
      </c>
      <c r="N30" s="96">
        <f t="shared" si="16"/>
        <v>0</v>
      </c>
      <c r="O30" s="97">
        <f t="shared" si="16"/>
        <v>0</v>
      </c>
      <c r="P30" s="96">
        <f>$H30      +$J30      +$L30      +$N30</f>
        <v>1506000</v>
      </c>
      <c r="Q30" s="97">
        <f>$I30      +$K30      +$M30      +$O30</f>
        <v>1897128</v>
      </c>
      <c r="R30" s="52">
        <f>IF(($J30      =0),0,((($L30      -$J30      )/$J30      )*100))</f>
        <v>-69.042553191489361</v>
      </c>
      <c r="S30" s="53">
        <f>IF(($K30      =0),0,((($M30      -$K30      )/$K30      )*100))</f>
        <v>-36.886171941499654</v>
      </c>
      <c r="T30" s="52">
        <f>IF($E30   =0,0,($P30   /$E30   )*100)</f>
        <v>61.746617466174655</v>
      </c>
      <c r="U30" s="54">
        <f>IF($E30   =0,0,($Q30   /$E30   )*100)</f>
        <v>77.783025830258296</v>
      </c>
      <c r="V30" s="96">
        <f>SUM(V26:V29)</f>
        <v>722000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3840000</v>
      </c>
      <c r="C32" s="92"/>
      <c r="D32" s="92"/>
      <c r="E32" s="92">
        <f>$B32      +$C32      +$D32</f>
        <v>3840000</v>
      </c>
      <c r="F32" s="93">
        <v>3840000</v>
      </c>
      <c r="G32" s="94">
        <v>3840000</v>
      </c>
      <c r="H32" s="93">
        <v>2608000</v>
      </c>
      <c r="I32" s="94"/>
      <c r="J32" s="93">
        <v>80000</v>
      </c>
      <c r="K32" s="94">
        <v>3150473</v>
      </c>
      <c r="L32" s="93"/>
      <c r="M32" s="94"/>
      <c r="N32" s="93"/>
      <c r="O32" s="94"/>
      <c r="P32" s="93">
        <f>$H32      +$J32      +$L32      +$N32</f>
        <v>2688000</v>
      </c>
      <c r="Q32" s="94">
        <f>$I32      +$K32      +$M32      +$O32</f>
        <v>3150473</v>
      </c>
      <c r="R32" s="48">
        <f>IF(($J32      =0),0,((($L32      -$J32      )/$J32      )*100))</f>
        <v>-100</v>
      </c>
      <c r="S32" s="49">
        <f>IF(($K32      =0),0,((($M32      -$K32      )/$K32      )*100))</f>
        <v>-100</v>
      </c>
      <c r="T32" s="48">
        <f>IF(($E32      =0),0,(($P32      /$E32      )*100))</f>
        <v>70</v>
      </c>
      <c r="U32" s="50">
        <f>IF(($E32      =0),0,(($Q32      /$E32      )*100))</f>
        <v>82.043567708333327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3840000</v>
      </c>
      <c r="C33" s="95">
        <f>C32</f>
        <v>0</v>
      </c>
      <c r="D33" s="95"/>
      <c r="E33" s="95">
        <f>$B33      +$C33      +$D33</f>
        <v>3840000</v>
      </c>
      <c r="F33" s="96">
        <f t="shared" ref="F33:O33" si="17">F32</f>
        <v>3840000</v>
      </c>
      <c r="G33" s="97">
        <f t="shared" si="17"/>
        <v>3840000</v>
      </c>
      <c r="H33" s="96">
        <f t="shared" si="17"/>
        <v>2608000</v>
      </c>
      <c r="I33" s="97">
        <f t="shared" si="17"/>
        <v>0</v>
      </c>
      <c r="J33" s="96">
        <f t="shared" si="17"/>
        <v>80000</v>
      </c>
      <c r="K33" s="97">
        <f t="shared" si="17"/>
        <v>3150473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2688000</v>
      </c>
      <c r="Q33" s="97">
        <f>$I33      +$K33      +$M33      +$O33</f>
        <v>3150473</v>
      </c>
      <c r="R33" s="52">
        <f>IF(($J33      =0),0,((($L33      -$J33      )/$J33      )*100))</f>
        <v>-100</v>
      </c>
      <c r="S33" s="53">
        <f>IF(($K33      =0),0,((($M33      -$K33      )/$K33      )*100))</f>
        <v>-100</v>
      </c>
      <c r="T33" s="52">
        <f>IF($E33   =0,0,($P33   /$E33   )*100)</f>
        <v>70</v>
      </c>
      <c r="U33" s="54">
        <f>IF($E33   =0,0,($Q33   /$E33   )*100)</f>
        <v>82.043567708333327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100000000</v>
      </c>
      <c r="C51" s="92">
        <v>-20000000</v>
      </c>
      <c r="D51" s="92"/>
      <c r="E51" s="92">
        <f t="shared" si="26"/>
        <v>80000000</v>
      </c>
      <c r="F51" s="93">
        <v>80000000</v>
      </c>
      <c r="G51" s="94">
        <v>80000000</v>
      </c>
      <c r="H51" s="93">
        <v>3708000</v>
      </c>
      <c r="I51" s="94">
        <v>3512022</v>
      </c>
      <c r="J51" s="93"/>
      <c r="K51" s="94">
        <v>11509267</v>
      </c>
      <c r="L51" s="93">
        <v>24018000</v>
      </c>
      <c r="M51" s="94">
        <v>24015507</v>
      </c>
      <c r="N51" s="93"/>
      <c r="O51" s="94"/>
      <c r="P51" s="93">
        <f t="shared" si="27"/>
        <v>27726000</v>
      </c>
      <c r="Q51" s="94">
        <f t="shared" si="28"/>
        <v>39036796</v>
      </c>
      <c r="R51" s="48">
        <f t="shared" si="29"/>
        <v>0</v>
      </c>
      <c r="S51" s="49">
        <f t="shared" si="30"/>
        <v>108.66235008710807</v>
      </c>
      <c r="T51" s="48">
        <f t="shared" si="31"/>
        <v>34.657499999999999</v>
      </c>
      <c r="U51" s="50">
        <f t="shared" si="32"/>
        <v>48.795994999999998</v>
      </c>
      <c r="V51" s="93">
        <v>9545000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100000000</v>
      </c>
      <c r="C53" s="95">
        <f>SUM(C42:C52)</f>
        <v>-20000000</v>
      </c>
      <c r="D53" s="95"/>
      <c r="E53" s="95">
        <f t="shared" si="26"/>
        <v>80000000</v>
      </c>
      <c r="F53" s="96">
        <f t="shared" ref="F53:O53" si="33">SUM(F42:F52)</f>
        <v>80000000</v>
      </c>
      <c r="G53" s="97">
        <f t="shared" si="33"/>
        <v>80000000</v>
      </c>
      <c r="H53" s="96">
        <f t="shared" si="33"/>
        <v>3708000</v>
      </c>
      <c r="I53" s="97">
        <f t="shared" si="33"/>
        <v>3512022</v>
      </c>
      <c r="J53" s="96">
        <f t="shared" si="33"/>
        <v>0</v>
      </c>
      <c r="K53" s="97">
        <f t="shared" si="33"/>
        <v>11509267</v>
      </c>
      <c r="L53" s="96">
        <f t="shared" si="33"/>
        <v>24018000</v>
      </c>
      <c r="M53" s="97">
        <f t="shared" si="33"/>
        <v>24015507</v>
      </c>
      <c r="N53" s="96">
        <f t="shared" si="33"/>
        <v>0</v>
      </c>
      <c r="O53" s="97">
        <f t="shared" si="33"/>
        <v>0</v>
      </c>
      <c r="P53" s="96">
        <f t="shared" si="27"/>
        <v>27726000</v>
      </c>
      <c r="Q53" s="97">
        <f t="shared" si="28"/>
        <v>39036796</v>
      </c>
      <c r="R53" s="52">
        <f t="shared" si="29"/>
        <v>0</v>
      </c>
      <c r="S53" s="53">
        <f t="shared" si="30"/>
        <v>108.66235008710807</v>
      </c>
      <c r="T53" s="52">
        <f>IF((+$E43+$E45+$E47+$E48+$E51) =0,0,(P53   /(+$E43+$E45+$E47+$E48+$E51) )*100)</f>
        <v>34.657499999999999</v>
      </c>
      <c r="U53" s="54">
        <f>IF((+$E43+$E45+$E47+$E48+$E51) =0,0,(Q53   /(+$E43+$E45+$E47+$E48+$E51) )*100)</f>
        <v>48.795994999999998</v>
      </c>
      <c r="V53" s="96">
        <f>SUM(V42:V52)</f>
        <v>9545000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151778000</v>
      </c>
      <c r="C67" s="104">
        <f>SUM(C9:C14,C17:C23,C26:C29,C32,C35:C39,C42:C52,C55:C58,C61:C65)</f>
        <v>-20000000</v>
      </c>
      <c r="D67" s="104"/>
      <c r="E67" s="104">
        <f t="shared" si="35"/>
        <v>131778000</v>
      </c>
      <c r="F67" s="105">
        <f t="shared" ref="F67:O67" si="43">SUM(F9:F14,F17:F23,F26:F29,F32,F35:F39,F42:F52,F55:F58,F61:F65)</f>
        <v>131778000</v>
      </c>
      <c r="G67" s="106">
        <f t="shared" si="43"/>
        <v>87279000</v>
      </c>
      <c r="H67" s="105">
        <f t="shared" si="43"/>
        <v>6640000</v>
      </c>
      <c r="I67" s="106">
        <f t="shared" si="43"/>
        <v>3603815</v>
      </c>
      <c r="J67" s="105">
        <f t="shared" si="43"/>
        <v>1138000</v>
      </c>
      <c r="K67" s="106">
        <f t="shared" si="43"/>
        <v>22244673</v>
      </c>
      <c r="L67" s="105">
        <f t="shared" si="43"/>
        <v>24359000</v>
      </c>
      <c r="M67" s="106">
        <f t="shared" si="43"/>
        <v>27578591</v>
      </c>
      <c r="N67" s="105">
        <f t="shared" si="43"/>
        <v>0</v>
      </c>
      <c r="O67" s="106">
        <f t="shared" si="43"/>
        <v>0</v>
      </c>
      <c r="P67" s="105">
        <f t="shared" si="36"/>
        <v>32137000</v>
      </c>
      <c r="Q67" s="106">
        <f t="shared" si="37"/>
        <v>53427079</v>
      </c>
      <c r="R67" s="61">
        <f t="shared" si="38"/>
        <v>2040.5096660808435</v>
      </c>
      <c r="S67" s="62">
        <f t="shared" si="39"/>
        <v>23.978405976118417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25.044810548792846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41.63646487632289</v>
      </c>
      <c r="V67" s="105">
        <f>SUM(V9:V14,V17:V23,V26:V29,V32,V35:V39,V42:V52,V55:V58,V61:V65)</f>
        <v>24816000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231810000</v>
      </c>
      <c r="C69" s="92">
        <v>-15504000</v>
      </c>
      <c r="D69" s="92"/>
      <c r="E69" s="92">
        <f>$B69      +$C69      +$D69</f>
        <v>216306000</v>
      </c>
      <c r="F69" s="93">
        <v>216306000</v>
      </c>
      <c r="G69" s="94">
        <v>216306000</v>
      </c>
      <c r="H69" s="93"/>
      <c r="I69" s="94">
        <v>16142445</v>
      </c>
      <c r="J69" s="93">
        <v>64459000</v>
      </c>
      <c r="K69" s="94">
        <v>50230977</v>
      </c>
      <c r="L69" s="93">
        <v>2679000</v>
      </c>
      <c r="M69" s="94">
        <v>50058289</v>
      </c>
      <c r="N69" s="93"/>
      <c r="O69" s="94"/>
      <c r="P69" s="93">
        <f>$H69      +$J69      +$L69      +$N69</f>
        <v>67138000</v>
      </c>
      <c r="Q69" s="94">
        <f>$I69      +$K69      +$M69      +$O69</f>
        <v>116431711</v>
      </c>
      <c r="R69" s="48">
        <f>IF(($J69      =0),0,((($L69      -$J69      )/$J69      )*100))</f>
        <v>-95.843869746660673</v>
      </c>
      <c r="S69" s="49">
        <f>IF(($K69      =0),0,((($M69      -$K69      )/$K69      )*100))</f>
        <v>-0.34378785823735819</v>
      </c>
      <c r="T69" s="48">
        <f>IF(($E69      =0),0,(($P69      /$E69      )*100))</f>
        <v>31.038436289330857</v>
      </c>
      <c r="U69" s="50">
        <f>IF(($E69      =0),0,(($Q69      /$E69      )*100))</f>
        <v>53.827314545135131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231810000</v>
      </c>
      <c r="C71" s="101">
        <f>SUM(C69:C70)</f>
        <v>-15504000</v>
      </c>
      <c r="D71" s="101"/>
      <c r="E71" s="101">
        <f>$B71      +$C71      +$D71</f>
        <v>216306000</v>
      </c>
      <c r="F71" s="102">
        <f t="shared" ref="F71:O71" si="44">SUM(F69:F70)</f>
        <v>216306000</v>
      </c>
      <c r="G71" s="103">
        <f t="shared" si="44"/>
        <v>216306000</v>
      </c>
      <c r="H71" s="102">
        <f t="shared" si="44"/>
        <v>0</v>
      </c>
      <c r="I71" s="103">
        <f t="shared" si="44"/>
        <v>16142445</v>
      </c>
      <c r="J71" s="102">
        <f t="shared" si="44"/>
        <v>64459000</v>
      </c>
      <c r="K71" s="103">
        <f t="shared" si="44"/>
        <v>50230977</v>
      </c>
      <c r="L71" s="102">
        <f t="shared" si="44"/>
        <v>2679000</v>
      </c>
      <c r="M71" s="103">
        <f t="shared" si="44"/>
        <v>50058289</v>
      </c>
      <c r="N71" s="102">
        <f t="shared" si="44"/>
        <v>0</v>
      </c>
      <c r="O71" s="103">
        <f t="shared" si="44"/>
        <v>0</v>
      </c>
      <c r="P71" s="102">
        <f>$H71      +$J71      +$L71      +$N71</f>
        <v>67138000</v>
      </c>
      <c r="Q71" s="103">
        <f>$I71      +$K71      +$M71      +$O71</f>
        <v>116431711</v>
      </c>
      <c r="R71" s="57">
        <f>IF(($J71      =0),0,((($L71      -$J71      )/$J71      )*100))</f>
        <v>-95.843869746660673</v>
      </c>
      <c r="S71" s="58">
        <f>IF(($K71      =0),0,((($M71      -$K71      )/$K71      )*100))</f>
        <v>-0.34378785823735819</v>
      </c>
      <c r="T71" s="57">
        <f>IF(($E69      =0),0,(($P69      /$E69      )*100))</f>
        <v>31.038436289330857</v>
      </c>
      <c r="U71" s="59">
        <f>IF($E69   =0,0,($Q69   /$E69 )*100)</f>
        <v>53.827314545135131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231810000</v>
      </c>
      <c r="C72" s="104">
        <f>SUM(C69:C70)</f>
        <v>-15504000</v>
      </c>
      <c r="D72" s="104"/>
      <c r="E72" s="104">
        <f>$B72      +$C72      +$D72</f>
        <v>216306000</v>
      </c>
      <c r="F72" s="105">
        <f t="shared" ref="F72:O72" si="45">SUM(F69:F70)</f>
        <v>216306000</v>
      </c>
      <c r="G72" s="106">
        <f t="shared" si="45"/>
        <v>216306000</v>
      </c>
      <c r="H72" s="105">
        <f t="shared" si="45"/>
        <v>0</v>
      </c>
      <c r="I72" s="106">
        <f t="shared" si="45"/>
        <v>16142445</v>
      </c>
      <c r="J72" s="105">
        <f t="shared" si="45"/>
        <v>64459000</v>
      </c>
      <c r="K72" s="106">
        <f t="shared" si="45"/>
        <v>50230977</v>
      </c>
      <c r="L72" s="105">
        <f t="shared" si="45"/>
        <v>2679000</v>
      </c>
      <c r="M72" s="106">
        <f t="shared" si="45"/>
        <v>50058289</v>
      </c>
      <c r="N72" s="105">
        <f t="shared" si="45"/>
        <v>0</v>
      </c>
      <c r="O72" s="106">
        <f t="shared" si="45"/>
        <v>0</v>
      </c>
      <c r="P72" s="105">
        <f>$H72      +$J72      +$L72      +$N72</f>
        <v>67138000</v>
      </c>
      <c r="Q72" s="106">
        <f>$I72      +$K72      +$M72      +$O72</f>
        <v>116431711</v>
      </c>
      <c r="R72" s="61">
        <f>IF(($J72      =0),0,((($L72      -$J72      )/$J72      )*100))</f>
        <v>-95.843869746660673</v>
      </c>
      <c r="S72" s="62">
        <f>IF(($K72      =0),0,((($M72      -$K72      )/$K72      )*100))</f>
        <v>-0.34378785823735819</v>
      </c>
      <c r="T72" s="61">
        <f>IF(($E69      =0),0,(($P69      /$E69      )*100))</f>
        <v>31.038436289330857</v>
      </c>
      <c r="U72" s="65">
        <f>IF($E69   =0,0,($Q69   /$E69 )*100)</f>
        <v>53.827314545135131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383588000</v>
      </c>
      <c r="C73" s="104">
        <f>SUM(C9:C14,C17:C23,C26:C29,C32,C35:C39,C42:C52,C55:C58,C61:C65,C69:C70)</f>
        <v>-35504000</v>
      </c>
      <c r="D73" s="104"/>
      <c r="E73" s="104">
        <f>$B73      +$C73      +$D73</f>
        <v>348084000</v>
      </c>
      <c r="F73" s="105">
        <f t="shared" ref="F73:O73" si="46">SUM(F9:F14,F17:F23,F26:F29,F32,F35:F39,F42:F52,F55:F58,F61:F65,F69:F70)</f>
        <v>348084000</v>
      </c>
      <c r="G73" s="106">
        <f t="shared" si="46"/>
        <v>303585000</v>
      </c>
      <c r="H73" s="105">
        <f t="shared" si="46"/>
        <v>6640000</v>
      </c>
      <c r="I73" s="106">
        <f t="shared" si="46"/>
        <v>19746260</v>
      </c>
      <c r="J73" s="105">
        <f t="shared" si="46"/>
        <v>65597000</v>
      </c>
      <c r="K73" s="106">
        <f t="shared" si="46"/>
        <v>72475650</v>
      </c>
      <c r="L73" s="105">
        <f t="shared" si="46"/>
        <v>27038000</v>
      </c>
      <c r="M73" s="106">
        <f t="shared" si="46"/>
        <v>77636880</v>
      </c>
      <c r="N73" s="105">
        <f t="shared" si="46"/>
        <v>0</v>
      </c>
      <c r="O73" s="106">
        <f t="shared" si="46"/>
        <v>0</v>
      </c>
      <c r="P73" s="105">
        <f>$H73      +$J73      +$L73      +$N73</f>
        <v>99275000</v>
      </c>
      <c r="Q73" s="106">
        <f>$I73      +$K73      +$M73      +$O73</f>
        <v>169858790</v>
      </c>
      <c r="R73" s="61">
        <f>IF(($J73      =0),0,((($L73      -$J73      )/$J73      )*100))</f>
        <v>-58.781651599920728</v>
      </c>
      <c r="S73" s="62">
        <f>IF(($K73      =0),0,((($M73      -$K73      )/$K73      )*100))</f>
        <v>7.1213297155665396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28.806757509633691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49.288148823065136</v>
      </c>
      <c r="V73" s="105">
        <f>SUM(V9:V14,V17:V23,V26:V29,V32,V35:V39,V42:V52,V55:V58,V61:V65,V69:V70)</f>
        <v>24816000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+kyf+dmXeD6lXXJbnuk2weZmbZnnQwMMqbJmIXqiljpaIt6YjqyciTG3FSTdT+8ju8GQLFNtEwqJpynd4xVMeA==" saltValue="u7Xm99G6aNkqp2oRosKdM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160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1750000</v>
      </c>
      <c r="C10" s="92"/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119000</v>
      </c>
      <c r="I10" s="94">
        <v>197425</v>
      </c>
      <c r="J10" s="93">
        <v>371000</v>
      </c>
      <c r="K10" s="94">
        <v>312838</v>
      </c>
      <c r="L10" s="93">
        <v>181000</v>
      </c>
      <c r="M10" s="94">
        <v>197093</v>
      </c>
      <c r="N10" s="93"/>
      <c r="O10" s="94"/>
      <c r="P10" s="93">
        <f t="shared" ref="P10:P15" si="1">$H10      +$J10      +$L10      +$N10</f>
        <v>671000</v>
      </c>
      <c r="Q10" s="94">
        <f t="shared" ref="Q10:Q15" si="2">$I10      +$K10      +$M10      +$O10</f>
        <v>707356</v>
      </c>
      <c r="R10" s="48">
        <f t="shared" ref="R10:R15" si="3">IF(($J10      =0),0,((($L10      -$J10      )/$J10      )*100))</f>
        <v>-51.212938005390839</v>
      </c>
      <c r="S10" s="49">
        <f t="shared" ref="S10:S15" si="4">IF(($K10      =0),0,((($M10      -$K10      )/$K10      )*100))</f>
        <v>-36.998382549434531</v>
      </c>
      <c r="T10" s="48">
        <f t="shared" ref="T10:T14" si="5">IF(($E10      =0),0,(($P10      /$E10      )*100))</f>
        <v>38.342857142857142</v>
      </c>
      <c r="U10" s="50">
        <f t="shared" ref="U10:U14" si="6">IF(($E10      =0),0,(($Q10      /$E10      )*100))</f>
        <v>40.420342857142856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119000</v>
      </c>
      <c r="I15" s="97">
        <f t="shared" si="7"/>
        <v>197425</v>
      </c>
      <c r="J15" s="96">
        <f t="shared" si="7"/>
        <v>371000</v>
      </c>
      <c r="K15" s="97">
        <f t="shared" si="7"/>
        <v>312838</v>
      </c>
      <c r="L15" s="96">
        <f t="shared" si="7"/>
        <v>181000</v>
      </c>
      <c r="M15" s="97">
        <f t="shared" si="7"/>
        <v>197093</v>
      </c>
      <c r="N15" s="96">
        <f t="shared" si="7"/>
        <v>0</v>
      </c>
      <c r="O15" s="97">
        <f t="shared" si="7"/>
        <v>0</v>
      </c>
      <c r="P15" s="96">
        <f t="shared" si="1"/>
        <v>671000</v>
      </c>
      <c r="Q15" s="97">
        <f t="shared" si="2"/>
        <v>707356</v>
      </c>
      <c r="R15" s="52">
        <f t="shared" si="3"/>
        <v>-51.212938005390839</v>
      </c>
      <c r="S15" s="53">
        <f t="shared" si="4"/>
        <v>-36.998382549434531</v>
      </c>
      <c r="T15" s="52">
        <f>IF((SUM($E9:$E13))=0,0,(P15/(SUM($E9:$E13))*100))</f>
        <v>38.342857142857142</v>
      </c>
      <c r="U15" s="54">
        <f>IF((SUM($E9:$E13))=0,0,(Q15/(SUM($E9:$E13))*100))</f>
        <v>40.420342857142856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2656000</v>
      </c>
      <c r="C32" s="92">
        <v>-148000</v>
      </c>
      <c r="D32" s="92"/>
      <c r="E32" s="92">
        <f>$B32      +$C32      +$D32</f>
        <v>2508000</v>
      </c>
      <c r="F32" s="93">
        <v>2508000</v>
      </c>
      <c r="G32" s="94">
        <v>2508000</v>
      </c>
      <c r="H32" s="93">
        <v>664000</v>
      </c>
      <c r="I32" s="94">
        <v>955150</v>
      </c>
      <c r="J32" s="93">
        <v>1195000</v>
      </c>
      <c r="K32" s="94">
        <v>2609624</v>
      </c>
      <c r="L32" s="93">
        <v>96000</v>
      </c>
      <c r="M32" s="94">
        <v>3859559</v>
      </c>
      <c r="N32" s="93"/>
      <c r="O32" s="94"/>
      <c r="P32" s="93">
        <f>$H32      +$J32      +$L32      +$N32</f>
        <v>1955000</v>
      </c>
      <c r="Q32" s="94">
        <f>$I32      +$K32      +$M32      +$O32</f>
        <v>7424333</v>
      </c>
      <c r="R32" s="48">
        <f>IF(($J32      =0),0,((($L32      -$J32      )/$J32      )*100))</f>
        <v>-91.96652719665272</v>
      </c>
      <c r="S32" s="49">
        <f>IF(($K32      =0),0,((($M32      -$K32      )/$K32      )*100))</f>
        <v>47.897130008001156</v>
      </c>
      <c r="T32" s="48">
        <f>IF(($E32      =0),0,(($P32      /$E32      )*100))</f>
        <v>77.950558213716107</v>
      </c>
      <c r="U32" s="50">
        <f>IF(($E32      =0),0,(($Q32      /$E32      )*100))</f>
        <v>296.02603668261565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2656000</v>
      </c>
      <c r="C33" s="95">
        <f>C32</f>
        <v>-148000</v>
      </c>
      <c r="D33" s="95"/>
      <c r="E33" s="95">
        <f>$B33      +$C33      +$D33</f>
        <v>2508000</v>
      </c>
      <c r="F33" s="96">
        <f t="shared" ref="F33:O33" si="17">F32</f>
        <v>2508000</v>
      </c>
      <c r="G33" s="97">
        <f t="shared" si="17"/>
        <v>2508000</v>
      </c>
      <c r="H33" s="96">
        <f t="shared" si="17"/>
        <v>664000</v>
      </c>
      <c r="I33" s="97">
        <f t="shared" si="17"/>
        <v>955150</v>
      </c>
      <c r="J33" s="96">
        <f t="shared" si="17"/>
        <v>1195000</v>
      </c>
      <c r="K33" s="97">
        <f t="shared" si="17"/>
        <v>2609624</v>
      </c>
      <c r="L33" s="96">
        <f t="shared" si="17"/>
        <v>96000</v>
      </c>
      <c r="M33" s="97">
        <f t="shared" si="17"/>
        <v>3859559</v>
      </c>
      <c r="N33" s="96">
        <f t="shared" si="17"/>
        <v>0</v>
      </c>
      <c r="O33" s="97">
        <f t="shared" si="17"/>
        <v>0</v>
      </c>
      <c r="P33" s="96">
        <f>$H33      +$J33      +$L33      +$N33</f>
        <v>1955000</v>
      </c>
      <c r="Q33" s="97">
        <f>$I33      +$K33      +$M33      +$O33</f>
        <v>7424333</v>
      </c>
      <c r="R33" s="52">
        <f>IF(($J33      =0),0,((($L33      -$J33      )/$J33      )*100))</f>
        <v>-91.96652719665272</v>
      </c>
      <c r="S33" s="53">
        <f>IF(($K33      =0),0,((($M33      -$K33      )/$K33      )*100))</f>
        <v>47.897130008001156</v>
      </c>
      <c r="T33" s="52">
        <f>IF($E33   =0,0,($P33   /$E33   )*100)</f>
        <v>77.950558213716107</v>
      </c>
      <c r="U33" s="54">
        <f>IF($E33   =0,0,($Q33   /$E33   )*100)</f>
        <v>296.02603668261565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27560000</v>
      </c>
      <c r="C35" s="92">
        <v>-11000000</v>
      </c>
      <c r="D35" s="92"/>
      <c r="E35" s="92">
        <f t="shared" ref="E35:E40" si="18">$B35      +$C35      +$D35</f>
        <v>16560000</v>
      </c>
      <c r="F35" s="93">
        <v>16560000</v>
      </c>
      <c r="G35" s="94">
        <v>25560000</v>
      </c>
      <c r="H35" s="93">
        <v>4863000</v>
      </c>
      <c r="I35" s="94">
        <v>7986774</v>
      </c>
      <c r="J35" s="93"/>
      <c r="K35" s="94">
        <v>12148257</v>
      </c>
      <c r="L35" s="93">
        <v>10623000</v>
      </c>
      <c r="M35" s="94">
        <v>-593411</v>
      </c>
      <c r="N35" s="93"/>
      <c r="O35" s="94"/>
      <c r="P35" s="93">
        <f t="shared" ref="P35:P40" si="19">$H35      +$J35      +$L35      +$N35</f>
        <v>15486000</v>
      </c>
      <c r="Q35" s="94">
        <f t="shared" ref="Q35:Q40" si="20">$I35      +$K35      +$M35      +$O35</f>
        <v>19541620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-104.88474190165718</v>
      </c>
      <c r="T35" s="48">
        <f t="shared" ref="T35:T39" si="23">IF(($E35      =0),0,(($P35      /$E35      )*100))</f>
        <v>93.514492753623188</v>
      </c>
      <c r="U35" s="50">
        <f t="shared" ref="U35:U39" si="24">IF(($E35      =0),0,(($Q35      /$E35      )*100))</f>
        <v>118.00495169082126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3734000</v>
      </c>
      <c r="C36" s="92">
        <v>-2234000</v>
      </c>
      <c r="D36" s="92"/>
      <c r="E36" s="92">
        <f t="shared" si="18"/>
        <v>1500000</v>
      </c>
      <c r="F36" s="93">
        <v>1500000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>
        <v>4000000</v>
      </c>
      <c r="C38" s="92"/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>
        <v>129605</v>
      </c>
      <c r="J38" s="93">
        <v>3274000</v>
      </c>
      <c r="K38" s="94"/>
      <c r="L38" s="93">
        <v>310000</v>
      </c>
      <c r="M38" s="94">
        <v>3472275</v>
      </c>
      <c r="N38" s="93"/>
      <c r="O38" s="94"/>
      <c r="P38" s="93">
        <f t="shared" si="19"/>
        <v>3584000</v>
      </c>
      <c r="Q38" s="94">
        <f t="shared" si="20"/>
        <v>3601880</v>
      </c>
      <c r="R38" s="48">
        <f t="shared" si="21"/>
        <v>-90.531459987782526</v>
      </c>
      <c r="S38" s="49">
        <f t="shared" si="22"/>
        <v>0</v>
      </c>
      <c r="T38" s="48">
        <f t="shared" si="23"/>
        <v>89.600000000000009</v>
      </c>
      <c r="U38" s="50">
        <f t="shared" si="24"/>
        <v>90.046999999999997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35294000</v>
      </c>
      <c r="C40" s="95">
        <f>SUM(C35:C39)</f>
        <v>-13234000</v>
      </c>
      <c r="D40" s="95"/>
      <c r="E40" s="95">
        <f t="shared" si="18"/>
        <v>22060000</v>
      </c>
      <c r="F40" s="96">
        <f t="shared" ref="F40:O40" si="25">SUM(F35:F39)</f>
        <v>22060000</v>
      </c>
      <c r="G40" s="97">
        <f t="shared" si="25"/>
        <v>29560000</v>
      </c>
      <c r="H40" s="96">
        <f t="shared" si="25"/>
        <v>4863000</v>
      </c>
      <c r="I40" s="97">
        <f t="shared" si="25"/>
        <v>8116379</v>
      </c>
      <c r="J40" s="96">
        <f t="shared" si="25"/>
        <v>3274000</v>
      </c>
      <c r="K40" s="97">
        <f t="shared" si="25"/>
        <v>12148257</v>
      </c>
      <c r="L40" s="96">
        <f t="shared" si="25"/>
        <v>10933000</v>
      </c>
      <c r="M40" s="97">
        <f t="shared" si="25"/>
        <v>2878864</v>
      </c>
      <c r="N40" s="96">
        <f t="shared" si="25"/>
        <v>0</v>
      </c>
      <c r="O40" s="97">
        <f t="shared" si="25"/>
        <v>0</v>
      </c>
      <c r="P40" s="96">
        <f t="shared" si="19"/>
        <v>19070000</v>
      </c>
      <c r="Q40" s="97">
        <f t="shared" si="20"/>
        <v>23143500</v>
      </c>
      <c r="R40" s="52">
        <f t="shared" si="21"/>
        <v>233.93402565668907</v>
      </c>
      <c r="S40" s="53">
        <f t="shared" si="22"/>
        <v>-76.302246486882851</v>
      </c>
      <c r="T40" s="52">
        <f>IF((+$E35+$E38) =0,0,(P40   /(+$E35+$E38) )*100)</f>
        <v>92.752918287937746</v>
      </c>
      <c r="U40" s="54">
        <f>IF((+$E35+$E38) =0,0,(Q40   /(+$E35+$E38) )*100)</f>
        <v>112.56566147859924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39700000</v>
      </c>
      <c r="C67" s="104">
        <f>SUM(C9:C14,C17:C23,C26:C29,C32,C35:C39,C42:C52,C55:C58,C61:C65)</f>
        <v>-13382000</v>
      </c>
      <c r="D67" s="104"/>
      <c r="E67" s="104">
        <f t="shared" si="35"/>
        <v>26318000</v>
      </c>
      <c r="F67" s="105">
        <f t="shared" ref="F67:O67" si="43">SUM(F9:F14,F17:F23,F26:F29,F32,F35:F39,F42:F52,F55:F58,F61:F65)</f>
        <v>26318000</v>
      </c>
      <c r="G67" s="106">
        <f t="shared" si="43"/>
        <v>33818000</v>
      </c>
      <c r="H67" s="105">
        <f t="shared" si="43"/>
        <v>5646000</v>
      </c>
      <c r="I67" s="106">
        <f t="shared" si="43"/>
        <v>9268954</v>
      </c>
      <c r="J67" s="105">
        <f t="shared" si="43"/>
        <v>4840000</v>
      </c>
      <c r="K67" s="106">
        <f t="shared" si="43"/>
        <v>15070719</v>
      </c>
      <c r="L67" s="105">
        <f t="shared" si="43"/>
        <v>11210000</v>
      </c>
      <c r="M67" s="106">
        <f t="shared" si="43"/>
        <v>6935516</v>
      </c>
      <c r="N67" s="105">
        <f t="shared" si="43"/>
        <v>0</v>
      </c>
      <c r="O67" s="106">
        <f t="shared" si="43"/>
        <v>0</v>
      </c>
      <c r="P67" s="105">
        <f t="shared" si="36"/>
        <v>21696000</v>
      </c>
      <c r="Q67" s="106">
        <f t="shared" si="37"/>
        <v>31275189</v>
      </c>
      <c r="R67" s="61">
        <f t="shared" si="38"/>
        <v>131.61157024793388</v>
      </c>
      <c r="S67" s="62">
        <f t="shared" si="39"/>
        <v>-53.980191655089584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87.420420662422444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126.01816826496896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19893000</v>
      </c>
      <c r="C69" s="92">
        <v>-1331000</v>
      </c>
      <c r="D69" s="92"/>
      <c r="E69" s="92">
        <f>$B69      +$C69      +$D69</f>
        <v>18562000</v>
      </c>
      <c r="F69" s="93">
        <v>18562000</v>
      </c>
      <c r="G69" s="94">
        <v>18562000</v>
      </c>
      <c r="H69" s="93">
        <v>2341000</v>
      </c>
      <c r="I69" s="94">
        <v>5797191</v>
      </c>
      <c r="J69" s="93">
        <v>10211000</v>
      </c>
      <c r="K69" s="94">
        <v>8303773</v>
      </c>
      <c r="L69" s="93"/>
      <c r="M69" s="94">
        <v>1085702</v>
      </c>
      <c r="N69" s="93"/>
      <c r="O69" s="94"/>
      <c r="P69" s="93">
        <f>$H69      +$J69      +$L69      +$N69</f>
        <v>12552000</v>
      </c>
      <c r="Q69" s="94">
        <f>$I69      +$K69      +$M69      +$O69</f>
        <v>15186666</v>
      </c>
      <c r="R69" s="48">
        <f>IF(($J69      =0),0,((($L69      -$J69      )/$J69      )*100))</f>
        <v>-100</v>
      </c>
      <c r="S69" s="49">
        <f>IF(($K69      =0),0,((($M69      -$K69      )/$K69      )*100))</f>
        <v>-86.925196534153812</v>
      </c>
      <c r="T69" s="48">
        <f>IF(($E69      =0),0,(($P69      /$E69      )*100))</f>
        <v>67.622023488848185</v>
      </c>
      <c r="U69" s="50">
        <f>IF(($E69      =0),0,(($Q69      /$E69      )*100))</f>
        <v>81.815892683978021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19893000</v>
      </c>
      <c r="C71" s="101">
        <f>SUM(C69:C70)</f>
        <v>-1331000</v>
      </c>
      <c r="D71" s="101"/>
      <c r="E71" s="101">
        <f>$B71      +$C71      +$D71</f>
        <v>18562000</v>
      </c>
      <c r="F71" s="102">
        <f t="shared" ref="F71:O71" si="44">SUM(F69:F70)</f>
        <v>18562000</v>
      </c>
      <c r="G71" s="103">
        <f t="shared" si="44"/>
        <v>18562000</v>
      </c>
      <c r="H71" s="102">
        <f t="shared" si="44"/>
        <v>2341000</v>
      </c>
      <c r="I71" s="103">
        <f t="shared" si="44"/>
        <v>5797191</v>
      </c>
      <c r="J71" s="102">
        <f t="shared" si="44"/>
        <v>10211000</v>
      </c>
      <c r="K71" s="103">
        <f t="shared" si="44"/>
        <v>8303773</v>
      </c>
      <c r="L71" s="102">
        <f t="shared" si="44"/>
        <v>0</v>
      </c>
      <c r="M71" s="103">
        <f t="shared" si="44"/>
        <v>1085702</v>
      </c>
      <c r="N71" s="102">
        <f t="shared" si="44"/>
        <v>0</v>
      </c>
      <c r="O71" s="103">
        <f t="shared" si="44"/>
        <v>0</v>
      </c>
      <c r="P71" s="102">
        <f>$H71      +$J71      +$L71      +$N71</f>
        <v>12552000</v>
      </c>
      <c r="Q71" s="103">
        <f>$I71      +$K71      +$M71      +$O71</f>
        <v>15186666</v>
      </c>
      <c r="R71" s="57">
        <f>IF(($J71      =0),0,((($L71      -$J71      )/$J71      )*100))</f>
        <v>-100</v>
      </c>
      <c r="S71" s="58">
        <f>IF(($K71      =0),0,((($M71      -$K71      )/$K71      )*100))</f>
        <v>-86.925196534153812</v>
      </c>
      <c r="T71" s="57">
        <f>IF(($E69      =0),0,(($P69      /$E69      )*100))</f>
        <v>67.622023488848185</v>
      </c>
      <c r="U71" s="59">
        <f>IF($E69   =0,0,($Q69   /$E69 )*100)</f>
        <v>81.815892683978021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19893000</v>
      </c>
      <c r="C72" s="104">
        <f>SUM(C69:C70)</f>
        <v>-1331000</v>
      </c>
      <c r="D72" s="104"/>
      <c r="E72" s="104">
        <f>$B72      +$C72      +$D72</f>
        <v>18562000</v>
      </c>
      <c r="F72" s="105">
        <f t="shared" ref="F72:O72" si="45">SUM(F69:F70)</f>
        <v>18562000</v>
      </c>
      <c r="G72" s="106">
        <f t="shared" si="45"/>
        <v>18562000</v>
      </c>
      <c r="H72" s="105">
        <f t="shared" si="45"/>
        <v>2341000</v>
      </c>
      <c r="I72" s="106">
        <f t="shared" si="45"/>
        <v>5797191</v>
      </c>
      <c r="J72" s="105">
        <f t="shared" si="45"/>
        <v>10211000</v>
      </c>
      <c r="K72" s="106">
        <f t="shared" si="45"/>
        <v>8303773</v>
      </c>
      <c r="L72" s="105">
        <f t="shared" si="45"/>
        <v>0</v>
      </c>
      <c r="M72" s="106">
        <f t="shared" si="45"/>
        <v>1085702</v>
      </c>
      <c r="N72" s="105">
        <f t="shared" si="45"/>
        <v>0</v>
      </c>
      <c r="O72" s="106">
        <f t="shared" si="45"/>
        <v>0</v>
      </c>
      <c r="P72" s="105">
        <f>$H72      +$J72      +$L72      +$N72</f>
        <v>12552000</v>
      </c>
      <c r="Q72" s="106">
        <f>$I72      +$K72      +$M72      +$O72</f>
        <v>15186666</v>
      </c>
      <c r="R72" s="61">
        <f>IF(($J72      =0),0,((($L72      -$J72      )/$J72      )*100))</f>
        <v>-100</v>
      </c>
      <c r="S72" s="62">
        <f>IF(($K72      =0),0,((($M72      -$K72      )/$K72      )*100))</f>
        <v>-86.925196534153812</v>
      </c>
      <c r="T72" s="61">
        <f>IF(($E69      =0),0,(($P69      /$E69      )*100))</f>
        <v>67.622023488848185</v>
      </c>
      <c r="U72" s="65">
        <f>IF($E69   =0,0,($Q69   /$E69 )*100)</f>
        <v>81.815892683978021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59593000</v>
      </c>
      <c r="C73" s="104">
        <f>SUM(C9:C14,C17:C23,C26:C29,C32,C35:C39,C42:C52,C55:C58,C61:C65,C69:C70)</f>
        <v>-14713000</v>
      </c>
      <c r="D73" s="104"/>
      <c r="E73" s="104">
        <f>$B73      +$C73      +$D73</f>
        <v>44880000</v>
      </c>
      <c r="F73" s="105">
        <f t="shared" ref="F73:O73" si="46">SUM(F9:F14,F17:F23,F26:F29,F32,F35:F39,F42:F52,F55:F58,F61:F65,F69:F70)</f>
        <v>44880000</v>
      </c>
      <c r="G73" s="106">
        <f t="shared" si="46"/>
        <v>52380000</v>
      </c>
      <c r="H73" s="105">
        <f t="shared" si="46"/>
        <v>7987000</v>
      </c>
      <c r="I73" s="106">
        <f t="shared" si="46"/>
        <v>15066145</v>
      </c>
      <c r="J73" s="105">
        <f t="shared" si="46"/>
        <v>15051000</v>
      </c>
      <c r="K73" s="106">
        <f t="shared" si="46"/>
        <v>23374492</v>
      </c>
      <c r="L73" s="105">
        <f t="shared" si="46"/>
        <v>11210000</v>
      </c>
      <c r="M73" s="106">
        <f t="shared" si="46"/>
        <v>8021218</v>
      </c>
      <c r="N73" s="105">
        <f t="shared" si="46"/>
        <v>0</v>
      </c>
      <c r="O73" s="106">
        <f t="shared" si="46"/>
        <v>0</v>
      </c>
      <c r="P73" s="105">
        <f>$H73      +$J73      +$L73      +$N73</f>
        <v>34248000</v>
      </c>
      <c r="Q73" s="106">
        <f>$I73      +$K73      +$M73      +$O73</f>
        <v>46461855</v>
      </c>
      <c r="R73" s="61">
        <f>IF(($J73      =0),0,((($L73      -$J73      )/$J73      )*100))</f>
        <v>-25.519899010032553</v>
      </c>
      <c r="S73" s="62">
        <f>IF(($K73      =0),0,((($M73      -$K73      )/$K73      )*100))</f>
        <v>-65.683883097865831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78.948824343015218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107.10432226832643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30Mz1wWDplAKEpdXcUNfQXWQlB7HgV4RJcCFB/cxHSUzPalXgwwWL+JbJ/GKvZGSF7eX42nKcMHAGgycZXMHCA==" saltValue="FKms7l+8FPndR7foo0xM8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161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231000</v>
      </c>
      <c r="I10" s="94">
        <v>230844</v>
      </c>
      <c r="J10" s="93">
        <v>288000</v>
      </c>
      <c r="K10" s="94">
        <v>187906</v>
      </c>
      <c r="L10" s="93">
        <v>761000</v>
      </c>
      <c r="M10" s="94">
        <v>760191</v>
      </c>
      <c r="N10" s="93"/>
      <c r="O10" s="94"/>
      <c r="P10" s="93">
        <f t="shared" ref="P10:P15" si="1">$H10      +$J10      +$L10      +$N10</f>
        <v>1280000</v>
      </c>
      <c r="Q10" s="94">
        <f t="shared" ref="Q10:Q15" si="2">$I10      +$K10      +$M10      +$O10</f>
        <v>1178941</v>
      </c>
      <c r="R10" s="48">
        <f t="shared" ref="R10:R15" si="3">IF(($J10      =0),0,((($L10      -$J10      )/$J10      )*100))</f>
        <v>164.23611111111111</v>
      </c>
      <c r="S10" s="49">
        <f t="shared" ref="S10:S15" si="4">IF(($K10      =0),0,((($M10      -$K10      )/$K10      )*100))</f>
        <v>304.55919449086247</v>
      </c>
      <c r="T10" s="48">
        <f t="shared" ref="T10:T14" si="5">IF(($E10      =0),0,(($P10      /$E10      )*100))</f>
        <v>65.641025641025635</v>
      </c>
      <c r="U10" s="50">
        <f t="shared" ref="U10:U14" si="6">IF(($E10      =0),0,(($Q10      /$E10      )*100))</f>
        <v>60.458512820512823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231000</v>
      </c>
      <c r="I15" s="97">
        <f t="shared" si="7"/>
        <v>230844</v>
      </c>
      <c r="J15" s="96">
        <f t="shared" si="7"/>
        <v>288000</v>
      </c>
      <c r="K15" s="97">
        <f t="shared" si="7"/>
        <v>187906</v>
      </c>
      <c r="L15" s="96">
        <f t="shared" si="7"/>
        <v>761000</v>
      </c>
      <c r="M15" s="97">
        <f t="shared" si="7"/>
        <v>760191</v>
      </c>
      <c r="N15" s="96">
        <f t="shared" si="7"/>
        <v>0</v>
      </c>
      <c r="O15" s="97">
        <f t="shared" si="7"/>
        <v>0</v>
      </c>
      <c r="P15" s="96">
        <f t="shared" si="1"/>
        <v>1280000</v>
      </c>
      <c r="Q15" s="97">
        <f t="shared" si="2"/>
        <v>1178941</v>
      </c>
      <c r="R15" s="52">
        <f t="shared" si="3"/>
        <v>164.23611111111111</v>
      </c>
      <c r="S15" s="53">
        <f t="shared" si="4"/>
        <v>304.55919449086247</v>
      </c>
      <c r="T15" s="52">
        <f>IF((SUM($E9:$E13))=0,0,(P15/(SUM($E9:$E13))*100))</f>
        <v>65.641025641025635</v>
      </c>
      <c r="U15" s="54">
        <f>IF((SUM($E9:$E13))=0,0,(Q15/(SUM($E9:$E13))*100))</f>
        <v>60.458512820512823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7831000</v>
      </c>
      <c r="C32" s="92">
        <v>-437000</v>
      </c>
      <c r="D32" s="92"/>
      <c r="E32" s="92">
        <f>$B32      +$C32      +$D32</f>
        <v>7394000</v>
      </c>
      <c r="F32" s="93">
        <v>7394000</v>
      </c>
      <c r="G32" s="94">
        <v>7394000</v>
      </c>
      <c r="H32" s="93">
        <v>968000</v>
      </c>
      <c r="I32" s="94">
        <v>967297</v>
      </c>
      <c r="J32" s="93">
        <v>2722000</v>
      </c>
      <c r="K32" s="94">
        <v>2722159</v>
      </c>
      <c r="L32" s="93">
        <v>2264000</v>
      </c>
      <c r="M32" s="94">
        <v>2204515</v>
      </c>
      <c r="N32" s="93"/>
      <c r="O32" s="94"/>
      <c r="P32" s="93">
        <f>$H32      +$J32      +$L32      +$N32</f>
        <v>5954000</v>
      </c>
      <c r="Q32" s="94">
        <f>$I32      +$K32      +$M32      +$O32</f>
        <v>5893971</v>
      </c>
      <c r="R32" s="48">
        <f>IF(($J32      =0),0,((($L32      -$J32      )/$J32      )*100))</f>
        <v>-16.825863335782511</v>
      </c>
      <c r="S32" s="49">
        <f>IF(($K32      =0),0,((($M32      -$K32      )/$K32      )*100))</f>
        <v>-19.015935512951302</v>
      </c>
      <c r="T32" s="48">
        <f>IF(($E32      =0),0,(($P32      /$E32      )*100))</f>
        <v>80.524749797132813</v>
      </c>
      <c r="U32" s="50">
        <f>IF(($E32      =0),0,(($Q32      /$E32      )*100))</f>
        <v>79.712888828780095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7831000</v>
      </c>
      <c r="C33" s="95">
        <f>C32</f>
        <v>-437000</v>
      </c>
      <c r="D33" s="95"/>
      <c r="E33" s="95">
        <f>$B33      +$C33      +$D33</f>
        <v>7394000</v>
      </c>
      <c r="F33" s="96">
        <f t="shared" ref="F33:O33" si="17">F32</f>
        <v>7394000</v>
      </c>
      <c r="G33" s="97">
        <f t="shared" si="17"/>
        <v>7394000</v>
      </c>
      <c r="H33" s="96">
        <f t="shared" si="17"/>
        <v>968000</v>
      </c>
      <c r="I33" s="97">
        <f t="shared" si="17"/>
        <v>967297</v>
      </c>
      <c r="J33" s="96">
        <f t="shared" si="17"/>
        <v>2722000</v>
      </c>
      <c r="K33" s="97">
        <f t="shared" si="17"/>
        <v>2722159</v>
      </c>
      <c r="L33" s="96">
        <f t="shared" si="17"/>
        <v>2264000</v>
      </c>
      <c r="M33" s="97">
        <f t="shared" si="17"/>
        <v>2204515</v>
      </c>
      <c r="N33" s="96">
        <f t="shared" si="17"/>
        <v>0</v>
      </c>
      <c r="O33" s="97">
        <f t="shared" si="17"/>
        <v>0</v>
      </c>
      <c r="P33" s="96">
        <f>$H33      +$J33      +$L33      +$N33</f>
        <v>5954000</v>
      </c>
      <c r="Q33" s="97">
        <f>$I33      +$K33      +$M33      +$O33</f>
        <v>5893971</v>
      </c>
      <c r="R33" s="52">
        <f>IF(($J33      =0),0,((($L33      -$J33      )/$J33      )*100))</f>
        <v>-16.825863335782511</v>
      </c>
      <c r="S33" s="53">
        <f>IF(($K33      =0),0,((($M33      -$K33      )/$K33      )*100))</f>
        <v>-19.015935512951302</v>
      </c>
      <c r="T33" s="52">
        <f>IF($E33   =0,0,($P33   /$E33   )*100)</f>
        <v>80.524749797132813</v>
      </c>
      <c r="U33" s="54">
        <f>IF($E33   =0,0,($Q33   /$E33   )*100)</f>
        <v>79.712888828780095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21863000</v>
      </c>
      <c r="C35" s="92"/>
      <c r="D35" s="92"/>
      <c r="E35" s="92">
        <f t="shared" ref="E35:E40" si="18">$B35      +$C35      +$D35</f>
        <v>21863000</v>
      </c>
      <c r="F35" s="93">
        <v>21863000</v>
      </c>
      <c r="G35" s="94">
        <v>12863000</v>
      </c>
      <c r="H35" s="93">
        <v>14548000</v>
      </c>
      <c r="I35" s="94">
        <v>7655124</v>
      </c>
      <c r="J35" s="93"/>
      <c r="K35" s="94">
        <v>9510736</v>
      </c>
      <c r="L35" s="93"/>
      <c r="M35" s="94">
        <v>1389303</v>
      </c>
      <c r="N35" s="93"/>
      <c r="O35" s="94"/>
      <c r="P35" s="93">
        <f t="shared" ref="P35:P40" si="19">$H35      +$J35      +$L35      +$N35</f>
        <v>14548000</v>
      </c>
      <c r="Q35" s="94">
        <f t="shared" ref="Q35:Q40" si="20">$I35      +$K35      +$M35      +$O35</f>
        <v>18555163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-85.392266171619099</v>
      </c>
      <c r="T35" s="48">
        <f t="shared" ref="T35:T39" si="23">IF(($E35      =0),0,(($P35      /$E35      )*100))</f>
        <v>66.54164570278553</v>
      </c>
      <c r="U35" s="50">
        <f t="shared" ref="U35:U39" si="24">IF(($E35      =0),0,(($Q35      /$E35      )*100))</f>
        <v>84.870159630425832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6118000</v>
      </c>
      <c r="C36" s="92">
        <v>-3783000</v>
      </c>
      <c r="D36" s="92"/>
      <c r="E36" s="92">
        <f t="shared" si="18"/>
        <v>2335000</v>
      </c>
      <c r="F36" s="93">
        <v>2335000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27981000</v>
      </c>
      <c r="C40" s="95">
        <f>SUM(C35:C39)</f>
        <v>-3783000</v>
      </c>
      <c r="D40" s="95"/>
      <c r="E40" s="95">
        <f t="shared" si="18"/>
        <v>24198000</v>
      </c>
      <c r="F40" s="96">
        <f t="shared" ref="F40:O40" si="25">SUM(F35:F39)</f>
        <v>24198000</v>
      </c>
      <c r="G40" s="97">
        <f t="shared" si="25"/>
        <v>12863000</v>
      </c>
      <c r="H40" s="96">
        <f t="shared" si="25"/>
        <v>14548000</v>
      </c>
      <c r="I40" s="97">
        <f t="shared" si="25"/>
        <v>7655124</v>
      </c>
      <c r="J40" s="96">
        <f t="shared" si="25"/>
        <v>0</v>
      </c>
      <c r="K40" s="97">
        <f t="shared" si="25"/>
        <v>9510736</v>
      </c>
      <c r="L40" s="96">
        <f t="shared" si="25"/>
        <v>0</v>
      </c>
      <c r="M40" s="97">
        <f t="shared" si="25"/>
        <v>1389303</v>
      </c>
      <c r="N40" s="96">
        <f t="shared" si="25"/>
        <v>0</v>
      </c>
      <c r="O40" s="97">
        <f t="shared" si="25"/>
        <v>0</v>
      </c>
      <c r="P40" s="96">
        <f t="shared" si="19"/>
        <v>14548000</v>
      </c>
      <c r="Q40" s="97">
        <f t="shared" si="20"/>
        <v>18555163</v>
      </c>
      <c r="R40" s="52">
        <f t="shared" si="21"/>
        <v>0</v>
      </c>
      <c r="S40" s="53">
        <f t="shared" si="22"/>
        <v>-85.392266171619099</v>
      </c>
      <c r="T40" s="52">
        <f>IF((+$E35+$E38) =0,0,(P40   /(+$E35+$E38) )*100)</f>
        <v>66.54164570278553</v>
      </c>
      <c r="U40" s="54">
        <f>IF((+$E35+$E38) =0,0,(Q40   /(+$E35+$E38) )*100)</f>
        <v>84.870159630425832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37762000</v>
      </c>
      <c r="C67" s="104">
        <f>SUM(C9:C14,C17:C23,C26:C29,C32,C35:C39,C42:C52,C55:C58,C61:C65)</f>
        <v>-4220000</v>
      </c>
      <c r="D67" s="104"/>
      <c r="E67" s="104">
        <f t="shared" si="35"/>
        <v>33542000</v>
      </c>
      <c r="F67" s="105">
        <f t="shared" ref="F67:O67" si="43">SUM(F9:F14,F17:F23,F26:F29,F32,F35:F39,F42:F52,F55:F58,F61:F65)</f>
        <v>33542000</v>
      </c>
      <c r="G67" s="106">
        <f t="shared" si="43"/>
        <v>22207000</v>
      </c>
      <c r="H67" s="105">
        <f t="shared" si="43"/>
        <v>15747000</v>
      </c>
      <c r="I67" s="106">
        <f t="shared" si="43"/>
        <v>8853265</v>
      </c>
      <c r="J67" s="105">
        <f t="shared" si="43"/>
        <v>3010000</v>
      </c>
      <c r="K67" s="106">
        <f t="shared" si="43"/>
        <v>12420801</v>
      </c>
      <c r="L67" s="105">
        <f t="shared" si="43"/>
        <v>3025000</v>
      </c>
      <c r="M67" s="106">
        <f t="shared" si="43"/>
        <v>4354009</v>
      </c>
      <c r="N67" s="105">
        <f t="shared" si="43"/>
        <v>0</v>
      </c>
      <c r="O67" s="106">
        <f t="shared" si="43"/>
        <v>0</v>
      </c>
      <c r="P67" s="105">
        <f t="shared" si="36"/>
        <v>21782000</v>
      </c>
      <c r="Q67" s="106">
        <f t="shared" si="37"/>
        <v>25628075</v>
      </c>
      <c r="R67" s="61">
        <f t="shared" si="38"/>
        <v>0.49833887043189368</v>
      </c>
      <c r="S67" s="62">
        <f t="shared" si="39"/>
        <v>-64.945827567803391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69.79844265709616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82.12284102925625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39499000</v>
      </c>
      <c r="C69" s="92">
        <v>-2642000</v>
      </c>
      <c r="D69" s="92"/>
      <c r="E69" s="92">
        <f>$B69      +$C69      +$D69</f>
        <v>36857000</v>
      </c>
      <c r="F69" s="93">
        <v>36857000</v>
      </c>
      <c r="G69" s="94">
        <v>36857000</v>
      </c>
      <c r="H69" s="93"/>
      <c r="I69" s="94">
        <v>9722581</v>
      </c>
      <c r="J69" s="93">
        <v>24000000</v>
      </c>
      <c r="K69" s="94">
        <v>17970269</v>
      </c>
      <c r="L69" s="93">
        <v>2584000</v>
      </c>
      <c r="M69" s="94">
        <v>5323097</v>
      </c>
      <c r="N69" s="93"/>
      <c r="O69" s="94"/>
      <c r="P69" s="93">
        <f>$H69      +$J69      +$L69      +$N69</f>
        <v>26584000</v>
      </c>
      <c r="Q69" s="94">
        <f>$I69      +$K69      +$M69      +$O69</f>
        <v>33015947</v>
      </c>
      <c r="R69" s="48">
        <f>IF(($J69      =0),0,((($L69      -$J69      )/$J69      )*100))</f>
        <v>-89.233333333333334</v>
      </c>
      <c r="S69" s="49">
        <f>IF(($K69      =0),0,((($M69      -$K69      )/$K69      )*100))</f>
        <v>-70.378312088706068</v>
      </c>
      <c r="T69" s="48">
        <f>IF(($E69      =0),0,(($P69      /$E69      )*100))</f>
        <v>72.127411346555604</v>
      </c>
      <c r="U69" s="50">
        <f>IF(($E69      =0),0,(($Q69      /$E69      )*100))</f>
        <v>89.578497978674335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39499000</v>
      </c>
      <c r="C71" s="101">
        <f>SUM(C69:C70)</f>
        <v>-2642000</v>
      </c>
      <c r="D71" s="101"/>
      <c r="E71" s="101">
        <f>$B71      +$C71      +$D71</f>
        <v>36857000</v>
      </c>
      <c r="F71" s="102">
        <f t="shared" ref="F71:O71" si="44">SUM(F69:F70)</f>
        <v>36857000</v>
      </c>
      <c r="G71" s="103">
        <f t="shared" si="44"/>
        <v>36857000</v>
      </c>
      <c r="H71" s="102">
        <f t="shared" si="44"/>
        <v>0</v>
      </c>
      <c r="I71" s="103">
        <f t="shared" si="44"/>
        <v>9722581</v>
      </c>
      <c r="J71" s="102">
        <f t="shared" si="44"/>
        <v>24000000</v>
      </c>
      <c r="K71" s="103">
        <f t="shared" si="44"/>
        <v>17970269</v>
      </c>
      <c r="L71" s="102">
        <f t="shared" si="44"/>
        <v>2584000</v>
      </c>
      <c r="M71" s="103">
        <f t="shared" si="44"/>
        <v>5323097</v>
      </c>
      <c r="N71" s="102">
        <f t="shared" si="44"/>
        <v>0</v>
      </c>
      <c r="O71" s="103">
        <f t="shared" si="44"/>
        <v>0</v>
      </c>
      <c r="P71" s="102">
        <f>$H71      +$J71      +$L71      +$N71</f>
        <v>26584000</v>
      </c>
      <c r="Q71" s="103">
        <f>$I71      +$K71      +$M71      +$O71</f>
        <v>33015947</v>
      </c>
      <c r="R71" s="57">
        <f>IF(($J71      =0),0,((($L71      -$J71      )/$J71      )*100))</f>
        <v>-89.233333333333334</v>
      </c>
      <c r="S71" s="58">
        <f>IF(($K71      =0),0,((($M71      -$K71      )/$K71      )*100))</f>
        <v>-70.378312088706068</v>
      </c>
      <c r="T71" s="57">
        <f>IF(($E69      =0),0,(($P69      /$E69      )*100))</f>
        <v>72.127411346555604</v>
      </c>
      <c r="U71" s="59">
        <f>IF($E69   =0,0,($Q69   /$E69 )*100)</f>
        <v>89.578497978674335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39499000</v>
      </c>
      <c r="C72" s="104">
        <f>SUM(C69:C70)</f>
        <v>-2642000</v>
      </c>
      <c r="D72" s="104"/>
      <c r="E72" s="104">
        <f>$B72      +$C72      +$D72</f>
        <v>36857000</v>
      </c>
      <c r="F72" s="105">
        <f t="shared" ref="F72:O72" si="45">SUM(F69:F70)</f>
        <v>36857000</v>
      </c>
      <c r="G72" s="106">
        <f t="shared" si="45"/>
        <v>36857000</v>
      </c>
      <c r="H72" s="105">
        <f t="shared" si="45"/>
        <v>0</v>
      </c>
      <c r="I72" s="106">
        <f t="shared" si="45"/>
        <v>9722581</v>
      </c>
      <c r="J72" s="105">
        <f t="shared" si="45"/>
        <v>24000000</v>
      </c>
      <c r="K72" s="106">
        <f t="shared" si="45"/>
        <v>17970269</v>
      </c>
      <c r="L72" s="105">
        <f t="shared" si="45"/>
        <v>2584000</v>
      </c>
      <c r="M72" s="106">
        <f t="shared" si="45"/>
        <v>5323097</v>
      </c>
      <c r="N72" s="105">
        <f t="shared" si="45"/>
        <v>0</v>
      </c>
      <c r="O72" s="106">
        <f t="shared" si="45"/>
        <v>0</v>
      </c>
      <c r="P72" s="105">
        <f>$H72      +$J72      +$L72      +$N72</f>
        <v>26584000</v>
      </c>
      <c r="Q72" s="106">
        <f>$I72      +$K72      +$M72      +$O72</f>
        <v>33015947</v>
      </c>
      <c r="R72" s="61">
        <f>IF(($J72      =0),0,((($L72      -$J72      )/$J72      )*100))</f>
        <v>-89.233333333333334</v>
      </c>
      <c r="S72" s="62">
        <f>IF(($K72      =0),0,((($M72      -$K72      )/$K72      )*100))</f>
        <v>-70.378312088706068</v>
      </c>
      <c r="T72" s="61">
        <f>IF(($E69      =0),0,(($P69      /$E69      )*100))</f>
        <v>72.127411346555604</v>
      </c>
      <c r="U72" s="65">
        <f>IF($E69   =0,0,($Q69   /$E69 )*100)</f>
        <v>89.578497978674335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77261000</v>
      </c>
      <c r="C73" s="104">
        <f>SUM(C9:C14,C17:C23,C26:C29,C32,C35:C39,C42:C52,C55:C58,C61:C65,C69:C70)</f>
        <v>-6862000</v>
      </c>
      <c r="D73" s="104"/>
      <c r="E73" s="104">
        <f>$B73      +$C73      +$D73</f>
        <v>70399000</v>
      </c>
      <c r="F73" s="105">
        <f t="shared" ref="F73:O73" si="46">SUM(F9:F14,F17:F23,F26:F29,F32,F35:F39,F42:F52,F55:F58,F61:F65,F69:F70)</f>
        <v>70399000</v>
      </c>
      <c r="G73" s="106">
        <f t="shared" si="46"/>
        <v>59064000</v>
      </c>
      <c r="H73" s="105">
        <f t="shared" si="46"/>
        <v>15747000</v>
      </c>
      <c r="I73" s="106">
        <f t="shared" si="46"/>
        <v>18575846</v>
      </c>
      <c r="J73" s="105">
        <f t="shared" si="46"/>
        <v>27010000</v>
      </c>
      <c r="K73" s="106">
        <f t="shared" si="46"/>
        <v>30391070</v>
      </c>
      <c r="L73" s="105">
        <f t="shared" si="46"/>
        <v>5609000</v>
      </c>
      <c r="M73" s="106">
        <f t="shared" si="46"/>
        <v>9677106</v>
      </c>
      <c r="N73" s="105">
        <f t="shared" si="46"/>
        <v>0</v>
      </c>
      <c r="O73" s="106">
        <f t="shared" si="46"/>
        <v>0</v>
      </c>
      <c r="P73" s="105">
        <f>$H73      +$J73      +$L73      +$N73</f>
        <v>48366000</v>
      </c>
      <c r="Q73" s="106">
        <f>$I73      +$K73      +$M73      +$O73</f>
        <v>58644022</v>
      </c>
      <c r="R73" s="61">
        <f>IF(($J73      =0),0,((($L73      -$J73      )/$J73      )*100))</f>
        <v>-79.233617178822655</v>
      </c>
      <c r="S73" s="62">
        <f>IF(($K73      =0),0,((($M73      -$K73      )/$K73      )*100))</f>
        <v>-68.158060904074773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71.059590973201693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86.160116948754123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pnzs6XsOiIr2ToR9GNXk2wR45q4iduc3ADVT5d0cqyq3GVlrl1y9ora0OsXVoMpyMBjf5yU2m3TUCcdawZ72ww==" saltValue="8MXHCwHfBqvE69javR3ms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162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1850000</v>
      </c>
      <c r="C10" s="92"/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566483</v>
      </c>
      <c r="J10" s="93">
        <v>1061000</v>
      </c>
      <c r="K10" s="94">
        <v>493831</v>
      </c>
      <c r="L10" s="93">
        <v>125000</v>
      </c>
      <c r="M10" s="94">
        <v>664491</v>
      </c>
      <c r="N10" s="93"/>
      <c r="O10" s="94"/>
      <c r="P10" s="93">
        <f t="shared" ref="P10:P15" si="1">$H10      +$J10      +$L10      +$N10</f>
        <v>1186000</v>
      </c>
      <c r="Q10" s="94">
        <f t="shared" ref="Q10:Q15" si="2">$I10      +$K10      +$M10      +$O10</f>
        <v>1724805</v>
      </c>
      <c r="R10" s="48">
        <f t="shared" ref="R10:R15" si="3">IF(($J10      =0),0,((($L10      -$J10      )/$J10      )*100))</f>
        <v>-88.218661639962306</v>
      </c>
      <c r="S10" s="49">
        <f t="shared" ref="S10:S15" si="4">IF(($K10      =0),0,((($M10      -$K10      )/$K10      )*100))</f>
        <v>34.558381308585325</v>
      </c>
      <c r="T10" s="48">
        <f t="shared" ref="T10:T14" si="5">IF(($E10      =0),0,(($P10      /$E10      )*100))</f>
        <v>64.108108108108112</v>
      </c>
      <c r="U10" s="50">
        <f t="shared" ref="U10:U14" si="6">IF(($E10      =0),0,(($Q10      /$E10      )*100))</f>
        <v>93.23270270270271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0</v>
      </c>
      <c r="I15" s="97">
        <f t="shared" si="7"/>
        <v>566483</v>
      </c>
      <c r="J15" s="96">
        <f t="shared" si="7"/>
        <v>1061000</v>
      </c>
      <c r="K15" s="97">
        <f t="shared" si="7"/>
        <v>493831</v>
      </c>
      <c r="L15" s="96">
        <f t="shared" si="7"/>
        <v>125000</v>
      </c>
      <c r="M15" s="97">
        <f t="shared" si="7"/>
        <v>664491</v>
      </c>
      <c r="N15" s="96">
        <f t="shared" si="7"/>
        <v>0</v>
      </c>
      <c r="O15" s="97">
        <f t="shared" si="7"/>
        <v>0</v>
      </c>
      <c r="P15" s="96">
        <f t="shared" si="1"/>
        <v>1186000</v>
      </c>
      <c r="Q15" s="97">
        <f t="shared" si="2"/>
        <v>1724805</v>
      </c>
      <c r="R15" s="52">
        <f t="shared" si="3"/>
        <v>-88.218661639962306</v>
      </c>
      <c r="S15" s="53">
        <f t="shared" si="4"/>
        <v>34.558381308585325</v>
      </c>
      <c r="T15" s="52">
        <f>IF((SUM($E9:$E13))=0,0,(P15/(SUM($E9:$E13))*100))</f>
        <v>64.108108108108112</v>
      </c>
      <c r="U15" s="54">
        <f>IF((SUM($E9:$E13))=0,0,(Q15/(SUM($E9:$E13))*100))</f>
        <v>93.23270270270271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2748000</v>
      </c>
      <c r="C32" s="92">
        <v>-154000</v>
      </c>
      <c r="D32" s="92"/>
      <c r="E32" s="92">
        <f>$B32      +$C32      +$D32</f>
        <v>2594000</v>
      </c>
      <c r="F32" s="93">
        <v>2594000</v>
      </c>
      <c r="G32" s="94">
        <v>2594000</v>
      </c>
      <c r="H32" s="93">
        <v>1727000</v>
      </c>
      <c r="I32" s="94">
        <v>685000</v>
      </c>
      <c r="J32" s="93">
        <v>196000</v>
      </c>
      <c r="K32" s="94">
        <v>1238000</v>
      </c>
      <c r="L32" s="93"/>
      <c r="M32" s="94">
        <v>671000</v>
      </c>
      <c r="N32" s="93"/>
      <c r="O32" s="94"/>
      <c r="P32" s="93">
        <f>$H32      +$J32      +$L32      +$N32</f>
        <v>1923000</v>
      </c>
      <c r="Q32" s="94">
        <f>$I32      +$K32      +$M32      +$O32</f>
        <v>2594000</v>
      </c>
      <c r="R32" s="48">
        <f>IF(($J32      =0),0,((($L32      -$J32      )/$J32      )*100))</f>
        <v>-100</v>
      </c>
      <c r="S32" s="49">
        <f>IF(($K32      =0),0,((($M32      -$K32      )/$K32      )*100))</f>
        <v>-45.799676898222941</v>
      </c>
      <c r="T32" s="48">
        <f>IF(($E32      =0),0,(($P32      /$E32      )*100))</f>
        <v>74.132613723978409</v>
      </c>
      <c r="U32" s="50">
        <f>IF(($E32      =0),0,(($Q32      /$E32      )*100))</f>
        <v>100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2748000</v>
      </c>
      <c r="C33" s="95">
        <f>C32</f>
        <v>-154000</v>
      </c>
      <c r="D33" s="95"/>
      <c r="E33" s="95">
        <f>$B33      +$C33      +$D33</f>
        <v>2594000</v>
      </c>
      <c r="F33" s="96">
        <f t="shared" ref="F33:O33" si="17">F32</f>
        <v>2594000</v>
      </c>
      <c r="G33" s="97">
        <f t="shared" si="17"/>
        <v>2594000</v>
      </c>
      <c r="H33" s="96">
        <f t="shared" si="17"/>
        <v>1727000</v>
      </c>
      <c r="I33" s="97">
        <f t="shared" si="17"/>
        <v>685000</v>
      </c>
      <c r="J33" s="96">
        <f t="shared" si="17"/>
        <v>196000</v>
      </c>
      <c r="K33" s="97">
        <f t="shared" si="17"/>
        <v>1238000</v>
      </c>
      <c r="L33" s="96">
        <f t="shared" si="17"/>
        <v>0</v>
      </c>
      <c r="M33" s="97">
        <f t="shared" si="17"/>
        <v>671000</v>
      </c>
      <c r="N33" s="96">
        <f t="shared" si="17"/>
        <v>0</v>
      </c>
      <c r="O33" s="97">
        <f t="shared" si="17"/>
        <v>0</v>
      </c>
      <c r="P33" s="96">
        <f>$H33      +$J33      +$L33      +$N33</f>
        <v>1923000</v>
      </c>
      <c r="Q33" s="97">
        <f>$I33      +$K33      +$M33      +$O33</f>
        <v>2594000</v>
      </c>
      <c r="R33" s="52">
        <f>IF(($J33      =0),0,((($L33      -$J33      )/$J33      )*100))</f>
        <v>-100</v>
      </c>
      <c r="S33" s="53">
        <f>IF(($K33      =0),0,((($M33      -$K33      )/$K33      )*100))</f>
        <v>-45.799676898222941</v>
      </c>
      <c r="T33" s="52">
        <f>IF($E33   =0,0,($P33   /$E33   )*100)</f>
        <v>74.132613723978409</v>
      </c>
      <c r="U33" s="54">
        <f>IF($E33   =0,0,($Q33   /$E33   )*100)</f>
        <v>100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600000</v>
      </c>
      <c r="C35" s="92"/>
      <c r="D35" s="92"/>
      <c r="E35" s="92">
        <f t="shared" ref="E35:E40" si="18">$B35      +$C35      +$D35</f>
        <v>600000</v>
      </c>
      <c r="F35" s="93">
        <v>600000</v>
      </c>
      <c r="G35" s="94">
        <v>600000</v>
      </c>
      <c r="H35" s="93"/>
      <c r="I35" s="94">
        <v>1791951</v>
      </c>
      <c r="J35" s="93"/>
      <c r="K35" s="94">
        <v>749092</v>
      </c>
      <c r="L35" s="93"/>
      <c r="M35" s="94">
        <v>-2541042</v>
      </c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1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-439.21627784037207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1.6666666666666666E-4</v>
      </c>
      <c r="V35" s="93">
        <v>4628000</v>
      </c>
      <c r="W35" s="94">
        <v>2697000</v>
      </c>
    </row>
    <row r="36" spans="1:23" ht="12.95" customHeight="1" x14ac:dyDescent="0.2">
      <c r="A36" s="47" t="s">
        <v>59</v>
      </c>
      <c r="B36" s="92">
        <v>31154000</v>
      </c>
      <c r="C36" s="92">
        <v>-7932000</v>
      </c>
      <c r="D36" s="92"/>
      <c r="E36" s="92">
        <f t="shared" si="18"/>
        <v>23222000</v>
      </c>
      <c r="F36" s="93">
        <v>23222000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31754000</v>
      </c>
      <c r="C40" s="95">
        <f>SUM(C35:C39)</f>
        <v>-7932000</v>
      </c>
      <c r="D40" s="95"/>
      <c r="E40" s="95">
        <f t="shared" si="18"/>
        <v>23822000</v>
      </c>
      <c r="F40" s="96">
        <f t="shared" ref="F40:O40" si="25">SUM(F35:F39)</f>
        <v>23822000</v>
      </c>
      <c r="G40" s="97">
        <f t="shared" si="25"/>
        <v>600000</v>
      </c>
      <c r="H40" s="96">
        <f t="shared" si="25"/>
        <v>0</v>
      </c>
      <c r="I40" s="97">
        <f t="shared" si="25"/>
        <v>1791951</v>
      </c>
      <c r="J40" s="96">
        <f t="shared" si="25"/>
        <v>0</v>
      </c>
      <c r="K40" s="97">
        <f t="shared" si="25"/>
        <v>749092</v>
      </c>
      <c r="L40" s="96">
        <f t="shared" si="25"/>
        <v>0</v>
      </c>
      <c r="M40" s="97">
        <f t="shared" si="25"/>
        <v>-2541042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1</v>
      </c>
      <c r="R40" s="52">
        <f t="shared" si="21"/>
        <v>0</v>
      </c>
      <c r="S40" s="53">
        <f t="shared" si="22"/>
        <v>-439.21627784037207</v>
      </c>
      <c r="T40" s="52">
        <f>IF((+$E35+$E38) =0,0,(P40   /(+$E35+$E38) )*100)</f>
        <v>0</v>
      </c>
      <c r="U40" s="54">
        <f>IF((+$E35+$E38) =0,0,(Q40   /(+$E35+$E38) )*100)</f>
        <v>1.6666666666666666E-4</v>
      </c>
      <c r="V40" s="96">
        <f>SUM(V35:V39)</f>
        <v>4628000</v>
      </c>
      <c r="W40" s="97">
        <f>SUM(W35:W39)</f>
        <v>2697000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36352000</v>
      </c>
      <c r="C67" s="104">
        <f>SUM(C9:C14,C17:C23,C26:C29,C32,C35:C39,C42:C52,C55:C58,C61:C65)</f>
        <v>-8086000</v>
      </c>
      <c r="D67" s="104"/>
      <c r="E67" s="104">
        <f t="shared" si="35"/>
        <v>28266000</v>
      </c>
      <c r="F67" s="105">
        <f t="shared" ref="F67:O67" si="43">SUM(F9:F14,F17:F23,F26:F29,F32,F35:F39,F42:F52,F55:F58,F61:F65)</f>
        <v>28266000</v>
      </c>
      <c r="G67" s="106">
        <f t="shared" si="43"/>
        <v>5044000</v>
      </c>
      <c r="H67" s="105">
        <f t="shared" si="43"/>
        <v>1727000</v>
      </c>
      <c r="I67" s="106">
        <f t="shared" si="43"/>
        <v>3043434</v>
      </c>
      <c r="J67" s="105">
        <f t="shared" si="43"/>
        <v>1257000</v>
      </c>
      <c r="K67" s="106">
        <f t="shared" si="43"/>
        <v>2480923</v>
      </c>
      <c r="L67" s="105">
        <f t="shared" si="43"/>
        <v>125000</v>
      </c>
      <c r="M67" s="106">
        <f t="shared" si="43"/>
        <v>-1205551</v>
      </c>
      <c r="N67" s="105">
        <f t="shared" si="43"/>
        <v>0</v>
      </c>
      <c r="O67" s="106">
        <f t="shared" si="43"/>
        <v>0</v>
      </c>
      <c r="P67" s="105">
        <f t="shared" si="36"/>
        <v>3109000</v>
      </c>
      <c r="Q67" s="106">
        <f t="shared" si="37"/>
        <v>4318806</v>
      </c>
      <c r="R67" s="61">
        <f t="shared" si="38"/>
        <v>-90.055688146380277</v>
      </c>
      <c r="S67" s="62">
        <f t="shared" si="39"/>
        <v>-148.59284226072313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61.637589214908807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85.622640761300545</v>
      </c>
      <c r="V67" s="105">
        <f>SUM(V9:V14,V17:V23,V26:V29,V32,V35:V39,V42:V52,V55:V58,V61:V65)</f>
        <v>4628000</v>
      </c>
      <c r="W67" s="106">
        <f>SUM(W9:W14,W17:W23,W26:W29,W32,W35:W39,W42:W52,W55:W58,W61:W65)</f>
        <v>2697000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51395000</v>
      </c>
      <c r="C69" s="92">
        <v>-3437000</v>
      </c>
      <c r="D69" s="92"/>
      <c r="E69" s="92">
        <f>$B69      +$C69      +$D69</f>
        <v>47958000</v>
      </c>
      <c r="F69" s="93">
        <v>47958000</v>
      </c>
      <c r="G69" s="94">
        <v>47958000</v>
      </c>
      <c r="H69" s="93">
        <v>8203000</v>
      </c>
      <c r="I69" s="94">
        <v>10981060</v>
      </c>
      <c r="J69" s="93">
        <v>14047000</v>
      </c>
      <c r="K69" s="94">
        <v>12231100</v>
      </c>
      <c r="L69" s="93">
        <v>1687000</v>
      </c>
      <c r="M69" s="94">
        <v>5120254</v>
      </c>
      <c r="N69" s="93"/>
      <c r="O69" s="94"/>
      <c r="P69" s="93">
        <f>$H69      +$J69      +$L69      +$N69</f>
        <v>23937000</v>
      </c>
      <c r="Q69" s="94">
        <f>$I69      +$K69      +$M69      +$O69</f>
        <v>28332414</v>
      </c>
      <c r="R69" s="48">
        <f>IF(($J69      =0),0,((($L69      -$J69      )/$J69      )*100))</f>
        <v>-87.990318217412963</v>
      </c>
      <c r="S69" s="49">
        <f>IF(($K69      =0),0,((($M69      -$K69      )/$K69      )*100))</f>
        <v>-58.137420182976186</v>
      </c>
      <c r="T69" s="48">
        <f>IF(($E69      =0),0,(($P69      /$E69      )*100))</f>
        <v>49.912423370449147</v>
      </c>
      <c r="U69" s="50">
        <f>IF(($E69      =0),0,(($Q69      /$E69      )*100))</f>
        <v>59.077555360940828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51395000</v>
      </c>
      <c r="C71" s="101">
        <f>SUM(C69:C70)</f>
        <v>-3437000</v>
      </c>
      <c r="D71" s="101"/>
      <c r="E71" s="101">
        <f>$B71      +$C71      +$D71</f>
        <v>47958000</v>
      </c>
      <c r="F71" s="102">
        <f t="shared" ref="F71:O71" si="44">SUM(F69:F70)</f>
        <v>47958000</v>
      </c>
      <c r="G71" s="103">
        <f t="shared" si="44"/>
        <v>47958000</v>
      </c>
      <c r="H71" s="102">
        <f t="shared" si="44"/>
        <v>8203000</v>
      </c>
      <c r="I71" s="103">
        <f t="shared" si="44"/>
        <v>10981060</v>
      </c>
      <c r="J71" s="102">
        <f t="shared" si="44"/>
        <v>14047000</v>
      </c>
      <c r="K71" s="103">
        <f t="shared" si="44"/>
        <v>12231100</v>
      </c>
      <c r="L71" s="102">
        <f t="shared" si="44"/>
        <v>1687000</v>
      </c>
      <c r="M71" s="103">
        <f t="shared" si="44"/>
        <v>5120254</v>
      </c>
      <c r="N71" s="102">
        <f t="shared" si="44"/>
        <v>0</v>
      </c>
      <c r="O71" s="103">
        <f t="shared" si="44"/>
        <v>0</v>
      </c>
      <c r="P71" s="102">
        <f>$H71      +$J71      +$L71      +$N71</f>
        <v>23937000</v>
      </c>
      <c r="Q71" s="103">
        <f>$I71      +$K71      +$M71      +$O71</f>
        <v>28332414</v>
      </c>
      <c r="R71" s="57">
        <f>IF(($J71      =0),0,((($L71      -$J71      )/$J71      )*100))</f>
        <v>-87.990318217412963</v>
      </c>
      <c r="S71" s="58">
        <f>IF(($K71      =0),0,((($M71      -$K71      )/$K71      )*100))</f>
        <v>-58.137420182976186</v>
      </c>
      <c r="T71" s="57">
        <f>IF(($E69      =0),0,(($P69      /$E69      )*100))</f>
        <v>49.912423370449147</v>
      </c>
      <c r="U71" s="59">
        <f>IF($E69   =0,0,($Q69   /$E69 )*100)</f>
        <v>59.077555360940828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51395000</v>
      </c>
      <c r="C72" s="104">
        <f>SUM(C69:C70)</f>
        <v>-3437000</v>
      </c>
      <c r="D72" s="104"/>
      <c r="E72" s="104">
        <f>$B72      +$C72      +$D72</f>
        <v>47958000</v>
      </c>
      <c r="F72" s="105">
        <f t="shared" ref="F72:O72" si="45">SUM(F69:F70)</f>
        <v>47958000</v>
      </c>
      <c r="G72" s="106">
        <f t="shared" si="45"/>
        <v>47958000</v>
      </c>
      <c r="H72" s="105">
        <f t="shared" si="45"/>
        <v>8203000</v>
      </c>
      <c r="I72" s="106">
        <f t="shared" si="45"/>
        <v>10981060</v>
      </c>
      <c r="J72" s="105">
        <f t="shared" si="45"/>
        <v>14047000</v>
      </c>
      <c r="K72" s="106">
        <f t="shared" si="45"/>
        <v>12231100</v>
      </c>
      <c r="L72" s="105">
        <f t="shared" si="45"/>
        <v>1687000</v>
      </c>
      <c r="M72" s="106">
        <f t="shared" si="45"/>
        <v>5120254</v>
      </c>
      <c r="N72" s="105">
        <f t="shared" si="45"/>
        <v>0</v>
      </c>
      <c r="O72" s="106">
        <f t="shared" si="45"/>
        <v>0</v>
      </c>
      <c r="P72" s="105">
        <f>$H72      +$J72      +$L72      +$N72</f>
        <v>23937000</v>
      </c>
      <c r="Q72" s="106">
        <f>$I72      +$K72      +$M72      +$O72</f>
        <v>28332414</v>
      </c>
      <c r="R72" s="61">
        <f>IF(($J72      =0),0,((($L72      -$J72      )/$J72      )*100))</f>
        <v>-87.990318217412963</v>
      </c>
      <c r="S72" s="62">
        <f>IF(($K72      =0),0,((($M72      -$K72      )/$K72      )*100))</f>
        <v>-58.137420182976186</v>
      </c>
      <c r="T72" s="61">
        <f>IF(($E69      =0),0,(($P69      /$E69      )*100))</f>
        <v>49.912423370449147</v>
      </c>
      <c r="U72" s="65">
        <f>IF($E69   =0,0,($Q69   /$E69 )*100)</f>
        <v>59.077555360940828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87747000</v>
      </c>
      <c r="C73" s="104">
        <f>SUM(C9:C14,C17:C23,C26:C29,C32,C35:C39,C42:C52,C55:C58,C61:C65,C69:C70)</f>
        <v>-11523000</v>
      </c>
      <c r="D73" s="104"/>
      <c r="E73" s="104">
        <f>$B73      +$C73      +$D73</f>
        <v>76224000</v>
      </c>
      <c r="F73" s="105">
        <f t="shared" ref="F73:O73" si="46">SUM(F9:F14,F17:F23,F26:F29,F32,F35:F39,F42:F52,F55:F58,F61:F65,F69:F70)</f>
        <v>76224000</v>
      </c>
      <c r="G73" s="106">
        <f t="shared" si="46"/>
        <v>53002000</v>
      </c>
      <c r="H73" s="105">
        <f t="shared" si="46"/>
        <v>9930000</v>
      </c>
      <c r="I73" s="106">
        <f t="shared" si="46"/>
        <v>14024494</v>
      </c>
      <c r="J73" s="105">
        <f t="shared" si="46"/>
        <v>15304000</v>
      </c>
      <c r="K73" s="106">
        <f t="shared" si="46"/>
        <v>14712023</v>
      </c>
      <c r="L73" s="105">
        <f t="shared" si="46"/>
        <v>1812000</v>
      </c>
      <c r="M73" s="106">
        <f t="shared" si="46"/>
        <v>3914703</v>
      </c>
      <c r="N73" s="105">
        <f t="shared" si="46"/>
        <v>0</v>
      </c>
      <c r="O73" s="106">
        <f t="shared" si="46"/>
        <v>0</v>
      </c>
      <c r="P73" s="105">
        <f>$H73      +$J73      +$L73      +$N73</f>
        <v>27046000</v>
      </c>
      <c r="Q73" s="106">
        <f>$I73      +$K73      +$M73      +$O73</f>
        <v>32651220</v>
      </c>
      <c r="R73" s="61">
        <f>IF(($J73      =0),0,((($L73      -$J73      )/$J73      )*100))</f>
        <v>-88.159958180867747</v>
      </c>
      <c r="S73" s="62">
        <f>IF(($K73      =0),0,((($M73      -$K73      )/$K73      )*100))</f>
        <v>-73.391130505981408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51.028263084411904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61.603750801856535</v>
      </c>
      <c r="V73" s="105">
        <f>SUM(V9:V14,V17:V23,V26:V29,V32,V35:V39,V42:V52,V55:V58,V61:V65,V69:V70)</f>
        <v>4628000</v>
      </c>
      <c r="W73" s="106">
        <f>SUM(W9:W14,W17:W23,W26:W29,W32,W35:W39,W42:W52,W55:W58,W61:W65,W69:W70)</f>
        <v>2697000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x4m2aPDRbf2ACXIFwAE2AFgIcD1BBcM36NEECoxC9/AJW8GbZwGpXaLH7CrF2XVgMOGQZF4RVVF2PZ9GylX2Kw==" saltValue="YkAAzgK6wvKI7kv9IeQFY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163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153000</v>
      </c>
      <c r="I10" s="94"/>
      <c r="J10" s="93">
        <v>1047000</v>
      </c>
      <c r="K10" s="94"/>
      <c r="L10" s="93">
        <v>280000</v>
      </c>
      <c r="M10" s="94">
        <v>120492</v>
      </c>
      <c r="N10" s="93"/>
      <c r="O10" s="94"/>
      <c r="P10" s="93">
        <f t="shared" ref="P10:P15" si="1">$H10      +$J10      +$L10      +$N10</f>
        <v>1480000</v>
      </c>
      <c r="Q10" s="94">
        <f t="shared" ref="Q10:Q15" si="2">$I10      +$K10      +$M10      +$O10</f>
        <v>120492</v>
      </c>
      <c r="R10" s="48">
        <f t="shared" ref="R10:R15" si="3">IF(($J10      =0),0,((($L10      -$J10      )/$J10      )*100))</f>
        <v>-73.256924546322836</v>
      </c>
      <c r="S10" s="49">
        <f t="shared" ref="S10:S15" si="4">IF(($K10      =0),0,((($M10      -$K10      )/$K10      )*100))</f>
        <v>0</v>
      </c>
      <c r="T10" s="48">
        <f t="shared" ref="T10:T14" si="5">IF(($E10      =0),0,(($P10      /$E10      )*100))</f>
        <v>75.897435897435898</v>
      </c>
      <c r="U10" s="50">
        <f t="shared" ref="U10:U14" si="6">IF(($E10      =0),0,(($Q10      /$E10      )*100))</f>
        <v>6.1790769230769236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153000</v>
      </c>
      <c r="I15" s="97">
        <f t="shared" si="7"/>
        <v>0</v>
      </c>
      <c r="J15" s="96">
        <f t="shared" si="7"/>
        <v>1047000</v>
      </c>
      <c r="K15" s="97">
        <f t="shared" si="7"/>
        <v>0</v>
      </c>
      <c r="L15" s="96">
        <f t="shared" si="7"/>
        <v>280000</v>
      </c>
      <c r="M15" s="97">
        <f t="shared" si="7"/>
        <v>120492</v>
      </c>
      <c r="N15" s="96">
        <f t="shared" si="7"/>
        <v>0</v>
      </c>
      <c r="O15" s="97">
        <f t="shared" si="7"/>
        <v>0</v>
      </c>
      <c r="P15" s="96">
        <f t="shared" si="1"/>
        <v>1480000</v>
      </c>
      <c r="Q15" s="97">
        <f t="shared" si="2"/>
        <v>120492</v>
      </c>
      <c r="R15" s="52">
        <f t="shared" si="3"/>
        <v>-73.256924546322836</v>
      </c>
      <c r="S15" s="53">
        <f t="shared" si="4"/>
        <v>0</v>
      </c>
      <c r="T15" s="52">
        <f>IF((SUM($E9:$E13))=0,0,(P15/(SUM($E9:$E13))*100))</f>
        <v>75.897435897435898</v>
      </c>
      <c r="U15" s="54">
        <f>IF((SUM($E9:$E13))=0,0,(Q15/(SUM($E9:$E13))*100))</f>
        <v>6.1790769230769236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2178000</v>
      </c>
      <c r="C32" s="92"/>
      <c r="D32" s="92"/>
      <c r="E32" s="92">
        <f>$B32      +$C32      +$D32</f>
        <v>2178000</v>
      </c>
      <c r="F32" s="93">
        <v>2178000</v>
      </c>
      <c r="G32" s="94">
        <v>2178000</v>
      </c>
      <c r="H32" s="93">
        <v>1302000</v>
      </c>
      <c r="I32" s="94"/>
      <c r="J32" s="93">
        <v>226000</v>
      </c>
      <c r="K32" s="94"/>
      <c r="L32" s="93"/>
      <c r="M32" s="94">
        <v>1762220</v>
      </c>
      <c r="N32" s="93"/>
      <c r="O32" s="94"/>
      <c r="P32" s="93">
        <f>$H32      +$J32      +$L32      +$N32</f>
        <v>1528000</v>
      </c>
      <c r="Q32" s="94">
        <f>$I32      +$K32      +$M32      +$O32</f>
        <v>1762220</v>
      </c>
      <c r="R32" s="48">
        <f>IF(($J32      =0),0,((($L32      -$J32      )/$J32      )*100))</f>
        <v>-100</v>
      </c>
      <c r="S32" s="49">
        <f>IF(($K32      =0),0,((($M32      -$K32      )/$K32      )*100))</f>
        <v>0</v>
      </c>
      <c r="T32" s="48">
        <f>IF(($E32      =0),0,(($P32      /$E32      )*100))</f>
        <v>70.156106519742877</v>
      </c>
      <c r="U32" s="50">
        <f>IF(($E32      =0),0,(($Q32      /$E32      )*100))</f>
        <v>80.910009182736459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2178000</v>
      </c>
      <c r="C33" s="95">
        <f>C32</f>
        <v>0</v>
      </c>
      <c r="D33" s="95"/>
      <c r="E33" s="95">
        <f>$B33      +$C33      +$D33</f>
        <v>2178000</v>
      </c>
      <c r="F33" s="96">
        <f t="shared" ref="F33:O33" si="17">F32</f>
        <v>2178000</v>
      </c>
      <c r="G33" s="97">
        <f t="shared" si="17"/>
        <v>2178000</v>
      </c>
      <c r="H33" s="96">
        <f t="shared" si="17"/>
        <v>1302000</v>
      </c>
      <c r="I33" s="97">
        <f t="shared" si="17"/>
        <v>0</v>
      </c>
      <c r="J33" s="96">
        <f t="shared" si="17"/>
        <v>226000</v>
      </c>
      <c r="K33" s="97">
        <f t="shared" si="17"/>
        <v>0</v>
      </c>
      <c r="L33" s="96">
        <f t="shared" si="17"/>
        <v>0</v>
      </c>
      <c r="M33" s="97">
        <f t="shared" si="17"/>
        <v>1762220</v>
      </c>
      <c r="N33" s="96">
        <f t="shared" si="17"/>
        <v>0</v>
      </c>
      <c r="O33" s="97">
        <f t="shared" si="17"/>
        <v>0</v>
      </c>
      <c r="P33" s="96">
        <f>$H33      +$J33      +$L33      +$N33</f>
        <v>1528000</v>
      </c>
      <c r="Q33" s="97">
        <f>$I33      +$K33      +$M33      +$O33</f>
        <v>1762220</v>
      </c>
      <c r="R33" s="52">
        <f>IF(($J33      =0),0,((($L33      -$J33      )/$J33      )*100))</f>
        <v>-100</v>
      </c>
      <c r="S33" s="53">
        <f>IF(($K33      =0),0,((($M33      -$K33      )/$K33      )*100))</f>
        <v>0</v>
      </c>
      <c r="T33" s="52">
        <f>IF($E33   =0,0,($P33   /$E33   )*100)</f>
        <v>70.156106519742877</v>
      </c>
      <c r="U33" s="54">
        <f>IF($E33   =0,0,($Q33   /$E33   )*100)</f>
        <v>80.910009182736459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7561000</v>
      </c>
      <c r="C35" s="92"/>
      <c r="D35" s="92"/>
      <c r="E35" s="92">
        <f t="shared" ref="E35:E40" si="18">$B35      +$C35      +$D35</f>
        <v>7561000</v>
      </c>
      <c r="F35" s="93">
        <v>7561000</v>
      </c>
      <c r="G35" s="94">
        <v>7561000</v>
      </c>
      <c r="H35" s="93">
        <v>1379000</v>
      </c>
      <c r="I35" s="94">
        <v>1778215</v>
      </c>
      <c r="J35" s="93">
        <v>2010000</v>
      </c>
      <c r="K35" s="94"/>
      <c r="L35" s="93">
        <v>2959000</v>
      </c>
      <c r="M35" s="94">
        <v>1973371</v>
      </c>
      <c r="N35" s="93"/>
      <c r="O35" s="94"/>
      <c r="P35" s="93">
        <f t="shared" ref="P35:P40" si="19">$H35      +$J35      +$L35      +$N35</f>
        <v>6348000</v>
      </c>
      <c r="Q35" s="94">
        <f t="shared" ref="Q35:Q40" si="20">$I35      +$K35      +$M35      +$O35</f>
        <v>3751586</v>
      </c>
      <c r="R35" s="48">
        <f t="shared" ref="R35:R40" si="21">IF(($J35      =0),0,((($L35      -$J35      )/$J35      )*100))</f>
        <v>47.213930348258707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83.957148525327341</v>
      </c>
      <c r="U35" s="50">
        <f t="shared" ref="U35:U39" si="24">IF(($E35      =0),0,(($Q35      /$E35      )*100))</f>
        <v>49.617590265837855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954000</v>
      </c>
      <c r="C36" s="92">
        <v>1008000</v>
      </c>
      <c r="D36" s="92"/>
      <c r="E36" s="92">
        <f t="shared" si="18"/>
        <v>1962000</v>
      </c>
      <c r="F36" s="93">
        <v>1962000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8515000</v>
      </c>
      <c r="C40" s="95">
        <f>SUM(C35:C39)</f>
        <v>1008000</v>
      </c>
      <c r="D40" s="95"/>
      <c r="E40" s="95">
        <f t="shared" si="18"/>
        <v>9523000</v>
      </c>
      <c r="F40" s="96">
        <f t="shared" ref="F40:O40" si="25">SUM(F35:F39)</f>
        <v>9523000</v>
      </c>
      <c r="G40" s="97">
        <f t="shared" si="25"/>
        <v>7561000</v>
      </c>
      <c r="H40" s="96">
        <f t="shared" si="25"/>
        <v>1379000</v>
      </c>
      <c r="I40" s="97">
        <f t="shared" si="25"/>
        <v>1778215</v>
      </c>
      <c r="J40" s="96">
        <f t="shared" si="25"/>
        <v>2010000</v>
      </c>
      <c r="K40" s="97">
        <f t="shared" si="25"/>
        <v>0</v>
      </c>
      <c r="L40" s="96">
        <f t="shared" si="25"/>
        <v>2959000</v>
      </c>
      <c r="M40" s="97">
        <f t="shared" si="25"/>
        <v>1973371</v>
      </c>
      <c r="N40" s="96">
        <f t="shared" si="25"/>
        <v>0</v>
      </c>
      <c r="O40" s="97">
        <f t="shared" si="25"/>
        <v>0</v>
      </c>
      <c r="P40" s="96">
        <f t="shared" si="19"/>
        <v>6348000</v>
      </c>
      <c r="Q40" s="97">
        <f t="shared" si="20"/>
        <v>3751586</v>
      </c>
      <c r="R40" s="52">
        <f t="shared" si="21"/>
        <v>47.213930348258707</v>
      </c>
      <c r="S40" s="53">
        <f t="shared" si="22"/>
        <v>0</v>
      </c>
      <c r="T40" s="52">
        <f>IF((+$E35+$E38) =0,0,(P40   /(+$E35+$E38) )*100)</f>
        <v>83.957148525327341</v>
      </c>
      <c r="U40" s="54">
        <f>IF((+$E35+$E38) =0,0,(Q40   /(+$E35+$E38) )*100)</f>
        <v>49.617590265837855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12643000</v>
      </c>
      <c r="C67" s="104">
        <f>SUM(C9:C14,C17:C23,C26:C29,C32,C35:C39,C42:C52,C55:C58,C61:C65)</f>
        <v>1008000</v>
      </c>
      <c r="D67" s="104"/>
      <c r="E67" s="104">
        <f t="shared" si="35"/>
        <v>13651000</v>
      </c>
      <c r="F67" s="105">
        <f t="shared" ref="F67:O67" si="43">SUM(F9:F14,F17:F23,F26:F29,F32,F35:F39,F42:F52,F55:F58,F61:F65)</f>
        <v>13651000</v>
      </c>
      <c r="G67" s="106">
        <f t="shared" si="43"/>
        <v>11689000</v>
      </c>
      <c r="H67" s="105">
        <f t="shared" si="43"/>
        <v>2834000</v>
      </c>
      <c r="I67" s="106">
        <f t="shared" si="43"/>
        <v>1778215</v>
      </c>
      <c r="J67" s="105">
        <f t="shared" si="43"/>
        <v>3283000</v>
      </c>
      <c r="K67" s="106">
        <f t="shared" si="43"/>
        <v>0</v>
      </c>
      <c r="L67" s="105">
        <f t="shared" si="43"/>
        <v>3239000</v>
      </c>
      <c r="M67" s="106">
        <f t="shared" si="43"/>
        <v>3856083</v>
      </c>
      <c r="N67" s="105">
        <f t="shared" si="43"/>
        <v>0</v>
      </c>
      <c r="O67" s="106">
        <f t="shared" si="43"/>
        <v>0</v>
      </c>
      <c r="P67" s="105">
        <f t="shared" si="36"/>
        <v>9356000</v>
      </c>
      <c r="Q67" s="106">
        <f t="shared" si="37"/>
        <v>5634298</v>
      </c>
      <c r="R67" s="61">
        <f t="shared" si="38"/>
        <v>-1.3402375875723425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80.041064248438701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48.201711010351609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31779000</v>
      </c>
      <c r="C69" s="92">
        <v>-2125000</v>
      </c>
      <c r="D69" s="92"/>
      <c r="E69" s="92">
        <f>$B69      +$C69      +$D69</f>
        <v>29654000</v>
      </c>
      <c r="F69" s="93">
        <v>29654000</v>
      </c>
      <c r="G69" s="94">
        <v>29654000</v>
      </c>
      <c r="H69" s="93"/>
      <c r="I69" s="94">
        <v>149315</v>
      </c>
      <c r="J69" s="93">
        <v>18136000</v>
      </c>
      <c r="K69" s="94"/>
      <c r="L69" s="93">
        <v>4713000</v>
      </c>
      <c r="M69" s="94">
        <v>5977242</v>
      </c>
      <c r="N69" s="93"/>
      <c r="O69" s="94"/>
      <c r="P69" s="93">
        <f>$H69      +$J69      +$L69      +$N69</f>
        <v>22849000</v>
      </c>
      <c r="Q69" s="94">
        <f>$I69      +$K69      +$M69      +$O69</f>
        <v>6126557</v>
      </c>
      <c r="R69" s="48">
        <f>IF(($J69      =0),0,((($L69      -$J69      )/$J69      )*100))</f>
        <v>-74.013012792236438</v>
      </c>
      <c r="S69" s="49">
        <f>IF(($K69      =0),0,((($M69      -$K69      )/$K69      )*100))</f>
        <v>0</v>
      </c>
      <c r="T69" s="48">
        <f>IF(($E69      =0),0,(($P69      /$E69      )*100))</f>
        <v>77.051999730221894</v>
      </c>
      <c r="U69" s="50">
        <f>IF(($E69      =0),0,(($Q69      /$E69      )*100))</f>
        <v>20.660136912389561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31779000</v>
      </c>
      <c r="C71" s="101">
        <f>SUM(C69:C70)</f>
        <v>-2125000</v>
      </c>
      <c r="D71" s="101"/>
      <c r="E71" s="101">
        <f>$B71      +$C71      +$D71</f>
        <v>29654000</v>
      </c>
      <c r="F71" s="102">
        <f t="shared" ref="F71:O71" si="44">SUM(F69:F70)</f>
        <v>29654000</v>
      </c>
      <c r="G71" s="103">
        <f t="shared" si="44"/>
        <v>29654000</v>
      </c>
      <c r="H71" s="102">
        <f t="shared" si="44"/>
        <v>0</v>
      </c>
      <c r="I71" s="103">
        <f t="shared" si="44"/>
        <v>149315</v>
      </c>
      <c r="J71" s="102">
        <f t="shared" si="44"/>
        <v>18136000</v>
      </c>
      <c r="K71" s="103">
        <f t="shared" si="44"/>
        <v>0</v>
      </c>
      <c r="L71" s="102">
        <f t="shared" si="44"/>
        <v>4713000</v>
      </c>
      <c r="M71" s="103">
        <f t="shared" si="44"/>
        <v>5977242</v>
      </c>
      <c r="N71" s="102">
        <f t="shared" si="44"/>
        <v>0</v>
      </c>
      <c r="O71" s="103">
        <f t="shared" si="44"/>
        <v>0</v>
      </c>
      <c r="P71" s="102">
        <f>$H71      +$J71      +$L71      +$N71</f>
        <v>22849000</v>
      </c>
      <c r="Q71" s="103">
        <f>$I71      +$K71      +$M71      +$O71</f>
        <v>6126557</v>
      </c>
      <c r="R71" s="57">
        <f>IF(($J71      =0),0,((($L71      -$J71      )/$J71      )*100))</f>
        <v>-74.013012792236438</v>
      </c>
      <c r="S71" s="58">
        <f>IF(($K71      =0),0,((($M71      -$K71      )/$K71      )*100))</f>
        <v>0</v>
      </c>
      <c r="T71" s="57">
        <f>IF(($E69      =0),0,(($P69      /$E69      )*100))</f>
        <v>77.051999730221894</v>
      </c>
      <c r="U71" s="59">
        <f>IF($E69   =0,0,($Q69   /$E69 )*100)</f>
        <v>20.660136912389561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31779000</v>
      </c>
      <c r="C72" s="104">
        <f>SUM(C69:C70)</f>
        <v>-2125000</v>
      </c>
      <c r="D72" s="104"/>
      <c r="E72" s="104">
        <f>$B72      +$C72      +$D72</f>
        <v>29654000</v>
      </c>
      <c r="F72" s="105">
        <f t="shared" ref="F72:O72" si="45">SUM(F69:F70)</f>
        <v>29654000</v>
      </c>
      <c r="G72" s="106">
        <f t="shared" si="45"/>
        <v>29654000</v>
      </c>
      <c r="H72" s="105">
        <f t="shared" si="45"/>
        <v>0</v>
      </c>
      <c r="I72" s="106">
        <f t="shared" si="45"/>
        <v>149315</v>
      </c>
      <c r="J72" s="105">
        <f t="shared" si="45"/>
        <v>18136000</v>
      </c>
      <c r="K72" s="106">
        <f t="shared" si="45"/>
        <v>0</v>
      </c>
      <c r="L72" s="105">
        <f t="shared" si="45"/>
        <v>4713000</v>
      </c>
      <c r="M72" s="106">
        <f t="shared" si="45"/>
        <v>5977242</v>
      </c>
      <c r="N72" s="105">
        <f t="shared" si="45"/>
        <v>0</v>
      </c>
      <c r="O72" s="106">
        <f t="shared" si="45"/>
        <v>0</v>
      </c>
      <c r="P72" s="105">
        <f>$H72      +$J72      +$L72      +$N72</f>
        <v>22849000</v>
      </c>
      <c r="Q72" s="106">
        <f>$I72      +$K72      +$M72      +$O72</f>
        <v>6126557</v>
      </c>
      <c r="R72" s="61">
        <f>IF(($J72      =0),0,((($L72      -$J72      )/$J72      )*100))</f>
        <v>-74.013012792236438</v>
      </c>
      <c r="S72" s="62">
        <f>IF(($K72      =0),0,((($M72      -$K72      )/$K72      )*100))</f>
        <v>0</v>
      </c>
      <c r="T72" s="61">
        <f>IF(($E69      =0),0,(($P69      /$E69      )*100))</f>
        <v>77.051999730221894</v>
      </c>
      <c r="U72" s="65">
        <f>IF($E69   =0,0,($Q69   /$E69 )*100)</f>
        <v>20.660136912389561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44422000</v>
      </c>
      <c r="C73" s="104">
        <f>SUM(C9:C14,C17:C23,C26:C29,C32,C35:C39,C42:C52,C55:C58,C61:C65,C69:C70)</f>
        <v>-1117000</v>
      </c>
      <c r="D73" s="104"/>
      <c r="E73" s="104">
        <f>$B73      +$C73      +$D73</f>
        <v>43305000</v>
      </c>
      <c r="F73" s="105">
        <f t="shared" ref="F73:O73" si="46">SUM(F9:F14,F17:F23,F26:F29,F32,F35:F39,F42:F52,F55:F58,F61:F65,F69:F70)</f>
        <v>43305000</v>
      </c>
      <c r="G73" s="106">
        <f t="shared" si="46"/>
        <v>41343000</v>
      </c>
      <c r="H73" s="105">
        <f t="shared" si="46"/>
        <v>2834000</v>
      </c>
      <c r="I73" s="106">
        <f t="shared" si="46"/>
        <v>1927530</v>
      </c>
      <c r="J73" s="105">
        <f t="shared" si="46"/>
        <v>21419000</v>
      </c>
      <c r="K73" s="106">
        <f t="shared" si="46"/>
        <v>0</v>
      </c>
      <c r="L73" s="105">
        <f t="shared" si="46"/>
        <v>7952000</v>
      </c>
      <c r="M73" s="106">
        <f t="shared" si="46"/>
        <v>9833325</v>
      </c>
      <c r="N73" s="105">
        <f t="shared" si="46"/>
        <v>0</v>
      </c>
      <c r="O73" s="106">
        <f t="shared" si="46"/>
        <v>0</v>
      </c>
      <c r="P73" s="105">
        <f>$H73      +$J73      +$L73      +$N73</f>
        <v>32205000</v>
      </c>
      <c r="Q73" s="106">
        <f>$I73      +$K73      +$M73      +$O73</f>
        <v>11760855</v>
      </c>
      <c r="R73" s="61">
        <f>IF(($J73      =0),0,((($L73      -$J73      )/$J73      )*100))</f>
        <v>-62.874083757411647</v>
      </c>
      <c r="S73" s="62">
        <f>IF(($K73      =0),0,((($M73      -$K73      )/$K73      )*100))</f>
        <v>0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77.897104709382475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28.447028517524124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FN9x112osj/4ujjDS+zt9wuJXT6iobmL0RVD7YpG5EaXRfD0UjVkfugkg8YPLkKc5t4erLZebZqL+EweiTlz+w==" saltValue="QjXGtqy1vw1WsMVqy66Ii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164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1200000</v>
      </c>
      <c r="C10" s="92"/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142000</v>
      </c>
      <c r="I10" s="94">
        <v>100000</v>
      </c>
      <c r="J10" s="93">
        <v>392000</v>
      </c>
      <c r="K10" s="94">
        <v>510450</v>
      </c>
      <c r="L10" s="93"/>
      <c r="M10" s="94">
        <v>172950</v>
      </c>
      <c r="N10" s="93"/>
      <c r="O10" s="94"/>
      <c r="P10" s="93">
        <f t="shared" ref="P10:P15" si="1">$H10      +$J10      +$L10      +$N10</f>
        <v>534000</v>
      </c>
      <c r="Q10" s="94">
        <f t="shared" ref="Q10:Q15" si="2">$I10      +$K10      +$M10      +$O10</f>
        <v>783400</v>
      </c>
      <c r="R10" s="48">
        <f t="shared" ref="R10:R15" si="3">IF(($J10      =0),0,((($L10      -$J10      )/$J10      )*100))</f>
        <v>-100</v>
      </c>
      <c r="S10" s="49">
        <f t="shared" ref="S10:S15" si="4">IF(($K10      =0),0,((($M10      -$K10      )/$K10      )*100))</f>
        <v>-66.118131060828674</v>
      </c>
      <c r="T10" s="48">
        <f t="shared" ref="T10:T14" si="5">IF(($E10      =0),0,(($P10      /$E10      )*100))</f>
        <v>44.5</v>
      </c>
      <c r="U10" s="50">
        <f t="shared" ref="U10:U14" si="6">IF(($E10      =0),0,(($Q10      /$E10      )*100))</f>
        <v>65.283333333333331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142000</v>
      </c>
      <c r="I15" s="97">
        <f t="shared" si="7"/>
        <v>100000</v>
      </c>
      <c r="J15" s="96">
        <f t="shared" si="7"/>
        <v>392000</v>
      </c>
      <c r="K15" s="97">
        <f t="shared" si="7"/>
        <v>510450</v>
      </c>
      <c r="L15" s="96">
        <f t="shared" si="7"/>
        <v>0</v>
      </c>
      <c r="M15" s="97">
        <f t="shared" si="7"/>
        <v>172950</v>
      </c>
      <c r="N15" s="96">
        <f t="shared" si="7"/>
        <v>0</v>
      </c>
      <c r="O15" s="97">
        <f t="shared" si="7"/>
        <v>0</v>
      </c>
      <c r="P15" s="96">
        <f t="shared" si="1"/>
        <v>534000</v>
      </c>
      <c r="Q15" s="97">
        <f t="shared" si="2"/>
        <v>783400</v>
      </c>
      <c r="R15" s="52">
        <f t="shared" si="3"/>
        <v>-100</v>
      </c>
      <c r="S15" s="53">
        <f t="shared" si="4"/>
        <v>-66.118131060828674</v>
      </c>
      <c r="T15" s="52">
        <f>IF((SUM($E9:$E13))=0,0,(P15/(SUM($E9:$E13))*100))</f>
        <v>44.5</v>
      </c>
      <c r="U15" s="54">
        <f>IF((SUM($E9:$E13))=0,0,(Q15/(SUM($E9:$E13))*100))</f>
        <v>65.283333333333331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1150000</v>
      </c>
      <c r="C19" s="92"/>
      <c r="D19" s="92"/>
      <c r="E19" s="92">
        <f t="shared" si="8"/>
        <v>1150000</v>
      </c>
      <c r="F19" s="93">
        <v>1150000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1150000</v>
      </c>
      <c r="C24" s="95">
        <f>SUM(C17:C23)</f>
        <v>0</v>
      </c>
      <c r="D24" s="95"/>
      <c r="E24" s="95">
        <f t="shared" si="8"/>
        <v>1150000</v>
      </c>
      <c r="F24" s="96">
        <f t="shared" ref="F24:O24" si="15">SUM(F17:F23)</f>
        <v>1150000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2391000</v>
      </c>
      <c r="C29" s="92"/>
      <c r="D29" s="92"/>
      <c r="E29" s="92">
        <f>$B29      +$C29      +$D29</f>
        <v>2391000</v>
      </c>
      <c r="F29" s="93">
        <v>2391000</v>
      </c>
      <c r="G29" s="94">
        <v>2391000</v>
      </c>
      <c r="H29" s="93">
        <v>600000</v>
      </c>
      <c r="I29" s="94">
        <v>600168</v>
      </c>
      <c r="J29" s="93">
        <v>401000</v>
      </c>
      <c r="K29" s="94">
        <v>401128</v>
      </c>
      <c r="L29" s="93">
        <v>415000</v>
      </c>
      <c r="M29" s="94">
        <v>414608</v>
      </c>
      <c r="N29" s="93"/>
      <c r="O29" s="94"/>
      <c r="P29" s="93">
        <f>$H29      +$J29      +$L29      +$N29</f>
        <v>1416000</v>
      </c>
      <c r="Q29" s="94">
        <f>$I29      +$K29      +$M29      +$O29</f>
        <v>1415904</v>
      </c>
      <c r="R29" s="48">
        <f>IF(($J29      =0),0,((($L29      -$J29      )/$J29      )*100))</f>
        <v>3.4912718204488775</v>
      </c>
      <c r="S29" s="49">
        <f>IF(($K29      =0),0,((($M29      -$K29      )/$K29      )*100))</f>
        <v>3.3605233242256838</v>
      </c>
      <c r="T29" s="48">
        <f>IF(($E29      =0),0,(($P29      /$E29      )*100))</f>
        <v>59.222082810539526</v>
      </c>
      <c r="U29" s="50">
        <f>IF(($E29      =0),0,(($Q29      /$E29      )*100))</f>
        <v>59.218067754077794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2391000</v>
      </c>
      <c r="C30" s="95">
        <f>SUM(C26:C29)</f>
        <v>0</v>
      </c>
      <c r="D30" s="95"/>
      <c r="E30" s="95">
        <f>$B30      +$C30      +$D30</f>
        <v>2391000</v>
      </c>
      <c r="F30" s="96">
        <f t="shared" ref="F30:O30" si="16">SUM(F26:F29)</f>
        <v>2391000</v>
      </c>
      <c r="G30" s="97">
        <f t="shared" si="16"/>
        <v>2391000</v>
      </c>
      <c r="H30" s="96">
        <f t="shared" si="16"/>
        <v>600000</v>
      </c>
      <c r="I30" s="97">
        <f t="shared" si="16"/>
        <v>600168</v>
      </c>
      <c r="J30" s="96">
        <f t="shared" si="16"/>
        <v>401000</v>
      </c>
      <c r="K30" s="97">
        <f t="shared" si="16"/>
        <v>401128</v>
      </c>
      <c r="L30" s="96">
        <f t="shared" si="16"/>
        <v>415000</v>
      </c>
      <c r="M30" s="97">
        <f t="shared" si="16"/>
        <v>414608</v>
      </c>
      <c r="N30" s="96">
        <f t="shared" si="16"/>
        <v>0</v>
      </c>
      <c r="O30" s="97">
        <f t="shared" si="16"/>
        <v>0</v>
      </c>
      <c r="P30" s="96">
        <f>$H30      +$J30      +$L30      +$N30</f>
        <v>1416000</v>
      </c>
      <c r="Q30" s="97">
        <f>$I30      +$K30      +$M30      +$O30</f>
        <v>1415904</v>
      </c>
      <c r="R30" s="52">
        <f>IF(($J30      =0),0,((($L30      -$J30      )/$J30      )*100))</f>
        <v>3.4912718204488775</v>
      </c>
      <c r="S30" s="53">
        <f>IF(($K30      =0),0,((($M30      -$K30      )/$K30      )*100))</f>
        <v>3.3605233242256838</v>
      </c>
      <c r="T30" s="52">
        <f>IF($E30   =0,0,($P30   /$E30   )*100)</f>
        <v>59.222082810539526</v>
      </c>
      <c r="U30" s="54">
        <f>IF($E30   =0,0,($Q30   /$E30   )*100)</f>
        <v>59.218067754077794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6168000</v>
      </c>
      <c r="C32" s="92">
        <v>-345000</v>
      </c>
      <c r="D32" s="92"/>
      <c r="E32" s="92">
        <f>$B32      +$C32      +$D32</f>
        <v>5823000</v>
      </c>
      <c r="F32" s="93">
        <v>5823000</v>
      </c>
      <c r="G32" s="94">
        <v>5823000</v>
      </c>
      <c r="H32" s="93">
        <v>1785000</v>
      </c>
      <c r="I32" s="94">
        <v>1784449</v>
      </c>
      <c r="J32" s="93">
        <v>1781000</v>
      </c>
      <c r="K32" s="94">
        <v>1781202</v>
      </c>
      <c r="L32" s="93">
        <v>1764000</v>
      </c>
      <c r="M32" s="94">
        <v>1764426</v>
      </c>
      <c r="N32" s="93"/>
      <c r="O32" s="94"/>
      <c r="P32" s="93">
        <f>$H32      +$J32      +$L32      +$N32</f>
        <v>5330000</v>
      </c>
      <c r="Q32" s="94">
        <f>$I32      +$K32      +$M32      +$O32</f>
        <v>5330077</v>
      </c>
      <c r="R32" s="48">
        <f>IF(($J32      =0),0,((($L32      -$J32      )/$J32      )*100))</f>
        <v>-0.95451993262212242</v>
      </c>
      <c r="S32" s="49">
        <f>IF(($K32      =0),0,((($M32      -$K32      )/$K32      )*100))</f>
        <v>-0.94183590631494918</v>
      </c>
      <c r="T32" s="48">
        <f>IF(($E32      =0),0,(($P32      /$E32      )*100))</f>
        <v>91.533573759230634</v>
      </c>
      <c r="U32" s="50">
        <f>IF(($E32      =0),0,(($Q32      /$E32      )*100))</f>
        <v>91.534896101665808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6168000</v>
      </c>
      <c r="C33" s="95">
        <f>C32</f>
        <v>-345000</v>
      </c>
      <c r="D33" s="95"/>
      <c r="E33" s="95">
        <f>$B33      +$C33      +$D33</f>
        <v>5823000</v>
      </c>
      <c r="F33" s="96">
        <f t="shared" ref="F33:O33" si="17">F32</f>
        <v>5823000</v>
      </c>
      <c r="G33" s="97">
        <f t="shared" si="17"/>
        <v>5823000</v>
      </c>
      <c r="H33" s="96">
        <f t="shared" si="17"/>
        <v>1785000</v>
      </c>
      <c r="I33" s="97">
        <f t="shared" si="17"/>
        <v>1784449</v>
      </c>
      <c r="J33" s="96">
        <f t="shared" si="17"/>
        <v>1781000</v>
      </c>
      <c r="K33" s="97">
        <f t="shared" si="17"/>
        <v>1781202</v>
      </c>
      <c r="L33" s="96">
        <f t="shared" si="17"/>
        <v>1764000</v>
      </c>
      <c r="M33" s="97">
        <f t="shared" si="17"/>
        <v>1764426</v>
      </c>
      <c r="N33" s="96">
        <f t="shared" si="17"/>
        <v>0</v>
      </c>
      <c r="O33" s="97">
        <f t="shared" si="17"/>
        <v>0</v>
      </c>
      <c r="P33" s="96">
        <f>$H33      +$J33      +$L33      +$N33</f>
        <v>5330000</v>
      </c>
      <c r="Q33" s="97">
        <f>$I33      +$K33      +$M33      +$O33</f>
        <v>5330077</v>
      </c>
      <c r="R33" s="52">
        <f>IF(($J33      =0),0,((($L33      -$J33      )/$J33      )*100))</f>
        <v>-0.95451993262212242</v>
      </c>
      <c r="S33" s="53">
        <f>IF(($K33      =0),0,((($M33      -$K33      )/$K33      )*100))</f>
        <v>-0.94183590631494918</v>
      </c>
      <c r="T33" s="52">
        <f>IF($E33   =0,0,($P33   /$E33   )*100)</f>
        <v>91.533573759230634</v>
      </c>
      <c r="U33" s="54">
        <f>IF($E33   =0,0,($Q33   /$E33   )*100)</f>
        <v>91.534896101665808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100000000</v>
      </c>
      <c r="C51" s="92">
        <v>-10000000</v>
      </c>
      <c r="D51" s="92"/>
      <c r="E51" s="92">
        <f t="shared" si="26"/>
        <v>90000000</v>
      </c>
      <c r="F51" s="93">
        <v>90000000</v>
      </c>
      <c r="G51" s="94">
        <v>90000000</v>
      </c>
      <c r="H51" s="93">
        <v>36318000</v>
      </c>
      <c r="I51" s="94">
        <v>28436736</v>
      </c>
      <c r="J51" s="93"/>
      <c r="K51" s="94">
        <v>28412798</v>
      </c>
      <c r="L51" s="93">
        <v>35424000</v>
      </c>
      <c r="M51" s="94">
        <v>19289305</v>
      </c>
      <c r="N51" s="93"/>
      <c r="O51" s="94"/>
      <c r="P51" s="93">
        <f t="shared" si="27"/>
        <v>71742000</v>
      </c>
      <c r="Q51" s="94">
        <f t="shared" si="28"/>
        <v>76138839</v>
      </c>
      <c r="R51" s="48">
        <f t="shared" si="29"/>
        <v>0</v>
      </c>
      <c r="S51" s="49">
        <f t="shared" si="30"/>
        <v>-32.110505273011128</v>
      </c>
      <c r="T51" s="48">
        <f t="shared" si="31"/>
        <v>79.713333333333338</v>
      </c>
      <c r="U51" s="50">
        <f t="shared" si="32"/>
        <v>84.598709999999997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100000000</v>
      </c>
      <c r="C53" s="95">
        <f>SUM(C42:C52)</f>
        <v>-10000000</v>
      </c>
      <c r="D53" s="95"/>
      <c r="E53" s="95">
        <f t="shared" si="26"/>
        <v>90000000</v>
      </c>
      <c r="F53" s="96">
        <f t="shared" ref="F53:O53" si="33">SUM(F42:F52)</f>
        <v>90000000</v>
      </c>
      <c r="G53" s="97">
        <f t="shared" si="33"/>
        <v>90000000</v>
      </c>
      <c r="H53" s="96">
        <f t="shared" si="33"/>
        <v>36318000</v>
      </c>
      <c r="I53" s="97">
        <f t="shared" si="33"/>
        <v>28436736</v>
      </c>
      <c r="J53" s="96">
        <f t="shared" si="33"/>
        <v>0</v>
      </c>
      <c r="K53" s="97">
        <f t="shared" si="33"/>
        <v>28412798</v>
      </c>
      <c r="L53" s="96">
        <f t="shared" si="33"/>
        <v>35424000</v>
      </c>
      <c r="M53" s="97">
        <f t="shared" si="33"/>
        <v>19289305</v>
      </c>
      <c r="N53" s="96">
        <f t="shared" si="33"/>
        <v>0</v>
      </c>
      <c r="O53" s="97">
        <f t="shared" si="33"/>
        <v>0</v>
      </c>
      <c r="P53" s="96">
        <f t="shared" si="27"/>
        <v>71742000</v>
      </c>
      <c r="Q53" s="97">
        <f t="shared" si="28"/>
        <v>76138839</v>
      </c>
      <c r="R53" s="52">
        <f t="shared" si="29"/>
        <v>0</v>
      </c>
      <c r="S53" s="53">
        <f t="shared" si="30"/>
        <v>-32.110505273011128</v>
      </c>
      <c r="T53" s="52">
        <f>IF((+$E43+$E45+$E47+$E48+$E51) =0,0,(P53   /(+$E43+$E45+$E47+$E48+$E51) )*100)</f>
        <v>79.713333333333338</v>
      </c>
      <c r="U53" s="54">
        <f>IF((+$E43+$E45+$E47+$E48+$E51) =0,0,(Q53   /(+$E43+$E45+$E47+$E48+$E51) )*100)</f>
        <v>84.598709999999997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110909000</v>
      </c>
      <c r="C67" s="104">
        <f>SUM(C9:C14,C17:C23,C26:C29,C32,C35:C39,C42:C52,C55:C58,C61:C65)</f>
        <v>-10345000</v>
      </c>
      <c r="D67" s="104"/>
      <c r="E67" s="104">
        <f t="shared" si="35"/>
        <v>100564000</v>
      </c>
      <c r="F67" s="105">
        <f t="shared" ref="F67:O67" si="43">SUM(F9:F14,F17:F23,F26:F29,F32,F35:F39,F42:F52,F55:F58,F61:F65)</f>
        <v>100564000</v>
      </c>
      <c r="G67" s="106">
        <f t="shared" si="43"/>
        <v>99414000</v>
      </c>
      <c r="H67" s="105">
        <f t="shared" si="43"/>
        <v>38845000</v>
      </c>
      <c r="I67" s="106">
        <f t="shared" si="43"/>
        <v>30921353</v>
      </c>
      <c r="J67" s="105">
        <f t="shared" si="43"/>
        <v>2574000</v>
      </c>
      <c r="K67" s="106">
        <f t="shared" si="43"/>
        <v>31105578</v>
      </c>
      <c r="L67" s="105">
        <f t="shared" si="43"/>
        <v>37603000</v>
      </c>
      <c r="M67" s="106">
        <f t="shared" si="43"/>
        <v>21641289</v>
      </c>
      <c r="N67" s="105">
        <f t="shared" si="43"/>
        <v>0</v>
      </c>
      <c r="O67" s="106">
        <f t="shared" si="43"/>
        <v>0</v>
      </c>
      <c r="P67" s="105">
        <f t="shared" si="36"/>
        <v>79022000</v>
      </c>
      <c r="Q67" s="106">
        <f t="shared" si="37"/>
        <v>83668220</v>
      </c>
      <c r="R67" s="61">
        <f t="shared" si="38"/>
        <v>1360.8780108780109</v>
      </c>
      <c r="S67" s="62">
        <f t="shared" si="39"/>
        <v>-30.426340253185458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79.48779849920534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84.16140583821192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241802000</v>
      </c>
      <c r="C69" s="92">
        <v>-16172000</v>
      </c>
      <c r="D69" s="92"/>
      <c r="E69" s="92">
        <f>$B69      +$C69      +$D69</f>
        <v>225630000</v>
      </c>
      <c r="F69" s="93">
        <v>225630000</v>
      </c>
      <c r="G69" s="94">
        <v>225630000</v>
      </c>
      <c r="H69" s="93">
        <v>56547000</v>
      </c>
      <c r="I69" s="94">
        <v>52420821</v>
      </c>
      <c r="J69" s="93">
        <v>84189000</v>
      </c>
      <c r="K69" s="94">
        <v>91989879</v>
      </c>
      <c r="L69" s="93">
        <v>51449000</v>
      </c>
      <c r="M69" s="94">
        <v>59460189</v>
      </c>
      <c r="N69" s="93"/>
      <c r="O69" s="94"/>
      <c r="P69" s="93">
        <f>$H69      +$J69      +$L69      +$N69</f>
        <v>192185000</v>
      </c>
      <c r="Q69" s="94">
        <f>$I69      +$K69      +$M69      +$O69</f>
        <v>203870889</v>
      </c>
      <c r="R69" s="48">
        <f>IF(($J69      =0),0,((($L69      -$J69      )/$J69      )*100))</f>
        <v>-38.888690921616835</v>
      </c>
      <c r="S69" s="49">
        <f>IF(($K69      =0),0,((($M69      -$K69      )/$K69      )*100))</f>
        <v>-35.362248927406462</v>
      </c>
      <c r="T69" s="48">
        <f>IF(($E69      =0),0,(($P69      /$E69      )*100))</f>
        <v>85.177059788148739</v>
      </c>
      <c r="U69" s="50">
        <f>IF(($E69      =0),0,(($Q69      /$E69      )*100))</f>
        <v>90.356286398085359</v>
      </c>
      <c r="V69" s="93">
        <v>21177000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241802000</v>
      </c>
      <c r="C71" s="101">
        <f>SUM(C69:C70)</f>
        <v>-16172000</v>
      </c>
      <c r="D71" s="101"/>
      <c r="E71" s="101">
        <f>$B71      +$C71      +$D71</f>
        <v>225630000</v>
      </c>
      <c r="F71" s="102">
        <f t="shared" ref="F71:O71" si="44">SUM(F69:F70)</f>
        <v>225630000</v>
      </c>
      <c r="G71" s="103">
        <f t="shared" si="44"/>
        <v>225630000</v>
      </c>
      <c r="H71" s="102">
        <f t="shared" si="44"/>
        <v>56547000</v>
      </c>
      <c r="I71" s="103">
        <f t="shared" si="44"/>
        <v>52420821</v>
      </c>
      <c r="J71" s="102">
        <f t="shared" si="44"/>
        <v>84189000</v>
      </c>
      <c r="K71" s="103">
        <f t="shared" si="44"/>
        <v>91989879</v>
      </c>
      <c r="L71" s="102">
        <f t="shared" si="44"/>
        <v>51449000</v>
      </c>
      <c r="M71" s="103">
        <f t="shared" si="44"/>
        <v>59460189</v>
      </c>
      <c r="N71" s="102">
        <f t="shared" si="44"/>
        <v>0</v>
      </c>
      <c r="O71" s="103">
        <f t="shared" si="44"/>
        <v>0</v>
      </c>
      <c r="P71" s="102">
        <f>$H71      +$J71      +$L71      +$N71</f>
        <v>192185000</v>
      </c>
      <c r="Q71" s="103">
        <f>$I71      +$K71      +$M71      +$O71</f>
        <v>203870889</v>
      </c>
      <c r="R71" s="57">
        <f>IF(($J71      =0),0,((($L71      -$J71      )/$J71      )*100))</f>
        <v>-38.888690921616835</v>
      </c>
      <c r="S71" s="58">
        <f>IF(($K71      =0),0,((($M71      -$K71      )/$K71      )*100))</f>
        <v>-35.362248927406462</v>
      </c>
      <c r="T71" s="57">
        <f>IF(($E69      =0),0,(($P69      /$E69      )*100))</f>
        <v>85.177059788148739</v>
      </c>
      <c r="U71" s="59">
        <f>IF($E69   =0,0,($Q69   /$E69 )*100)</f>
        <v>90.356286398085359</v>
      </c>
      <c r="V71" s="102">
        <f>SUM(V69:V70)</f>
        <v>21177000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241802000</v>
      </c>
      <c r="C72" s="104">
        <f>SUM(C69:C70)</f>
        <v>-16172000</v>
      </c>
      <c r="D72" s="104"/>
      <c r="E72" s="104">
        <f>$B72      +$C72      +$D72</f>
        <v>225630000</v>
      </c>
      <c r="F72" s="105">
        <f t="shared" ref="F72:O72" si="45">SUM(F69:F70)</f>
        <v>225630000</v>
      </c>
      <c r="G72" s="106">
        <f t="shared" si="45"/>
        <v>225630000</v>
      </c>
      <c r="H72" s="105">
        <f t="shared" si="45"/>
        <v>56547000</v>
      </c>
      <c r="I72" s="106">
        <f t="shared" si="45"/>
        <v>52420821</v>
      </c>
      <c r="J72" s="105">
        <f t="shared" si="45"/>
        <v>84189000</v>
      </c>
      <c r="K72" s="106">
        <f t="shared" si="45"/>
        <v>91989879</v>
      </c>
      <c r="L72" s="105">
        <f t="shared" si="45"/>
        <v>51449000</v>
      </c>
      <c r="M72" s="106">
        <f t="shared" si="45"/>
        <v>59460189</v>
      </c>
      <c r="N72" s="105">
        <f t="shared" si="45"/>
        <v>0</v>
      </c>
      <c r="O72" s="106">
        <f t="shared" si="45"/>
        <v>0</v>
      </c>
      <c r="P72" s="105">
        <f>$H72      +$J72      +$L72      +$N72</f>
        <v>192185000</v>
      </c>
      <c r="Q72" s="106">
        <f>$I72      +$K72      +$M72      +$O72</f>
        <v>203870889</v>
      </c>
      <c r="R72" s="61">
        <f>IF(($J72      =0),0,((($L72      -$J72      )/$J72      )*100))</f>
        <v>-38.888690921616835</v>
      </c>
      <c r="S72" s="62">
        <f>IF(($K72      =0),0,((($M72      -$K72      )/$K72      )*100))</f>
        <v>-35.362248927406462</v>
      </c>
      <c r="T72" s="61">
        <f>IF(($E69      =0),0,(($P69      /$E69      )*100))</f>
        <v>85.177059788148739</v>
      </c>
      <c r="U72" s="65">
        <f>IF($E69   =0,0,($Q69   /$E69 )*100)</f>
        <v>90.356286398085359</v>
      </c>
      <c r="V72" s="105">
        <f>SUM(V69:V70)</f>
        <v>21177000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352711000</v>
      </c>
      <c r="C73" s="104">
        <f>SUM(C9:C14,C17:C23,C26:C29,C32,C35:C39,C42:C52,C55:C58,C61:C65,C69:C70)</f>
        <v>-26517000</v>
      </c>
      <c r="D73" s="104"/>
      <c r="E73" s="104">
        <f>$B73      +$C73      +$D73</f>
        <v>326194000</v>
      </c>
      <c r="F73" s="105">
        <f t="shared" ref="F73:O73" si="46">SUM(F9:F14,F17:F23,F26:F29,F32,F35:F39,F42:F52,F55:F58,F61:F65,F69:F70)</f>
        <v>326194000</v>
      </c>
      <c r="G73" s="106">
        <f t="shared" si="46"/>
        <v>325044000</v>
      </c>
      <c r="H73" s="105">
        <f t="shared" si="46"/>
        <v>95392000</v>
      </c>
      <c r="I73" s="106">
        <f t="shared" si="46"/>
        <v>83342174</v>
      </c>
      <c r="J73" s="105">
        <f t="shared" si="46"/>
        <v>86763000</v>
      </c>
      <c r="K73" s="106">
        <f t="shared" si="46"/>
        <v>123095457</v>
      </c>
      <c r="L73" s="105">
        <f t="shared" si="46"/>
        <v>89052000</v>
      </c>
      <c r="M73" s="106">
        <f t="shared" si="46"/>
        <v>81101478</v>
      </c>
      <c r="N73" s="105">
        <f t="shared" si="46"/>
        <v>0</v>
      </c>
      <c r="O73" s="106">
        <f t="shared" si="46"/>
        <v>0</v>
      </c>
      <c r="P73" s="105">
        <f>$H73      +$J73      +$L73      +$N73</f>
        <v>271207000</v>
      </c>
      <c r="Q73" s="106">
        <f>$I73      +$K73      +$M73      +$O73</f>
        <v>287539109</v>
      </c>
      <c r="R73" s="61">
        <f>IF(($J73      =0),0,((($L73      -$J73      )/$J73      )*100))</f>
        <v>2.6382213616403307</v>
      </c>
      <c r="S73" s="62">
        <f>IF(($K73      =0),0,((($M73      -$K73      )/$K73      )*100))</f>
        <v>-34.114970628038691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83.437011604582764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88.461595660895142</v>
      </c>
      <c r="V73" s="105">
        <f>SUM(V9:V14,V17:V23,V26:V29,V32,V35:V39,V42:V52,V55:V58,V61:V65,V69:V70)</f>
        <v>21177000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AGCTnZieGvPnnopj09vqhYodo3spsb+IfBW24Qg53wH56l60ieEExNXG7BBZKYkGbVbEdR2wUWDgnl0uG8s7wg==" saltValue="5aP8ksvK/ZOWYKIPwINuag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1" manualBreakCount="1">
    <brk id="7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115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55000</v>
      </c>
      <c r="I10" s="94"/>
      <c r="J10" s="93">
        <v>100000</v>
      </c>
      <c r="K10" s="94">
        <v>257515</v>
      </c>
      <c r="L10" s="93">
        <v>153000</v>
      </c>
      <c r="M10" s="94">
        <v>116666</v>
      </c>
      <c r="N10" s="93"/>
      <c r="O10" s="94"/>
      <c r="P10" s="93">
        <f t="shared" ref="P10:P15" si="1">$H10      +$J10      +$L10      +$N10</f>
        <v>308000</v>
      </c>
      <c r="Q10" s="94">
        <f t="shared" ref="Q10:Q15" si="2">$I10      +$K10      +$M10      +$O10</f>
        <v>374181</v>
      </c>
      <c r="R10" s="48">
        <f t="shared" ref="R10:R15" si="3">IF(($J10      =0),0,((($L10      -$J10      )/$J10      )*100))</f>
        <v>53</v>
      </c>
      <c r="S10" s="49">
        <f t="shared" ref="S10:S15" si="4">IF(($K10      =0),0,((($M10      -$K10      )/$K10      )*100))</f>
        <v>-54.695454633710661</v>
      </c>
      <c r="T10" s="48">
        <f t="shared" ref="T10:T14" si="5">IF(($E10      =0),0,(($P10      /$E10      )*100))</f>
        <v>15.794871794871796</v>
      </c>
      <c r="U10" s="50">
        <f t="shared" ref="U10:U14" si="6">IF(($E10      =0),0,(($Q10      /$E10      )*100))</f>
        <v>19.188769230769232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>
        <v>19000000</v>
      </c>
      <c r="C13" s="92">
        <v>5178000</v>
      </c>
      <c r="D13" s="92"/>
      <c r="E13" s="92">
        <f t="shared" si="0"/>
        <v>24178000</v>
      </c>
      <c r="F13" s="93">
        <v>24178000</v>
      </c>
      <c r="G13" s="94">
        <v>24178000</v>
      </c>
      <c r="H13" s="93">
        <v>8775000</v>
      </c>
      <c r="I13" s="94"/>
      <c r="J13" s="93">
        <v>5517000</v>
      </c>
      <c r="K13" s="94">
        <v>19003907</v>
      </c>
      <c r="L13" s="93">
        <v>9886000</v>
      </c>
      <c r="M13" s="94"/>
      <c r="N13" s="93"/>
      <c r="O13" s="94"/>
      <c r="P13" s="93">
        <f t="shared" si="1"/>
        <v>24178000</v>
      </c>
      <c r="Q13" s="94">
        <f t="shared" si="2"/>
        <v>19003907</v>
      </c>
      <c r="R13" s="48">
        <f t="shared" si="3"/>
        <v>79.191589632046401</v>
      </c>
      <c r="S13" s="49">
        <f t="shared" si="4"/>
        <v>-100</v>
      </c>
      <c r="T13" s="48">
        <f t="shared" si="5"/>
        <v>100</v>
      </c>
      <c r="U13" s="50">
        <f t="shared" si="6"/>
        <v>78.599995864008605</v>
      </c>
      <c r="V13" s="93">
        <v>1201000</v>
      </c>
      <c r="W13" s="94" t="s">
        <v>35</v>
      </c>
    </row>
    <row r="14" spans="1:23" ht="12.95" customHeight="1" x14ac:dyDescent="0.2">
      <c r="A14" s="47" t="s">
        <v>40</v>
      </c>
      <c r="B14" s="92">
        <v>2000000</v>
      </c>
      <c r="C14" s="92">
        <v>-2000000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22950000</v>
      </c>
      <c r="C15" s="95">
        <f>SUM(C9:C14)</f>
        <v>3178000</v>
      </c>
      <c r="D15" s="95"/>
      <c r="E15" s="95">
        <f t="shared" si="0"/>
        <v>26128000</v>
      </c>
      <c r="F15" s="96">
        <f t="shared" ref="F15:O15" si="7">SUM(F9:F14)</f>
        <v>26128000</v>
      </c>
      <c r="G15" s="97">
        <f t="shared" si="7"/>
        <v>26128000</v>
      </c>
      <c r="H15" s="96">
        <f t="shared" si="7"/>
        <v>8830000</v>
      </c>
      <c r="I15" s="97">
        <f t="shared" si="7"/>
        <v>0</v>
      </c>
      <c r="J15" s="96">
        <f t="shared" si="7"/>
        <v>5617000</v>
      </c>
      <c r="K15" s="97">
        <f t="shared" si="7"/>
        <v>19261422</v>
      </c>
      <c r="L15" s="96">
        <f t="shared" si="7"/>
        <v>10039000</v>
      </c>
      <c r="M15" s="97">
        <f t="shared" si="7"/>
        <v>116666</v>
      </c>
      <c r="N15" s="96">
        <f t="shared" si="7"/>
        <v>0</v>
      </c>
      <c r="O15" s="97">
        <f t="shared" si="7"/>
        <v>0</v>
      </c>
      <c r="P15" s="96">
        <f t="shared" si="1"/>
        <v>24486000</v>
      </c>
      <c r="Q15" s="97">
        <f t="shared" si="2"/>
        <v>19378088</v>
      </c>
      <c r="R15" s="52">
        <f t="shared" si="3"/>
        <v>78.725298201887128</v>
      </c>
      <c r="S15" s="53">
        <f t="shared" si="4"/>
        <v>-99.394302248297137</v>
      </c>
      <c r="T15" s="52">
        <f>IF((SUM($E9:$E13))=0,0,(P15/(SUM($E9:$E13))*100))</f>
        <v>93.715554194733613</v>
      </c>
      <c r="U15" s="54">
        <f>IF((SUM($E9:$E13))=0,0,(Q15/(SUM($E9:$E13))*100))</f>
        <v>74.165982853643598</v>
      </c>
      <c r="V15" s="96">
        <f>SUM(V9:V14)</f>
        <v>1201000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88848000</v>
      </c>
      <c r="C17" s="92"/>
      <c r="D17" s="92"/>
      <c r="E17" s="92">
        <f t="shared" ref="E17:E24" si="8">$B17      +$C17      +$D17</f>
        <v>88848000</v>
      </c>
      <c r="F17" s="93">
        <v>88848000</v>
      </c>
      <c r="G17" s="94">
        <v>88848000</v>
      </c>
      <c r="H17" s="93">
        <v>21912000</v>
      </c>
      <c r="I17" s="94"/>
      <c r="J17" s="93">
        <v>23535000</v>
      </c>
      <c r="K17" s="94">
        <v>42085286</v>
      </c>
      <c r="L17" s="93">
        <v>16157000</v>
      </c>
      <c r="M17" s="94">
        <v>11390688</v>
      </c>
      <c r="N17" s="93"/>
      <c r="O17" s="94"/>
      <c r="P17" s="93">
        <f t="shared" ref="P17:P24" si="9">$H17      +$J17      +$L17      +$N17</f>
        <v>61604000</v>
      </c>
      <c r="Q17" s="94">
        <f t="shared" ref="Q17:Q24" si="10">$I17      +$K17      +$M17      +$O17</f>
        <v>53475974</v>
      </c>
      <c r="R17" s="48">
        <f t="shared" ref="R17:R24" si="11">IF(($J17      =0),0,((($L17      -$J17      )/$J17      )*100))</f>
        <v>-31.349054599532611</v>
      </c>
      <c r="S17" s="49">
        <f t="shared" ref="S17:S24" si="12">IF(($K17      =0),0,((($M17      -$K17      )/$K17      )*100))</f>
        <v>-72.934274463526279</v>
      </c>
      <c r="T17" s="48">
        <f t="shared" ref="T17:T23" si="13">IF(($E17      =0),0,(($P17      /$E17      )*100))</f>
        <v>69.336394741581131</v>
      </c>
      <c r="U17" s="50">
        <f t="shared" ref="U17:U23" si="14">IF(($E17      =0),0,(($Q17      /$E17      )*100))</f>
        <v>60.18815730235908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>
        <v>82298000</v>
      </c>
      <c r="C21" s="92"/>
      <c r="D21" s="92"/>
      <c r="E21" s="92">
        <f t="shared" si="8"/>
        <v>82298000</v>
      </c>
      <c r="F21" s="93">
        <v>82298000</v>
      </c>
      <c r="G21" s="94">
        <v>82298000</v>
      </c>
      <c r="H21" s="93"/>
      <c r="I21" s="94"/>
      <c r="J21" s="93">
        <v>29139000</v>
      </c>
      <c r="K21" s="94">
        <v>40019967</v>
      </c>
      <c r="L21" s="93">
        <v>1575000</v>
      </c>
      <c r="M21" s="94">
        <v>13642761</v>
      </c>
      <c r="N21" s="93"/>
      <c r="O21" s="94"/>
      <c r="P21" s="93">
        <f t="shared" si="9"/>
        <v>30714000</v>
      </c>
      <c r="Q21" s="94">
        <f t="shared" si="10"/>
        <v>53662728</v>
      </c>
      <c r="R21" s="48">
        <f t="shared" si="11"/>
        <v>-94.59487285081849</v>
      </c>
      <c r="S21" s="49">
        <f t="shared" si="12"/>
        <v>-65.910114318684975</v>
      </c>
      <c r="T21" s="48">
        <f t="shared" si="13"/>
        <v>37.320469513232403</v>
      </c>
      <c r="U21" s="50">
        <f t="shared" si="14"/>
        <v>65.205385307054854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171146000</v>
      </c>
      <c r="C24" s="95">
        <f>SUM(C17:C23)</f>
        <v>0</v>
      </c>
      <c r="D24" s="95"/>
      <c r="E24" s="95">
        <f t="shared" si="8"/>
        <v>171146000</v>
      </c>
      <c r="F24" s="96">
        <f t="shared" ref="F24:O24" si="15">SUM(F17:F23)</f>
        <v>171146000</v>
      </c>
      <c r="G24" s="97">
        <f t="shared" si="15"/>
        <v>171146000</v>
      </c>
      <c r="H24" s="96">
        <f t="shared" si="15"/>
        <v>21912000</v>
      </c>
      <c r="I24" s="97">
        <f t="shared" si="15"/>
        <v>0</v>
      </c>
      <c r="J24" s="96">
        <f t="shared" si="15"/>
        <v>52674000</v>
      </c>
      <c r="K24" s="97">
        <f t="shared" si="15"/>
        <v>82105253</v>
      </c>
      <c r="L24" s="96">
        <f t="shared" si="15"/>
        <v>17732000</v>
      </c>
      <c r="M24" s="97">
        <f t="shared" si="15"/>
        <v>25033449</v>
      </c>
      <c r="N24" s="96">
        <f t="shared" si="15"/>
        <v>0</v>
      </c>
      <c r="O24" s="97">
        <f t="shared" si="15"/>
        <v>0</v>
      </c>
      <c r="P24" s="96">
        <f t="shared" si="9"/>
        <v>92318000</v>
      </c>
      <c r="Q24" s="97">
        <f t="shared" si="10"/>
        <v>107138702</v>
      </c>
      <c r="R24" s="52">
        <f t="shared" si="11"/>
        <v>-66.336332915669971</v>
      </c>
      <c r="S24" s="53">
        <f t="shared" si="12"/>
        <v>-69.510539112521826</v>
      </c>
      <c r="T24" s="52">
        <f>IF(($E24-$E19-$E23)   =0,0,($P24   /($E24-$E19-$E23)   )*100)</f>
        <v>53.941079546118523</v>
      </c>
      <c r="U24" s="54">
        <f>IF(($E24-$E19-$E23)   =0,0,($Q24   /($E24-$E19-$E23)   )*100)</f>
        <v>62.600763091161937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5084000</v>
      </c>
      <c r="C32" s="92"/>
      <c r="D32" s="92"/>
      <c r="E32" s="92">
        <f>$B32      +$C32      +$D32</f>
        <v>5084000</v>
      </c>
      <c r="F32" s="93">
        <v>5084000</v>
      </c>
      <c r="G32" s="94">
        <v>5084000</v>
      </c>
      <c r="H32" s="93">
        <v>1999000</v>
      </c>
      <c r="I32" s="94"/>
      <c r="J32" s="93">
        <v>1560000</v>
      </c>
      <c r="K32" s="94">
        <v>3559000</v>
      </c>
      <c r="L32" s="93">
        <v>693000</v>
      </c>
      <c r="M32" s="94">
        <v>213379</v>
      </c>
      <c r="N32" s="93"/>
      <c r="O32" s="94"/>
      <c r="P32" s="93">
        <f>$H32      +$J32      +$L32      +$N32</f>
        <v>4252000</v>
      </c>
      <c r="Q32" s="94">
        <f>$I32      +$K32      +$M32      +$O32</f>
        <v>3772379</v>
      </c>
      <c r="R32" s="48">
        <f>IF(($J32      =0),0,((($L32      -$J32      )/$J32      )*100))</f>
        <v>-55.57692307692308</v>
      </c>
      <c r="S32" s="49">
        <f>IF(($K32      =0),0,((($M32      -$K32      )/$K32      )*100))</f>
        <v>-94.004523742624329</v>
      </c>
      <c r="T32" s="48">
        <f>IF(($E32      =0),0,(($P32      /$E32      )*100))</f>
        <v>83.634933123524775</v>
      </c>
      <c r="U32" s="50">
        <f>IF(($E32      =0),0,(($Q32      /$E32      )*100))</f>
        <v>74.201003147128247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5084000</v>
      </c>
      <c r="C33" s="95">
        <f>C32</f>
        <v>0</v>
      </c>
      <c r="D33" s="95"/>
      <c r="E33" s="95">
        <f>$B33      +$C33      +$D33</f>
        <v>5084000</v>
      </c>
      <c r="F33" s="96">
        <f t="shared" ref="F33:O33" si="17">F32</f>
        <v>5084000</v>
      </c>
      <c r="G33" s="97">
        <f t="shared" si="17"/>
        <v>5084000</v>
      </c>
      <c r="H33" s="96">
        <f t="shared" si="17"/>
        <v>1999000</v>
      </c>
      <c r="I33" s="97">
        <f t="shared" si="17"/>
        <v>0</v>
      </c>
      <c r="J33" s="96">
        <f t="shared" si="17"/>
        <v>1560000</v>
      </c>
      <c r="K33" s="97">
        <f t="shared" si="17"/>
        <v>3559000</v>
      </c>
      <c r="L33" s="96">
        <f t="shared" si="17"/>
        <v>693000</v>
      </c>
      <c r="M33" s="97">
        <f t="shared" si="17"/>
        <v>213379</v>
      </c>
      <c r="N33" s="96">
        <f t="shared" si="17"/>
        <v>0</v>
      </c>
      <c r="O33" s="97">
        <f t="shared" si="17"/>
        <v>0</v>
      </c>
      <c r="P33" s="96">
        <f>$H33      +$J33      +$L33      +$N33</f>
        <v>4252000</v>
      </c>
      <c r="Q33" s="97">
        <f>$I33      +$K33      +$M33      +$O33</f>
        <v>3772379</v>
      </c>
      <c r="R33" s="52">
        <f>IF(($J33      =0),0,((($L33      -$J33      )/$J33      )*100))</f>
        <v>-55.57692307692308</v>
      </c>
      <c r="S33" s="53">
        <f>IF(($K33      =0),0,((($M33      -$K33      )/$K33      )*100))</f>
        <v>-94.004523742624329</v>
      </c>
      <c r="T33" s="52">
        <f>IF($E33   =0,0,($P33   /$E33   )*100)</f>
        <v>83.634933123524775</v>
      </c>
      <c r="U33" s="54">
        <f>IF($E33   =0,0,($Q33   /$E33   )*100)</f>
        <v>74.201003147128247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327000</v>
      </c>
      <c r="W35" s="94" t="s">
        <v>35</v>
      </c>
    </row>
    <row r="36" spans="1:23" ht="12.95" customHeight="1" x14ac:dyDescent="0.2">
      <c r="A36" s="47" t="s">
        <v>59</v>
      </c>
      <c r="B36" s="92">
        <v>35241000</v>
      </c>
      <c r="C36" s="92">
        <v>10128000</v>
      </c>
      <c r="D36" s="92"/>
      <c r="E36" s="92">
        <f t="shared" si="18"/>
        <v>45369000</v>
      </c>
      <c r="F36" s="93">
        <v>45369000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35241000</v>
      </c>
      <c r="C40" s="95">
        <f>SUM(C35:C39)</f>
        <v>10128000</v>
      </c>
      <c r="D40" s="95"/>
      <c r="E40" s="95">
        <f t="shared" si="18"/>
        <v>45369000</v>
      </c>
      <c r="F40" s="96">
        <f t="shared" ref="F40:O40" si="25">SUM(F35:F39)</f>
        <v>45369000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327000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234421000</v>
      </c>
      <c r="C67" s="104">
        <f>SUM(C9:C14,C17:C23,C26:C29,C32,C35:C39,C42:C52,C55:C58,C61:C65)</f>
        <v>13306000</v>
      </c>
      <c r="D67" s="104"/>
      <c r="E67" s="104">
        <f t="shared" si="35"/>
        <v>247727000</v>
      </c>
      <c r="F67" s="105">
        <f t="shared" ref="F67:O67" si="43">SUM(F9:F14,F17:F23,F26:F29,F32,F35:F39,F42:F52,F55:F58,F61:F65)</f>
        <v>247727000</v>
      </c>
      <c r="G67" s="106">
        <f t="shared" si="43"/>
        <v>202358000</v>
      </c>
      <c r="H67" s="105">
        <f t="shared" si="43"/>
        <v>32741000</v>
      </c>
      <c r="I67" s="106">
        <f t="shared" si="43"/>
        <v>0</v>
      </c>
      <c r="J67" s="105">
        <f t="shared" si="43"/>
        <v>59851000</v>
      </c>
      <c r="K67" s="106">
        <f t="shared" si="43"/>
        <v>104925675</v>
      </c>
      <c r="L67" s="105">
        <f t="shared" si="43"/>
        <v>28464000</v>
      </c>
      <c r="M67" s="106">
        <f t="shared" si="43"/>
        <v>25363494</v>
      </c>
      <c r="N67" s="105">
        <f t="shared" si="43"/>
        <v>0</v>
      </c>
      <c r="O67" s="106">
        <f t="shared" si="43"/>
        <v>0</v>
      </c>
      <c r="P67" s="105">
        <f t="shared" si="36"/>
        <v>121056000</v>
      </c>
      <c r="Q67" s="106">
        <f t="shared" si="37"/>
        <v>130289169</v>
      </c>
      <c r="R67" s="61">
        <f t="shared" si="38"/>
        <v>-52.441897378489919</v>
      </c>
      <c r="S67" s="62">
        <f t="shared" si="39"/>
        <v>-75.827180525643513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59.822690479249651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64.385479694402989</v>
      </c>
      <c r="V67" s="105">
        <f>SUM(V9:V14,V17:V23,V26:V29,V32,V35:V39,V42:V52,V55:V58,V61:V65)</f>
        <v>1528000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/>
      <c r="C69" s="92"/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IF(($J69      =0),0,((($L69      -$J69      )/$J69      )*100))</f>
        <v>0</v>
      </c>
      <c r="S69" s="49">
        <f>IF(($K69      =0),0,((($M69      -$K69      )/$K69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0</v>
      </c>
      <c r="C71" s="101">
        <f>SUM(C69:C70)</f>
        <v>0</v>
      </c>
      <c r="D71" s="101"/>
      <c r="E71" s="101">
        <f>$B71      +$C71      +$D71</f>
        <v>0</v>
      </c>
      <c r="F71" s="102">
        <f t="shared" ref="F71:O71" si="44">SUM(F69:F70)</f>
        <v>0</v>
      </c>
      <c r="G71" s="103">
        <f t="shared" si="44"/>
        <v>0</v>
      </c>
      <c r="H71" s="102">
        <f t="shared" si="44"/>
        <v>0</v>
      </c>
      <c r="I71" s="103">
        <f t="shared" si="44"/>
        <v>0</v>
      </c>
      <c r="J71" s="102">
        <f t="shared" si="44"/>
        <v>0</v>
      </c>
      <c r="K71" s="103">
        <f t="shared" si="44"/>
        <v>0</v>
      </c>
      <c r="L71" s="102">
        <f t="shared" si="44"/>
        <v>0</v>
      </c>
      <c r="M71" s="103">
        <f t="shared" si="44"/>
        <v>0</v>
      </c>
      <c r="N71" s="102">
        <f t="shared" si="44"/>
        <v>0</v>
      </c>
      <c r="O71" s="103">
        <f t="shared" si="44"/>
        <v>0</v>
      </c>
      <c r="P71" s="102">
        <f>$H71      +$J71      +$L71      +$N71</f>
        <v>0</v>
      </c>
      <c r="Q71" s="103">
        <f>$I71      +$K71      +$M71      +$O71</f>
        <v>0</v>
      </c>
      <c r="R71" s="57">
        <f>IF(($J71      =0),0,((($L71      -$J71      )/$J71      )*100))</f>
        <v>0</v>
      </c>
      <c r="S71" s="58">
        <f>IF(($K71      =0),0,((($M71      -$K71      )/$K71      )*100))</f>
        <v>0</v>
      </c>
      <c r="T71" s="57">
        <f>IF(($E69      =0),0,(($P69      /$E69      )*100))</f>
        <v>0</v>
      </c>
      <c r="U71" s="59">
        <f>IF($E69   =0,0,($Q69   /$E69 )*100)</f>
        <v>0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0</v>
      </c>
      <c r="C72" s="104">
        <f>SUM(C69:C70)</f>
        <v>0</v>
      </c>
      <c r="D72" s="104"/>
      <c r="E72" s="104">
        <f>$B72      +$C72      +$D72</f>
        <v>0</v>
      </c>
      <c r="F72" s="105">
        <f t="shared" ref="F72:O72" si="45">SUM(F69:F70)</f>
        <v>0</v>
      </c>
      <c r="G72" s="106">
        <f t="shared" si="45"/>
        <v>0</v>
      </c>
      <c r="H72" s="105">
        <f t="shared" si="45"/>
        <v>0</v>
      </c>
      <c r="I72" s="106">
        <f t="shared" si="45"/>
        <v>0</v>
      </c>
      <c r="J72" s="105">
        <f t="shared" si="45"/>
        <v>0</v>
      </c>
      <c r="K72" s="106">
        <f t="shared" si="45"/>
        <v>0</v>
      </c>
      <c r="L72" s="105">
        <f t="shared" si="45"/>
        <v>0</v>
      </c>
      <c r="M72" s="106">
        <f t="shared" si="45"/>
        <v>0</v>
      </c>
      <c r="N72" s="105">
        <f t="shared" si="45"/>
        <v>0</v>
      </c>
      <c r="O72" s="106">
        <f t="shared" si="45"/>
        <v>0</v>
      </c>
      <c r="P72" s="105">
        <f>$H72      +$J72      +$L72      +$N72</f>
        <v>0</v>
      </c>
      <c r="Q72" s="106">
        <f>$I72      +$K72      +$M72      +$O72</f>
        <v>0</v>
      </c>
      <c r="R72" s="61">
        <f>IF(($J72      =0),0,((($L72      -$J72      )/$J72      )*100))</f>
        <v>0</v>
      </c>
      <c r="S72" s="62">
        <f>IF(($K72      =0),0,((($M72      -$K72      )/$K72      )*100))</f>
        <v>0</v>
      </c>
      <c r="T72" s="61">
        <f>IF(($E69      =0),0,(($P69      /$E69      )*100))</f>
        <v>0</v>
      </c>
      <c r="U72" s="65">
        <f>IF($E69   =0,0,($Q69   /$E69 )*100)</f>
        <v>0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234421000</v>
      </c>
      <c r="C73" s="104">
        <f>SUM(C9:C14,C17:C23,C26:C29,C32,C35:C39,C42:C52,C55:C58,C61:C65,C69:C70)</f>
        <v>13306000</v>
      </c>
      <c r="D73" s="104"/>
      <c r="E73" s="104">
        <f>$B73      +$C73      +$D73</f>
        <v>247727000</v>
      </c>
      <c r="F73" s="105">
        <f t="shared" ref="F73:O73" si="46">SUM(F9:F14,F17:F23,F26:F29,F32,F35:F39,F42:F52,F55:F58,F61:F65,F69:F70)</f>
        <v>247727000</v>
      </c>
      <c r="G73" s="106">
        <f t="shared" si="46"/>
        <v>202358000</v>
      </c>
      <c r="H73" s="105">
        <f t="shared" si="46"/>
        <v>32741000</v>
      </c>
      <c r="I73" s="106">
        <f t="shared" si="46"/>
        <v>0</v>
      </c>
      <c r="J73" s="105">
        <f t="shared" si="46"/>
        <v>59851000</v>
      </c>
      <c r="K73" s="106">
        <f t="shared" si="46"/>
        <v>104925675</v>
      </c>
      <c r="L73" s="105">
        <f t="shared" si="46"/>
        <v>28464000</v>
      </c>
      <c r="M73" s="106">
        <f t="shared" si="46"/>
        <v>25363494</v>
      </c>
      <c r="N73" s="105">
        <f t="shared" si="46"/>
        <v>0</v>
      </c>
      <c r="O73" s="106">
        <f t="shared" si="46"/>
        <v>0</v>
      </c>
      <c r="P73" s="105">
        <f>$H73      +$J73      +$L73      +$N73</f>
        <v>121056000</v>
      </c>
      <c r="Q73" s="106">
        <f>$I73      +$K73      +$M73      +$O73</f>
        <v>130289169</v>
      </c>
      <c r="R73" s="61">
        <f>IF(($J73      =0),0,((($L73      -$J73      )/$J73      )*100))</f>
        <v>-52.441897378489919</v>
      </c>
      <c r="S73" s="62">
        <f>IF(($K73      =0),0,((($M73      -$K73      )/$K73      )*100))</f>
        <v>-75.827180525643513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59.822690479249651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64.385479694402989</v>
      </c>
      <c r="V73" s="105">
        <f>SUM(V9:V14,V17:V23,V26:V29,V32,V35:V39,V42:V52,V55:V58,V61:V65,V69:V70)</f>
        <v>1528000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qocGhNqtYeY2fD7PJ3/SVL+eaEoZlr0/g3NMVMMzp+SDlvauIffipQuro52ug1HCwD7OJlWV0rRJ1xm9Zd6rJw==" saltValue="vNW9nvb4yBVltV6TfGNV0A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116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1950000</v>
      </c>
      <c r="C10" s="92"/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208000</v>
      </c>
      <c r="I10" s="94">
        <v>208037</v>
      </c>
      <c r="J10" s="93">
        <v>747000</v>
      </c>
      <c r="K10" s="94">
        <v>747800</v>
      </c>
      <c r="L10" s="93">
        <v>626000</v>
      </c>
      <c r="M10" s="94">
        <v>626512</v>
      </c>
      <c r="N10" s="93"/>
      <c r="O10" s="94"/>
      <c r="P10" s="93">
        <f t="shared" ref="P10:P15" si="1">$H10      +$J10      +$L10      +$N10</f>
        <v>1581000</v>
      </c>
      <c r="Q10" s="94">
        <f t="shared" ref="Q10:Q15" si="2">$I10      +$K10      +$M10      +$O10</f>
        <v>1582349</v>
      </c>
      <c r="R10" s="48">
        <f t="shared" ref="R10:R15" si="3">IF(($J10      =0),0,((($L10      -$J10      )/$J10      )*100))</f>
        <v>-16.198125836680052</v>
      </c>
      <c r="S10" s="49">
        <f t="shared" ref="S10:S15" si="4">IF(($K10      =0),0,((($M10      -$K10      )/$K10      )*100))</f>
        <v>-16.219309975929395</v>
      </c>
      <c r="T10" s="48">
        <f t="shared" ref="T10:T14" si="5">IF(($E10      =0),0,(($P10      /$E10      )*100))</f>
        <v>81.07692307692308</v>
      </c>
      <c r="U10" s="50">
        <f t="shared" ref="U10:U14" si="6">IF(($E10      =0),0,(($Q10      /$E10      )*100))</f>
        <v>81.146102564102563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208000</v>
      </c>
      <c r="I15" s="97">
        <f t="shared" si="7"/>
        <v>208037</v>
      </c>
      <c r="J15" s="96">
        <f t="shared" si="7"/>
        <v>747000</v>
      </c>
      <c r="K15" s="97">
        <f t="shared" si="7"/>
        <v>747800</v>
      </c>
      <c r="L15" s="96">
        <f t="shared" si="7"/>
        <v>626000</v>
      </c>
      <c r="M15" s="97">
        <f t="shared" si="7"/>
        <v>626512</v>
      </c>
      <c r="N15" s="96">
        <f t="shared" si="7"/>
        <v>0</v>
      </c>
      <c r="O15" s="97">
        <f t="shared" si="7"/>
        <v>0</v>
      </c>
      <c r="P15" s="96">
        <f t="shared" si="1"/>
        <v>1581000</v>
      </c>
      <c r="Q15" s="97">
        <f t="shared" si="2"/>
        <v>1582349</v>
      </c>
      <c r="R15" s="52">
        <f t="shared" si="3"/>
        <v>-16.198125836680052</v>
      </c>
      <c r="S15" s="53">
        <f t="shared" si="4"/>
        <v>-16.219309975929395</v>
      </c>
      <c r="T15" s="52">
        <f>IF((SUM($E9:$E13))=0,0,(P15/(SUM($E9:$E13))*100))</f>
        <v>81.07692307692308</v>
      </c>
      <c r="U15" s="54">
        <f>IF((SUM($E9:$E13))=0,0,(Q15/(SUM($E9:$E13))*100))</f>
        <v>81.146102564102563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>
        <v>1390000</v>
      </c>
      <c r="C19" s="92"/>
      <c r="D19" s="92"/>
      <c r="E19" s="92">
        <f t="shared" si="8"/>
        <v>1390000</v>
      </c>
      <c r="F19" s="93">
        <v>1390000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>
        <v>9950000</v>
      </c>
      <c r="D20" s="92"/>
      <c r="E20" s="92">
        <f t="shared" si="8"/>
        <v>9950000</v>
      </c>
      <c r="F20" s="93">
        <v>9950000</v>
      </c>
      <c r="G20" s="94">
        <v>9950000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>
        <v>129775000</v>
      </c>
      <c r="C21" s="92"/>
      <c r="D21" s="92"/>
      <c r="E21" s="92">
        <f t="shared" si="8"/>
        <v>129775000</v>
      </c>
      <c r="F21" s="93">
        <v>129775000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131165000</v>
      </c>
      <c r="C24" s="95">
        <f>SUM(C17:C23)</f>
        <v>9950000</v>
      </c>
      <c r="D24" s="95"/>
      <c r="E24" s="95">
        <f t="shared" si="8"/>
        <v>141115000</v>
      </c>
      <c r="F24" s="96">
        <f t="shared" ref="F24:O24" si="15">SUM(F17:F23)</f>
        <v>141115000</v>
      </c>
      <c r="G24" s="97">
        <f t="shared" si="15"/>
        <v>9950000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>
        <v>2859000</v>
      </c>
      <c r="C29" s="92"/>
      <c r="D29" s="92"/>
      <c r="E29" s="92">
        <f>$B29      +$C29      +$D29</f>
        <v>2859000</v>
      </c>
      <c r="F29" s="93">
        <v>2859000</v>
      </c>
      <c r="G29" s="94">
        <v>2859000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2859000</v>
      </c>
      <c r="C30" s="95">
        <f>SUM(C26:C29)</f>
        <v>0</v>
      </c>
      <c r="D30" s="95"/>
      <c r="E30" s="95">
        <f>$B30      +$C30      +$D30</f>
        <v>2859000</v>
      </c>
      <c r="F30" s="96">
        <f t="shared" ref="F30:O30" si="16">SUM(F26:F29)</f>
        <v>2859000</v>
      </c>
      <c r="G30" s="97">
        <f t="shared" si="16"/>
        <v>2859000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3819000</v>
      </c>
      <c r="C32" s="92">
        <v>-213000</v>
      </c>
      <c r="D32" s="92"/>
      <c r="E32" s="92">
        <f>$B32      +$C32      +$D32</f>
        <v>3606000</v>
      </c>
      <c r="F32" s="93">
        <v>3606000</v>
      </c>
      <c r="G32" s="94">
        <v>3606000</v>
      </c>
      <c r="H32" s="93">
        <v>742000</v>
      </c>
      <c r="I32" s="94">
        <v>742714</v>
      </c>
      <c r="J32" s="93">
        <v>1156000</v>
      </c>
      <c r="K32" s="94">
        <v>1156270</v>
      </c>
      <c r="L32" s="93">
        <v>715000</v>
      </c>
      <c r="M32" s="94">
        <v>730510</v>
      </c>
      <c r="N32" s="93"/>
      <c r="O32" s="94"/>
      <c r="P32" s="93">
        <f>$H32      +$J32      +$L32      +$N32</f>
        <v>2613000</v>
      </c>
      <c r="Q32" s="94">
        <f>$I32      +$K32      +$M32      +$O32</f>
        <v>2629494</v>
      </c>
      <c r="R32" s="48">
        <f>IF(($J32      =0),0,((($L32      -$J32      )/$J32      )*100))</f>
        <v>-38.148788927335644</v>
      </c>
      <c r="S32" s="49">
        <f>IF(($K32      =0),0,((($M32      -$K32      )/$K32      )*100))</f>
        <v>-36.821849568007472</v>
      </c>
      <c r="T32" s="48">
        <f>IF(($E32      =0),0,(($P32      /$E32      )*100))</f>
        <v>72.46256239600666</v>
      </c>
      <c r="U32" s="50">
        <f>IF(($E32      =0),0,(($Q32      /$E32      )*100))</f>
        <v>72.919966722129786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3819000</v>
      </c>
      <c r="C33" s="95">
        <f>C32</f>
        <v>-213000</v>
      </c>
      <c r="D33" s="95"/>
      <c r="E33" s="95">
        <f>$B33      +$C33      +$D33</f>
        <v>3606000</v>
      </c>
      <c r="F33" s="96">
        <f t="shared" ref="F33:O33" si="17">F32</f>
        <v>3606000</v>
      </c>
      <c r="G33" s="97">
        <f t="shared" si="17"/>
        <v>3606000</v>
      </c>
      <c r="H33" s="96">
        <f t="shared" si="17"/>
        <v>742000</v>
      </c>
      <c r="I33" s="97">
        <f t="shared" si="17"/>
        <v>742714</v>
      </c>
      <c r="J33" s="96">
        <f t="shared" si="17"/>
        <v>1156000</v>
      </c>
      <c r="K33" s="97">
        <f t="shared" si="17"/>
        <v>1156270</v>
      </c>
      <c r="L33" s="96">
        <f t="shared" si="17"/>
        <v>715000</v>
      </c>
      <c r="M33" s="97">
        <f t="shared" si="17"/>
        <v>730510</v>
      </c>
      <c r="N33" s="96">
        <f t="shared" si="17"/>
        <v>0</v>
      </c>
      <c r="O33" s="97">
        <f t="shared" si="17"/>
        <v>0</v>
      </c>
      <c r="P33" s="96">
        <f>$H33      +$J33      +$L33      +$N33</f>
        <v>2613000</v>
      </c>
      <c r="Q33" s="97">
        <f>$I33      +$K33      +$M33      +$O33</f>
        <v>2629494</v>
      </c>
      <c r="R33" s="52">
        <f>IF(($J33      =0),0,((($L33      -$J33      )/$J33      )*100))</f>
        <v>-38.148788927335644</v>
      </c>
      <c r="S33" s="53">
        <f>IF(($K33      =0),0,((($M33      -$K33      )/$K33      )*100))</f>
        <v>-36.821849568007472</v>
      </c>
      <c r="T33" s="52">
        <f>IF($E33   =0,0,($P33   /$E33   )*100)</f>
        <v>72.46256239600666</v>
      </c>
      <c r="U33" s="54">
        <f>IF($E33   =0,0,($Q33   /$E33   )*100)</f>
        <v>72.919966722129786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>
        <v>150000000</v>
      </c>
      <c r="C51" s="92">
        <v>-14100000</v>
      </c>
      <c r="D51" s="92"/>
      <c r="E51" s="92">
        <f t="shared" si="26"/>
        <v>135900000</v>
      </c>
      <c r="F51" s="93">
        <v>135900000</v>
      </c>
      <c r="G51" s="94">
        <v>135900000</v>
      </c>
      <c r="H51" s="93">
        <v>30544000</v>
      </c>
      <c r="I51" s="94">
        <v>29900914</v>
      </c>
      <c r="J51" s="93">
        <v>27768000</v>
      </c>
      <c r="K51" s="94">
        <v>30099087</v>
      </c>
      <c r="L51" s="93">
        <v>41792000</v>
      </c>
      <c r="M51" s="94">
        <v>40090025</v>
      </c>
      <c r="N51" s="93"/>
      <c r="O51" s="94"/>
      <c r="P51" s="93">
        <f t="shared" si="27"/>
        <v>100104000</v>
      </c>
      <c r="Q51" s="94">
        <f t="shared" si="28"/>
        <v>100090026</v>
      </c>
      <c r="R51" s="48">
        <f t="shared" si="29"/>
        <v>50.5041774704696</v>
      </c>
      <c r="S51" s="49">
        <f t="shared" si="30"/>
        <v>33.193491882328523</v>
      </c>
      <c r="T51" s="48">
        <f t="shared" si="31"/>
        <v>73.660044150110366</v>
      </c>
      <c r="U51" s="50">
        <f t="shared" si="32"/>
        <v>73.649761589403965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150000000</v>
      </c>
      <c r="C53" s="95">
        <f>SUM(C42:C52)</f>
        <v>-14100000</v>
      </c>
      <c r="D53" s="95"/>
      <c r="E53" s="95">
        <f t="shared" si="26"/>
        <v>135900000</v>
      </c>
      <c r="F53" s="96">
        <f t="shared" ref="F53:O53" si="33">SUM(F42:F52)</f>
        <v>135900000</v>
      </c>
      <c r="G53" s="97">
        <f t="shared" si="33"/>
        <v>135900000</v>
      </c>
      <c r="H53" s="96">
        <f t="shared" si="33"/>
        <v>30544000</v>
      </c>
      <c r="I53" s="97">
        <f t="shared" si="33"/>
        <v>29900914</v>
      </c>
      <c r="J53" s="96">
        <f t="shared" si="33"/>
        <v>27768000</v>
      </c>
      <c r="K53" s="97">
        <f t="shared" si="33"/>
        <v>30099087</v>
      </c>
      <c r="L53" s="96">
        <f t="shared" si="33"/>
        <v>41792000</v>
      </c>
      <c r="M53" s="97">
        <f t="shared" si="33"/>
        <v>40090025</v>
      </c>
      <c r="N53" s="96">
        <f t="shared" si="33"/>
        <v>0</v>
      </c>
      <c r="O53" s="97">
        <f t="shared" si="33"/>
        <v>0</v>
      </c>
      <c r="P53" s="96">
        <f t="shared" si="27"/>
        <v>100104000</v>
      </c>
      <c r="Q53" s="97">
        <f t="shared" si="28"/>
        <v>100090026</v>
      </c>
      <c r="R53" s="52">
        <f t="shared" si="29"/>
        <v>50.5041774704696</v>
      </c>
      <c r="S53" s="53">
        <f t="shared" si="30"/>
        <v>33.193491882328523</v>
      </c>
      <c r="T53" s="52">
        <f>IF((+$E43+$E45+$E47+$E48+$E51) =0,0,(P53   /(+$E43+$E45+$E47+$E48+$E51) )*100)</f>
        <v>73.660044150110366</v>
      </c>
      <c r="U53" s="54">
        <f>IF((+$E43+$E45+$E47+$E48+$E51) =0,0,(Q53   /(+$E43+$E45+$E47+$E48+$E51) )*100)</f>
        <v>73.649761589403965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289793000</v>
      </c>
      <c r="C67" s="104">
        <f>SUM(C9:C14,C17:C23,C26:C29,C32,C35:C39,C42:C52,C55:C58,C61:C65)</f>
        <v>-4363000</v>
      </c>
      <c r="D67" s="104"/>
      <c r="E67" s="104">
        <f t="shared" si="35"/>
        <v>285430000</v>
      </c>
      <c r="F67" s="105">
        <f t="shared" ref="F67:O67" si="43">SUM(F9:F14,F17:F23,F26:F29,F32,F35:F39,F42:F52,F55:F58,F61:F65)</f>
        <v>285430000</v>
      </c>
      <c r="G67" s="106">
        <f t="shared" si="43"/>
        <v>154265000</v>
      </c>
      <c r="H67" s="105">
        <f t="shared" si="43"/>
        <v>31494000</v>
      </c>
      <c r="I67" s="106">
        <f t="shared" si="43"/>
        <v>30851665</v>
      </c>
      <c r="J67" s="105">
        <f t="shared" si="43"/>
        <v>29671000</v>
      </c>
      <c r="K67" s="106">
        <f t="shared" si="43"/>
        <v>32003157</v>
      </c>
      <c r="L67" s="105">
        <f t="shared" si="43"/>
        <v>43133000</v>
      </c>
      <c r="M67" s="106">
        <f t="shared" si="43"/>
        <v>41447047</v>
      </c>
      <c r="N67" s="105">
        <f t="shared" si="43"/>
        <v>0</v>
      </c>
      <c r="O67" s="106">
        <f t="shared" si="43"/>
        <v>0</v>
      </c>
      <c r="P67" s="105">
        <f t="shared" si="36"/>
        <v>104298000</v>
      </c>
      <c r="Q67" s="106">
        <f t="shared" si="37"/>
        <v>104301869</v>
      </c>
      <c r="R67" s="61">
        <f t="shared" si="38"/>
        <v>45.37090087964679</v>
      </c>
      <c r="S67" s="62">
        <f t="shared" si="39"/>
        <v>29.509244978550086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36.719476130122516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36.720838262216589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290379000</v>
      </c>
      <c r="C69" s="92">
        <v>-19421000</v>
      </c>
      <c r="D69" s="92"/>
      <c r="E69" s="92">
        <f>$B69      +$C69      +$D69</f>
        <v>270958000</v>
      </c>
      <c r="F69" s="93">
        <v>270958000</v>
      </c>
      <c r="G69" s="94">
        <v>270958000</v>
      </c>
      <c r="H69" s="93">
        <v>48756000</v>
      </c>
      <c r="I69" s="94">
        <v>57574964</v>
      </c>
      <c r="J69" s="93">
        <v>93716000</v>
      </c>
      <c r="K69" s="94">
        <v>98920761</v>
      </c>
      <c r="L69" s="93">
        <v>104186000</v>
      </c>
      <c r="M69" s="94">
        <v>84026276</v>
      </c>
      <c r="N69" s="93"/>
      <c r="O69" s="94"/>
      <c r="P69" s="93">
        <f>$H69      +$J69      +$L69      +$N69</f>
        <v>246658000</v>
      </c>
      <c r="Q69" s="94">
        <f>$I69      +$K69      +$M69      +$O69</f>
        <v>240522001</v>
      </c>
      <c r="R69" s="48">
        <f>IF(($J69      =0),0,((($L69      -$J69      )/$J69      )*100))</f>
        <v>11.172051730761021</v>
      </c>
      <c r="S69" s="49">
        <f>IF(($K69      =0),0,((($M69      -$K69      )/$K69      )*100))</f>
        <v>-15.056985863665162</v>
      </c>
      <c r="T69" s="48">
        <f>IF(($E69      =0),0,(($P69      /$E69      )*100))</f>
        <v>91.031820429734495</v>
      </c>
      <c r="U69" s="50">
        <f>IF(($E69      =0),0,(($Q69      /$E69      )*100))</f>
        <v>88.76726319208143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290379000</v>
      </c>
      <c r="C71" s="101">
        <f>SUM(C69:C70)</f>
        <v>-19421000</v>
      </c>
      <c r="D71" s="101"/>
      <c r="E71" s="101">
        <f>$B71      +$C71      +$D71</f>
        <v>270958000</v>
      </c>
      <c r="F71" s="102">
        <f t="shared" ref="F71:O71" si="44">SUM(F69:F70)</f>
        <v>270958000</v>
      </c>
      <c r="G71" s="103">
        <f t="shared" si="44"/>
        <v>270958000</v>
      </c>
      <c r="H71" s="102">
        <f t="shared" si="44"/>
        <v>48756000</v>
      </c>
      <c r="I71" s="103">
        <f t="shared" si="44"/>
        <v>57574964</v>
      </c>
      <c r="J71" s="102">
        <f t="shared" si="44"/>
        <v>93716000</v>
      </c>
      <c r="K71" s="103">
        <f t="shared" si="44"/>
        <v>98920761</v>
      </c>
      <c r="L71" s="102">
        <f t="shared" si="44"/>
        <v>104186000</v>
      </c>
      <c r="M71" s="103">
        <f t="shared" si="44"/>
        <v>84026276</v>
      </c>
      <c r="N71" s="102">
        <f t="shared" si="44"/>
        <v>0</v>
      </c>
      <c r="O71" s="103">
        <f t="shared" si="44"/>
        <v>0</v>
      </c>
      <c r="P71" s="102">
        <f>$H71      +$J71      +$L71      +$N71</f>
        <v>246658000</v>
      </c>
      <c r="Q71" s="103">
        <f>$I71      +$K71      +$M71      +$O71</f>
        <v>240522001</v>
      </c>
      <c r="R71" s="57">
        <f>IF(($J71      =0),0,((($L71      -$J71      )/$J71      )*100))</f>
        <v>11.172051730761021</v>
      </c>
      <c r="S71" s="58">
        <f>IF(($K71      =0),0,((($M71      -$K71      )/$K71      )*100))</f>
        <v>-15.056985863665162</v>
      </c>
      <c r="T71" s="57">
        <f>IF(($E69      =0),0,(($P69      /$E69      )*100))</f>
        <v>91.031820429734495</v>
      </c>
      <c r="U71" s="59">
        <f>IF($E69   =0,0,($Q69   /$E69 )*100)</f>
        <v>88.76726319208143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290379000</v>
      </c>
      <c r="C72" s="104">
        <f>SUM(C69:C70)</f>
        <v>-19421000</v>
      </c>
      <c r="D72" s="104"/>
      <c r="E72" s="104">
        <f>$B72      +$C72      +$D72</f>
        <v>270958000</v>
      </c>
      <c r="F72" s="105">
        <f t="shared" ref="F72:O72" si="45">SUM(F69:F70)</f>
        <v>270958000</v>
      </c>
      <c r="G72" s="106">
        <f t="shared" si="45"/>
        <v>270958000</v>
      </c>
      <c r="H72" s="105">
        <f t="shared" si="45"/>
        <v>48756000</v>
      </c>
      <c r="I72" s="106">
        <f t="shared" si="45"/>
        <v>57574964</v>
      </c>
      <c r="J72" s="105">
        <f t="shared" si="45"/>
        <v>93716000</v>
      </c>
      <c r="K72" s="106">
        <f t="shared" si="45"/>
        <v>98920761</v>
      </c>
      <c r="L72" s="105">
        <f t="shared" si="45"/>
        <v>104186000</v>
      </c>
      <c r="M72" s="106">
        <f t="shared" si="45"/>
        <v>84026276</v>
      </c>
      <c r="N72" s="105">
        <f t="shared" si="45"/>
        <v>0</v>
      </c>
      <c r="O72" s="106">
        <f t="shared" si="45"/>
        <v>0</v>
      </c>
      <c r="P72" s="105">
        <f>$H72      +$J72      +$L72      +$N72</f>
        <v>246658000</v>
      </c>
      <c r="Q72" s="106">
        <f>$I72      +$K72      +$M72      +$O72</f>
        <v>240522001</v>
      </c>
      <c r="R72" s="61">
        <f>IF(($J72      =0),0,((($L72      -$J72      )/$J72      )*100))</f>
        <v>11.172051730761021</v>
      </c>
      <c r="S72" s="62">
        <f>IF(($K72      =0),0,((($M72      -$K72      )/$K72      )*100))</f>
        <v>-15.056985863665162</v>
      </c>
      <c r="T72" s="61">
        <f>IF(($E69      =0),0,(($P69      /$E69      )*100))</f>
        <v>91.031820429734495</v>
      </c>
      <c r="U72" s="65">
        <f>IF($E69   =0,0,($Q69   /$E69 )*100)</f>
        <v>88.76726319208143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580172000</v>
      </c>
      <c r="C73" s="104">
        <f>SUM(C9:C14,C17:C23,C26:C29,C32,C35:C39,C42:C52,C55:C58,C61:C65,C69:C70)</f>
        <v>-23784000</v>
      </c>
      <c r="D73" s="104"/>
      <c r="E73" s="104">
        <f>$B73      +$C73      +$D73</f>
        <v>556388000</v>
      </c>
      <c r="F73" s="105">
        <f t="shared" ref="F73:O73" si="46">SUM(F9:F14,F17:F23,F26:F29,F32,F35:F39,F42:F52,F55:F58,F61:F65,F69:F70)</f>
        <v>556388000</v>
      </c>
      <c r="G73" s="106">
        <f t="shared" si="46"/>
        <v>425223000</v>
      </c>
      <c r="H73" s="105">
        <f t="shared" si="46"/>
        <v>80250000</v>
      </c>
      <c r="I73" s="106">
        <f t="shared" si="46"/>
        <v>88426629</v>
      </c>
      <c r="J73" s="105">
        <f t="shared" si="46"/>
        <v>123387000</v>
      </c>
      <c r="K73" s="106">
        <f t="shared" si="46"/>
        <v>130923918</v>
      </c>
      <c r="L73" s="105">
        <f t="shared" si="46"/>
        <v>147319000</v>
      </c>
      <c r="M73" s="106">
        <f t="shared" si="46"/>
        <v>125473323</v>
      </c>
      <c r="N73" s="105">
        <f t="shared" si="46"/>
        <v>0</v>
      </c>
      <c r="O73" s="106">
        <f t="shared" si="46"/>
        <v>0</v>
      </c>
      <c r="P73" s="105">
        <f>$H73      +$J73      +$L73      +$N73</f>
        <v>350956000</v>
      </c>
      <c r="Q73" s="106">
        <f>$I73      +$K73      +$M73      +$O73</f>
        <v>344823870</v>
      </c>
      <c r="R73" s="61">
        <f>IF(($J73      =0),0,((($L73      -$J73      )/$J73      )*100))</f>
        <v>19.395884493504177</v>
      </c>
      <c r="S73" s="62">
        <f>IF(($K73      =0),0,((($M73      -$K73      )/$K73      )*100))</f>
        <v>-4.1631774264500701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63.23554319114664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62.130650921264582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q/2ZEYw8uWmJkTkwUCmAUttimuMFdogJykJ2CWEdAwAbvqusNBDSpGeMeHhKTEgsIY2NVzn7t2E10pykUrdLTA==" saltValue="TvkTU/j2d5XeKJJQOvvDSQ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117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1920000</v>
      </c>
      <c r="C10" s="92"/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544000</v>
      </c>
      <c r="I10" s="94">
        <v>603537</v>
      </c>
      <c r="J10" s="93">
        <v>255000</v>
      </c>
      <c r="K10" s="94">
        <v>249590</v>
      </c>
      <c r="L10" s="93"/>
      <c r="M10" s="94">
        <v>153339</v>
      </c>
      <c r="N10" s="93"/>
      <c r="O10" s="94"/>
      <c r="P10" s="93">
        <f t="shared" ref="P10:P15" si="1">$H10      +$J10      +$L10      +$N10</f>
        <v>799000</v>
      </c>
      <c r="Q10" s="94">
        <f t="shared" ref="Q10:Q15" si="2">$I10      +$K10      +$M10      +$O10</f>
        <v>1006466</v>
      </c>
      <c r="R10" s="48">
        <f t="shared" ref="R10:R15" si="3">IF(($J10      =0),0,((($L10      -$J10      )/$J10      )*100))</f>
        <v>-100</v>
      </c>
      <c r="S10" s="49">
        <f t="shared" ref="S10:S15" si="4">IF(($K10      =0),0,((($M10      -$K10      )/$K10      )*100))</f>
        <v>-38.563644376777916</v>
      </c>
      <c r="T10" s="48">
        <f t="shared" ref="T10:T14" si="5">IF(($E10      =0),0,(($P10      /$E10      )*100))</f>
        <v>41.614583333333336</v>
      </c>
      <c r="U10" s="50">
        <f t="shared" ref="U10:U14" si="6">IF(($E10      =0),0,(($Q10      /$E10      )*100))</f>
        <v>52.420104166666668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544000</v>
      </c>
      <c r="I15" s="97">
        <f t="shared" si="7"/>
        <v>603537</v>
      </c>
      <c r="J15" s="96">
        <f t="shared" si="7"/>
        <v>255000</v>
      </c>
      <c r="K15" s="97">
        <f t="shared" si="7"/>
        <v>249590</v>
      </c>
      <c r="L15" s="96">
        <f t="shared" si="7"/>
        <v>0</v>
      </c>
      <c r="M15" s="97">
        <f t="shared" si="7"/>
        <v>153339</v>
      </c>
      <c r="N15" s="96">
        <f t="shared" si="7"/>
        <v>0</v>
      </c>
      <c r="O15" s="97">
        <f t="shared" si="7"/>
        <v>0</v>
      </c>
      <c r="P15" s="96">
        <f t="shared" si="1"/>
        <v>799000</v>
      </c>
      <c r="Q15" s="97">
        <f t="shared" si="2"/>
        <v>1006466</v>
      </c>
      <c r="R15" s="52">
        <f t="shared" si="3"/>
        <v>-100</v>
      </c>
      <c r="S15" s="53">
        <f t="shared" si="4"/>
        <v>-38.563644376777916</v>
      </c>
      <c r="T15" s="52">
        <f>IF((SUM($E9:$E13))=0,0,(P15/(SUM($E9:$E13))*100))</f>
        <v>41.614583333333336</v>
      </c>
      <c r="U15" s="54">
        <f>IF((SUM($E9:$E13))=0,0,(Q15/(SUM($E9:$E13))*100))</f>
        <v>52.420104166666668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/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3144000</v>
      </c>
      <c r="C32" s="92">
        <v>-176000</v>
      </c>
      <c r="D32" s="92"/>
      <c r="E32" s="92">
        <f>$B32      +$C32      +$D32</f>
        <v>2968000</v>
      </c>
      <c r="F32" s="93">
        <v>2968000</v>
      </c>
      <c r="G32" s="94">
        <v>2968000</v>
      </c>
      <c r="H32" s="93">
        <v>817000</v>
      </c>
      <c r="I32" s="94">
        <v>1328795</v>
      </c>
      <c r="J32" s="93">
        <v>940000</v>
      </c>
      <c r="K32" s="94">
        <v>1384466</v>
      </c>
      <c r="L32" s="93">
        <v>961000</v>
      </c>
      <c r="M32" s="94">
        <v>254737</v>
      </c>
      <c r="N32" s="93"/>
      <c r="O32" s="94"/>
      <c r="P32" s="93">
        <f>$H32      +$J32      +$L32      +$N32</f>
        <v>2718000</v>
      </c>
      <c r="Q32" s="94">
        <f>$I32      +$K32      +$M32      +$O32</f>
        <v>2967998</v>
      </c>
      <c r="R32" s="48">
        <f>IF(($J32      =0),0,((($L32      -$J32      )/$J32      )*100))</f>
        <v>2.2340425531914896</v>
      </c>
      <c r="S32" s="49">
        <f>IF(($K32      =0),0,((($M32      -$K32      )/$K32      )*100))</f>
        <v>-81.600342659191341</v>
      </c>
      <c r="T32" s="48">
        <f>IF(($E32      =0),0,(($P32      /$E32      )*100))</f>
        <v>91.576819407008088</v>
      </c>
      <c r="U32" s="50">
        <f>IF(($E32      =0),0,(($Q32      /$E32      )*100))</f>
        <v>99.999932614555249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3144000</v>
      </c>
      <c r="C33" s="95">
        <f>C32</f>
        <v>-176000</v>
      </c>
      <c r="D33" s="95"/>
      <c r="E33" s="95">
        <f>$B33      +$C33      +$D33</f>
        <v>2968000</v>
      </c>
      <c r="F33" s="96">
        <f t="shared" ref="F33:O33" si="17">F32</f>
        <v>2968000</v>
      </c>
      <c r="G33" s="97">
        <f t="shared" si="17"/>
        <v>2968000</v>
      </c>
      <c r="H33" s="96">
        <f t="shared" si="17"/>
        <v>817000</v>
      </c>
      <c r="I33" s="97">
        <f t="shared" si="17"/>
        <v>1328795</v>
      </c>
      <c r="J33" s="96">
        <f t="shared" si="17"/>
        <v>940000</v>
      </c>
      <c r="K33" s="97">
        <f t="shared" si="17"/>
        <v>1384466</v>
      </c>
      <c r="L33" s="96">
        <f t="shared" si="17"/>
        <v>961000</v>
      </c>
      <c r="M33" s="97">
        <f t="shared" si="17"/>
        <v>254737</v>
      </c>
      <c r="N33" s="96">
        <f t="shared" si="17"/>
        <v>0</v>
      </c>
      <c r="O33" s="97">
        <f t="shared" si="17"/>
        <v>0</v>
      </c>
      <c r="P33" s="96">
        <f>$H33      +$J33      +$L33      +$N33</f>
        <v>2718000</v>
      </c>
      <c r="Q33" s="97">
        <f>$I33      +$K33      +$M33      +$O33</f>
        <v>2967998</v>
      </c>
      <c r="R33" s="52">
        <f>IF(($J33      =0),0,((($L33      -$J33      )/$J33      )*100))</f>
        <v>2.2340425531914896</v>
      </c>
      <c r="S33" s="53">
        <f>IF(($K33      =0),0,((($M33      -$K33      )/$K33      )*100))</f>
        <v>-81.600342659191341</v>
      </c>
      <c r="T33" s="52">
        <f>IF($E33   =0,0,($P33   /$E33   )*100)</f>
        <v>91.576819407008088</v>
      </c>
      <c r="U33" s="54">
        <f>IF($E33   =0,0,($Q33   /$E33   )*100)</f>
        <v>99.999932614555249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/>
      <c r="C35" s="92"/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IF(($J35      =0),0,((($L35      -$J35      )/$J35      )*100))</f>
        <v>0</v>
      </c>
      <c r="S35" s="49">
        <f t="shared" ref="S35:S40" si="22">IF(($K35      =0),0,((($M35      -$K35      )/$K35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/>
      <c r="C36" s="92"/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/>
      <c r="C38" s="92"/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5064000</v>
      </c>
      <c r="C67" s="104">
        <f>SUM(C9:C14,C17:C23,C26:C29,C32,C35:C39,C42:C52,C55:C58,C61:C65)</f>
        <v>-176000</v>
      </c>
      <c r="D67" s="104"/>
      <c r="E67" s="104">
        <f t="shared" si="35"/>
        <v>4888000</v>
      </c>
      <c r="F67" s="105">
        <f t="shared" ref="F67:O67" si="43">SUM(F9:F14,F17:F23,F26:F29,F32,F35:F39,F42:F52,F55:F58,F61:F65)</f>
        <v>4888000</v>
      </c>
      <c r="G67" s="106">
        <f t="shared" si="43"/>
        <v>4888000</v>
      </c>
      <c r="H67" s="105">
        <f t="shared" si="43"/>
        <v>1361000</v>
      </c>
      <c r="I67" s="106">
        <f t="shared" si="43"/>
        <v>1932332</v>
      </c>
      <c r="J67" s="105">
        <f t="shared" si="43"/>
        <v>1195000</v>
      </c>
      <c r="K67" s="106">
        <f t="shared" si="43"/>
        <v>1634056</v>
      </c>
      <c r="L67" s="105">
        <f t="shared" si="43"/>
        <v>961000</v>
      </c>
      <c r="M67" s="106">
        <f t="shared" si="43"/>
        <v>408076</v>
      </c>
      <c r="N67" s="105">
        <f t="shared" si="43"/>
        <v>0</v>
      </c>
      <c r="O67" s="106">
        <f t="shared" si="43"/>
        <v>0</v>
      </c>
      <c r="P67" s="105">
        <f t="shared" si="36"/>
        <v>3517000</v>
      </c>
      <c r="Q67" s="106">
        <f t="shared" si="37"/>
        <v>3974464</v>
      </c>
      <c r="R67" s="61">
        <f t="shared" si="38"/>
        <v>-19.581589958158997</v>
      </c>
      <c r="S67" s="62">
        <f t="shared" si="39"/>
        <v>-75.026804466921575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71.951718494271688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81.310638297872345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32314000</v>
      </c>
      <c r="C69" s="92">
        <v>839000</v>
      </c>
      <c r="D69" s="92"/>
      <c r="E69" s="92">
        <f>$B69      +$C69      +$D69</f>
        <v>33153000</v>
      </c>
      <c r="F69" s="93">
        <v>33153000</v>
      </c>
      <c r="G69" s="94">
        <v>33153000</v>
      </c>
      <c r="H69" s="93">
        <v>12683000</v>
      </c>
      <c r="I69" s="94">
        <v>13735856</v>
      </c>
      <c r="J69" s="93">
        <v>9917000</v>
      </c>
      <c r="K69" s="94">
        <v>14260433</v>
      </c>
      <c r="L69" s="93">
        <v>138000</v>
      </c>
      <c r="M69" s="94">
        <v>1834559</v>
      </c>
      <c r="N69" s="93"/>
      <c r="O69" s="94"/>
      <c r="P69" s="93">
        <f>$H69      +$J69      +$L69      +$N69</f>
        <v>22738000</v>
      </c>
      <c r="Q69" s="94">
        <f>$I69      +$K69      +$M69      +$O69</f>
        <v>29830848</v>
      </c>
      <c r="R69" s="48">
        <f>IF(($J69      =0),0,((($L69      -$J69      )/$J69      )*100))</f>
        <v>-98.608450136129875</v>
      </c>
      <c r="S69" s="49">
        <f>IF(($K69      =0),0,((($M69      -$K69      )/$K69      )*100))</f>
        <v>-87.135320505345106</v>
      </c>
      <c r="T69" s="48">
        <f>IF(($E69      =0),0,(($P69      /$E69      )*100))</f>
        <v>68.585045093958314</v>
      </c>
      <c r="U69" s="50">
        <f>IF(($E69      =0),0,(($Q69      /$E69      )*100))</f>
        <v>89.979332187132385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32314000</v>
      </c>
      <c r="C71" s="101">
        <f>SUM(C69:C70)</f>
        <v>839000</v>
      </c>
      <c r="D71" s="101"/>
      <c r="E71" s="101">
        <f>$B71      +$C71      +$D71</f>
        <v>33153000</v>
      </c>
      <c r="F71" s="102">
        <f t="shared" ref="F71:O71" si="44">SUM(F69:F70)</f>
        <v>33153000</v>
      </c>
      <c r="G71" s="103">
        <f t="shared" si="44"/>
        <v>33153000</v>
      </c>
      <c r="H71" s="102">
        <f t="shared" si="44"/>
        <v>12683000</v>
      </c>
      <c r="I71" s="103">
        <f t="shared" si="44"/>
        <v>13735856</v>
      </c>
      <c r="J71" s="102">
        <f t="shared" si="44"/>
        <v>9917000</v>
      </c>
      <c r="K71" s="103">
        <f t="shared" si="44"/>
        <v>14260433</v>
      </c>
      <c r="L71" s="102">
        <f t="shared" si="44"/>
        <v>138000</v>
      </c>
      <c r="M71" s="103">
        <f t="shared" si="44"/>
        <v>1834559</v>
      </c>
      <c r="N71" s="102">
        <f t="shared" si="44"/>
        <v>0</v>
      </c>
      <c r="O71" s="103">
        <f t="shared" si="44"/>
        <v>0</v>
      </c>
      <c r="P71" s="102">
        <f>$H71      +$J71      +$L71      +$N71</f>
        <v>22738000</v>
      </c>
      <c r="Q71" s="103">
        <f>$I71      +$K71      +$M71      +$O71</f>
        <v>29830848</v>
      </c>
      <c r="R71" s="57">
        <f>IF(($J71      =0),0,((($L71      -$J71      )/$J71      )*100))</f>
        <v>-98.608450136129875</v>
      </c>
      <c r="S71" s="58">
        <f>IF(($K71      =0),0,((($M71      -$K71      )/$K71      )*100))</f>
        <v>-87.135320505345106</v>
      </c>
      <c r="T71" s="57">
        <f>IF(($E69      =0),0,(($P69      /$E69      )*100))</f>
        <v>68.585045093958314</v>
      </c>
      <c r="U71" s="59">
        <f>IF($E69   =0,0,($Q69   /$E69 )*100)</f>
        <v>89.979332187132385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32314000</v>
      </c>
      <c r="C72" s="104">
        <f>SUM(C69:C70)</f>
        <v>839000</v>
      </c>
      <c r="D72" s="104"/>
      <c r="E72" s="104">
        <f>$B72      +$C72      +$D72</f>
        <v>33153000</v>
      </c>
      <c r="F72" s="105">
        <f t="shared" ref="F72:O72" si="45">SUM(F69:F70)</f>
        <v>33153000</v>
      </c>
      <c r="G72" s="106">
        <f t="shared" si="45"/>
        <v>33153000</v>
      </c>
      <c r="H72" s="105">
        <f t="shared" si="45"/>
        <v>12683000</v>
      </c>
      <c r="I72" s="106">
        <f t="shared" si="45"/>
        <v>13735856</v>
      </c>
      <c r="J72" s="105">
        <f t="shared" si="45"/>
        <v>9917000</v>
      </c>
      <c r="K72" s="106">
        <f t="shared" si="45"/>
        <v>14260433</v>
      </c>
      <c r="L72" s="105">
        <f t="shared" si="45"/>
        <v>138000</v>
      </c>
      <c r="M72" s="106">
        <f t="shared" si="45"/>
        <v>1834559</v>
      </c>
      <c r="N72" s="105">
        <f t="shared" si="45"/>
        <v>0</v>
      </c>
      <c r="O72" s="106">
        <f t="shared" si="45"/>
        <v>0</v>
      </c>
      <c r="P72" s="105">
        <f>$H72      +$J72      +$L72      +$N72</f>
        <v>22738000</v>
      </c>
      <c r="Q72" s="106">
        <f>$I72      +$K72      +$M72      +$O72</f>
        <v>29830848</v>
      </c>
      <c r="R72" s="61">
        <f>IF(($J72      =0),0,((($L72      -$J72      )/$J72      )*100))</f>
        <v>-98.608450136129875</v>
      </c>
      <c r="S72" s="62">
        <f>IF(($K72      =0),0,((($M72      -$K72      )/$K72      )*100))</f>
        <v>-87.135320505345106</v>
      </c>
      <c r="T72" s="61">
        <f>IF(($E69      =0),0,(($P69      /$E69      )*100))</f>
        <v>68.585045093958314</v>
      </c>
      <c r="U72" s="65">
        <f>IF($E69   =0,0,($Q69   /$E69 )*100)</f>
        <v>89.979332187132385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37378000</v>
      </c>
      <c r="C73" s="104">
        <f>SUM(C9:C14,C17:C23,C26:C29,C32,C35:C39,C42:C52,C55:C58,C61:C65,C69:C70)</f>
        <v>663000</v>
      </c>
      <c r="D73" s="104"/>
      <c r="E73" s="104">
        <f>$B73      +$C73      +$D73</f>
        <v>38041000</v>
      </c>
      <c r="F73" s="105">
        <f t="shared" ref="F73:O73" si="46">SUM(F9:F14,F17:F23,F26:F29,F32,F35:F39,F42:F52,F55:F58,F61:F65,F69:F70)</f>
        <v>38041000</v>
      </c>
      <c r="G73" s="106">
        <f t="shared" si="46"/>
        <v>38041000</v>
      </c>
      <c r="H73" s="105">
        <f t="shared" si="46"/>
        <v>14044000</v>
      </c>
      <c r="I73" s="106">
        <f t="shared" si="46"/>
        <v>15668188</v>
      </c>
      <c r="J73" s="105">
        <f t="shared" si="46"/>
        <v>11112000</v>
      </c>
      <c r="K73" s="106">
        <f t="shared" si="46"/>
        <v>15894489</v>
      </c>
      <c r="L73" s="105">
        <f t="shared" si="46"/>
        <v>1099000</v>
      </c>
      <c r="M73" s="106">
        <f t="shared" si="46"/>
        <v>2242635</v>
      </c>
      <c r="N73" s="105">
        <f t="shared" si="46"/>
        <v>0</v>
      </c>
      <c r="O73" s="106">
        <f t="shared" si="46"/>
        <v>0</v>
      </c>
      <c r="P73" s="105">
        <f>$H73      +$J73      +$L73      +$N73</f>
        <v>26255000</v>
      </c>
      <c r="Q73" s="106">
        <f>$I73      +$K73      +$M73      +$O73</f>
        <v>33805312</v>
      </c>
      <c r="R73" s="61">
        <f>IF(($J73      =0),0,((($L73      -$J73      )/$J73      )*100))</f>
        <v>-90.109791216702661</v>
      </c>
      <c r="S73" s="62">
        <f>IF(($K73      =0),0,((($M73      -$K73      )/$K73      )*100))</f>
        <v>-85.890486948023309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69.017638863331669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88.865466207512938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Y0tDOIytNrJTpxWEreSXBwsEF6J2YjardqtECY6SGJMdbUkhLvWIQYgQ165lz/mH/fZLklewh6q0m2jqRAovKQ==" saltValue="BMBenYAjE33mMu8L9ytK/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W126"/>
  <sheetViews>
    <sheetView showGridLines="0" workbookViewId="0">
      <selection activeCell="B8" sqref="B8"/>
    </sheetView>
  </sheetViews>
  <sheetFormatPr defaultRowHeight="12.75" x14ac:dyDescent="0.2"/>
  <cols>
    <col min="1" max="1" width="52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1"/>
      <c r="W1" s="31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2"/>
      <c r="W2" s="32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2"/>
      <c r="W3" s="32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2"/>
      <c r="W4" s="32"/>
    </row>
    <row r="5" spans="1:23" ht="15" customHeight="1" x14ac:dyDescent="0.25">
      <c r="A5" s="132" t="s">
        <v>118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3"/>
      <c r="W5" s="33"/>
    </row>
    <row r="6" spans="1:23" ht="12.75" customHeight="1" x14ac:dyDescent="0.2">
      <c r="A6" s="34" t="s">
        <v>90</v>
      </c>
      <c r="B6" s="34" t="s">
        <v>90</v>
      </c>
      <c r="C6" s="34" t="s">
        <v>1</v>
      </c>
      <c r="D6" s="34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179</v>
      </c>
      <c r="C7" s="37" t="s">
        <v>15</v>
      </c>
      <c r="D7" s="37" t="s">
        <v>16</v>
      </c>
      <c r="E7" s="37" t="s">
        <v>17</v>
      </c>
      <c r="F7" s="38" t="s">
        <v>18</v>
      </c>
      <c r="G7" s="39" t="s">
        <v>19</v>
      </c>
      <c r="H7" s="38" t="s">
        <v>20</v>
      </c>
      <c r="I7" s="39" t="s">
        <v>21</v>
      </c>
      <c r="J7" s="38" t="s">
        <v>22</v>
      </c>
      <c r="K7" s="39" t="s">
        <v>23</v>
      </c>
      <c r="L7" s="38" t="s">
        <v>24</v>
      </c>
      <c r="M7" s="39" t="s">
        <v>25</v>
      </c>
      <c r="N7" s="38" t="s">
        <v>26</v>
      </c>
      <c r="O7" s="39" t="s">
        <v>27</v>
      </c>
      <c r="P7" s="38" t="s">
        <v>28</v>
      </c>
      <c r="Q7" s="39" t="s">
        <v>29</v>
      </c>
      <c r="R7" s="38" t="s">
        <v>28</v>
      </c>
      <c r="S7" s="39" t="s">
        <v>29</v>
      </c>
      <c r="T7" s="38" t="s">
        <v>30</v>
      </c>
      <c r="U7" s="39" t="s">
        <v>31</v>
      </c>
      <c r="V7" s="38" t="s">
        <v>17</v>
      </c>
      <c r="W7" s="39" t="s">
        <v>32</v>
      </c>
    </row>
    <row r="8" spans="1:23" ht="12.95" customHeight="1" x14ac:dyDescent="0.2">
      <c r="A8" s="40" t="s">
        <v>33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34</v>
      </c>
      <c r="B9" s="92"/>
      <c r="C9" s="92"/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IF(($J9       =0),0,((($L9       -$J9       )/$J9       )*100))</f>
        <v>0</v>
      </c>
      <c r="S9" s="49">
        <f>IF(($K9       =0),0,((($M9       -$K9       )/$K9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 t="s">
        <v>35</v>
      </c>
    </row>
    <row r="10" spans="1:23" ht="12.95" customHeight="1" x14ac:dyDescent="0.2">
      <c r="A10" s="47" t="s">
        <v>36</v>
      </c>
      <c r="B10" s="92">
        <v>1720000</v>
      </c>
      <c r="C10" s="92"/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221000</v>
      </c>
      <c r="I10" s="94">
        <v>220611</v>
      </c>
      <c r="J10" s="93">
        <v>416000</v>
      </c>
      <c r="K10" s="94">
        <v>416269</v>
      </c>
      <c r="L10" s="93">
        <v>139000</v>
      </c>
      <c r="M10" s="94">
        <v>139925</v>
      </c>
      <c r="N10" s="93"/>
      <c r="O10" s="94"/>
      <c r="P10" s="93">
        <f t="shared" ref="P10:P15" si="1">$H10      +$J10      +$L10      +$N10</f>
        <v>776000</v>
      </c>
      <c r="Q10" s="94">
        <f t="shared" ref="Q10:Q15" si="2">$I10      +$K10      +$M10      +$O10</f>
        <v>776805</v>
      </c>
      <c r="R10" s="48">
        <f t="shared" ref="R10:R15" si="3">IF(($J10      =0),0,((($L10      -$J10      )/$J10      )*100))</f>
        <v>-66.586538461538453</v>
      </c>
      <c r="S10" s="49">
        <f t="shared" ref="S10:S15" si="4">IF(($K10      =0),0,((($M10      -$K10      )/$K10      )*100))</f>
        <v>-66.385918720827149</v>
      </c>
      <c r="T10" s="48">
        <f t="shared" ref="T10:T14" si="5">IF(($E10      =0),0,(($P10      /$E10      )*100))</f>
        <v>45.116279069767437</v>
      </c>
      <c r="U10" s="50">
        <f t="shared" ref="U10:U14" si="6">IF(($E10      =0),0,(($Q10      /$E10      )*100))</f>
        <v>45.16308139534884</v>
      </c>
      <c r="V10" s="93">
        <v>0</v>
      </c>
      <c r="W10" s="94" t="s">
        <v>35</v>
      </c>
    </row>
    <row r="11" spans="1:23" ht="12.95" customHeight="1" x14ac:dyDescent="0.2">
      <c r="A11" s="47" t="s">
        <v>37</v>
      </c>
      <c r="B11" s="92"/>
      <c r="C11" s="92"/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 t="s">
        <v>35</v>
      </c>
    </row>
    <row r="12" spans="1:23" ht="12.95" customHeight="1" x14ac:dyDescent="0.2">
      <c r="A12" s="47" t="s">
        <v>38</v>
      </c>
      <c r="B12" s="92"/>
      <c r="C12" s="92"/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 t="s">
        <v>35</v>
      </c>
    </row>
    <row r="13" spans="1:23" ht="12.95" customHeight="1" x14ac:dyDescent="0.2">
      <c r="A13" s="47" t="s">
        <v>39</v>
      </c>
      <c r="B13" s="92"/>
      <c r="C13" s="92"/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 t="s">
        <v>35</v>
      </c>
    </row>
    <row r="14" spans="1:23" ht="12.95" customHeight="1" x14ac:dyDescent="0.2">
      <c r="A14" s="47" t="s">
        <v>40</v>
      </c>
      <c r="B14" s="92"/>
      <c r="C14" s="92"/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 t="s">
        <v>35</v>
      </c>
    </row>
    <row r="15" spans="1:23" ht="12.95" customHeight="1" x14ac:dyDescent="0.2">
      <c r="A15" s="51" t="s">
        <v>41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221000</v>
      </c>
      <c r="I15" s="97">
        <f t="shared" si="7"/>
        <v>220611</v>
      </c>
      <c r="J15" s="96">
        <f t="shared" si="7"/>
        <v>416000</v>
      </c>
      <c r="K15" s="97">
        <f t="shared" si="7"/>
        <v>416269</v>
      </c>
      <c r="L15" s="96">
        <f t="shared" si="7"/>
        <v>139000</v>
      </c>
      <c r="M15" s="97">
        <f t="shared" si="7"/>
        <v>139925</v>
      </c>
      <c r="N15" s="96">
        <f t="shared" si="7"/>
        <v>0</v>
      </c>
      <c r="O15" s="97">
        <f t="shared" si="7"/>
        <v>0</v>
      </c>
      <c r="P15" s="96">
        <f t="shared" si="1"/>
        <v>776000</v>
      </c>
      <c r="Q15" s="97">
        <f t="shared" si="2"/>
        <v>776805</v>
      </c>
      <c r="R15" s="52">
        <f t="shared" si="3"/>
        <v>-66.586538461538453</v>
      </c>
      <c r="S15" s="53">
        <f t="shared" si="4"/>
        <v>-66.385918720827149</v>
      </c>
      <c r="T15" s="52">
        <f>IF((SUM($E9:$E13))=0,0,(P15/(SUM($E9:$E13))*100))</f>
        <v>45.116279069767437</v>
      </c>
      <c r="U15" s="54">
        <f>IF((SUM($E9:$E13))=0,0,(Q15/(SUM($E9:$E13))*100))</f>
        <v>45.16308139534884</v>
      </c>
      <c r="V15" s="96">
        <f>SUM(V9:V14)</f>
        <v>0</v>
      </c>
      <c r="W15" s="97" t="s">
        <v>35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/>
      <c r="C17" s="92"/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IF(($J17      =0),0,((($L17      -$J17      )/$J17      )*100))</f>
        <v>0</v>
      </c>
      <c r="S17" s="49">
        <f t="shared" ref="S17:S24" si="12">IF(($K17      =0),0,((($M17      -$K17      )/$K17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 t="s">
        <v>35</v>
      </c>
    </row>
    <row r="18" spans="1:23" ht="12.95" customHeight="1" x14ac:dyDescent="0.2">
      <c r="A18" s="47" t="s">
        <v>44</v>
      </c>
      <c r="B18" s="92"/>
      <c r="C18" s="92"/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 t="s">
        <v>35</v>
      </c>
    </row>
    <row r="19" spans="1:23" ht="12.95" customHeight="1" x14ac:dyDescent="0.2">
      <c r="A19" s="47" t="s">
        <v>45</v>
      </c>
      <c r="B19" s="92"/>
      <c r="C19" s="92"/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 t="s">
        <v>35</v>
      </c>
    </row>
    <row r="20" spans="1:23" ht="12.95" customHeight="1" x14ac:dyDescent="0.2">
      <c r="A20" s="47" t="s">
        <v>46</v>
      </c>
      <c r="B20" s="92"/>
      <c r="C20" s="92"/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35</v>
      </c>
    </row>
    <row r="21" spans="1:23" ht="12.95" customHeight="1" x14ac:dyDescent="0.2">
      <c r="A21" s="47" t="s">
        <v>47</v>
      </c>
      <c r="B21" s="92"/>
      <c r="C21" s="92">
        <v>7418000</v>
      </c>
      <c r="D21" s="92"/>
      <c r="E21" s="92">
        <f t="shared" si="8"/>
        <v>7418000</v>
      </c>
      <c r="F21" s="93">
        <v>7418000</v>
      </c>
      <c r="G21" s="94">
        <v>7418000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 t="s">
        <v>35</v>
      </c>
    </row>
    <row r="22" spans="1:23" ht="12.95" customHeight="1" x14ac:dyDescent="0.2">
      <c r="A22" s="47" t="s">
        <v>48</v>
      </c>
      <c r="B22" s="92"/>
      <c r="C22" s="92"/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35</v>
      </c>
    </row>
    <row r="23" spans="1:23" ht="12.95" customHeight="1" x14ac:dyDescent="0.2">
      <c r="A23" s="47" t="s">
        <v>49</v>
      </c>
      <c r="B23" s="92"/>
      <c r="C23" s="92"/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35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7418000</v>
      </c>
      <c r="D24" s="95"/>
      <c r="E24" s="95">
        <f t="shared" si="8"/>
        <v>7418000</v>
      </c>
      <c r="F24" s="96">
        <f t="shared" ref="F24:O24" si="15">SUM(F17:F23)</f>
        <v>7418000</v>
      </c>
      <c r="G24" s="97">
        <f t="shared" si="15"/>
        <v>7418000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 t="s">
        <v>35</v>
      </c>
    </row>
    <row r="25" spans="1:23" ht="12.95" customHeight="1" x14ac:dyDescent="0.2">
      <c r="A25" s="40" t="s">
        <v>50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51</v>
      </c>
      <c r="B26" s="92"/>
      <c r="C26" s="92"/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IF(($J26      =0),0,((($L26      -$J26      )/$J26      )*100))</f>
        <v>0</v>
      </c>
      <c r="S26" s="49">
        <f>IF(($K26      =0),0,((($M26      -$K26      )/$K26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35</v>
      </c>
    </row>
    <row r="27" spans="1:23" ht="12.95" customHeight="1" x14ac:dyDescent="0.2">
      <c r="A27" s="47" t="s">
        <v>52</v>
      </c>
      <c r="B27" s="92"/>
      <c r="C27" s="92"/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IF(($J27      =0),0,((($L27      -$J27      )/$J27      )*100))</f>
        <v>0</v>
      </c>
      <c r="S27" s="49">
        <f>IF(($K27      =0),0,((($M27      -$K27      )/$K27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35</v>
      </c>
    </row>
    <row r="28" spans="1:23" ht="12.95" customHeight="1" x14ac:dyDescent="0.2">
      <c r="A28" s="47" t="s">
        <v>53</v>
      </c>
      <c r="B28" s="92"/>
      <c r="C28" s="92"/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IF(($J28      =0),0,((($L28      -$J28      )/$J28      )*100))</f>
        <v>0</v>
      </c>
      <c r="S28" s="49">
        <f>IF(($K28      =0),0,((($M28      -$K28      )/$K28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 t="s">
        <v>35</v>
      </c>
    </row>
    <row r="29" spans="1:23" ht="12.95" customHeight="1" x14ac:dyDescent="0.2">
      <c r="A29" s="47" t="s">
        <v>54</v>
      </c>
      <c r="B29" s="92"/>
      <c r="C29" s="92"/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IF(($J29      =0),0,((($L29      -$J29      )/$J29      )*100))</f>
        <v>0</v>
      </c>
      <c r="S29" s="49">
        <f>IF(($K29      =0),0,((($M29      -$K29      )/$K29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 t="s">
        <v>35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IF(($J30      =0),0,((($L30      -$J30      )/$J30      )*100))</f>
        <v>0</v>
      </c>
      <c r="S30" s="53">
        <f>IF(($K30      =0),0,((($M30      -$K30      )/$K30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 t="s">
        <v>35</v>
      </c>
    </row>
    <row r="31" spans="1:23" ht="12.95" customHeight="1" x14ac:dyDescent="0.2">
      <c r="A31" s="40" t="s">
        <v>55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56</v>
      </c>
      <c r="B32" s="92">
        <v>2329000</v>
      </c>
      <c r="C32" s="92">
        <v>-130000</v>
      </c>
      <c r="D32" s="92"/>
      <c r="E32" s="92">
        <f>$B32      +$C32      +$D32</f>
        <v>2199000</v>
      </c>
      <c r="F32" s="93">
        <v>2199000</v>
      </c>
      <c r="G32" s="94">
        <v>2199000</v>
      </c>
      <c r="H32" s="93">
        <v>601000</v>
      </c>
      <c r="I32" s="94">
        <v>600384</v>
      </c>
      <c r="J32" s="93">
        <v>821000</v>
      </c>
      <c r="K32" s="94">
        <v>814384</v>
      </c>
      <c r="L32" s="93">
        <v>777000</v>
      </c>
      <c r="M32" s="94">
        <v>1014602</v>
      </c>
      <c r="N32" s="93"/>
      <c r="O32" s="94"/>
      <c r="P32" s="93">
        <f>$H32      +$J32      +$L32      +$N32</f>
        <v>2199000</v>
      </c>
      <c r="Q32" s="94">
        <f>$I32      +$K32      +$M32      +$O32</f>
        <v>2429370</v>
      </c>
      <c r="R32" s="48">
        <f>IF(($J32      =0),0,((($L32      -$J32      )/$J32      )*100))</f>
        <v>-5.3593179049939099</v>
      </c>
      <c r="S32" s="49">
        <f>IF(($K32      =0),0,((($M32      -$K32      )/$K32      )*100))</f>
        <v>24.585207960863674</v>
      </c>
      <c r="T32" s="48">
        <f>IF(($E32      =0),0,(($P32      /$E32      )*100))</f>
        <v>100</v>
      </c>
      <c r="U32" s="50">
        <f>IF(($E32      =0),0,(($Q32      /$E32      )*100))</f>
        <v>110.47612551159618</v>
      </c>
      <c r="V32" s="93">
        <v>0</v>
      </c>
      <c r="W32" s="94" t="s">
        <v>35</v>
      </c>
    </row>
    <row r="33" spans="1:23" ht="12.95" customHeight="1" x14ac:dyDescent="0.2">
      <c r="A33" s="51" t="s">
        <v>41</v>
      </c>
      <c r="B33" s="95">
        <f>B32</f>
        <v>2329000</v>
      </c>
      <c r="C33" s="95">
        <f>C32</f>
        <v>-130000</v>
      </c>
      <c r="D33" s="95"/>
      <c r="E33" s="95">
        <f>$B33      +$C33      +$D33</f>
        <v>2199000</v>
      </c>
      <c r="F33" s="96">
        <f t="shared" ref="F33:O33" si="17">F32</f>
        <v>2199000</v>
      </c>
      <c r="G33" s="97">
        <f t="shared" si="17"/>
        <v>2199000</v>
      </c>
      <c r="H33" s="96">
        <f t="shared" si="17"/>
        <v>601000</v>
      </c>
      <c r="I33" s="97">
        <f t="shared" si="17"/>
        <v>600384</v>
      </c>
      <c r="J33" s="96">
        <f t="shared" si="17"/>
        <v>821000</v>
      </c>
      <c r="K33" s="97">
        <f t="shared" si="17"/>
        <v>814384</v>
      </c>
      <c r="L33" s="96">
        <f t="shared" si="17"/>
        <v>777000</v>
      </c>
      <c r="M33" s="97">
        <f t="shared" si="17"/>
        <v>1014602</v>
      </c>
      <c r="N33" s="96">
        <f t="shared" si="17"/>
        <v>0</v>
      </c>
      <c r="O33" s="97">
        <f t="shared" si="17"/>
        <v>0</v>
      </c>
      <c r="P33" s="96">
        <f>$H33      +$J33      +$L33      +$N33</f>
        <v>2199000</v>
      </c>
      <c r="Q33" s="97">
        <f>$I33      +$K33      +$M33      +$O33</f>
        <v>2429370</v>
      </c>
      <c r="R33" s="52">
        <f>IF(($J33      =0),0,((($L33      -$J33      )/$J33      )*100))</f>
        <v>-5.3593179049939099</v>
      </c>
      <c r="S33" s="53">
        <f>IF(($K33      =0),0,((($M33      -$K33      )/$K33      )*100))</f>
        <v>24.585207960863674</v>
      </c>
      <c r="T33" s="52">
        <f>IF($E33   =0,0,($P33   /$E33   )*100)</f>
        <v>100</v>
      </c>
      <c r="U33" s="54">
        <f>IF($E33   =0,0,($Q33   /$E33   )*100)</f>
        <v>110.47612551159618</v>
      </c>
      <c r="V33" s="96">
        <f>V32</f>
        <v>0</v>
      </c>
      <c r="W33" s="97" t="s">
        <v>35</v>
      </c>
    </row>
    <row r="34" spans="1:23" ht="12.95" customHeight="1" x14ac:dyDescent="0.2">
      <c r="A34" s="40" t="s">
        <v>57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58</v>
      </c>
      <c r="B35" s="92">
        <v>21476000</v>
      </c>
      <c r="C35" s="92">
        <v>-2000000</v>
      </c>
      <c r="D35" s="92"/>
      <c r="E35" s="92">
        <f t="shared" ref="E35:E40" si="18">$B35      +$C35      +$D35</f>
        <v>19476000</v>
      </c>
      <c r="F35" s="93">
        <v>19476000</v>
      </c>
      <c r="G35" s="94">
        <v>19476000</v>
      </c>
      <c r="H35" s="93"/>
      <c r="I35" s="94"/>
      <c r="J35" s="93">
        <v>3000000</v>
      </c>
      <c r="K35" s="94">
        <v>3000000</v>
      </c>
      <c r="L35" s="93">
        <v>7286000</v>
      </c>
      <c r="M35" s="94">
        <v>4586075</v>
      </c>
      <c r="N35" s="93"/>
      <c r="O35" s="94"/>
      <c r="P35" s="93">
        <f t="shared" ref="P35:P40" si="19">$H35      +$J35      +$L35      +$N35</f>
        <v>10286000</v>
      </c>
      <c r="Q35" s="94">
        <f t="shared" ref="Q35:Q40" si="20">$I35      +$K35      +$M35      +$O35</f>
        <v>7586075</v>
      </c>
      <c r="R35" s="48">
        <f t="shared" ref="R35:R40" si="21">IF(($J35      =0),0,((($L35      -$J35      )/$J35      )*100))</f>
        <v>142.86666666666667</v>
      </c>
      <c r="S35" s="49">
        <f t="shared" ref="S35:S40" si="22">IF(($K35      =0),0,((($M35      -$K35      )/$K35      )*100))</f>
        <v>52.869166666666665</v>
      </c>
      <c r="T35" s="48">
        <f t="shared" ref="T35:T39" si="23">IF(($E35      =0),0,(($P35      /$E35      )*100))</f>
        <v>52.813719449578969</v>
      </c>
      <c r="U35" s="50">
        <f t="shared" ref="U35:U39" si="24">IF(($E35      =0),0,(($Q35      /$E35      )*100))</f>
        <v>38.950888272745942</v>
      </c>
      <c r="V35" s="93">
        <v>0</v>
      </c>
      <c r="W35" s="94" t="s">
        <v>35</v>
      </c>
    </row>
    <row r="36" spans="1:23" ht="12.95" customHeight="1" x14ac:dyDescent="0.2">
      <c r="A36" s="47" t="s">
        <v>59</v>
      </c>
      <c r="B36" s="92">
        <v>953000</v>
      </c>
      <c r="C36" s="92">
        <v>-953000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 t="s">
        <v>35</v>
      </c>
    </row>
    <row r="37" spans="1:23" ht="12.95" customHeight="1" x14ac:dyDescent="0.2">
      <c r="A37" s="47" t="s">
        <v>60</v>
      </c>
      <c r="B37" s="92"/>
      <c r="C37" s="92"/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35</v>
      </c>
    </row>
    <row r="38" spans="1:23" ht="12.95" customHeight="1" x14ac:dyDescent="0.2">
      <c r="A38" s="47" t="s">
        <v>61</v>
      </c>
      <c r="B38" s="92">
        <v>4000000</v>
      </c>
      <c r="C38" s="92"/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/>
      <c r="J38" s="93">
        <v>1043000</v>
      </c>
      <c r="K38" s="94">
        <v>978199</v>
      </c>
      <c r="L38" s="93">
        <v>2221000</v>
      </c>
      <c r="M38" s="94">
        <v>1914430</v>
      </c>
      <c r="N38" s="93"/>
      <c r="O38" s="94"/>
      <c r="P38" s="93">
        <f t="shared" si="19"/>
        <v>3264000</v>
      </c>
      <c r="Q38" s="94">
        <f t="shared" si="20"/>
        <v>2892629</v>
      </c>
      <c r="R38" s="48">
        <f t="shared" si="21"/>
        <v>112.94343240651965</v>
      </c>
      <c r="S38" s="49">
        <f t="shared" si="22"/>
        <v>95.709666438015176</v>
      </c>
      <c r="T38" s="48">
        <f t="shared" si="23"/>
        <v>81.599999999999994</v>
      </c>
      <c r="U38" s="50">
        <f t="shared" si="24"/>
        <v>72.315725</v>
      </c>
      <c r="V38" s="93">
        <v>0</v>
      </c>
      <c r="W38" s="94" t="s">
        <v>35</v>
      </c>
    </row>
    <row r="39" spans="1:23" ht="12.95" customHeight="1" x14ac:dyDescent="0.2">
      <c r="A39" s="47" t="s">
        <v>62</v>
      </c>
      <c r="B39" s="92"/>
      <c r="C39" s="92"/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35</v>
      </c>
    </row>
    <row r="40" spans="1:23" ht="12.95" customHeight="1" x14ac:dyDescent="0.2">
      <c r="A40" s="51" t="s">
        <v>41</v>
      </c>
      <c r="B40" s="95">
        <f>SUM(B35:B39)</f>
        <v>26429000</v>
      </c>
      <c r="C40" s="95">
        <f>SUM(C35:C39)</f>
        <v>-2953000</v>
      </c>
      <c r="D40" s="95"/>
      <c r="E40" s="95">
        <f t="shared" si="18"/>
        <v>23476000</v>
      </c>
      <c r="F40" s="96">
        <f t="shared" ref="F40:O40" si="25">SUM(F35:F39)</f>
        <v>23476000</v>
      </c>
      <c r="G40" s="97">
        <f t="shared" si="25"/>
        <v>23476000</v>
      </c>
      <c r="H40" s="96">
        <f t="shared" si="25"/>
        <v>0</v>
      </c>
      <c r="I40" s="97">
        <f t="shared" si="25"/>
        <v>0</v>
      </c>
      <c r="J40" s="96">
        <f t="shared" si="25"/>
        <v>4043000</v>
      </c>
      <c r="K40" s="97">
        <f t="shared" si="25"/>
        <v>3978199</v>
      </c>
      <c r="L40" s="96">
        <f t="shared" si="25"/>
        <v>9507000</v>
      </c>
      <c r="M40" s="97">
        <f t="shared" si="25"/>
        <v>6500505</v>
      </c>
      <c r="N40" s="96">
        <f t="shared" si="25"/>
        <v>0</v>
      </c>
      <c r="O40" s="97">
        <f t="shared" si="25"/>
        <v>0</v>
      </c>
      <c r="P40" s="96">
        <f t="shared" si="19"/>
        <v>13550000</v>
      </c>
      <c r="Q40" s="97">
        <f t="shared" si="20"/>
        <v>10478704</v>
      </c>
      <c r="R40" s="52">
        <f t="shared" si="21"/>
        <v>135.14716794459559</v>
      </c>
      <c r="S40" s="53">
        <f t="shared" si="22"/>
        <v>63.40321336363516</v>
      </c>
      <c r="T40" s="52">
        <f>IF((+$E35+$E38) =0,0,(P40   /(+$E35+$E38) )*100)</f>
        <v>57.71852104276708</v>
      </c>
      <c r="U40" s="54">
        <f>IF((+$E35+$E38) =0,0,(Q40   /(+$E35+$E38) )*100)</f>
        <v>44.635815300732659</v>
      </c>
      <c r="V40" s="96">
        <f>SUM(V35:V39)</f>
        <v>0</v>
      </c>
      <c r="W40" s="97" t="s">
        <v>35</v>
      </c>
    </row>
    <row r="41" spans="1:23" ht="12.95" customHeight="1" x14ac:dyDescent="0.2">
      <c r="A41" s="40" t="s">
        <v>63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64</v>
      </c>
      <c r="B42" s="92"/>
      <c r="C42" s="92"/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IF(($J42      =0),0,((($L42      -$J42      )/$J42      )*100))</f>
        <v>0</v>
      </c>
      <c r="S42" s="49">
        <f t="shared" ref="S42:S53" si="30">IF(($K42      =0),0,((($M42      -$K42      )/$K42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35</v>
      </c>
    </row>
    <row r="43" spans="1:23" ht="12.95" customHeight="1" x14ac:dyDescent="0.2">
      <c r="A43" s="47" t="s">
        <v>65</v>
      </c>
      <c r="B43" s="92"/>
      <c r="C43" s="92"/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 t="s">
        <v>35</v>
      </c>
    </row>
    <row r="44" spans="1:23" ht="12.95" customHeight="1" x14ac:dyDescent="0.2">
      <c r="A44" s="47" t="s">
        <v>66</v>
      </c>
      <c r="B44" s="92"/>
      <c r="C44" s="92"/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 t="s">
        <v>35</v>
      </c>
    </row>
    <row r="45" spans="1:23" ht="12.95" customHeight="1" x14ac:dyDescent="0.2">
      <c r="A45" s="47" t="s">
        <v>67</v>
      </c>
      <c r="B45" s="92"/>
      <c r="C45" s="92"/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35</v>
      </c>
    </row>
    <row r="46" spans="1:23" ht="12.95" customHeight="1" x14ac:dyDescent="0.2">
      <c r="A46" s="47" t="s">
        <v>68</v>
      </c>
      <c r="B46" s="92"/>
      <c r="C46" s="92"/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35</v>
      </c>
    </row>
    <row r="47" spans="1:23" ht="12.95" hidden="1" customHeight="1" x14ac:dyDescent="0.2">
      <c r="A47" s="47" t="s">
        <v>69</v>
      </c>
      <c r="B47" s="92"/>
      <c r="C47" s="92"/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35</v>
      </c>
    </row>
    <row r="48" spans="1:23" ht="12.95" customHeight="1" x14ac:dyDescent="0.2">
      <c r="A48" s="47" t="s">
        <v>70</v>
      </c>
      <c r="B48" s="92"/>
      <c r="C48" s="92"/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35</v>
      </c>
    </row>
    <row r="49" spans="1:23" ht="12.95" customHeight="1" x14ac:dyDescent="0.2">
      <c r="A49" s="47" t="s">
        <v>71</v>
      </c>
      <c r="B49" s="92"/>
      <c r="C49" s="92"/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35</v>
      </c>
    </row>
    <row r="50" spans="1:23" ht="12.95" customHeight="1" x14ac:dyDescent="0.2">
      <c r="A50" s="47" t="s">
        <v>72</v>
      </c>
      <c r="B50" s="92"/>
      <c r="C50" s="92"/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35</v>
      </c>
    </row>
    <row r="51" spans="1:23" ht="12.95" customHeight="1" x14ac:dyDescent="0.2">
      <c r="A51" s="47" t="s">
        <v>73</v>
      </c>
      <c r="B51" s="92"/>
      <c r="C51" s="92"/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 t="s">
        <v>35</v>
      </c>
    </row>
    <row r="52" spans="1:23" ht="12.95" customHeight="1" x14ac:dyDescent="0.2">
      <c r="A52" s="47" t="s">
        <v>74</v>
      </c>
      <c r="B52" s="92"/>
      <c r="C52" s="92"/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 t="s">
        <v>35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 t="s">
        <v>35</v>
      </c>
    </row>
    <row r="54" spans="1:23" ht="12.95" customHeight="1" x14ac:dyDescent="0.2">
      <c r="A54" s="40" t="s">
        <v>75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76</v>
      </c>
      <c r="B55" s="92"/>
      <c r="C55" s="92"/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IF(($J55      =0),0,((($L55      -$J55      )/$J55      )*100))</f>
        <v>0</v>
      </c>
      <c r="S55" s="49">
        <f>IF(($K55      =0),0,((($M55      -$K55      )/$K55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35</v>
      </c>
    </row>
    <row r="56" spans="1:23" ht="12.95" customHeight="1" x14ac:dyDescent="0.2">
      <c r="A56" s="55" t="s">
        <v>77</v>
      </c>
      <c r="B56" s="92"/>
      <c r="C56" s="92"/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IF(($J56      =0),0,((($L56      -$J56      )/$J56      )*100))</f>
        <v>0</v>
      </c>
      <c r="S56" s="49">
        <f>IF(($K56      =0),0,((($M56      -$K56      )/$K56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35</v>
      </c>
    </row>
    <row r="57" spans="1:23" ht="12.95" hidden="1" customHeight="1" x14ac:dyDescent="0.2">
      <c r="A57" s="55" t="s">
        <v>78</v>
      </c>
      <c r="B57" s="92"/>
      <c r="C57" s="92"/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IF(($J57      =0),0,((($L57      -$J57      )/$J57      )*100))</f>
        <v>0</v>
      </c>
      <c r="S57" s="49">
        <f>IF(($K57      =0),0,((($M57      -$K57      )/$K57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35</v>
      </c>
    </row>
    <row r="58" spans="1:23" ht="12.95" hidden="1" customHeight="1" x14ac:dyDescent="0.2">
      <c r="A58" s="47" t="s">
        <v>79</v>
      </c>
      <c r="B58" s="92"/>
      <c r="C58" s="92"/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IF(($J58      =0),0,((($L58      -$J58      )/$J58      )*100))</f>
        <v>0</v>
      </c>
      <c r="S58" s="49">
        <f>IF(($K58      =0),0,((($M58      -$K58      )/$K58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35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IF(($J59      =0),0,((($L59      -$J59      )/$J59      )*100))</f>
        <v>0</v>
      </c>
      <c r="S59" s="58">
        <f>IF(($K59      =0),0,((($M59      -$K59      )/$K59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35</v>
      </c>
    </row>
    <row r="60" spans="1:23" ht="12.95" customHeight="1" x14ac:dyDescent="0.2">
      <c r="A60" s="40" t="s">
        <v>80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81</v>
      </c>
      <c r="B61" s="92"/>
      <c r="C61" s="92"/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IF(($J61      =0),0,((($L61      -$J61      )/$J61      )*100))</f>
        <v>0</v>
      </c>
      <c r="S61" s="49">
        <f t="shared" ref="S61:S67" si="39">IF(($K61      =0),0,((($M61      -$K61      )/$K61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35</v>
      </c>
    </row>
    <row r="62" spans="1:23" ht="12.95" customHeight="1" x14ac:dyDescent="0.2">
      <c r="A62" s="47" t="s">
        <v>82</v>
      </c>
      <c r="B62" s="92"/>
      <c r="C62" s="92"/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35</v>
      </c>
    </row>
    <row r="63" spans="1:23" ht="12.95" customHeight="1" x14ac:dyDescent="0.2">
      <c r="A63" s="47" t="s">
        <v>83</v>
      </c>
      <c r="B63" s="92"/>
      <c r="C63" s="92"/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35</v>
      </c>
    </row>
    <row r="64" spans="1:23" ht="12.95" customHeight="1" x14ac:dyDescent="0.2">
      <c r="A64" s="47" t="s">
        <v>84</v>
      </c>
      <c r="B64" s="92"/>
      <c r="C64" s="92"/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 t="s">
        <v>35</v>
      </c>
    </row>
    <row r="65" spans="1:23" ht="12.95" customHeight="1" x14ac:dyDescent="0.2">
      <c r="A65" s="47" t="s">
        <v>85</v>
      </c>
      <c r="B65" s="92"/>
      <c r="C65" s="92"/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 t="s">
        <v>35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 t="s">
        <v>35</v>
      </c>
    </row>
    <row r="67" spans="1:23" ht="12.95" customHeight="1" x14ac:dyDescent="0.2">
      <c r="A67" s="60" t="s">
        <v>86</v>
      </c>
      <c r="B67" s="104">
        <f>SUM(B9:B14,B17:B23,B26:B29,B32,B35:B39,B42:B52,B55:B58,B61:B65)</f>
        <v>30478000</v>
      </c>
      <c r="C67" s="104">
        <f>SUM(C9:C14,C17:C23,C26:C29,C32,C35:C39,C42:C52,C55:C58,C61:C65)</f>
        <v>4335000</v>
      </c>
      <c r="D67" s="104"/>
      <c r="E67" s="104">
        <f t="shared" si="35"/>
        <v>34813000</v>
      </c>
      <c r="F67" s="105">
        <f t="shared" ref="F67:O67" si="43">SUM(F9:F14,F17:F23,F26:F29,F32,F35:F39,F42:F52,F55:F58,F61:F65)</f>
        <v>34813000</v>
      </c>
      <c r="G67" s="106">
        <f t="shared" si="43"/>
        <v>34813000</v>
      </c>
      <c r="H67" s="105">
        <f t="shared" si="43"/>
        <v>822000</v>
      </c>
      <c r="I67" s="106">
        <f t="shared" si="43"/>
        <v>820995</v>
      </c>
      <c r="J67" s="105">
        <f t="shared" si="43"/>
        <v>5280000</v>
      </c>
      <c r="K67" s="106">
        <f t="shared" si="43"/>
        <v>5208852</v>
      </c>
      <c r="L67" s="105">
        <f t="shared" si="43"/>
        <v>10423000</v>
      </c>
      <c r="M67" s="106">
        <f t="shared" si="43"/>
        <v>7655032</v>
      </c>
      <c r="N67" s="105">
        <f t="shared" si="43"/>
        <v>0</v>
      </c>
      <c r="O67" s="106">
        <f t="shared" si="43"/>
        <v>0</v>
      </c>
      <c r="P67" s="105">
        <f t="shared" si="36"/>
        <v>16525000</v>
      </c>
      <c r="Q67" s="106">
        <f t="shared" si="37"/>
        <v>13684879</v>
      </c>
      <c r="R67" s="61">
        <f t="shared" si="38"/>
        <v>97.405303030303031</v>
      </c>
      <c r="S67" s="62">
        <f t="shared" si="39"/>
        <v>46.961979338249584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47.467899922442761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39.309680291844998</v>
      </c>
      <c r="V67" s="105">
        <f>SUM(V9:V14,V17:V23,V26:V29,V32,V35:V39,V42:V52,V55:V58,V61:V65)</f>
        <v>0</v>
      </c>
      <c r="W67" s="106" t="s">
        <v>35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87</v>
      </c>
      <c r="B69" s="92">
        <v>26810000</v>
      </c>
      <c r="C69" s="92">
        <v>-1793000</v>
      </c>
      <c r="D69" s="92"/>
      <c r="E69" s="92">
        <f>$B69      +$C69      +$D69</f>
        <v>25017000</v>
      </c>
      <c r="F69" s="93">
        <v>25017000</v>
      </c>
      <c r="G69" s="94">
        <v>25017000</v>
      </c>
      <c r="H69" s="93">
        <v>7719000</v>
      </c>
      <c r="I69" s="94">
        <v>7865713</v>
      </c>
      <c r="J69" s="93">
        <v>105000</v>
      </c>
      <c r="K69" s="94">
        <v>3013533</v>
      </c>
      <c r="L69" s="93">
        <v>8073000</v>
      </c>
      <c r="M69" s="94">
        <v>7759568</v>
      </c>
      <c r="N69" s="93"/>
      <c r="O69" s="94"/>
      <c r="P69" s="93">
        <f>$H69      +$J69      +$L69      +$N69</f>
        <v>15897000</v>
      </c>
      <c r="Q69" s="94">
        <f>$I69      +$K69      +$M69      +$O69</f>
        <v>18638814</v>
      </c>
      <c r="R69" s="48">
        <f>IF(($J69      =0),0,((($L69      -$J69      )/$J69      )*100))</f>
        <v>7588.5714285714284</v>
      </c>
      <c r="S69" s="49">
        <f>IF(($K69      =0),0,((($M69      -$K69      )/$K69      )*100))</f>
        <v>157.4907260016731</v>
      </c>
      <c r="T69" s="48">
        <f>IF(($E69      =0),0,(($P69      /$E69      )*100))</f>
        <v>63.544789543110682</v>
      </c>
      <c r="U69" s="50">
        <f>IF(($E69      =0),0,(($Q69      /$E69      )*100))</f>
        <v>74.504592876843745</v>
      </c>
      <c r="V69" s="93">
        <v>0</v>
      </c>
      <c r="W69" s="94" t="s">
        <v>35</v>
      </c>
    </row>
    <row r="70" spans="1:23" s="64" customFormat="1" ht="12.95" customHeight="1" x14ac:dyDescent="0.2">
      <c r="A70" s="63" t="s">
        <v>88</v>
      </c>
      <c r="B70" s="92"/>
      <c r="C70" s="92"/>
      <c r="D70" s="92"/>
      <c r="E70" s="92">
        <f>$B70      +$C70      +$D70</f>
        <v>0</v>
      </c>
      <c r="F70" s="93">
        <v>0</v>
      </c>
      <c r="G70" s="94">
        <v>0</v>
      </c>
      <c r="H70" s="93"/>
      <c r="I70" s="94"/>
      <c r="J70" s="93"/>
      <c r="K70" s="94"/>
      <c r="L70" s="93"/>
      <c r="M70" s="94"/>
      <c r="N70" s="93"/>
      <c r="O70" s="94"/>
      <c r="P70" s="93">
        <f>$H70      +$J70      +$L70      +$N70</f>
        <v>0</v>
      </c>
      <c r="Q70" s="94">
        <f>$I70      +$K70      +$M70      +$O70</f>
        <v>0</v>
      </c>
      <c r="R70" s="48">
        <f>IF(($J70      =0),0,((($L70      -$J70      )/$J70      )*100))</f>
        <v>0</v>
      </c>
      <c r="S70" s="49">
        <f>IF(($K70      =0),0,((($M70      -$K70      )/$K70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3" t="s">
        <v>35</v>
      </c>
      <c r="W70" s="94" t="s">
        <v>35</v>
      </c>
    </row>
    <row r="71" spans="1:23" ht="12.95" customHeight="1" x14ac:dyDescent="0.2">
      <c r="A71" s="56" t="s">
        <v>41</v>
      </c>
      <c r="B71" s="101">
        <f>SUM(B69:B70)</f>
        <v>26810000</v>
      </c>
      <c r="C71" s="101">
        <f>SUM(C69:C70)</f>
        <v>-1793000</v>
      </c>
      <c r="D71" s="101"/>
      <c r="E71" s="101">
        <f>$B71      +$C71      +$D71</f>
        <v>25017000</v>
      </c>
      <c r="F71" s="102">
        <f t="shared" ref="F71:O71" si="44">SUM(F69:F70)</f>
        <v>25017000</v>
      </c>
      <c r="G71" s="103">
        <f t="shared" si="44"/>
        <v>25017000</v>
      </c>
      <c r="H71" s="102">
        <f t="shared" si="44"/>
        <v>7719000</v>
      </c>
      <c r="I71" s="103">
        <f t="shared" si="44"/>
        <v>7865713</v>
      </c>
      <c r="J71" s="102">
        <f t="shared" si="44"/>
        <v>105000</v>
      </c>
      <c r="K71" s="103">
        <f t="shared" si="44"/>
        <v>3013533</v>
      </c>
      <c r="L71" s="102">
        <f t="shared" si="44"/>
        <v>8073000</v>
      </c>
      <c r="M71" s="103">
        <f t="shared" si="44"/>
        <v>7759568</v>
      </c>
      <c r="N71" s="102">
        <f t="shared" si="44"/>
        <v>0</v>
      </c>
      <c r="O71" s="103">
        <f t="shared" si="44"/>
        <v>0</v>
      </c>
      <c r="P71" s="102">
        <f>$H71      +$J71      +$L71      +$N71</f>
        <v>15897000</v>
      </c>
      <c r="Q71" s="103">
        <f>$I71      +$K71      +$M71      +$O71</f>
        <v>18638814</v>
      </c>
      <c r="R71" s="57">
        <f>IF(($J71      =0),0,((($L71      -$J71      )/$J71      )*100))</f>
        <v>7588.5714285714284</v>
      </c>
      <c r="S71" s="58">
        <f>IF(($K71      =0),0,((($M71      -$K71      )/$K71      )*100))</f>
        <v>157.4907260016731</v>
      </c>
      <c r="T71" s="57">
        <f>IF(($E69      =0),0,(($P69      /$E69      )*100))</f>
        <v>63.544789543110682</v>
      </c>
      <c r="U71" s="59">
        <f>IF($E69   =0,0,($Q69   /$E69 )*100)</f>
        <v>74.504592876843745</v>
      </c>
      <c r="V71" s="102">
        <f>SUM(V69:V70)</f>
        <v>0</v>
      </c>
      <c r="W71" s="103" t="s">
        <v>35</v>
      </c>
    </row>
    <row r="72" spans="1:23" ht="12.95" customHeight="1" x14ac:dyDescent="0.2">
      <c r="A72" s="60" t="s">
        <v>86</v>
      </c>
      <c r="B72" s="104">
        <f>SUM(B69:B70)</f>
        <v>26810000</v>
      </c>
      <c r="C72" s="104">
        <f>SUM(C69:C70)</f>
        <v>-1793000</v>
      </c>
      <c r="D72" s="104"/>
      <c r="E72" s="104">
        <f>$B72      +$C72      +$D72</f>
        <v>25017000</v>
      </c>
      <c r="F72" s="105">
        <f t="shared" ref="F72:O72" si="45">SUM(F69:F70)</f>
        <v>25017000</v>
      </c>
      <c r="G72" s="106">
        <f t="shared" si="45"/>
        <v>25017000</v>
      </c>
      <c r="H72" s="105">
        <f t="shared" si="45"/>
        <v>7719000</v>
      </c>
      <c r="I72" s="106">
        <f t="shared" si="45"/>
        <v>7865713</v>
      </c>
      <c r="J72" s="105">
        <f t="shared" si="45"/>
        <v>105000</v>
      </c>
      <c r="K72" s="106">
        <f t="shared" si="45"/>
        <v>3013533</v>
      </c>
      <c r="L72" s="105">
        <f t="shared" si="45"/>
        <v>8073000</v>
      </c>
      <c r="M72" s="106">
        <f t="shared" si="45"/>
        <v>7759568</v>
      </c>
      <c r="N72" s="105">
        <f t="shared" si="45"/>
        <v>0</v>
      </c>
      <c r="O72" s="106">
        <f t="shared" si="45"/>
        <v>0</v>
      </c>
      <c r="P72" s="105">
        <f>$H72      +$J72      +$L72      +$N72</f>
        <v>15897000</v>
      </c>
      <c r="Q72" s="106">
        <f>$I72      +$K72      +$M72      +$O72</f>
        <v>18638814</v>
      </c>
      <c r="R72" s="61">
        <f>IF(($J72      =0),0,((($L72      -$J72      )/$J72      )*100))</f>
        <v>7588.5714285714284</v>
      </c>
      <c r="S72" s="62">
        <f>IF(($K72      =0),0,((($M72      -$K72      )/$K72      )*100))</f>
        <v>157.4907260016731</v>
      </c>
      <c r="T72" s="61">
        <f>IF(($E69      =0),0,(($P69      /$E69      )*100))</f>
        <v>63.544789543110682</v>
      </c>
      <c r="U72" s="65">
        <f>IF($E69   =0,0,($Q69   /$E69 )*100)</f>
        <v>74.504592876843745</v>
      </c>
      <c r="V72" s="105">
        <f>SUM(V69:V70)</f>
        <v>0</v>
      </c>
      <c r="W72" s="106" t="s">
        <v>35</v>
      </c>
    </row>
    <row r="73" spans="1:23" ht="12.95" customHeight="1" thickBot="1" x14ac:dyDescent="0.25">
      <c r="A73" s="60" t="s">
        <v>89</v>
      </c>
      <c r="B73" s="104">
        <f>SUM(B9:B14,B17:B23,B26:B29,B32,B35:B39,B42:B52,B55:B58,B61:B65,B69:B70)</f>
        <v>57288000</v>
      </c>
      <c r="C73" s="104">
        <f>SUM(C9:C14,C17:C23,C26:C29,C32,C35:C39,C42:C52,C55:C58,C61:C65,C69:C70)</f>
        <v>2542000</v>
      </c>
      <c r="D73" s="104"/>
      <c r="E73" s="104">
        <f>$B73      +$C73      +$D73</f>
        <v>59830000</v>
      </c>
      <c r="F73" s="105">
        <f t="shared" ref="F73:O73" si="46">SUM(F9:F14,F17:F23,F26:F29,F32,F35:F39,F42:F52,F55:F58,F61:F65,F69:F70)</f>
        <v>59830000</v>
      </c>
      <c r="G73" s="106">
        <f t="shared" si="46"/>
        <v>59830000</v>
      </c>
      <c r="H73" s="105">
        <f t="shared" si="46"/>
        <v>8541000</v>
      </c>
      <c r="I73" s="106">
        <f t="shared" si="46"/>
        <v>8686708</v>
      </c>
      <c r="J73" s="105">
        <f t="shared" si="46"/>
        <v>5385000</v>
      </c>
      <c r="K73" s="106">
        <f t="shared" si="46"/>
        <v>8222385</v>
      </c>
      <c r="L73" s="105">
        <f t="shared" si="46"/>
        <v>18496000</v>
      </c>
      <c r="M73" s="106">
        <f t="shared" si="46"/>
        <v>15414600</v>
      </c>
      <c r="N73" s="105">
        <f t="shared" si="46"/>
        <v>0</v>
      </c>
      <c r="O73" s="106">
        <f t="shared" si="46"/>
        <v>0</v>
      </c>
      <c r="P73" s="105">
        <f>$H73      +$J73      +$L73      +$N73</f>
        <v>32422000</v>
      </c>
      <c r="Q73" s="106">
        <f>$I73      +$K73      +$M73      +$O73</f>
        <v>32323693</v>
      </c>
      <c r="R73" s="61">
        <f>IF(($J73      =0),0,((($L73      -$J73      )/$J73      )*100))</f>
        <v>243.47260909935008</v>
      </c>
      <c r="S73" s="62">
        <f>IF(($K73      =0),0,((($M73      -$K73      )/$K73      )*100))</f>
        <v>87.4711534427055</v>
      </c>
      <c r="T73" s="61">
        <f>IF((+$E9+$E10+$E11+$E12+$E13+$E17+$E18+$E20+$E21+$E22+$E26+$E27+$E28+$E29+$E32+$E35+$E38+$E43+$E45+$E47+$E48+$E51+$E55+$E56+$E57+$E58+$E61++$E63+$E64+$E65+$E69)=0,0,(P73/(+$E9+$E10+$E11+$E12+$E13+$E17+$E18+$E20+$E21+$E22+$E26+$E27+$E28+$E29+$E32+$E35+$E38+$E43+$E45+$E47+$E48+$E51+$E55+$E56+$E57+$E58+$E61+$E63+$E64+$E65+$E69)*100))</f>
        <v>54.190205582483706</v>
      </c>
      <c r="U73" s="65">
        <f>IF((+$E9+$E10+$E11+$E12+$E13+$E17+$E18+$E20+$E21+$E22+$E26+$E27+$E28+$E29+$E32+$E35+$E38+$E43+$E45+$E47+$E48+$E51+$E55+$E56+$E57+$E58+$E61+$E63+$E65+$E69)=0,0,(Q73/(+$E9+$E10+$E11+$E12+$E13+$E17+$E18+$E20+$E21+$E22+$E26+$E27+$E28+$E29+$E32+$E35+$E38+$E43+$E45+$E47+$E48+$E51+$E55+$E56+$E57+$E58+$E61+$E63+$E65+$E69)*100))</f>
        <v>54.025895035935143</v>
      </c>
      <c r="V73" s="105">
        <f>SUM(V9:V14,V17:V23,V26:V29,V32,V35:V39,V42:V52,V55:V58,V61:V65,V69:V70)</f>
        <v>0</v>
      </c>
      <c r="W73" s="106" t="s">
        <v>35</v>
      </c>
    </row>
    <row r="74" spans="1:23" ht="13.5" thickTop="1" x14ac:dyDescent="0.2">
      <c r="A74" s="66" t="s">
        <v>90</v>
      </c>
      <c r="B74" s="67"/>
      <c r="C74" s="68"/>
      <c r="D74" s="68"/>
      <c r="E74" s="69"/>
      <c r="F74" s="67"/>
      <c r="G74" s="68"/>
      <c r="H74" s="68"/>
      <c r="I74" s="69"/>
      <c r="J74" s="68"/>
      <c r="K74" s="69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67"/>
      <c r="W74" s="69"/>
    </row>
    <row r="75" spans="1:23" x14ac:dyDescent="0.2">
      <c r="A75" s="13" t="s">
        <v>1</v>
      </c>
      <c r="B75" s="70" t="s">
        <v>1</v>
      </c>
      <c r="C75" s="71" t="s">
        <v>1</v>
      </c>
      <c r="D75" s="71" t="s">
        <v>1</v>
      </c>
      <c r="E75" s="72" t="s">
        <v>1</v>
      </c>
      <c r="F75" s="73" t="s">
        <v>5</v>
      </c>
      <c r="G75" s="74"/>
      <c r="H75" s="73" t="s">
        <v>6</v>
      </c>
      <c r="I75" s="75"/>
      <c r="J75" s="73" t="s">
        <v>7</v>
      </c>
      <c r="K75" s="75"/>
      <c r="L75" s="73" t="s">
        <v>8</v>
      </c>
      <c r="M75" s="73"/>
      <c r="N75" s="76" t="s">
        <v>9</v>
      </c>
      <c r="O75" s="73"/>
      <c r="P75" s="135" t="s">
        <v>10</v>
      </c>
      <c r="Q75" s="136"/>
      <c r="R75" s="137" t="s">
        <v>11</v>
      </c>
      <c r="S75" s="136"/>
      <c r="T75" s="137" t="s">
        <v>12</v>
      </c>
      <c r="U75" s="136"/>
      <c r="V75" s="135"/>
      <c r="W75" s="136"/>
    </row>
    <row r="76" spans="1:23" ht="67.5" x14ac:dyDescent="0.2">
      <c r="A76" s="77" t="s">
        <v>91</v>
      </c>
      <c r="B76" s="78" t="s">
        <v>92</v>
      </c>
      <c r="C76" s="78" t="s">
        <v>93</v>
      </c>
      <c r="D76" s="79" t="s">
        <v>16</v>
      </c>
      <c r="E76" s="78" t="s">
        <v>17</v>
      </c>
      <c r="F76" s="78" t="s">
        <v>18</v>
      </c>
      <c r="G76" s="78" t="s">
        <v>94</v>
      </c>
      <c r="H76" s="78" t="s">
        <v>95</v>
      </c>
      <c r="I76" s="80" t="s">
        <v>21</v>
      </c>
      <c r="J76" s="78" t="s">
        <v>96</v>
      </c>
      <c r="K76" s="80" t="s">
        <v>23</v>
      </c>
      <c r="L76" s="78" t="s">
        <v>97</v>
      </c>
      <c r="M76" s="80" t="s">
        <v>25</v>
      </c>
      <c r="N76" s="78" t="s">
        <v>98</v>
      </c>
      <c r="O76" s="80" t="s">
        <v>27</v>
      </c>
      <c r="P76" s="80" t="s">
        <v>99</v>
      </c>
      <c r="Q76" s="81" t="s">
        <v>29</v>
      </c>
      <c r="R76" s="82" t="s">
        <v>99</v>
      </c>
      <c r="S76" s="83" t="s">
        <v>29</v>
      </c>
      <c r="T76" s="82" t="s">
        <v>100</v>
      </c>
      <c r="U76" s="79" t="s">
        <v>31</v>
      </c>
      <c r="V76" s="78"/>
      <c r="W76" s="80"/>
    </row>
    <row r="77" spans="1:23" hidden="1" x14ac:dyDescent="0.2">
      <c r="A77" s="1" t="str">
        <f>+A7</f>
        <v>R thousands</v>
      </c>
      <c r="B77" s="2"/>
      <c r="C77" s="2">
        <v>100</v>
      </c>
      <c r="D77" s="2"/>
      <c r="E77" s="2"/>
      <c r="F77" s="2"/>
      <c r="G77" s="2"/>
      <c r="H77" s="2"/>
      <c r="I77" s="2"/>
      <c r="J77" s="2"/>
      <c r="K77" s="2"/>
      <c r="L77" s="2"/>
      <c r="M77" s="3"/>
      <c r="N77" s="2"/>
      <c r="O77" s="3"/>
      <c r="P77" s="2"/>
      <c r="Q77" s="3"/>
      <c r="R77" s="2"/>
      <c r="S77" s="3"/>
      <c r="T77" s="2"/>
      <c r="U77" s="2"/>
      <c r="V77" s="2"/>
      <c r="W77" s="2"/>
    </row>
    <row r="78" spans="1:23" hidden="1" x14ac:dyDescent="0.2">
      <c r="A78" s="4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8"/>
      <c r="N78" s="107"/>
      <c r="O78" s="108"/>
      <c r="P78" s="107"/>
      <c r="Q78" s="108"/>
      <c r="R78" s="5"/>
      <c r="S78" s="6"/>
      <c r="T78" s="5"/>
      <c r="U78" s="5"/>
      <c r="V78" s="107"/>
      <c r="W78" s="107"/>
    </row>
    <row r="79" spans="1:23" hidden="1" x14ac:dyDescent="0.2">
      <c r="A79" s="7" t="s">
        <v>165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10"/>
      <c r="N79" s="109"/>
      <c r="O79" s="110"/>
      <c r="P79" s="109"/>
      <c r="Q79" s="110"/>
      <c r="R79" s="8"/>
      <c r="S79" s="9"/>
      <c r="T79" s="8"/>
      <c r="U79" s="8"/>
      <c r="V79" s="109"/>
      <c r="W79" s="109"/>
    </row>
    <row r="80" spans="1:23" hidden="1" x14ac:dyDescent="0.2">
      <c r="A80" s="10" t="s">
        <v>166</v>
      </c>
      <c r="B80" s="111">
        <f>SUM(B81:B84)</f>
        <v>0</v>
      </c>
      <c r="C80" s="111">
        <f t="shared" ref="C80:I80" si="47">SUM(C81:C84)</f>
        <v>0</v>
      </c>
      <c r="D80" s="111">
        <f t="shared" si="47"/>
        <v>0</v>
      </c>
      <c r="E80" s="111">
        <f t="shared" si="47"/>
        <v>0</v>
      </c>
      <c r="F80" s="111">
        <f t="shared" si="47"/>
        <v>0</v>
      </c>
      <c r="G80" s="111">
        <f t="shared" si="47"/>
        <v>0</v>
      </c>
      <c r="H80" s="111">
        <f t="shared" si="47"/>
        <v>0</v>
      </c>
      <c r="I80" s="111">
        <f t="shared" si="47"/>
        <v>0</v>
      </c>
      <c r="J80" s="111">
        <f>SUM(J81:J84)</f>
        <v>0</v>
      </c>
      <c r="K80" s="111">
        <f>SUM(K81:K84)</f>
        <v>0</v>
      </c>
      <c r="L80" s="111">
        <f>SUM(L81:L84)</f>
        <v>0</v>
      </c>
      <c r="M80" s="112">
        <f>SUM(M81:M84)</f>
        <v>0</v>
      </c>
      <c r="N80" s="111"/>
      <c r="O80" s="112"/>
      <c r="P80" s="111"/>
      <c r="Q80" s="112"/>
      <c r="R80" s="11"/>
      <c r="S80" s="12"/>
      <c r="T80" s="11"/>
      <c r="U80" s="11"/>
      <c r="V80" s="111">
        <f>SUM(V81:V84)</f>
        <v>0</v>
      </c>
      <c r="W80" s="111">
        <f>SUM(W81:W84)</f>
        <v>0</v>
      </c>
    </row>
    <row r="81" spans="1:23" hidden="1" x14ac:dyDescent="0.2">
      <c r="A81" s="13" t="s">
        <v>167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168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169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 t="s">
        <v>170</v>
      </c>
      <c r="B84" s="113"/>
      <c r="C84" s="113"/>
      <c r="D84" s="113"/>
      <c r="E84" s="113">
        <f>SUM(B84:D84)</f>
        <v>0</v>
      </c>
      <c r="F84" s="113"/>
      <c r="G84" s="113"/>
      <c r="H84" s="113"/>
      <c r="I84" s="114"/>
      <c r="J84" s="113"/>
      <c r="K84" s="114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hidden="1" x14ac:dyDescent="0.2">
      <c r="A85" s="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5"/>
      <c r="N85" s="113"/>
      <c r="O85" s="115"/>
      <c r="P85" s="113"/>
      <c r="Q85" s="115"/>
      <c r="R85" s="14"/>
      <c r="S85" s="15"/>
      <c r="T85" s="14"/>
      <c r="U85" s="14"/>
      <c r="V85" s="113"/>
      <c r="W85" s="113"/>
    </row>
    <row r="86" spans="1:23" x14ac:dyDescent="0.2">
      <c r="A86" s="84" t="s">
        <v>101</v>
      </c>
      <c r="B86" s="116" t="s">
        <v>1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7"/>
      <c r="R86" s="85"/>
      <c r="S86" s="85"/>
      <c r="T86" s="86"/>
      <c r="U86" s="87"/>
      <c r="V86" s="116"/>
      <c r="W86" s="116"/>
    </row>
    <row r="87" spans="1:23" x14ac:dyDescent="0.2">
      <c r="A87" s="88" t="s">
        <v>102</v>
      </c>
      <c r="B87" s="118"/>
      <c r="C87" s="118"/>
      <c r="D87" s="118"/>
      <c r="E87" s="118">
        <f t="shared" ref="E87:E94" si="48">$B87      +$C87      +$D87</f>
        <v>0</v>
      </c>
      <c r="F87" s="118">
        <v>0</v>
      </c>
      <c r="G87" s="118">
        <v>0</v>
      </c>
      <c r="H87" s="118"/>
      <c r="I87" s="118"/>
      <c r="J87" s="118"/>
      <c r="K87" s="118"/>
      <c r="L87" s="118"/>
      <c r="M87" s="118"/>
      <c r="N87" s="118"/>
      <c r="O87" s="118"/>
      <c r="P87" s="118">
        <f t="shared" ref="P87:P94" si="49">$H87      +$J87      +$L87      +$N87</f>
        <v>0</v>
      </c>
      <c r="Q87" s="113">
        <f t="shared" ref="Q87:Q94" si="50">$I87      +$K87      +$M87      +$O87</f>
        <v>0</v>
      </c>
      <c r="R87" s="89">
        <f t="shared" ref="R87:R94" si="51">IF(($J87      =0),0,((($L87      -$J87      )/$J87      )*100))</f>
        <v>0</v>
      </c>
      <c r="S87" s="90">
        <f t="shared" ref="S87:S94" si="52">IF(($K87      =0),0,((($M87      -$K87      )/$K87      )*100))</f>
        <v>0</v>
      </c>
      <c r="T87" s="89">
        <f t="shared" ref="T87:T94" si="53">IF(($E87      =0),0,(($P87      /$E87      )*100))</f>
        <v>0</v>
      </c>
      <c r="U87" s="90">
        <f t="shared" ref="U87:U94" si="54">IF(($E87      =0),0,(($Q87      /$E87      )*100))</f>
        <v>0</v>
      </c>
      <c r="V87" s="118"/>
      <c r="W87" s="118"/>
    </row>
    <row r="88" spans="1:23" x14ac:dyDescent="0.2">
      <c r="A88" s="91" t="s">
        <v>103</v>
      </c>
      <c r="B88" s="113"/>
      <c r="C88" s="113"/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104</v>
      </c>
      <c r="B89" s="113"/>
      <c r="C89" s="113"/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105</v>
      </c>
      <c r="B90" s="113"/>
      <c r="C90" s="113"/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106</v>
      </c>
      <c r="B91" s="113"/>
      <c r="C91" s="113"/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107</v>
      </c>
      <c r="B92" s="113"/>
      <c r="C92" s="113"/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108</v>
      </c>
      <c r="B93" s="113"/>
      <c r="C93" s="113"/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91" t="s">
        <v>109</v>
      </c>
      <c r="B94" s="113"/>
      <c r="C94" s="113"/>
      <c r="D94" s="113"/>
      <c r="E94" s="113">
        <f t="shared" si="48"/>
        <v>0</v>
      </c>
      <c r="F94" s="113">
        <v>0</v>
      </c>
      <c r="G94" s="113">
        <v>0</v>
      </c>
      <c r="H94" s="113"/>
      <c r="I94" s="113"/>
      <c r="J94" s="113"/>
      <c r="K94" s="113"/>
      <c r="L94" s="113"/>
      <c r="M94" s="113"/>
      <c r="N94" s="113"/>
      <c r="O94" s="113"/>
      <c r="P94" s="115">
        <f t="shared" si="49"/>
        <v>0</v>
      </c>
      <c r="Q94" s="115">
        <f t="shared" si="50"/>
        <v>0</v>
      </c>
      <c r="R94" s="89">
        <f t="shared" si="51"/>
        <v>0</v>
      </c>
      <c r="S94" s="90">
        <f t="shared" si="52"/>
        <v>0</v>
      </c>
      <c r="T94" s="89">
        <f t="shared" si="53"/>
        <v>0</v>
      </c>
      <c r="U94" s="90">
        <f t="shared" si="54"/>
        <v>0</v>
      </c>
      <c r="V94" s="113"/>
      <c r="W94" s="113"/>
    </row>
    <row r="95" spans="1:23" x14ac:dyDescent="0.2">
      <c r="A95" s="16" t="s">
        <v>110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20"/>
      <c r="Q95" s="120"/>
      <c r="R95" s="17"/>
      <c r="S95" s="18"/>
      <c r="T95" s="17"/>
      <c r="U95" s="18"/>
      <c r="V95" s="119"/>
      <c r="W95" s="119"/>
    </row>
    <row r="96" spans="1:23" ht="22.5" hidden="1" x14ac:dyDescent="0.2">
      <c r="A96" s="19" t="s">
        <v>171</v>
      </c>
      <c r="B96" s="121">
        <f t="shared" ref="B96:I96" si="55">SUM(B97:B111)</f>
        <v>0</v>
      </c>
      <c r="C96" s="121">
        <f t="shared" si="55"/>
        <v>0</v>
      </c>
      <c r="D96" s="121">
        <f t="shared" si="55"/>
        <v>0</v>
      </c>
      <c r="E96" s="121">
        <f t="shared" si="55"/>
        <v>0</v>
      </c>
      <c r="F96" s="121">
        <f t="shared" si="55"/>
        <v>0</v>
      </c>
      <c r="G96" s="121">
        <f t="shared" si="55"/>
        <v>0</v>
      </c>
      <c r="H96" s="121">
        <f t="shared" si="55"/>
        <v>0</v>
      </c>
      <c r="I96" s="121">
        <f t="shared" si="55"/>
        <v>0</v>
      </c>
      <c r="J96" s="121">
        <f>SUM(J97:J111)</f>
        <v>0</v>
      </c>
      <c r="K96" s="121">
        <f>SUM(K97:K111)</f>
        <v>0</v>
      </c>
      <c r="L96" s="121">
        <f>SUM(L97:L111)</f>
        <v>0</v>
      </c>
      <c r="M96" s="122">
        <f>SUM(M97:M111)</f>
        <v>0</v>
      </c>
      <c r="N96" s="121"/>
      <c r="O96" s="122"/>
      <c r="P96" s="121"/>
      <c r="Q96" s="122"/>
      <c r="R96" s="20" t="str">
        <f t="shared" ref="R96:S111" si="56">IF(L96=0," ",(N96-L96)/L96)</f>
        <v xml:space="preserve"> </v>
      </c>
      <c r="S96" s="20" t="str">
        <f t="shared" si="56"/>
        <v xml:space="preserve"> </v>
      </c>
      <c r="T96" s="20" t="str">
        <f t="shared" ref="T96:T114" si="57">IF(E96=0," ",(P96/E96))</f>
        <v xml:space="preserve"> </v>
      </c>
      <c r="U96" s="21" t="str">
        <f t="shared" ref="U96:U114" si="58">IF(E96=0," ",(Q96/E96))</f>
        <v xml:space="preserve"> </v>
      </c>
      <c r="V96" s="121">
        <f>SUM(V97:V111)</f>
        <v>0</v>
      </c>
      <c r="W96" s="121">
        <f>SUM(W97:W111)</f>
        <v>0</v>
      </c>
    </row>
    <row r="97" spans="1:23" hidden="1" x14ac:dyDescent="0.2">
      <c r="A97" s="22"/>
      <c r="B97" s="123"/>
      <c r="C97" s="123"/>
      <c r="D97" s="123"/>
      <c r="E97" s="124">
        <f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ref="E98:E111" si="59">SUM(B98:D98)</f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3"/>
      <c r="I108" s="123"/>
      <c r="J108" s="123"/>
      <c r="K108" s="123"/>
      <c r="L108" s="123"/>
      <c r="M108" s="125"/>
      <c r="N108" s="123"/>
      <c r="O108" s="125"/>
      <c r="P108" s="123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2"/>
      <c r="B111" s="123"/>
      <c r="C111" s="123"/>
      <c r="D111" s="123"/>
      <c r="E111" s="124">
        <f t="shared" si="59"/>
        <v>0</v>
      </c>
      <c r="F111" s="123"/>
      <c r="G111" s="123"/>
      <c r="H111" s="125"/>
      <c r="I111" s="123"/>
      <c r="J111" s="125"/>
      <c r="K111" s="123"/>
      <c r="L111" s="125"/>
      <c r="M111" s="125"/>
      <c r="N111" s="125"/>
      <c r="O111" s="125"/>
      <c r="P111" s="125"/>
      <c r="Q111" s="125"/>
      <c r="R111" s="23" t="str">
        <f t="shared" si="56"/>
        <v xml:space="preserve"> </v>
      </c>
      <c r="S111" s="23" t="str">
        <f t="shared" si="56"/>
        <v xml:space="preserve"> </v>
      </c>
      <c r="T111" s="23" t="str">
        <f t="shared" si="57"/>
        <v xml:space="preserve"> </v>
      </c>
      <c r="U111" s="24" t="str">
        <f t="shared" si="58"/>
        <v xml:space="preserve"> </v>
      </c>
      <c r="V111" s="123"/>
      <c r="W111" s="123"/>
    </row>
    <row r="112" spans="1:23" hidden="1" x14ac:dyDescent="0.2">
      <c r="A112" s="25"/>
      <c r="B112" s="126"/>
      <c r="C112" s="127"/>
      <c r="D112" s="127"/>
      <c r="E112" s="127"/>
      <c r="F112" s="126"/>
      <c r="G112" s="127"/>
      <c r="H112" s="126"/>
      <c r="I112" s="127"/>
      <c r="J112" s="126"/>
      <c r="K112" s="127"/>
      <c r="L112" s="126"/>
      <c r="M112" s="126"/>
      <c r="N112" s="126"/>
      <c r="O112" s="126"/>
      <c r="P112" s="126"/>
      <c r="Q112" s="126"/>
      <c r="R112" s="20" t="str">
        <f t="shared" ref="R112:S114" si="60">IF(L112=0," ",(N112-L112)/L112)</f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/>
      <c r="W112" s="127"/>
    </row>
    <row r="113" spans="1:23" hidden="1" x14ac:dyDescent="0.2">
      <c r="A113" s="25" t="s">
        <v>86</v>
      </c>
      <c r="B113" s="126" t="e">
        <f t="shared" ref="B113:Q113" si="61">B96+B86</f>
        <v>#VALUE!</v>
      </c>
      <c r="C113" s="126">
        <f t="shared" si="61"/>
        <v>0</v>
      </c>
      <c r="D113" s="126">
        <f t="shared" si="61"/>
        <v>0</v>
      </c>
      <c r="E113" s="126">
        <f t="shared" si="61"/>
        <v>0</v>
      </c>
      <c r="F113" s="126">
        <f t="shared" si="61"/>
        <v>0</v>
      </c>
      <c r="G113" s="126">
        <f t="shared" si="61"/>
        <v>0</v>
      </c>
      <c r="H113" s="126">
        <f t="shared" si="61"/>
        <v>0</v>
      </c>
      <c r="I113" s="126">
        <f t="shared" si="61"/>
        <v>0</v>
      </c>
      <c r="J113" s="126">
        <f t="shared" si="61"/>
        <v>0</v>
      </c>
      <c r="K113" s="126">
        <f t="shared" si="61"/>
        <v>0</v>
      </c>
      <c r="L113" s="126">
        <f t="shared" si="61"/>
        <v>0</v>
      </c>
      <c r="M113" s="126">
        <f t="shared" si="61"/>
        <v>0</v>
      </c>
      <c r="N113" s="126">
        <f t="shared" si="61"/>
        <v>0</v>
      </c>
      <c r="O113" s="126">
        <f t="shared" si="61"/>
        <v>0</v>
      </c>
      <c r="P113" s="126">
        <f t="shared" si="61"/>
        <v>0</v>
      </c>
      <c r="Q113" s="126">
        <f t="shared" si="61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6">
        <f>V96+V86</f>
        <v>0</v>
      </c>
      <c r="W113" s="126">
        <f>W96+W86</f>
        <v>0</v>
      </c>
    </row>
    <row r="114" spans="1:23" hidden="1" x14ac:dyDescent="0.2">
      <c r="A114" s="26" t="s">
        <v>172</v>
      </c>
      <c r="B114" s="128" t="str">
        <f>B86</f>
        <v/>
      </c>
      <c r="C114" s="128">
        <f t="shared" ref="C114:Q114" si="62">C86</f>
        <v>0</v>
      </c>
      <c r="D114" s="128">
        <f t="shared" si="62"/>
        <v>0</v>
      </c>
      <c r="E114" s="128">
        <f t="shared" si="62"/>
        <v>0</v>
      </c>
      <c r="F114" s="128">
        <f t="shared" si="62"/>
        <v>0</v>
      </c>
      <c r="G114" s="128">
        <f t="shared" si="62"/>
        <v>0</v>
      </c>
      <c r="H114" s="128">
        <f t="shared" si="62"/>
        <v>0</v>
      </c>
      <c r="I114" s="128">
        <f t="shared" si="62"/>
        <v>0</v>
      </c>
      <c r="J114" s="128">
        <f t="shared" si="62"/>
        <v>0</v>
      </c>
      <c r="K114" s="128">
        <f t="shared" si="62"/>
        <v>0</v>
      </c>
      <c r="L114" s="128">
        <f t="shared" si="62"/>
        <v>0</v>
      </c>
      <c r="M114" s="128">
        <f t="shared" si="62"/>
        <v>0</v>
      </c>
      <c r="N114" s="128">
        <f t="shared" si="62"/>
        <v>0</v>
      </c>
      <c r="O114" s="128">
        <f t="shared" si="62"/>
        <v>0</v>
      </c>
      <c r="P114" s="128">
        <f t="shared" si="62"/>
        <v>0</v>
      </c>
      <c r="Q114" s="128">
        <f t="shared" si="62"/>
        <v>0</v>
      </c>
      <c r="R114" s="20" t="str">
        <f t="shared" si="60"/>
        <v xml:space="preserve"> </v>
      </c>
      <c r="S114" s="21" t="str">
        <f t="shared" si="60"/>
        <v xml:space="preserve"> </v>
      </c>
      <c r="T114" s="20" t="str">
        <f t="shared" si="57"/>
        <v xml:space="preserve"> </v>
      </c>
      <c r="U114" s="21" t="str">
        <f t="shared" si="58"/>
        <v xml:space="preserve"> </v>
      </c>
      <c r="V114" s="128">
        <f>V86</f>
        <v>0</v>
      </c>
      <c r="W114" s="128">
        <f>W86</f>
        <v>0</v>
      </c>
    </row>
    <row r="115" spans="1:23" x14ac:dyDescent="0.2">
      <c r="A115" s="27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28"/>
      <c r="S115" s="28"/>
      <c r="T115" s="28"/>
      <c r="U115" s="28"/>
      <c r="V115" s="129"/>
      <c r="W115" s="129"/>
    </row>
    <row r="116" spans="1:23" x14ac:dyDescent="0.2">
      <c r="A116" s="29" t="s">
        <v>173</v>
      </c>
    </row>
    <row r="117" spans="1:23" x14ac:dyDescent="0.2">
      <c r="A117" s="29" t="s">
        <v>174</v>
      </c>
    </row>
    <row r="118" spans="1:23" x14ac:dyDescent="0.2">
      <c r="A118" s="29" t="s">
        <v>175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176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177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x14ac:dyDescent="0.2">
      <c r="A121" s="29" t="s">
        <v>178</v>
      </c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  <row r="126" spans="1:23" x14ac:dyDescent="0.2">
      <c r="A126" s="30"/>
      <c r="G126" s="30"/>
      <c r="W126" s="30"/>
    </row>
  </sheetData>
  <sheetProtection algorithmName="SHA-512" hashValue="cMjZqV94DSFZOeu3XFNsrKrMy2Cpxj2VQYJLsb/N5ol+8sRxxFnRNrWBTpjEHHTgw6drZD6f32ERacjmgpK99Q==" saltValue="0htZuJ+YB7fxk5g5A9F6pw==" spinCount="100000" sheet="1" objects="1" scenarios="1"/>
  <mergeCells count="18">
    <mergeCell ref="P75:Q75"/>
    <mergeCell ref="R75:S75"/>
    <mergeCell ref="T75:U75"/>
    <mergeCell ref="V75:W75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orientation="landscape" r:id="rId1"/>
  <rowBreaks count="2" manualBreakCount="2">
    <brk id="74" max="16383" man="1"/>
    <brk id="96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97E1C2AB45A748B70EBBBB3F4830C7" ma:contentTypeVersion="" ma:contentTypeDescription="Create a new document." ma:contentTypeScope="" ma:versionID="f68aa413ea198626af3856aa91207604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51F7B47-B8BD-4F8F-BD5A-9CA465DED215}"/>
</file>

<file path=customXml/itemProps2.xml><?xml version="1.0" encoding="utf-8"?>
<ds:datastoreItem xmlns:ds="http://schemas.openxmlformats.org/officeDocument/2006/customXml" ds:itemID="{74BD6561-F1D7-40D8-966F-9777A784CA88}"/>
</file>

<file path=customXml/itemProps3.xml><?xml version="1.0" encoding="utf-8"?>
<ds:datastoreItem xmlns:ds="http://schemas.openxmlformats.org/officeDocument/2006/customXml" ds:itemID="{410C442F-E168-4396-B38E-51BEFB134F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Sephiri Tlhomeli</cp:lastModifiedBy>
  <dcterms:created xsi:type="dcterms:W3CDTF">2024-04-29T07:38:11Z</dcterms:created>
  <dcterms:modified xsi:type="dcterms:W3CDTF">2024-05-14T14:05:08Z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0x010100C597E1C2AB45A748B70EBBBB3F4830C7</vt:lpwstr>
  </property>
</Properties>
</file>