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757CD087-2DC5-45A8-8528-9FA09FCBCA6D}" xr6:coauthVersionLast="47" xr6:coauthVersionMax="47" xr10:uidLastSave="{00000000-0000-0000-0000-000000000000}"/>
  <workbookProtection workbookAlgorithmName="SHA-512" workbookHashValue="zEOTeLBdtk2eqaSdfcBXDuSxqUcsPEwY1UbssoeSOK44r4XT7schT2E2c94//eqC+H2tpeot76uayCP8c+wCSg==" workbookSaltValue="U/UgxVz3NUDsm0tQYIzYXw==" workbookSpinCount="100000" lockStructure="1"/>
  <bookViews>
    <workbookView xWindow="28680" yWindow="-120" windowWidth="29040" windowHeight="15840" firstSheet="15" activeTab="19" xr2:uid="{00000000-000D-0000-FFFF-FFFF00000000}"/>
  </bookViews>
  <sheets>
    <sheet name="Summary" sheetId="1" r:id="rId1"/>
    <sheet name="LIM331" sheetId="2" r:id="rId2"/>
    <sheet name="LIM332" sheetId="3" r:id="rId3"/>
    <sheet name="LIM333" sheetId="4" r:id="rId4"/>
    <sheet name="LIM334" sheetId="5" r:id="rId5"/>
    <sheet name="LIM335" sheetId="6" r:id="rId6"/>
    <sheet name="DC33" sheetId="7" r:id="rId7"/>
    <sheet name="LIM341" sheetId="8" r:id="rId8"/>
    <sheet name="LIM343" sheetId="9" r:id="rId9"/>
    <sheet name="LIM344" sheetId="10" r:id="rId10"/>
    <sheet name="LIM345" sheetId="11" r:id="rId11"/>
    <sheet name="DC34" sheetId="12" r:id="rId12"/>
    <sheet name="LIM351" sheetId="13" r:id="rId13"/>
    <sheet name="LIM353" sheetId="14" r:id="rId14"/>
    <sheet name="LIM354" sheetId="15" r:id="rId15"/>
    <sheet name="LIM355" sheetId="16" r:id="rId16"/>
    <sheet name="DC35" sheetId="17" r:id="rId17"/>
    <sheet name="LIM361" sheetId="18" r:id="rId18"/>
    <sheet name="LIM362" sheetId="19" r:id="rId19"/>
    <sheet name="LIM366" sheetId="20" r:id="rId20"/>
    <sheet name="LIM367" sheetId="21" r:id="rId21"/>
    <sheet name="LIM368" sheetId="22" r:id="rId22"/>
    <sheet name="DC36" sheetId="23" r:id="rId23"/>
    <sheet name="LIM471" sheetId="24" r:id="rId24"/>
    <sheet name="LIM472" sheetId="25" r:id="rId25"/>
    <sheet name="LIM473" sheetId="26" r:id="rId26"/>
    <sheet name="LIM476" sheetId="27" r:id="rId27"/>
    <sheet name="DC47" sheetId="28" r:id="rId28"/>
  </sheets>
  <definedNames>
    <definedName name="_xlnm.Print_Area" localSheetId="6">'DC33'!$A$1:$X$128</definedName>
    <definedName name="_xlnm.Print_Area" localSheetId="11">'DC34'!$A$1:$X$128</definedName>
    <definedName name="_xlnm.Print_Area" localSheetId="16">'DC35'!$A$1:$X$128</definedName>
    <definedName name="_xlnm.Print_Area" localSheetId="22">'DC36'!$A$1:$X$128</definedName>
    <definedName name="_xlnm.Print_Area" localSheetId="27">'DC47'!$A$1:$X$128</definedName>
    <definedName name="_xlnm.Print_Area" localSheetId="1">'LIM331'!$A$1:$X$128</definedName>
    <definedName name="_xlnm.Print_Area" localSheetId="2">'LIM332'!$A$1:$X$128</definedName>
    <definedName name="_xlnm.Print_Area" localSheetId="3">'LIM333'!$A$1:$X$128</definedName>
    <definedName name="_xlnm.Print_Area" localSheetId="4">'LIM334'!$A$1:$X$128</definedName>
    <definedName name="_xlnm.Print_Area" localSheetId="5">'LIM335'!$A$1:$X$128</definedName>
    <definedName name="_xlnm.Print_Area" localSheetId="7">'LIM341'!$A$1:$X$128</definedName>
    <definedName name="_xlnm.Print_Area" localSheetId="8">'LIM343'!$A$1:$X$128</definedName>
    <definedName name="_xlnm.Print_Area" localSheetId="9">'LIM344'!$A$1:$X$128</definedName>
    <definedName name="_xlnm.Print_Area" localSheetId="10">'LIM345'!$A$1:$X$128</definedName>
    <definedName name="_xlnm.Print_Area" localSheetId="12">'LIM351'!$A$1:$X$128</definedName>
    <definedName name="_xlnm.Print_Area" localSheetId="13">'LIM353'!$A$1:$X$128</definedName>
    <definedName name="_xlnm.Print_Area" localSheetId="14">'LIM354'!$A$1:$X$128</definedName>
    <definedName name="_xlnm.Print_Area" localSheetId="15">'LIM355'!$A$1:$X$128</definedName>
    <definedName name="_xlnm.Print_Area" localSheetId="17">'LIM361'!$A$1:$X$128</definedName>
    <definedName name="_xlnm.Print_Area" localSheetId="18">'LIM362'!$A$1:$X$128</definedName>
    <definedName name="_xlnm.Print_Area" localSheetId="19">'LIM366'!$A$1:$X$128</definedName>
    <definedName name="_xlnm.Print_Area" localSheetId="20">'LIM367'!$A$1:$X$128</definedName>
    <definedName name="_xlnm.Print_Area" localSheetId="21">'LIM368'!$A$1:$X$128</definedName>
    <definedName name="_xlnm.Print_Area" localSheetId="23">'LIM471'!$A$1:$X$128</definedName>
    <definedName name="_xlnm.Print_Area" localSheetId="24">'LIM472'!$A$1:$X$128</definedName>
    <definedName name="_xlnm.Print_Area" localSheetId="25">'LIM473'!$A$1:$X$128</definedName>
    <definedName name="_xlnm.Print_Area" localSheetId="26">'LIM476'!$A$1:$X$128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T114" i="2"/>
  <c r="S114" i="2"/>
  <c r="Q114" i="2"/>
  <c r="P114" i="2"/>
  <c r="O114" i="2"/>
  <c r="N114" i="2"/>
  <c r="M114" i="2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S110" i="2"/>
  <c r="R110" i="2"/>
  <c r="E110" i="2"/>
  <c r="T110" i="2" s="1"/>
  <c r="S109" i="2"/>
  <c r="R109" i="2"/>
  <c r="E109" i="2"/>
  <c r="U109" i="2" s="1"/>
  <c r="S108" i="2"/>
  <c r="R108" i="2"/>
  <c r="E108" i="2"/>
  <c r="S107" i="2"/>
  <c r="R107" i="2"/>
  <c r="E107" i="2"/>
  <c r="T107" i="2" s="1"/>
  <c r="S106" i="2"/>
  <c r="R106" i="2"/>
  <c r="E106" i="2"/>
  <c r="S105" i="2"/>
  <c r="R105" i="2"/>
  <c r="E105" i="2"/>
  <c r="T105" i="2" s="1"/>
  <c r="S104" i="2"/>
  <c r="R104" i="2"/>
  <c r="E104" i="2"/>
  <c r="S103" i="2"/>
  <c r="R103" i="2"/>
  <c r="E103" i="2"/>
  <c r="S102" i="2"/>
  <c r="R102" i="2"/>
  <c r="E102" i="2"/>
  <c r="U102" i="2" s="1"/>
  <c r="S101" i="2"/>
  <c r="R101" i="2"/>
  <c r="E101" i="2"/>
  <c r="U101" i="2" s="1"/>
  <c r="S100" i="2"/>
  <c r="R100" i="2"/>
  <c r="E100" i="2"/>
  <c r="S99" i="2"/>
  <c r="R99" i="2"/>
  <c r="E99" i="2"/>
  <c r="U99" i="2" s="1"/>
  <c r="S98" i="2"/>
  <c r="R98" i="2"/>
  <c r="E98" i="2"/>
  <c r="S97" i="2"/>
  <c r="R97" i="2"/>
  <c r="E97" i="2"/>
  <c r="U97" i="2" s="1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F113" i="3"/>
  <c r="U112" i="3"/>
  <c r="T112" i="3"/>
  <c r="S112" i="3"/>
  <c r="R112" i="3"/>
  <c r="S111" i="3"/>
  <c r="R111" i="3"/>
  <c r="E111" i="3"/>
  <c r="S110" i="3"/>
  <c r="R110" i="3"/>
  <c r="E110" i="3"/>
  <c r="S109" i="3"/>
  <c r="R109" i="3"/>
  <c r="E109" i="3"/>
  <c r="S108" i="3"/>
  <c r="R108" i="3"/>
  <c r="E108" i="3"/>
  <c r="U108" i="3" s="1"/>
  <c r="S107" i="3"/>
  <c r="R107" i="3"/>
  <c r="E107" i="3"/>
  <c r="T106" i="3"/>
  <c r="S106" i="3"/>
  <c r="R106" i="3"/>
  <c r="E106" i="3"/>
  <c r="U106" i="3" s="1"/>
  <c r="S105" i="3"/>
  <c r="R105" i="3"/>
  <c r="E105" i="3"/>
  <c r="S104" i="3"/>
  <c r="R104" i="3"/>
  <c r="E104" i="3"/>
  <c r="U103" i="3"/>
  <c r="S103" i="3"/>
  <c r="R103" i="3"/>
  <c r="E103" i="3"/>
  <c r="T103" i="3" s="1"/>
  <c r="S102" i="3"/>
  <c r="R102" i="3"/>
  <c r="E102" i="3"/>
  <c r="U102" i="3" s="1"/>
  <c r="S101" i="3"/>
  <c r="R101" i="3"/>
  <c r="E101" i="3"/>
  <c r="S100" i="3"/>
  <c r="R100" i="3"/>
  <c r="E100" i="3"/>
  <c r="U100" i="3" s="1"/>
  <c r="S99" i="3"/>
  <c r="R99" i="3"/>
  <c r="E99" i="3"/>
  <c r="S98" i="3"/>
  <c r="R98" i="3"/>
  <c r="E98" i="3"/>
  <c r="U98" i="3" s="1"/>
  <c r="S97" i="3"/>
  <c r="R97" i="3"/>
  <c r="E97" i="3"/>
  <c r="W96" i="3"/>
  <c r="W113" i="3" s="1"/>
  <c r="V96" i="3"/>
  <c r="V113" i="3" s="1"/>
  <c r="M96" i="3"/>
  <c r="L96" i="3"/>
  <c r="K96" i="3"/>
  <c r="K113" i="3" s="1"/>
  <c r="J96" i="3"/>
  <c r="J113" i="3" s="1"/>
  <c r="I96" i="3"/>
  <c r="I113" i="3" s="1"/>
  <c r="H96" i="3"/>
  <c r="H113" i="3" s="1"/>
  <c r="G96" i="3"/>
  <c r="G113" i="3" s="1"/>
  <c r="F96" i="3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T110" i="4" s="1"/>
  <c r="S109" i="4"/>
  <c r="R109" i="4"/>
  <c r="E109" i="4"/>
  <c r="U109" i="4" s="1"/>
  <c r="S108" i="4"/>
  <c r="R108" i="4"/>
  <c r="E108" i="4"/>
  <c r="S107" i="4"/>
  <c r="R107" i="4"/>
  <c r="E107" i="4"/>
  <c r="U107" i="4" s="1"/>
  <c r="S106" i="4"/>
  <c r="R106" i="4"/>
  <c r="E106" i="4"/>
  <c r="T106" i="4" s="1"/>
  <c r="S105" i="4"/>
  <c r="R105" i="4"/>
  <c r="E105" i="4"/>
  <c r="S104" i="4"/>
  <c r="R104" i="4"/>
  <c r="E104" i="4"/>
  <c r="T104" i="4" s="1"/>
  <c r="S103" i="4"/>
  <c r="R103" i="4"/>
  <c r="E103" i="4"/>
  <c r="U102" i="4"/>
  <c r="S102" i="4"/>
  <c r="R102" i="4"/>
  <c r="E102" i="4"/>
  <c r="T102" i="4" s="1"/>
  <c r="S101" i="4"/>
  <c r="R101" i="4"/>
  <c r="E101" i="4"/>
  <c r="U101" i="4" s="1"/>
  <c r="S100" i="4"/>
  <c r="R100" i="4"/>
  <c r="E100" i="4"/>
  <c r="S99" i="4"/>
  <c r="R99" i="4"/>
  <c r="E99" i="4"/>
  <c r="U99" i="4" s="1"/>
  <c r="S98" i="4"/>
  <c r="R98" i="4"/>
  <c r="E98" i="4"/>
  <c r="S97" i="4"/>
  <c r="R97" i="4"/>
  <c r="E97" i="4"/>
  <c r="W96" i="4"/>
  <c r="W113" i="4" s="1"/>
  <c r="V96" i="4"/>
  <c r="V113" i="4" s="1"/>
  <c r="M96" i="4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R114" i="5"/>
  <c r="Q114" i="5"/>
  <c r="P114" i="5"/>
  <c r="O114" i="5"/>
  <c r="N114" i="5"/>
  <c r="M114" i="5"/>
  <c r="S114" i="5" s="1"/>
  <c r="L114" i="5"/>
  <c r="K114" i="5"/>
  <c r="J114" i="5"/>
  <c r="I114" i="5"/>
  <c r="H114" i="5"/>
  <c r="G114" i="5"/>
  <c r="F114" i="5"/>
  <c r="E114" i="5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T110" i="5"/>
  <c r="S110" i="5"/>
  <c r="R110" i="5"/>
  <c r="E110" i="5"/>
  <c r="U110" i="5" s="1"/>
  <c r="S109" i="5"/>
  <c r="R109" i="5"/>
  <c r="E109" i="5"/>
  <c r="T108" i="5"/>
  <c r="S108" i="5"/>
  <c r="R108" i="5"/>
  <c r="E108" i="5"/>
  <c r="U108" i="5" s="1"/>
  <c r="S107" i="5"/>
  <c r="R107" i="5"/>
  <c r="E107" i="5"/>
  <c r="T107" i="5" s="1"/>
  <c r="S106" i="5"/>
  <c r="R106" i="5"/>
  <c r="E106" i="5"/>
  <c r="S105" i="5"/>
  <c r="R105" i="5"/>
  <c r="E105" i="5"/>
  <c r="T105" i="5" s="1"/>
  <c r="S104" i="5"/>
  <c r="R104" i="5"/>
  <c r="E104" i="5"/>
  <c r="U103" i="5"/>
  <c r="S103" i="5"/>
  <c r="R103" i="5"/>
  <c r="E103" i="5"/>
  <c r="T103" i="5" s="1"/>
  <c r="S102" i="5"/>
  <c r="R102" i="5"/>
  <c r="E102" i="5"/>
  <c r="U102" i="5" s="1"/>
  <c r="S101" i="5"/>
  <c r="R101" i="5"/>
  <c r="E101" i="5"/>
  <c r="S100" i="5"/>
  <c r="R100" i="5"/>
  <c r="E100" i="5"/>
  <c r="U100" i="5" s="1"/>
  <c r="S99" i="5"/>
  <c r="R99" i="5"/>
  <c r="E99" i="5"/>
  <c r="S98" i="5"/>
  <c r="R98" i="5"/>
  <c r="E98" i="5"/>
  <c r="S97" i="5"/>
  <c r="R97" i="5"/>
  <c r="E97" i="5"/>
  <c r="U97" i="5" s="1"/>
  <c r="W96" i="5"/>
  <c r="W113" i="5" s="1"/>
  <c r="V96" i="5"/>
  <c r="V113" i="5" s="1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D114" i="6"/>
  <c r="C114" i="6"/>
  <c r="B114" i="6"/>
  <c r="Q113" i="6"/>
  <c r="P113" i="6"/>
  <c r="O113" i="6"/>
  <c r="N113" i="6"/>
  <c r="U112" i="6"/>
  <c r="T112" i="6"/>
  <c r="S112" i="6"/>
  <c r="R112" i="6"/>
  <c r="U111" i="6"/>
  <c r="S111" i="6"/>
  <c r="R111" i="6"/>
  <c r="E111" i="6"/>
  <c r="T111" i="6" s="1"/>
  <c r="S110" i="6"/>
  <c r="R110" i="6"/>
  <c r="E110" i="6"/>
  <c r="S109" i="6"/>
  <c r="R109" i="6"/>
  <c r="E109" i="6"/>
  <c r="S108" i="6"/>
  <c r="R108" i="6"/>
  <c r="E108" i="6"/>
  <c r="U108" i="6" s="1"/>
  <c r="S107" i="6"/>
  <c r="R107" i="6"/>
  <c r="E107" i="6"/>
  <c r="T106" i="6"/>
  <c r="S106" i="6"/>
  <c r="R106" i="6"/>
  <c r="E106" i="6"/>
  <c r="U106" i="6" s="1"/>
  <c r="S105" i="6"/>
  <c r="R105" i="6"/>
  <c r="E105" i="6"/>
  <c r="S104" i="6"/>
  <c r="R104" i="6"/>
  <c r="E104" i="6"/>
  <c r="T104" i="6" s="1"/>
  <c r="S103" i="6"/>
  <c r="R103" i="6"/>
  <c r="E103" i="6"/>
  <c r="U103" i="6" s="1"/>
  <c r="S102" i="6"/>
  <c r="R102" i="6"/>
  <c r="E102" i="6"/>
  <c r="S101" i="6"/>
  <c r="R101" i="6"/>
  <c r="E101" i="6"/>
  <c r="U101" i="6" s="1"/>
  <c r="S100" i="6"/>
  <c r="R100" i="6"/>
  <c r="E100" i="6"/>
  <c r="T100" i="6" s="1"/>
  <c r="S99" i="6"/>
  <c r="R99" i="6"/>
  <c r="E99" i="6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S114" i="7"/>
  <c r="Q114" i="7"/>
  <c r="P114" i="7"/>
  <c r="O114" i="7"/>
  <c r="N114" i="7"/>
  <c r="M114" i="7"/>
  <c r="L114" i="7"/>
  <c r="R114" i="7" s="1"/>
  <c r="K114" i="7"/>
  <c r="J114" i="7"/>
  <c r="I114" i="7"/>
  <c r="H114" i="7"/>
  <c r="G114" i="7"/>
  <c r="F114" i="7"/>
  <c r="E114" i="7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S110" i="7"/>
  <c r="R110" i="7"/>
  <c r="E110" i="7"/>
  <c r="U110" i="7" s="1"/>
  <c r="S109" i="7"/>
  <c r="R109" i="7"/>
  <c r="E109" i="7"/>
  <c r="S108" i="7"/>
  <c r="R108" i="7"/>
  <c r="E108" i="7"/>
  <c r="S107" i="7"/>
  <c r="R107" i="7"/>
  <c r="E107" i="7"/>
  <c r="S106" i="7"/>
  <c r="R106" i="7"/>
  <c r="E106" i="7"/>
  <c r="S105" i="7"/>
  <c r="R105" i="7"/>
  <c r="E105" i="7"/>
  <c r="S104" i="7"/>
  <c r="R104" i="7"/>
  <c r="E104" i="7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S99" i="7"/>
  <c r="R99" i="7"/>
  <c r="E99" i="7"/>
  <c r="S98" i="7"/>
  <c r="R98" i="7"/>
  <c r="E98" i="7"/>
  <c r="S97" i="7"/>
  <c r="R97" i="7"/>
  <c r="E97" i="7"/>
  <c r="W96" i="7"/>
  <c r="W113" i="7" s="1"/>
  <c r="V96" i="7"/>
  <c r="V113" i="7" s="1"/>
  <c r="M96" i="7"/>
  <c r="L96" i="7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T114" i="8"/>
  <c r="S114" i="8"/>
  <c r="Q114" i="8"/>
  <c r="P114" i="8"/>
  <c r="O114" i="8"/>
  <c r="N114" i="8"/>
  <c r="M114" i="8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L113" i="8"/>
  <c r="R113" i="8" s="1"/>
  <c r="U112" i="8"/>
  <c r="T112" i="8"/>
  <c r="S112" i="8"/>
  <c r="R112" i="8"/>
  <c r="S111" i="8"/>
  <c r="R111" i="8"/>
  <c r="E111" i="8"/>
  <c r="S110" i="8"/>
  <c r="R110" i="8"/>
  <c r="E110" i="8"/>
  <c r="T110" i="8" s="1"/>
  <c r="S109" i="8"/>
  <c r="R109" i="8"/>
  <c r="E109" i="8"/>
  <c r="S108" i="8"/>
  <c r="R108" i="8"/>
  <c r="E108" i="8"/>
  <c r="U108" i="8" s="1"/>
  <c r="U107" i="8"/>
  <c r="S107" i="8"/>
  <c r="R107" i="8"/>
  <c r="E107" i="8"/>
  <c r="T107" i="8" s="1"/>
  <c r="S106" i="8"/>
  <c r="R106" i="8"/>
  <c r="E106" i="8"/>
  <c r="U105" i="8"/>
  <c r="S105" i="8"/>
  <c r="R105" i="8"/>
  <c r="E105" i="8"/>
  <c r="T105" i="8" s="1"/>
  <c r="S104" i="8"/>
  <c r="R104" i="8"/>
  <c r="E104" i="8"/>
  <c r="S103" i="8"/>
  <c r="R103" i="8"/>
  <c r="E103" i="8"/>
  <c r="T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S98" i="8"/>
  <c r="R98" i="8"/>
  <c r="E98" i="8"/>
  <c r="S97" i="8"/>
  <c r="R97" i="8"/>
  <c r="E97" i="8"/>
  <c r="U97" i="8" s="1"/>
  <c r="W96" i="8"/>
  <c r="W113" i="8" s="1"/>
  <c r="V96" i="8"/>
  <c r="V113" i="8" s="1"/>
  <c r="M96" i="8"/>
  <c r="S96" i="8" s="1"/>
  <c r="L96" i="8"/>
  <c r="R96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T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S102" i="9"/>
  <c r="R102" i="9"/>
  <c r="E102" i="9"/>
  <c r="S101" i="9"/>
  <c r="R101" i="9"/>
  <c r="E101" i="9"/>
  <c r="U101" i="9" s="1"/>
  <c r="T100" i="9"/>
  <c r="S100" i="9"/>
  <c r="R100" i="9"/>
  <c r="E100" i="9"/>
  <c r="U100" i="9" s="1"/>
  <c r="S99" i="9"/>
  <c r="R99" i="9"/>
  <c r="E99" i="9"/>
  <c r="S98" i="9"/>
  <c r="R98" i="9"/>
  <c r="E98" i="9"/>
  <c r="S97" i="9"/>
  <c r="R97" i="9"/>
  <c r="E97" i="9"/>
  <c r="U97" i="9" s="1"/>
  <c r="W96" i="9"/>
  <c r="W113" i="9" s="1"/>
  <c r="V96" i="9"/>
  <c r="V113" i="9" s="1"/>
  <c r="M96" i="9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U110" i="10" s="1"/>
  <c r="S109" i="10"/>
  <c r="R109" i="10"/>
  <c r="E109" i="10"/>
  <c r="S108" i="10"/>
  <c r="R108" i="10"/>
  <c r="E108" i="10"/>
  <c r="T108" i="10" s="1"/>
  <c r="S107" i="10"/>
  <c r="R107" i="10"/>
  <c r="E107" i="10"/>
  <c r="U107" i="10" s="1"/>
  <c r="S106" i="10"/>
  <c r="R106" i="10"/>
  <c r="E106" i="10"/>
  <c r="U106" i="10" s="1"/>
  <c r="T105" i="10"/>
  <c r="S105" i="10"/>
  <c r="R105" i="10"/>
  <c r="E105" i="10"/>
  <c r="U105" i="10" s="1"/>
  <c r="S104" i="10"/>
  <c r="R104" i="10"/>
  <c r="E104" i="10"/>
  <c r="S103" i="10"/>
  <c r="R103" i="10"/>
  <c r="E103" i="10"/>
  <c r="S102" i="10"/>
  <c r="R102" i="10"/>
  <c r="E102" i="10"/>
  <c r="U102" i="10" s="1"/>
  <c r="S101" i="10"/>
  <c r="R101" i="10"/>
  <c r="E101" i="10"/>
  <c r="U101" i="10" s="1"/>
  <c r="S100" i="10"/>
  <c r="R100" i="10"/>
  <c r="E100" i="10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W96" i="10"/>
  <c r="W113" i="10" s="1"/>
  <c r="V96" i="10"/>
  <c r="V113" i="10" s="1"/>
  <c r="M96" i="10"/>
  <c r="M113" i="10" s="1"/>
  <c r="S113" i="10" s="1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U110" i="11"/>
  <c r="T110" i="11"/>
  <c r="S110" i="11"/>
  <c r="R110" i="11"/>
  <c r="E110" i="11"/>
  <c r="S109" i="11"/>
  <c r="R109" i="11"/>
  <c r="E109" i="11"/>
  <c r="U108" i="11"/>
  <c r="T108" i="11"/>
  <c r="S108" i="11"/>
  <c r="R108" i="11"/>
  <c r="E108" i="11"/>
  <c r="S107" i="11"/>
  <c r="R107" i="11"/>
  <c r="E107" i="11"/>
  <c r="U106" i="11"/>
  <c r="T106" i="11"/>
  <c r="S106" i="11"/>
  <c r="R106" i="11"/>
  <c r="E106" i="11"/>
  <c r="S105" i="11"/>
  <c r="R105" i="11"/>
  <c r="E105" i="11"/>
  <c r="U105" i="11" s="1"/>
  <c r="S104" i="11"/>
  <c r="R104" i="11"/>
  <c r="E104" i="11"/>
  <c r="S103" i="11"/>
  <c r="R103" i="11"/>
  <c r="E103" i="11"/>
  <c r="U103" i="11" s="1"/>
  <c r="S102" i="11"/>
  <c r="R102" i="11"/>
  <c r="E102" i="11"/>
  <c r="T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S97" i="11"/>
  <c r="R97" i="11"/>
  <c r="E97" i="11"/>
  <c r="U97" i="11" s="1"/>
  <c r="W96" i="11"/>
  <c r="W113" i="11" s="1"/>
  <c r="V96" i="11"/>
  <c r="V113" i="11" s="1"/>
  <c r="M96" i="11"/>
  <c r="M113" i="11" s="1"/>
  <c r="S113" i="11" s="1"/>
  <c r="L96" i="11"/>
  <c r="L113" i="11" s="1"/>
  <c r="R113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T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S109" i="12"/>
  <c r="R109" i="12"/>
  <c r="E109" i="12"/>
  <c r="U109" i="12" s="1"/>
  <c r="S108" i="12"/>
  <c r="R108" i="12"/>
  <c r="E108" i="12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S102" i="12"/>
  <c r="R102" i="12"/>
  <c r="E102" i="12"/>
  <c r="S101" i="12"/>
  <c r="R101" i="12"/>
  <c r="E101" i="12"/>
  <c r="U101" i="12" s="1"/>
  <c r="S100" i="12"/>
  <c r="R100" i="12"/>
  <c r="E100" i="12"/>
  <c r="S99" i="12"/>
  <c r="R99" i="12"/>
  <c r="E99" i="12"/>
  <c r="S98" i="12"/>
  <c r="R98" i="12"/>
  <c r="E98" i="12"/>
  <c r="S97" i="12"/>
  <c r="R97" i="12"/>
  <c r="E97" i="12"/>
  <c r="U97" i="12" s="1"/>
  <c r="W96" i="12"/>
  <c r="W113" i="12" s="1"/>
  <c r="V96" i="12"/>
  <c r="V113" i="12" s="1"/>
  <c r="M96" i="12"/>
  <c r="S96" i="12" s="1"/>
  <c r="L96" i="12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T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T111" i="13" s="1"/>
  <c r="S110" i="13"/>
  <c r="R110" i="13"/>
  <c r="E110" i="13"/>
  <c r="U110" i="13" s="1"/>
  <c r="S109" i="13"/>
  <c r="R109" i="13"/>
  <c r="E109" i="13"/>
  <c r="S108" i="13"/>
  <c r="R108" i="13"/>
  <c r="E108" i="13"/>
  <c r="U108" i="13" s="1"/>
  <c r="U107" i="13"/>
  <c r="T107" i="13"/>
  <c r="S107" i="13"/>
  <c r="R107" i="13"/>
  <c r="E107" i="13"/>
  <c r="S106" i="13"/>
  <c r="R106" i="13"/>
  <c r="E106" i="13"/>
  <c r="U106" i="13" s="1"/>
  <c r="S105" i="13"/>
  <c r="R105" i="13"/>
  <c r="E105" i="13"/>
  <c r="S104" i="13"/>
  <c r="R104" i="13"/>
  <c r="E104" i="13"/>
  <c r="S103" i="13"/>
  <c r="R103" i="13"/>
  <c r="E103" i="13"/>
  <c r="T102" i="13"/>
  <c r="S102" i="13"/>
  <c r="R102" i="13"/>
  <c r="E102" i="13"/>
  <c r="U102" i="13" s="1"/>
  <c r="S101" i="13"/>
  <c r="R101" i="13"/>
  <c r="E101" i="13"/>
  <c r="T101" i="13" s="1"/>
  <c r="U100" i="13"/>
  <c r="S100" i="13"/>
  <c r="R100" i="13"/>
  <c r="E100" i="13"/>
  <c r="T100" i="13" s="1"/>
  <c r="S99" i="13"/>
  <c r="R99" i="13"/>
  <c r="E99" i="13"/>
  <c r="U98" i="13"/>
  <c r="T98" i="13"/>
  <c r="S98" i="13"/>
  <c r="R98" i="13"/>
  <c r="E98" i="13"/>
  <c r="S97" i="13"/>
  <c r="R97" i="13"/>
  <c r="E97" i="13"/>
  <c r="U97" i="13" s="1"/>
  <c r="W96" i="13"/>
  <c r="W113" i="13" s="1"/>
  <c r="V96" i="13"/>
  <c r="V113" i="13" s="1"/>
  <c r="M96" i="13"/>
  <c r="L96" i="13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R114" i="14"/>
  <c r="Q114" i="14"/>
  <c r="P114" i="14"/>
  <c r="O114" i="14"/>
  <c r="N114" i="14"/>
  <c r="M114" i="14"/>
  <c r="S114" i="14" s="1"/>
  <c r="L114" i="14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U111" i="14" s="1"/>
  <c r="S110" i="14"/>
  <c r="R110" i="14"/>
  <c r="E110" i="14"/>
  <c r="T109" i="14"/>
  <c r="S109" i="14"/>
  <c r="R109" i="14"/>
  <c r="E109" i="14"/>
  <c r="U109" i="14" s="1"/>
  <c r="S108" i="14"/>
  <c r="R108" i="14"/>
  <c r="E108" i="14"/>
  <c r="T108" i="14" s="1"/>
  <c r="S107" i="14"/>
  <c r="R107" i="14"/>
  <c r="E107" i="14"/>
  <c r="S106" i="14"/>
  <c r="R106" i="14"/>
  <c r="E106" i="14"/>
  <c r="U106" i="14" s="1"/>
  <c r="S105" i="14"/>
  <c r="R105" i="14"/>
  <c r="E105" i="14"/>
  <c r="S104" i="14"/>
  <c r="R104" i="14"/>
  <c r="E104" i="14"/>
  <c r="T104" i="14" s="1"/>
  <c r="S103" i="14"/>
  <c r="R103" i="14"/>
  <c r="E103" i="14"/>
  <c r="U103" i="14" s="1"/>
  <c r="S102" i="14"/>
  <c r="R102" i="14"/>
  <c r="E102" i="14"/>
  <c r="S101" i="14"/>
  <c r="R101" i="14"/>
  <c r="E101" i="14"/>
  <c r="S100" i="14"/>
  <c r="R100" i="14"/>
  <c r="E100" i="14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W96" i="14"/>
  <c r="W113" i="14" s="1"/>
  <c r="V96" i="14"/>
  <c r="V113" i="14" s="1"/>
  <c r="M96" i="14"/>
  <c r="M113" i="14" s="1"/>
  <c r="S113" i="14" s="1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U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T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T111" i="15" s="1"/>
  <c r="S110" i="15"/>
  <c r="R110" i="15"/>
  <c r="E110" i="15"/>
  <c r="S109" i="15"/>
  <c r="R109" i="15"/>
  <c r="E109" i="15"/>
  <c r="T109" i="15" s="1"/>
  <c r="S108" i="15"/>
  <c r="R108" i="15"/>
  <c r="E108" i="15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T101" i="15" s="1"/>
  <c r="S100" i="15"/>
  <c r="R100" i="15"/>
  <c r="E100" i="15"/>
  <c r="U100" i="15" s="1"/>
  <c r="S99" i="15"/>
  <c r="R99" i="15"/>
  <c r="E99" i="15"/>
  <c r="U99" i="15" s="1"/>
  <c r="T98" i="15"/>
  <c r="S98" i="15"/>
  <c r="R98" i="15"/>
  <c r="E98" i="15"/>
  <c r="U98" i="15" s="1"/>
  <c r="S97" i="15"/>
  <c r="R97" i="15"/>
  <c r="E97" i="15"/>
  <c r="U97" i="15" s="1"/>
  <c r="W96" i="15"/>
  <c r="W113" i="15" s="1"/>
  <c r="V96" i="15"/>
  <c r="V113" i="15" s="1"/>
  <c r="M96" i="15"/>
  <c r="M113" i="15" s="1"/>
  <c r="S113" i="15" s="1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T111" i="16" s="1"/>
  <c r="S110" i="16"/>
  <c r="R110" i="16"/>
  <c r="E110" i="16"/>
  <c r="S109" i="16"/>
  <c r="R109" i="16"/>
  <c r="E109" i="16"/>
  <c r="S108" i="16"/>
  <c r="R108" i="16"/>
  <c r="E108" i="16"/>
  <c r="S107" i="16"/>
  <c r="R107" i="16"/>
  <c r="E107" i="16"/>
  <c r="T107" i="16" s="1"/>
  <c r="S106" i="16"/>
  <c r="R106" i="16"/>
  <c r="E106" i="16"/>
  <c r="S105" i="16"/>
  <c r="R105" i="16"/>
  <c r="E105" i="16"/>
  <c r="U105" i="16" s="1"/>
  <c r="S104" i="16"/>
  <c r="R104" i="16"/>
  <c r="E104" i="16"/>
  <c r="T103" i="16"/>
  <c r="S103" i="16"/>
  <c r="R103" i="16"/>
  <c r="E103" i="16"/>
  <c r="U103" i="16" s="1"/>
  <c r="S102" i="16"/>
  <c r="R102" i="16"/>
  <c r="E102" i="16"/>
  <c r="T102" i="16" s="1"/>
  <c r="T101" i="16"/>
  <c r="S101" i="16"/>
  <c r="R101" i="16"/>
  <c r="E101" i="16"/>
  <c r="U101" i="16" s="1"/>
  <c r="S100" i="16"/>
  <c r="R100" i="16"/>
  <c r="E100" i="16"/>
  <c r="U100" i="16" s="1"/>
  <c r="S99" i="16"/>
  <c r="R99" i="16"/>
  <c r="E99" i="16"/>
  <c r="S98" i="16"/>
  <c r="R98" i="16"/>
  <c r="E98" i="16"/>
  <c r="U98" i="16" s="1"/>
  <c r="S97" i="16"/>
  <c r="R97" i="16"/>
  <c r="E97" i="16"/>
  <c r="U97" i="16" s="1"/>
  <c r="W96" i="16"/>
  <c r="W113" i="16" s="1"/>
  <c r="V96" i="16"/>
  <c r="V113" i="16" s="1"/>
  <c r="M96" i="16"/>
  <c r="L96" i="16"/>
  <c r="L113" i="16" s="1"/>
  <c r="R113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T111" i="17" s="1"/>
  <c r="S110" i="17"/>
  <c r="R110" i="17"/>
  <c r="E110" i="17"/>
  <c r="U110" i="17" s="1"/>
  <c r="S109" i="17"/>
  <c r="R109" i="17"/>
  <c r="E109" i="17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S104" i="17"/>
  <c r="R104" i="17"/>
  <c r="E104" i="17"/>
  <c r="S103" i="17"/>
  <c r="R103" i="17"/>
  <c r="E103" i="17"/>
  <c r="T103" i="17" s="1"/>
  <c r="S102" i="17"/>
  <c r="R102" i="17"/>
  <c r="E102" i="17"/>
  <c r="T102" i="17" s="1"/>
  <c r="S101" i="17"/>
  <c r="R101" i="17"/>
  <c r="E101" i="17"/>
  <c r="S100" i="17"/>
  <c r="R100" i="17"/>
  <c r="E100" i="17"/>
  <c r="S99" i="17"/>
  <c r="R99" i="17"/>
  <c r="E99" i="17"/>
  <c r="S98" i="17"/>
  <c r="R98" i="17"/>
  <c r="E98" i="17"/>
  <c r="U98" i="17" s="1"/>
  <c r="S97" i="17"/>
  <c r="R97" i="17"/>
  <c r="E97" i="17"/>
  <c r="W96" i="17"/>
  <c r="W113" i="17" s="1"/>
  <c r="V96" i="17"/>
  <c r="V113" i="17" s="1"/>
  <c r="M96" i="17"/>
  <c r="S96" i="17" s="1"/>
  <c r="L96" i="17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D114" i="18"/>
  <c r="C114" i="18"/>
  <c r="B114" i="18"/>
  <c r="Q113" i="18"/>
  <c r="P113" i="18"/>
  <c r="O113" i="18"/>
  <c r="N113" i="18"/>
  <c r="K113" i="18"/>
  <c r="U112" i="18"/>
  <c r="T112" i="18"/>
  <c r="S112" i="18"/>
  <c r="R112" i="18"/>
  <c r="S111" i="18"/>
  <c r="R111" i="18"/>
  <c r="E111" i="18"/>
  <c r="U111" i="18" s="1"/>
  <c r="S110" i="18"/>
  <c r="R110" i="18"/>
  <c r="E110" i="18"/>
  <c r="T110" i="18" s="1"/>
  <c r="S109" i="18"/>
  <c r="R109" i="18"/>
  <c r="E109" i="18"/>
  <c r="U109" i="18" s="1"/>
  <c r="T108" i="18"/>
  <c r="S108" i="18"/>
  <c r="R108" i="18"/>
  <c r="E108" i="18"/>
  <c r="U108" i="18" s="1"/>
  <c r="S107" i="18"/>
  <c r="R107" i="18"/>
  <c r="E107" i="18"/>
  <c r="U107" i="18" s="1"/>
  <c r="S106" i="18"/>
  <c r="R106" i="18"/>
  <c r="E106" i="18"/>
  <c r="T106" i="18" s="1"/>
  <c r="S105" i="18"/>
  <c r="R105" i="18"/>
  <c r="E105" i="18"/>
  <c r="T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S97" i="18"/>
  <c r="R97" i="18"/>
  <c r="E97" i="18"/>
  <c r="U97" i="18" s="1"/>
  <c r="W96" i="18"/>
  <c r="W113" i="18" s="1"/>
  <c r="V96" i="18"/>
  <c r="V113" i="18" s="1"/>
  <c r="M96" i="18"/>
  <c r="S96" i="18" s="1"/>
  <c r="L96" i="18"/>
  <c r="R96" i="18" s="1"/>
  <c r="K96" i="18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T111" i="19" s="1"/>
  <c r="S110" i="19"/>
  <c r="R110" i="19"/>
  <c r="E110" i="19"/>
  <c r="T110" i="19" s="1"/>
  <c r="U109" i="19"/>
  <c r="S109" i="19"/>
  <c r="R109" i="19"/>
  <c r="E109" i="19"/>
  <c r="T109" i="19" s="1"/>
  <c r="S108" i="19"/>
  <c r="R108" i="19"/>
  <c r="E108" i="19"/>
  <c r="S107" i="19"/>
  <c r="R107" i="19"/>
  <c r="E107" i="19"/>
  <c r="T107" i="19" s="1"/>
  <c r="S106" i="19"/>
  <c r="R106" i="19"/>
  <c r="E106" i="19"/>
  <c r="S105" i="19"/>
  <c r="R105" i="19"/>
  <c r="E105" i="19"/>
  <c r="S104" i="19"/>
  <c r="R104" i="19"/>
  <c r="E104" i="19"/>
  <c r="S103" i="19"/>
  <c r="R103" i="19"/>
  <c r="E103" i="19"/>
  <c r="S102" i="19"/>
  <c r="R102" i="19"/>
  <c r="E102" i="19"/>
  <c r="S101" i="19"/>
  <c r="R101" i="19"/>
  <c r="E101" i="19"/>
  <c r="T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S97" i="19"/>
  <c r="R97" i="19"/>
  <c r="E97" i="19"/>
  <c r="T97" i="19" s="1"/>
  <c r="W96" i="19"/>
  <c r="W113" i="19" s="1"/>
  <c r="V96" i="19"/>
  <c r="V113" i="19" s="1"/>
  <c r="M96" i="19"/>
  <c r="M113" i="19" s="1"/>
  <c r="S113" i="19" s="1"/>
  <c r="L96" i="19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C113" i="20"/>
  <c r="U112" i="20"/>
  <c r="T112" i="20"/>
  <c r="S112" i="20"/>
  <c r="R112" i="20"/>
  <c r="S111" i="20"/>
  <c r="R111" i="20"/>
  <c r="E111" i="20"/>
  <c r="U111" i="20" s="1"/>
  <c r="S110" i="20"/>
  <c r="R110" i="20"/>
  <c r="E110" i="20"/>
  <c r="S109" i="20"/>
  <c r="R109" i="20"/>
  <c r="E109" i="20"/>
  <c r="U109" i="20" s="1"/>
  <c r="S108" i="20"/>
  <c r="R108" i="20"/>
  <c r="E108" i="20"/>
  <c r="T108" i="20" s="1"/>
  <c r="S107" i="20"/>
  <c r="R107" i="20"/>
  <c r="E107" i="20"/>
  <c r="S106" i="20"/>
  <c r="R106" i="20"/>
  <c r="E106" i="20"/>
  <c r="U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S102" i="20"/>
  <c r="R102" i="20"/>
  <c r="E102" i="20"/>
  <c r="S101" i="20"/>
  <c r="R101" i="20"/>
  <c r="E101" i="20"/>
  <c r="S100" i="20"/>
  <c r="R100" i="20"/>
  <c r="E100" i="20"/>
  <c r="U100" i="20" s="1"/>
  <c r="S99" i="20"/>
  <c r="R99" i="20"/>
  <c r="E99" i="20"/>
  <c r="S98" i="20"/>
  <c r="R98" i="20"/>
  <c r="E98" i="20"/>
  <c r="U98" i="20" s="1"/>
  <c r="S97" i="20"/>
  <c r="R97" i="20"/>
  <c r="E97" i="20"/>
  <c r="U97" i="20" s="1"/>
  <c r="W96" i="20"/>
  <c r="W113" i="20" s="1"/>
  <c r="V96" i="20"/>
  <c r="V113" i="20" s="1"/>
  <c r="M96" i="20"/>
  <c r="S96" i="20" s="1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U114" i="21" s="1"/>
  <c r="D114" i="21"/>
  <c r="C114" i="21"/>
  <c r="B114" i="21"/>
  <c r="S113" i="21"/>
  <c r="Q113" i="21"/>
  <c r="P113" i="21"/>
  <c r="O113" i="21"/>
  <c r="N113" i="21"/>
  <c r="U112" i="21"/>
  <c r="T112" i="21"/>
  <c r="S112" i="21"/>
  <c r="R112" i="21"/>
  <c r="S111" i="21"/>
  <c r="R111" i="21"/>
  <c r="E111" i="21"/>
  <c r="S110" i="21"/>
  <c r="R110" i="21"/>
  <c r="E110" i="21"/>
  <c r="U110" i="21" s="1"/>
  <c r="S109" i="21"/>
  <c r="R109" i="21"/>
  <c r="E109" i="21"/>
  <c r="T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S102" i="21"/>
  <c r="R102" i="21"/>
  <c r="E102" i="21"/>
  <c r="U102" i="21" s="1"/>
  <c r="T101" i="21"/>
  <c r="S101" i="21"/>
  <c r="R101" i="21"/>
  <c r="E101" i="21"/>
  <c r="U101" i="21" s="1"/>
  <c r="S100" i="21"/>
  <c r="R100" i="21"/>
  <c r="E100" i="21"/>
  <c r="T100" i="21" s="1"/>
  <c r="T99" i="21"/>
  <c r="S99" i="21"/>
  <c r="R99" i="21"/>
  <c r="E99" i="21"/>
  <c r="U99" i="21" s="1"/>
  <c r="S98" i="21"/>
  <c r="R98" i="21"/>
  <c r="E98" i="21"/>
  <c r="U98" i="21" s="1"/>
  <c r="S97" i="21"/>
  <c r="R97" i="21"/>
  <c r="E97" i="21"/>
  <c r="W96" i="21"/>
  <c r="W113" i="21" s="1"/>
  <c r="V96" i="21"/>
  <c r="V113" i="21" s="1"/>
  <c r="S96" i="21"/>
  <c r="M96" i="21"/>
  <c r="M113" i="21" s="1"/>
  <c r="L96" i="2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R114" i="22"/>
  <c r="Q114" i="22"/>
  <c r="P114" i="22"/>
  <c r="O114" i="22"/>
  <c r="N114" i="22"/>
  <c r="M114" i="22"/>
  <c r="S114" i="22" s="1"/>
  <c r="L114" i="22"/>
  <c r="K114" i="22"/>
  <c r="J114" i="22"/>
  <c r="I114" i="22"/>
  <c r="H114" i="22"/>
  <c r="G114" i="22"/>
  <c r="F114" i="22"/>
  <c r="E114" i="22"/>
  <c r="T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U111" i="22" s="1"/>
  <c r="S110" i="22"/>
  <c r="R110" i="22"/>
  <c r="E110" i="22"/>
  <c r="U110" i="22" s="1"/>
  <c r="S109" i="22"/>
  <c r="R109" i="22"/>
  <c r="E109" i="22"/>
  <c r="T109" i="22" s="1"/>
  <c r="S108" i="22"/>
  <c r="R108" i="22"/>
  <c r="E108" i="22"/>
  <c r="U108" i="22" s="1"/>
  <c r="S107" i="22"/>
  <c r="R107" i="22"/>
  <c r="E107" i="22"/>
  <c r="T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T103" i="22" s="1"/>
  <c r="S102" i="22"/>
  <c r="R102" i="22"/>
  <c r="E102" i="22"/>
  <c r="T102" i="22" s="1"/>
  <c r="S101" i="22"/>
  <c r="R101" i="22"/>
  <c r="E101" i="22"/>
  <c r="S100" i="22"/>
  <c r="R100" i="22"/>
  <c r="E100" i="22"/>
  <c r="U100" i="22" s="1"/>
  <c r="S99" i="22"/>
  <c r="R99" i="22"/>
  <c r="E99" i="22"/>
  <c r="T99" i="22" s="1"/>
  <c r="S98" i="22"/>
  <c r="R98" i="22"/>
  <c r="E98" i="22"/>
  <c r="S97" i="22"/>
  <c r="R97" i="22"/>
  <c r="E97" i="22"/>
  <c r="T97" i="22" s="1"/>
  <c r="W96" i="22"/>
  <c r="W113" i="22" s="1"/>
  <c r="V96" i="22"/>
  <c r="V113" i="22" s="1"/>
  <c r="M96" i="22"/>
  <c r="L96" i="22"/>
  <c r="L113" i="22" s="1"/>
  <c r="R113" i="22" s="1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S114" i="23"/>
  <c r="Q114" i="23"/>
  <c r="P114" i="23"/>
  <c r="O114" i="23"/>
  <c r="N114" i="23"/>
  <c r="M114" i="23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S111" i="23"/>
  <c r="R111" i="23"/>
  <c r="E111" i="23"/>
  <c r="U111" i="23" s="1"/>
  <c r="S110" i="23"/>
  <c r="R110" i="23"/>
  <c r="E110" i="23"/>
  <c r="T110" i="23" s="1"/>
  <c r="S109" i="23"/>
  <c r="R109" i="23"/>
  <c r="E109" i="23"/>
  <c r="S108" i="23"/>
  <c r="R108" i="23"/>
  <c r="E108" i="23"/>
  <c r="T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T103" i="23" s="1"/>
  <c r="S102" i="23"/>
  <c r="R102" i="23"/>
  <c r="E102" i="23"/>
  <c r="T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T99" i="23" s="1"/>
  <c r="S98" i="23"/>
  <c r="R98" i="23"/>
  <c r="E98" i="23"/>
  <c r="T98" i="23" s="1"/>
  <c r="S97" i="23"/>
  <c r="R97" i="23"/>
  <c r="E97" i="23"/>
  <c r="T97" i="23" s="1"/>
  <c r="W96" i="23"/>
  <c r="W113" i="23" s="1"/>
  <c r="V96" i="23"/>
  <c r="V113" i="23" s="1"/>
  <c r="M96" i="23"/>
  <c r="S96" i="23" s="1"/>
  <c r="L96" i="23"/>
  <c r="L113" i="23" s="1"/>
  <c r="R113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7" i="24"/>
  <c r="S107" i="24"/>
  <c r="R107" i="24"/>
  <c r="E107" i="24"/>
  <c r="T107" i="24" s="1"/>
  <c r="S106" i="24"/>
  <c r="R106" i="24"/>
  <c r="E106" i="24"/>
  <c r="U106" i="24" s="1"/>
  <c r="S105" i="24"/>
  <c r="R105" i="24"/>
  <c r="E105" i="24"/>
  <c r="T105" i="24" s="1"/>
  <c r="S104" i="24"/>
  <c r="R104" i="24"/>
  <c r="E104" i="24"/>
  <c r="T104" i="24" s="1"/>
  <c r="S103" i="24"/>
  <c r="R103" i="24"/>
  <c r="E103" i="24"/>
  <c r="S102" i="24"/>
  <c r="R102" i="24"/>
  <c r="E102" i="24"/>
  <c r="S101" i="24"/>
  <c r="R101" i="24"/>
  <c r="E101" i="24"/>
  <c r="U101" i="24" s="1"/>
  <c r="S100" i="24"/>
  <c r="R100" i="24"/>
  <c r="E100" i="24"/>
  <c r="S99" i="24"/>
  <c r="R99" i="24"/>
  <c r="E99" i="24"/>
  <c r="U99" i="24" s="1"/>
  <c r="S98" i="24"/>
  <c r="R98" i="24"/>
  <c r="E98" i="24"/>
  <c r="T98" i="24" s="1"/>
  <c r="S97" i="24"/>
  <c r="R97" i="24"/>
  <c r="E97" i="24"/>
  <c r="T97" i="24" s="1"/>
  <c r="W96" i="24"/>
  <c r="W113" i="24" s="1"/>
  <c r="V96" i="24"/>
  <c r="V113" i="24" s="1"/>
  <c r="M96" i="24"/>
  <c r="M113" i="24" s="1"/>
  <c r="S113" i="24" s="1"/>
  <c r="L96" i="24"/>
  <c r="R96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Q114" i="25"/>
  <c r="P114" i="25"/>
  <c r="O114" i="25"/>
  <c r="N114" i="25"/>
  <c r="M114" i="25"/>
  <c r="S114" i="25" s="1"/>
  <c r="L114" i="25"/>
  <c r="R114" i="25" s="1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S110" i="25"/>
  <c r="R110" i="25"/>
  <c r="E110" i="25"/>
  <c r="U110" i="25" s="1"/>
  <c r="S109" i="25"/>
  <c r="R109" i="25"/>
  <c r="E109" i="25"/>
  <c r="S108" i="25"/>
  <c r="R108" i="25"/>
  <c r="E108" i="25"/>
  <c r="T108" i="25" s="1"/>
  <c r="S107" i="25"/>
  <c r="R107" i="25"/>
  <c r="E107" i="25"/>
  <c r="S106" i="25"/>
  <c r="R106" i="25"/>
  <c r="E106" i="25"/>
  <c r="T106" i="25" s="1"/>
  <c r="S105" i="25"/>
  <c r="R105" i="25"/>
  <c r="E105" i="25"/>
  <c r="T105" i="25" s="1"/>
  <c r="S104" i="25"/>
  <c r="R104" i="25"/>
  <c r="E104" i="25"/>
  <c r="U104" i="25" s="1"/>
  <c r="S103" i="25"/>
  <c r="R103" i="25"/>
  <c r="E103" i="25"/>
  <c r="S102" i="25"/>
  <c r="R102" i="25"/>
  <c r="E102" i="25"/>
  <c r="U102" i="25" s="1"/>
  <c r="S101" i="25"/>
  <c r="R101" i="25"/>
  <c r="E101" i="25"/>
  <c r="S100" i="25"/>
  <c r="R100" i="25"/>
  <c r="E100" i="25"/>
  <c r="S99" i="25"/>
  <c r="R99" i="25"/>
  <c r="E99" i="25"/>
  <c r="S98" i="25"/>
  <c r="R98" i="25"/>
  <c r="E98" i="25"/>
  <c r="T98" i="25" s="1"/>
  <c r="S97" i="25"/>
  <c r="R97" i="25"/>
  <c r="E97" i="25"/>
  <c r="T97" i="25" s="1"/>
  <c r="W96" i="25"/>
  <c r="W113" i="25" s="1"/>
  <c r="V96" i="25"/>
  <c r="V113" i="25" s="1"/>
  <c r="M96" i="25"/>
  <c r="S96" i="25" s="1"/>
  <c r="L96" i="25"/>
  <c r="L113" i="25" s="1"/>
  <c r="R113" i="25" s="1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Q114" i="26"/>
  <c r="P114" i="26"/>
  <c r="O114" i="26"/>
  <c r="N114" i="26"/>
  <c r="M114" i="26"/>
  <c r="S114" i="26" s="1"/>
  <c r="L114" i="26"/>
  <c r="R114" i="26" s="1"/>
  <c r="K114" i="26"/>
  <c r="J114" i="26"/>
  <c r="I114" i="26"/>
  <c r="H114" i="26"/>
  <c r="G114" i="26"/>
  <c r="F114" i="26"/>
  <c r="E114" i="26"/>
  <c r="U114" i="26" s="1"/>
  <c r="D114" i="26"/>
  <c r="C114" i="26"/>
  <c r="B114" i="26"/>
  <c r="Q113" i="26"/>
  <c r="P113" i="26"/>
  <c r="O113" i="26"/>
  <c r="N113" i="26"/>
  <c r="U112" i="26"/>
  <c r="T112" i="26"/>
  <c r="S112" i="26"/>
  <c r="R112" i="26"/>
  <c r="S111" i="26"/>
  <c r="R111" i="26"/>
  <c r="E111" i="26"/>
  <c r="U111" i="26" s="1"/>
  <c r="S110" i="26"/>
  <c r="R110" i="26"/>
  <c r="E110" i="26"/>
  <c r="U109" i="26"/>
  <c r="S109" i="26"/>
  <c r="R109" i="26"/>
  <c r="E109" i="26"/>
  <c r="T109" i="26" s="1"/>
  <c r="S108" i="26"/>
  <c r="R108" i="26"/>
  <c r="E108" i="26"/>
  <c r="S107" i="26"/>
  <c r="R107" i="26"/>
  <c r="E107" i="26"/>
  <c r="T107" i="26" s="1"/>
  <c r="S106" i="26"/>
  <c r="R106" i="26"/>
  <c r="E106" i="26"/>
  <c r="T106" i="26" s="1"/>
  <c r="S105" i="26"/>
  <c r="R105" i="26"/>
  <c r="E105" i="26"/>
  <c r="S104" i="26"/>
  <c r="R104" i="26"/>
  <c r="E104" i="26"/>
  <c r="U104" i="26" s="1"/>
  <c r="S103" i="26"/>
  <c r="R103" i="26"/>
  <c r="E103" i="26"/>
  <c r="S102" i="26"/>
  <c r="R102" i="26"/>
  <c r="E102" i="26"/>
  <c r="S101" i="26"/>
  <c r="R101" i="26"/>
  <c r="E101" i="26"/>
  <c r="S100" i="26"/>
  <c r="R100" i="26"/>
  <c r="E100" i="26"/>
  <c r="S99" i="26"/>
  <c r="R99" i="26"/>
  <c r="E99" i="26"/>
  <c r="T99" i="26" s="1"/>
  <c r="S98" i="26"/>
  <c r="R98" i="26"/>
  <c r="E98" i="26"/>
  <c r="T98" i="26" s="1"/>
  <c r="S97" i="26"/>
  <c r="R97" i="26"/>
  <c r="E97" i="26"/>
  <c r="U97" i="26" s="1"/>
  <c r="W96" i="26"/>
  <c r="W113" i="26" s="1"/>
  <c r="V96" i="26"/>
  <c r="V113" i="26" s="1"/>
  <c r="M96" i="26"/>
  <c r="L96" i="26"/>
  <c r="R96" i="26" s="1"/>
  <c r="K96" i="26"/>
  <c r="K113" i="26" s="1"/>
  <c r="J96" i="26"/>
  <c r="J113" i="26" s="1"/>
  <c r="I96" i="26"/>
  <c r="I113" i="26" s="1"/>
  <c r="H96" i="26"/>
  <c r="H113" i="26" s="1"/>
  <c r="G96" i="26"/>
  <c r="G113" i="26" s="1"/>
  <c r="F96" i="26"/>
  <c r="F113" i="26" s="1"/>
  <c r="D96" i="26"/>
  <c r="D113" i="26" s="1"/>
  <c r="C96" i="26"/>
  <c r="C113" i="26" s="1"/>
  <c r="B96" i="26"/>
  <c r="B113" i="26" s="1"/>
  <c r="W114" i="27"/>
  <c r="V114" i="27"/>
  <c r="Q114" i="27"/>
  <c r="P114" i="27"/>
  <c r="O114" i="27"/>
  <c r="N114" i="27"/>
  <c r="M114" i="27"/>
  <c r="S114" i="27" s="1"/>
  <c r="L114" i="27"/>
  <c r="R114" i="27" s="1"/>
  <c r="K114" i="27"/>
  <c r="J114" i="27"/>
  <c r="I114" i="27"/>
  <c r="H114" i="27"/>
  <c r="G114" i="27"/>
  <c r="F114" i="27"/>
  <c r="E114" i="27"/>
  <c r="U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S111" i="27"/>
  <c r="R111" i="27"/>
  <c r="E111" i="27"/>
  <c r="S110" i="27"/>
  <c r="R110" i="27"/>
  <c r="E110" i="27"/>
  <c r="S109" i="27"/>
  <c r="R109" i="27"/>
  <c r="E109" i="27"/>
  <c r="S108" i="27"/>
  <c r="R108" i="27"/>
  <c r="E108" i="27"/>
  <c r="T108" i="27" s="1"/>
  <c r="U107" i="27"/>
  <c r="S107" i="27"/>
  <c r="R107" i="27"/>
  <c r="E107" i="27"/>
  <c r="T107" i="27" s="1"/>
  <c r="S106" i="27"/>
  <c r="R106" i="27"/>
  <c r="E106" i="27"/>
  <c r="U106" i="27" s="1"/>
  <c r="U105" i="27"/>
  <c r="T105" i="27"/>
  <c r="S105" i="27"/>
  <c r="R105" i="27"/>
  <c r="E105" i="27"/>
  <c r="S104" i="27"/>
  <c r="R104" i="27"/>
  <c r="E104" i="27"/>
  <c r="S103" i="27"/>
  <c r="R103" i="27"/>
  <c r="E103" i="27"/>
  <c r="S102" i="27"/>
  <c r="R102" i="27"/>
  <c r="E102" i="27"/>
  <c r="S101" i="27"/>
  <c r="R101" i="27"/>
  <c r="E101" i="27"/>
  <c r="S100" i="27"/>
  <c r="R100" i="27"/>
  <c r="E100" i="27"/>
  <c r="T100" i="27" s="1"/>
  <c r="S99" i="27"/>
  <c r="R99" i="27"/>
  <c r="E99" i="27"/>
  <c r="T99" i="27" s="1"/>
  <c r="S98" i="27"/>
  <c r="R98" i="27"/>
  <c r="E98" i="27"/>
  <c r="U98" i="27" s="1"/>
  <c r="S97" i="27"/>
  <c r="R97" i="27"/>
  <c r="E97" i="27"/>
  <c r="U97" i="27" s="1"/>
  <c r="W96" i="27"/>
  <c r="W113" i="27" s="1"/>
  <c r="V96" i="27"/>
  <c r="V113" i="27" s="1"/>
  <c r="M96" i="27"/>
  <c r="M113" i="27" s="1"/>
  <c r="S113" i="27" s="1"/>
  <c r="L96" i="27"/>
  <c r="L113" i="27" s="1"/>
  <c r="R113" i="27" s="1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U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T114" i="28" s="1"/>
  <c r="D114" i="28"/>
  <c r="C114" i="28"/>
  <c r="B114" i="28"/>
  <c r="Q113" i="28"/>
  <c r="P113" i="28"/>
  <c r="O113" i="28"/>
  <c r="N113" i="28"/>
  <c r="U112" i="28"/>
  <c r="T112" i="28"/>
  <c r="S112" i="28"/>
  <c r="R112" i="28"/>
  <c r="S111" i="28"/>
  <c r="R111" i="28"/>
  <c r="E111" i="28"/>
  <c r="S110" i="28"/>
  <c r="R110" i="28"/>
  <c r="E110" i="28"/>
  <c r="S109" i="28"/>
  <c r="R109" i="28"/>
  <c r="E109" i="28"/>
  <c r="T109" i="28" s="1"/>
  <c r="S108" i="28"/>
  <c r="R108" i="28"/>
  <c r="E108" i="28"/>
  <c r="T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S103" i="28"/>
  <c r="R103" i="28"/>
  <c r="E103" i="28"/>
  <c r="U103" i="28" s="1"/>
  <c r="S102" i="28"/>
  <c r="R102" i="28"/>
  <c r="E102" i="28"/>
  <c r="S101" i="28"/>
  <c r="R101" i="28"/>
  <c r="E101" i="28"/>
  <c r="T101" i="28" s="1"/>
  <c r="S100" i="28"/>
  <c r="R100" i="28"/>
  <c r="E100" i="28"/>
  <c r="T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U97" i="28" s="1"/>
  <c r="W96" i="28"/>
  <c r="W113" i="28" s="1"/>
  <c r="V96" i="28"/>
  <c r="V113" i="28" s="1"/>
  <c r="M96" i="28"/>
  <c r="M113" i="28" s="1"/>
  <c r="S113" i="28" s="1"/>
  <c r="L96" i="28"/>
  <c r="R96" i="28" s="1"/>
  <c r="K96" i="28"/>
  <c r="K113" i="28" s="1"/>
  <c r="J96" i="28"/>
  <c r="J113" i="28" s="1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T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S110" i="1"/>
  <c r="R110" i="1"/>
  <c r="E110" i="1"/>
  <c r="S109" i="1"/>
  <c r="R109" i="1"/>
  <c r="E109" i="1"/>
  <c r="T109" i="1" s="1"/>
  <c r="S108" i="1"/>
  <c r="R108" i="1"/>
  <c r="E108" i="1"/>
  <c r="S107" i="1"/>
  <c r="R107" i="1"/>
  <c r="E107" i="1"/>
  <c r="U107" i="1" s="1"/>
  <c r="S106" i="1"/>
  <c r="R106" i="1"/>
  <c r="E106" i="1"/>
  <c r="U106" i="1" s="1"/>
  <c r="S105" i="1"/>
  <c r="R105" i="1"/>
  <c r="E105" i="1"/>
  <c r="S104" i="1"/>
  <c r="R104" i="1"/>
  <c r="E104" i="1"/>
  <c r="S103" i="1"/>
  <c r="R103" i="1"/>
  <c r="E103" i="1"/>
  <c r="S102" i="1"/>
  <c r="R102" i="1"/>
  <c r="E102" i="1"/>
  <c r="T102" i="1" s="1"/>
  <c r="S101" i="1"/>
  <c r="R101" i="1"/>
  <c r="E101" i="1"/>
  <c r="T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S97" i="1"/>
  <c r="R97" i="1"/>
  <c r="E97" i="1"/>
  <c r="W96" i="1"/>
  <c r="W113" i="1" s="1"/>
  <c r="V96" i="1"/>
  <c r="V113" i="1" s="1"/>
  <c r="M96" i="1"/>
  <c r="S96" i="1" s="1"/>
  <c r="L96" i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0" i="5" s="1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E80" i="14" s="1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U94" i="28"/>
  <c r="S94" i="28"/>
  <c r="R94" i="28"/>
  <c r="Q94" i="28"/>
  <c r="P94" i="28"/>
  <c r="E94" i="28"/>
  <c r="T94" i="28" s="1"/>
  <c r="U93" i="28"/>
  <c r="T93" i="28"/>
  <c r="S93" i="28"/>
  <c r="R93" i="28"/>
  <c r="Q93" i="28"/>
  <c r="P93" i="28"/>
  <c r="E93" i="28"/>
  <c r="T92" i="28"/>
  <c r="S92" i="28"/>
  <c r="R92" i="28"/>
  <c r="Q92" i="28"/>
  <c r="P92" i="28"/>
  <c r="E92" i="28"/>
  <c r="U92" i="28" s="1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S88" i="28"/>
  <c r="R88" i="28"/>
  <c r="Q88" i="28"/>
  <c r="P88" i="28"/>
  <c r="E88" i="28"/>
  <c r="S87" i="28"/>
  <c r="R87" i="28"/>
  <c r="Q87" i="28"/>
  <c r="P87" i="28"/>
  <c r="E87" i="28"/>
  <c r="U87" i="28" s="1"/>
  <c r="V73" i="28"/>
  <c r="O73" i="28"/>
  <c r="N73" i="28"/>
  <c r="M73" i="28"/>
  <c r="L73" i="28"/>
  <c r="K73" i="28"/>
  <c r="J73" i="28"/>
  <c r="I73" i="28"/>
  <c r="H73" i="28"/>
  <c r="G73" i="28"/>
  <c r="F73" i="28"/>
  <c r="C73" i="28"/>
  <c r="B73" i="28"/>
  <c r="V72" i="28"/>
  <c r="O72" i="28"/>
  <c r="N72" i="28"/>
  <c r="M72" i="28"/>
  <c r="L72" i="28"/>
  <c r="K72" i="28"/>
  <c r="S72" i="28" s="1"/>
  <c r="J72" i="28"/>
  <c r="R72" i="28" s="1"/>
  <c r="I72" i="28"/>
  <c r="H72" i="28"/>
  <c r="G72" i="28"/>
  <c r="F72" i="28"/>
  <c r="C72" i="28"/>
  <c r="B72" i="28"/>
  <c r="E72" i="28" s="1"/>
  <c r="V71" i="28"/>
  <c r="O71" i="28"/>
  <c r="N71" i="28"/>
  <c r="M71" i="28"/>
  <c r="L71" i="28"/>
  <c r="K71" i="28"/>
  <c r="S71" i="28" s="1"/>
  <c r="J71" i="28"/>
  <c r="I71" i="28"/>
  <c r="Q71" i="28" s="1"/>
  <c r="H71" i="28"/>
  <c r="P71" i="28" s="1"/>
  <c r="G71" i="28"/>
  <c r="F71" i="28"/>
  <c r="C71" i="28"/>
  <c r="B71" i="28"/>
  <c r="E71" i="28" s="1"/>
  <c r="S70" i="28"/>
  <c r="R70" i="28"/>
  <c r="Q70" i="28"/>
  <c r="P70" i="28"/>
  <c r="E70" i="28"/>
  <c r="U70" i="28" s="1"/>
  <c r="S69" i="28"/>
  <c r="R69" i="28"/>
  <c r="Q69" i="28"/>
  <c r="P69" i="28"/>
  <c r="E69" i="28"/>
  <c r="V67" i="28"/>
  <c r="O67" i="28"/>
  <c r="N67" i="28"/>
  <c r="M67" i="28"/>
  <c r="L67" i="28"/>
  <c r="K67" i="28"/>
  <c r="S67" i="28" s="1"/>
  <c r="J67" i="28"/>
  <c r="R67" i="28" s="1"/>
  <c r="I67" i="28"/>
  <c r="H67" i="28"/>
  <c r="G67" i="28"/>
  <c r="F67" i="28"/>
  <c r="C67" i="28"/>
  <c r="B67" i="28"/>
  <c r="E67" i="28" s="1"/>
  <c r="V66" i="28"/>
  <c r="O66" i="28"/>
  <c r="N66" i="28"/>
  <c r="M66" i="28"/>
  <c r="L66" i="28"/>
  <c r="K66" i="28"/>
  <c r="S66" i="28" s="1"/>
  <c r="J66" i="28"/>
  <c r="R66" i="28" s="1"/>
  <c r="I66" i="28"/>
  <c r="H66" i="28"/>
  <c r="G66" i="28"/>
  <c r="F66" i="28"/>
  <c r="C66" i="28"/>
  <c r="B66" i="28"/>
  <c r="S65" i="28"/>
  <c r="R65" i="28"/>
  <c r="Q65" i="28"/>
  <c r="P65" i="28"/>
  <c r="E65" i="28"/>
  <c r="T64" i="28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S62" i="28"/>
  <c r="R62" i="28"/>
  <c r="Q62" i="28"/>
  <c r="P62" i="28"/>
  <c r="E62" i="28"/>
  <c r="U62" i="28" s="1"/>
  <c r="U61" i="28"/>
  <c r="S61" i="28"/>
  <c r="R61" i="28"/>
  <c r="Q61" i="28"/>
  <c r="P61" i="28"/>
  <c r="E61" i="28"/>
  <c r="T61" i="28" s="1"/>
  <c r="V59" i="28"/>
  <c r="O59" i="28"/>
  <c r="N59" i="28"/>
  <c r="M59" i="28"/>
  <c r="L59" i="28"/>
  <c r="K59" i="28"/>
  <c r="S59" i="28" s="1"/>
  <c r="J59" i="28"/>
  <c r="R59" i="28" s="1"/>
  <c r="I59" i="28"/>
  <c r="H59" i="28"/>
  <c r="G59" i="28"/>
  <c r="F59" i="28"/>
  <c r="C59" i="28"/>
  <c r="B59" i="28"/>
  <c r="S58" i="28"/>
  <c r="R58" i="28"/>
  <c r="Q58" i="28"/>
  <c r="P58" i="28"/>
  <c r="E58" i="28"/>
  <c r="U58" i="28" s="1"/>
  <c r="U57" i="28"/>
  <c r="S57" i="28"/>
  <c r="R57" i="28"/>
  <c r="Q57" i="28"/>
  <c r="P57" i="28"/>
  <c r="E57" i="28"/>
  <c r="T57" i="28" s="1"/>
  <c r="T56" i="28"/>
  <c r="S56" i="28"/>
  <c r="R56" i="28"/>
  <c r="Q56" i="28"/>
  <c r="P56" i="28"/>
  <c r="E56" i="28"/>
  <c r="U56" i="28" s="1"/>
  <c r="S55" i="28"/>
  <c r="R55" i="28"/>
  <c r="Q55" i="28"/>
  <c r="P55" i="28"/>
  <c r="E55" i="28"/>
  <c r="V53" i="28"/>
  <c r="O53" i="28"/>
  <c r="N53" i="28"/>
  <c r="M53" i="28"/>
  <c r="L53" i="28"/>
  <c r="K53" i="28"/>
  <c r="S53" i="28" s="1"/>
  <c r="J53" i="28"/>
  <c r="R53" i="28" s="1"/>
  <c r="I53" i="28"/>
  <c r="Q53" i="28" s="1"/>
  <c r="H53" i="28"/>
  <c r="G53" i="28"/>
  <c r="F53" i="28"/>
  <c r="C53" i="28"/>
  <c r="B53" i="28"/>
  <c r="S52" i="28"/>
  <c r="R52" i="28"/>
  <c r="Q52" i="28"/>
  <c r="P52" i="28"/>
  <c r="T52" i="28" s="1"/>
  <c r="E52" i="28"/>
  <c r="S51" i="28"/>
  <c r="R51" i="28"/>
  <c r="Q51" i="28"/>
  <c r="P51" i="28"/>
  <c r="E51" i="28"/>
  <c r="S50" i="28"/>
  <c r="R50" i="28"/>
  <c r="Q50" i="28"/>
  <c r="P50" i="28"/>
  <c r="E50" i="28"/>
  <c r="U49" i="28"/>
  <c r="S49" i="28"/>
  <c r="R49" i="28"/>
  <c r="Q49" i="28"/>
  <c r="P49" i="28"/>
  <c r="E49" i="28"/>
  <c r="T49" i="28" s="1"/>
  <c r="T48" i="28"/>
  <c r="S48" i="28"/>
  <c r="R48" i="28"/>
  <c r="Q48" i="28"/>
  <c r="P48" i="28"/>
  <c r="E48" i="28"/>
  <c r="U48" i="28" s="1"/>
  <c r="S47" i="28"/>
  <c r="R47" i="28"/>
  <c r="Q47" i="28"/>
  <c r="P47" i="28"/>
  <c r="E47" i="28"/>
  <c r="U47" i="28" s="1"/>
  <c r="S46" i="28"/>
  <c r="R46" i="28"/>
  <c r="Q46" i="28"/>
  <c r="P46" i="28"/>
  <c r="E46" i="28"/>
  <c r="U46" i="28" s="1"/>
  <c r="U45" i="28"/>
  <c r="S45" i="28"/>
  <c r="R45" i="28"/>
  <c r="Q45" i="28"/>
  <c r="P45" i="28"/>
  <c r="E45" i="28"/>
  <c r="T45" i="28" s="1"/>
  <c r="S44" i="28"/>
  <c r="R44" i="28"/>
  <c r="Q44" i="28"/>
  <c r="P44" i="28"/>
  <c r="E44" i="28"/>
  <c r="T43" i="28"/>
  <c r="S43" i="28"/>
  <c r="R43" i="28"/>
  <c r="Q43" i="28"/>
  <c r="P43" i="28"/>
  <c r="E43" i="28"/>
  <c r="U42" i="28"/>
  <c r="S42" i="28"/>
  <c r="R42" i="28"/>
  <c r="Q42" i="28"/>
  <c r="P42" i="28"/>
  <c r="E42" i="28"/>
  <c r="T42" i="28" s="1"/>
  <c r="V40" i="28"/>
  <c r="O40" i="28"/>
  <c r="N40" i="28"/>
  <c r="M40" i="28"/>
  <c r="L40" i="28"/>
  <c r="K40" i="28"/>
  <c r="S40" i="28" s="1"/>
  <c r="J40" i="28"/>
  <c r="R40" i="28" s="1"/>
  <c r="I40" i="28"/>
  <c r="H40" i="28"/>
  <c r="G40" i="28"/>
  <c r="F40" i="28"/>
  <c r="C40" i="28"/>
  <c r="B40" i="28"/>
  <c r="E40" i="28" s="1"/>
  <c r="S39" i="28"/>
  <c r="R39" i="28"/>
  <c r="Q39" i="28"/>
  <c r="P39" i="28"/>
  <c r="E39" i="28"/>
  <c r="U39" i="28" s="1"/>
  <c r="S38" i="28"/>
  <c r="R38" i="28"/>
  <c r="Q38" i="28"/>
  <c r="P38" i="28"/>
  <c r="E38" i="28"/>
  <c r="S37" i="28"/>
  <c r="R37" i="28"/>
  <c r="Q37" i="28"/>
  <c r="P37" i="28"/>
  <c r="E37" i="28"/>
  <c r="U36" i="28"/>
  <c r="T36" i="28"/>
  <c r="S36" i="28"/>
  <c r="R36" i="28"/>
  <c r="Q36" i="28"/>
  <c r="P36" i="28"/>
  <c r="E36" i="28"/>
  <c r="U35" i="28"/>
  <c r="T35" i="28"/>
  <c r="S35" i="28"/>
  <c r="R35" i="28"/>
  <c r="Q35" i="28"/>
  <c r="P35" i="28"/>
  <c r="E35" i="28"/>
  <c r="V33" i="28"/>
  <c r="R33" i="28"/>
  <c r="Q33" i="28"/>
  <c r="O33" i="28"/>
  <c r="N33" i="28"/>
  <c r="M33" i="28"/>
  <c r="L33" i="28"/>
  <c r="K33" i="28"/>
  <c r="S33" i="28" s="1"/>
  <c r="J33" i="28"/>
  <c r="I33" i="28"/>
  <c r="H33" i="28"/>
  <c r="P33" i="28" s="1"/>
  <c r="G33" i="28"/>
  <c r="F33" i="28"/>
  <c r="C33" i="28"/>
  <c r="B33" i="28"/>
  <c r="E33" i="28" s="1"/>
  <c r="T32" i="28"/>
  <c r="S32" i="28"/>
  <c r="R32" i="28"/>
  <c r="Q32" i="28"/>
  <c r="U32" i="28" s="1"/>
  <c r="P32" i="28"/>
  <c r="E32" i="28"/>
  <c r="V30" i="28"/>
  <c r="O30" i="28"/>
  <c r="N30" i="28"/>
  <c r="M30" i="28"/>
  <c r="L30" i="28"/>
  <c r="K30" i="28"/>
  <c r="S30" i="28" s="1"/>
  <c r="J30" i="28"/>
  <c r="R30" i="28" s="1"/>
  <c r="I30" i="28"/>
  <c r="H30" i="28"/>
  <c r="G30" i="28"/>
  <c r="F30" i="28"/>
  <c r="C30" i="28"/>
  <c r="B30" i="28"/>
  <c r="E30" i="28" s="1"/>
  <c r="S29" i="28"/>
  <c r="R29" i="28"/>
  <c r="Q29" i="28"/>
  <c r="U29" i="28" s="1"/>
  <c r="P29" i="28"/>
  <c r="E29" i="28"/>
  <c r="T29" i="28" s="1"/>
  <c r="U28" i="28"/>
  <c r="T28" i="28"/>
  <c r="S28" i="28"/>
  <c r="R28" i="28"/>
  <c r="Q28" i="28"/>
  <c r="P28" i="28"/>
  <c r="E28" i="28"/>
  <c r="T27" i="28"/>
  <c r="S27" i="28"/>
  <c r="R27" i="28"/>
  <c r="Q27" i="28"/>
  <c r="P27" i="28"/>
  <c r="E27" i="28"/>
  <c r="U27" i="28" s="1"/>
  <c r="T26" i="28"/>
  <c r="S26" i="28"/>
  <c r="R26" i="28"/>
  <c r="Q26" i="28"/>
  <c r="P26" i="28"/>
  <c r="E26" i="28"/>
  <c r="U26" i="28" s="1"/>
  <c r="V24" i="28"/>
  <c r="O24" i="28"/>
  <c r="N24" i="28"/>
  <c r="M24" i="28"/>
  <c r="L24" i="28"/>
  <c r="K24" i="28"/>
  <c r="S24" i="28" s="1"/>
  <c r="J24" i="28"/>
  <c r="R24" i="28" s="1"/>
  <c r="I24" i="28"/>
  <c r="H24" i="28"/>
  <c r="G24" i="28"/>
  <c r="F24" i="28"/>
  <c r="C24" i="28"/>
  <c r="B24" i="28"/>
  <c r="S23" i="28"/>
  <c r="R23" i="28"/>
  <c r="Q23" i="28"/>
  <c r="P23" i="28"/>
  <c r="E23" i="28"/>
  <c r="T22" i="28"/>
  <c r="S22" i="28"/>
  <c r="R22" i="28"/>
  <c r="Q22" i="28"/>
  <c r="P22" i="28"/>
  <c r="E22" i="28"/>
  <c r="U22" i="28" s="1"/>
  <c r="T21" i="28"/>
  <c r="S21" i="28"/>
  <c r="R21" i="28"/>
  <c r="Q21" i="28"/>
  <c r="P21" i="28"/>
  <c r="E21" i="28"/>
  <c r="U21" i="28" s="1"/>
  <c r="U20" i="28"/>
  <c r="S20" i="28"/>
  <c r="R20" i="28"/>
  <c r="Q20" i="28"/>
  <c r="P20" i="28"/>
  <c r="E20" i="28"/>
  <c r="T20" i="28" s="1"/>
  <c r="S19" i="28"/>
  <c r="R19" i="28"/>
  <c r="Q19" i="28"/>
  <c r="P19" i="28"/>
  <c r="E19" i="28"/>
  <c r="S18" i="28"/>
  <c r="R18" i="28"/>
  <c r="Q18" i="28"/>
  <c r="P18" i="28"/>
  <c r="E18" i="28"/>
  <c r="U17" i="28"/>
  <c r="S17" i="28"/>
  <c r="R17" i="28"/>
  <c r="Q17" i="28"/>
  <c r="P17" i="28"/>
  <c r="E17" i="28"/>
  <c r="T17" i="28" s="1"/>
  <c r="V15" i="28"/>
  <c r="O15" i="28"/>
  <c r="N15" i="28"/>
  <c r="M15" i="28"/>
  <c r="L15" i="28"/>
  <c r="K15" i="28"/>
  <c r="S15" i="28" s="1"/>
  <c r="J15" i="28"/>
  <c r="I15" i="28"/>
  <c r="H15" i="28"/>
  <c r="G15" i="28"/>
  <c r="F15" i="28"/>
  <c r="C15" i="28"/>
  <c r="B15" i="28"/>
  <c r="E15" i="28" s="1"/>
  <c r="S14" i="28"/>
  <c r="R14" i="28"/>
  <c r="Q14" i="28"/>
  <c r="P14" i="28"/>
  <c r="E14" i="28"/>
  <c r="U13" i="28"/>
  <c r="S13" i="28"/>
  <c r="R13" i="28"/>
  <c r="Q13" i="28"/>
  <c r="P13" i="28"/>
  <c r="E13" i="28"/>
  <c r="T13" i="28" s="1"/>
  <c r="S12" i="28"/>
  <c r="R12" i="28"/>
  <c r="Q12" i="28"/>
  <c r="P12" i="28"/>
  <c r="E12" i="28"/>
  <c r="S11" i="28"/>
  <c r="R11" i="28"/>
  <c r="Q11" i="28"/>
  <c r="P11" i="28"/>
  <c r="E11" i="28"/>
  <c r="T10" i="28"/>
  <c r="S10" i="28"/>
  <c r="R10" i="28"/>
  <c r="Q10" i="28"/>
  <c r="P10" i="28"/>
  <c r="E10" i="28"/>
  <c r="U10" i="28" s="1"/>
  <c r="T9" i="28"/>
  <c r="S9" i="28"/>
  <c r="R9" i="28"/>
  <c r="Q9" i="28"/>
  <c r="P9" i="28"/>
  <c r="E9" i="28"/>
  <c r="U9" i="28" s="1"/>
  <c r="U94" i="27"/>
  <c r="S94" i="27"/>
  <c r="R94" i="27"/>
  <c r="Q94" i="27"/>
  <c r="P94" i="27"/>
  <c r="E94" i="27"/>
  <c r="T94" i="27" s="1"/>
  <c r="S93" i="27"/>
  <c r="R93" i="27"/>
  <c r="Q93" i="27"/>
  <c r="P93" i="27"/>
  <c r="E93" i="27"/>
  <c r="S92" i="27"/>
  <c r="R92" i="27"/>
  <c r="Q92" i="27"/>
  <c r="P92" i="27"/>
  <c r="E92" i="27"/>
  <c r="U91" i="27"/>
  <c r="S91" i="27"/>
  <c r="R91" i="27"/>
  <c r="Q91" i="27"/>
  <c r="P91" i="27"/>
  <c r="E91" i="27"/>
  <c r="T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T88" i="27"/>
  <c r="S88" i="27"/>
  <c r="R88" i="27"/>
  <c r="Q88" i="27"/>
  <c r="P88" i="27"/>
  <c r="E88" i="27"/>
  <c r="U88" i="27" s="1"/>
  <c r="T87" i="27"/>
  <c r="S87" i="27"/>
  <c r="R87" i="27"/>
  <c r="Q87" i="27"/>
  <c r="P87" i="27"/>
  <c r="E87" i="27"/>
  <c r="U87" i="27" s="1"/>
  <c r="V73" i="27"/>
  <c r="O73" i="27"/>
  <c r="N73" i="27"/>
  <c r="M73" i="27"/>
  <c r="L73" i="27"/>
  <c r="K73" i="27"/>
  <c r="J73" i="27"/>
  <c r="I73" i="27"/>
  <c r="H73" i="27"/>
  <c r="G73" i="27"/>
  <c r="F73" i="27"/>
  <c r="C73" i="27"/>
  <c r="B73" i="27"/>
  <c r="V72" i="27"/>
  <c r="O72" i="27"/>
  <c r="N72" i="27"/>
  <c r="M72" i="27"/>
  <c r="L72" i="27"/>
  <c r="K72" i="27"/>
  <c r="S72" i="27" s="1"/>
  <c r="J72" i="27"/>
  <c r="R72" i="27" s="1"/>
  <c r="I72" i="27"/>
  <c r="H72" i="27"/>
  <c r="G72" i="27"/>
  <c r="F72" i="27"/>
  <c r="C72" i="27"/>
  <c r="B72" i="27"/>
  <c r="E72" i="27" s="1"/>
  <c r="V71" i="27"/>
  <c r="S71" i="27"/>
  <c r="O71" i="27"/>
  <c r="N71" i="27"/>
  <c r="M71" i="27"/>
  <c r="L71" i="27"/>
  <c r="K71" i="27"/>
  <c r="J71" i="27"/>
  <c r="I71" i="27"/>
  <c r="H71" i="27"/>
  <c r="G71" i="27"/>
  <c r="F71" i="27"/>
  <c r="C71" i="27"/>
  <c r="B71" i="27"/>
  <c r="E71" i="27" s="1"/>
  <c r="S70" i="27"/>
  <c r="R70" i="27"/>
  <c r="Q70" i="27"/>
  <c r="P70" i="27"/>
  <c r="E70" i="27"/>
  <c r="S69" i="27"/>
  <c r="R69" i="27"/>
  <c r="Q69" i="27"/>
  <c r="P69" i="27"/>
  <c r="E69" i="27"/>
  <c r="U69" i="27" s="1"/>
  <c r="V67" i="27"/>
  <c r="O67" i="27"/>
  <c r="N67" i="27"/>
  <c r="M67" i="27"/>
  <c r="S67" i="27" s="1"/>
  <c r="L67" i="27"/>
  <c r="K67" i="27"/>
  <c r="J67" i="27"/>
  <c r="I67" i="27"/>
  <c r="H67" i="27"/>
  <c r="G67" i="27"/>
  <c r="F67" i="27"/>
  <c r="C67" i="27"/>
  <c r="B67" i="27"/>
  <c r="V66" i="27"/>
  <c r="O66" i="27"/>
  <c r="N66" i="27"/>
  <c r="M66" i="27"/>
  <c r="L66" i="27"/>
  <c r="K66" i="27"/>
  <c r="S66" i="27" s="1"/>
  <c r="J66" i="27"/>
  <c r="R66" i="27" s="1"/>
  <c r="I66" i="27"/>
  <c r="H66" i="27"/>
  <c r="G66" i="27"/>
  <c r="F66" i="27"/>
  <c r="E66" i="27"/>
  <c r="C66" i="27"/>
  <c r="B66" i="27"/>
  <c r="U65" i="27"/>
  <c r="S65" i="27"/>
  <c r="R65" i="27"/>
  <c r="Q65" i="27"/>
  <c r="P65" i="27"/>
  <c r="E65" i="27"/>
  <c r="T65" i="27" s="1"/>
  <c r="S64" i="27"/>
  <c r="R64" i="27"/>
  <c r="Q64" i="27"/>
  <c r="P64" i="27"/>
  <c r="E64" i="27"/>
  <c r="S63" i="27"/>
  <c r="R63" i="27"/>
  <c r="Q63" i="27"/>
  <c r="P63" i="27"/>
  <c r="E63" i="27"/>
  <c r="U62" i="27"/>
  <c r="S62" i="27"/>
  <c r="R62" i="27"/>
  <c r="Q62" i="27"/>
  <c r="P62" i="27"/>
  <c r="E62" i="27"/>
  <c r="T62" i="27" s="1"/>
  <c r="S61" i="27"/>
  <c r="R61" i="27"/>
  <c r="Q61" i="27"/>
  <c r="P61" i="27"/>
  <c r="E61" i="27"/>
  <c r="V59" i="27"/>
  <c r="O59" i="27"/>
  <c r="N59" i="27"/>
  <c r="M59" i="27"/>
  <c r="L59" i="27"/>
  <c r="K59" i="27"/>
  <c r="S59" i="27" s="1"/>
  <c r="J59" i="27"/>
  <c r="R59" i="27" s="1"/>
  <c r="I59" i="27"/>
  <c r="H59" i="27"/>
  <c r="G59" i="27"/>
  <c r="F59" i="27"/>
  <c r="C59" i="27"/>
  <c r="B59" i="27"/>
  <c r="U58" i="27"/>
  <c r="S58" i="27"/>
  <c r="R58" i="27"/>
  <c r="Q58" i="27"/>
  <c r="P58" i="27"/>
  <c r="E58" i="27"/>
  <c r="T58" i="27" s="1"/>
  <c r="U57" i="27"/>
  <c r="S57" i="27"/>
  <c r="R57" i="27"/>
  <c r="Q57" i="27"/>
  <c r="P57" i="27"/>
  <c r="E57" i="27"/>
  <c r="T57" i="27" s="1"/>
  <c r="S56" i="27"/>
  <c r="R56" i="27"/>
  <c r="Q56" i="27"/>
  <c r="P56" i="27"/>
  <c r="E56" i="27"/>
  <c r="T55" i="27"/>
  <c r="S55" i="27"/>
  <c r="R55" i="27"/>
  <c r="Q55" i="27"/>
  <c r="P55" i="27"/>
  <c r="E55" i="27"/>
  <c r="U55" i="27" s="1"/>
  <c r="V53" i="27"/>
  <c r="O53" i="27"/>
  <c r="N53" i="27"/>
  <c r="M53" i="27"/>
  <c r="L53" i="27"/>
  <c r="K53" i="27"/>
  <c r="S53" i="27" s="1"/>
  <c r="J53" i="27"/>
  <c r="R53" i="27" s="1"/>
  <c r="I53" i="27"/>
  <c r="H53" i="27"/>
  <c r="G53" i="27"/>
  <c r="F53" i="27"/>
  <c r="C53" i="27"/>
  <c r="B53" i="27"/>
  <c r="E53" i="27" s="1"/>
  <c r="U52" i="27"/>
  <c r="T52" i="27"/>
  <c r="S52" i="27"/>
  <c r="R52" i="27"/>
  <c r="Q52" i="27"/>
  <c r="P52" i="27"/>
  <c r="E52" i="27"/>
  <c r="S51" i="27"/>
  <c r="R51" i="27"/>
  <c r="Q51" i="27"/>
  <c r="P51" i="27"/>
  <c r="E51" i="27"/>
  <c r="T50" i="27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S47" i="27"/>
  <c r="R47" i="27"/>
  <c r="Q47" i="27"/>
  <c r="P47" i="27"/>
  <c r="E47" i="27"/>
  <c r="U46" i="27"/>
  <c r="S46" i="27"/>
  <c r="R46" i="27"/>
  <c r="Q46" i="27"/>
  <c r="P46" i="27"/>
  <c r="E46" i="27"/>
  <c r="T46" i="27" s="1"/>
  <c r="U45" i="27"/>
  <c r="T45" i="27"/>
  <c r="S45" i="27"/>
  <c r="R45" i="27"/>
  <c r="Q45" i="27"/>
  <c r="P45" i="27"/>
  <c r="E45" i="27"/>
  <c r="U44" i="27"/>
  <c r="T44" i="27"/>
  <c r="S44" i="27"/>
  <c r="R44" i="27"/>
  <c r="Q44" i="27"/>
  <c r="P44" i="27"/>
  <c r="E44" i="27"/>
  <c r="S43" i="27"/>
  <c r="R43" i="27"/>
  <c r="Q43" i="27"/>
  <c r="P43" i="27"/>
  <c r="E43" i="27"/>
  <c r="T42" i="27"/>
  <c r="S42" i="27"/>
  <c r="R42" i="27"/>
  <c r="Q42" i="27"/>
  <c r="P42" i="27"/>
  <c r="E42" i="27"/>
  <c r="U42" i="27" s="1"/>
  <c r="V40" i="27"/>
  <c r="O40" i="27"/>
  <c r="N40" i="27"/>
  <c r="M40" i="27"/>
  <c r="L40" i="27"/>
  <c r="K40" i="27"/>
  <c r="S40" i="27" s="1"/>
  <c r="J40" i="27"/>
  <c r="R40" i="27" s="1"/>
  <c r="I40" i="27"/>
  <c r="H40" i="27"/>
  <c r="P40" i="27" s="1"/>
  <c r="G40" i="27"/>
  <c r="F40" i="27"/>
  <c r="C40" i="27"/>
  <c r="B40" i="27"/>
  <c r="T39" i="27"/>
  <c r="S39" i="27"/>
  <c r="R39" i="27"/>
  <c r="Q39" i="27"/>
  <c r="P39" i="27"/>
  <c r="E39" i="27"/>
  <c r="U39" i="27" s="1"/>
  <c r="S38" i="27"/>
  <c r="R38" i="27"/>
  <c r="Q38" i="27"/>
  <c r="P38" i="27"/>
  <c r="E38" i="27"/>
  <c r="U37" i="27"/>
  <c r="S37" i="27"/>
  <c r="R37" i="27"/>
  <c r="Q37" i="27"/>
  <c r="P37" i="27"/>
  <c r="E37" i="27"/>
  <c r="T37" i="27" s="1"/>
  <c r="S36" i="27"/>
  <c r="R36" i="27"/>
  <c r="Q36" i="27"/>
  <c r="P36" i="27"/>
  <c r="E36" i="27"/>
  <c r="S35" i="27"/>
  <c r="R35" i="27"/>
  <c r="Q35" i="27"/>
  <c r="P35" i="27"/>
  <c r="E35" i="27"/>
  <c r="V33" i="27"/>
  <c r="O33" i="27"/>
  <c r="N33" i="27"/>
  <c r="M33" i="27"/>
  <c r="L33" i="27"/>
  <c r="K33" i="27"/>
  <c r="S33" i="27" s="1"/>
  <c r="J33" i="27"/>
  <c r="I33" i="27"/>
  <c r="Q33" i="27" s="1"/>
  <c r="H33" i="27"/>
  <c r="G33" i="27"/>
  <c r="F33" i="27"/>
  <c r="C33" i="27"/>
  <c r="B33" i="27"/>
  <c r="S32" i="27"/>
  <c r="R32" i="27"/>
  <c r="Q32" i="27"/>
  <c r="P32" i="27"/>
  <c r="E32" i="27"/>
  <c r="V30" i="27"/>
  <c r="O30" i="27"/>
  <c r="N30" i="27"/>
  <c r="M30" i="27"/>
  <c r="L30" i="27"/>
  <c r="K30" i="27"/>
  <c r="S30" i="27" s="1"/>
  <c r="J30" i="27"/>
  <c r="R30" i="27" s="1"/>
  <c r="I30" i="27"/>
  <c r="H30" i="27"/>
  <c r="G30" i="27"/>
  <c r="F30" i="27"/>
  <c r="C30" i="27"/>
  <c r="B30" i="27"/>
  <c r="E30" i="27" s="1"/>
  <c r="U29" i="27"/>
  <c r="S29" i="27"/>
  <c r="R29" i="27"/>
  <c r="Q29" i="27"/>
  <c r="P29" i="27"/>
  <c r="E29" i="27"/>
  <c r="T29" i="27" s="1"/>
  <c r="S28" i="27"/>
  <c r="R28" i="27"/>
  <c r="Q28" i="27"/>
  <c r="P28" i="27"/>
  <c r="E28" i="27"/>
  <c r="S27" i="27"/>
  <c r="R27" i="27"/>
  <c r="Q27" i="27"/>
  <c r="P27" i="27"/>
  <c r="E27" i="27"/>
  <c r="U26" i="27"/>
  <c r="S26" i="27"/>
  <c r="R26" i="27"/>
  <c r="Q26" i="27"/>
  <c r="P26" i="27"/>
  <c r="E26" i="27"/>
  <c r="T26" i="27" s="1"/>
  <c r="V24" i="27"/>
  <c r="O24" i="27"/>
  <c r="N24" i="27"/>
  <c r="M24" i="27"/>
  <c r="L24" i="27"/>
  <c r="K24" i="27"/>
  <c r="S24" i="27" s="1"/>
  <c r="J24" i="27"/>
  <c r="R24" i="27" s="1"/>
  <c r="I24" i="27"/>
  <c r="H24" i="27"/>
  <c r="G24" i="27"/>
  <c r="F24" i="27"/>
  <c r="C24" i="27"/>
  <c r="B24" i="27"/>
  <c r="S23" i="27"/>
  <c r="R23" i="27"/>
  <c r="Q23" i="27"/>
  <c r="P23" i="27"/>
  <c r="E23" i="27"/>
  <c r="U22" i="27"/>
  <c r="S22" i="27"/>
  <c r="R22" i="27"/>
  <c r="Q22" i="27"/>
  <c r="P22" i="27"/>
  <c r="E22" i="27"/>
  <c r="T22" i="27" s="1"/>
  <c r="T21" i="27"/>
  <c r="S21" i="27"/>
  <c r="R21" i="27"/>
  <c r="Q21" i="27"/>
  <c r="P21" i="27"/>
  <c r="E21" i="27"/>
  <c r="U21" i="27" s="1"/>
  <c r="U20" i="27"/>
  <c r="T20" i="27"/>
  <c r="S20" i="27"/>
  <c r="R20" i="27"/>
  <c r="Q20" i="27"/>
  <c r="P20" i="27"/>
  <c r="E20" i="27"/>
  <c r="T19" i="27"/>
  <c r="S19" i="27"/>
  <c r="R19" i="27"/>
  <c r="Q19" i="27"/>
  <c r="P19" i="27"/>
  <c r="E19" i="27"/>
  <c r="U19" i="27" s="1"/>
  <c r="S18" i="27"/>
  <c r="R18" i="27"/>
  <c r="Q18" i="27"/>
  <c r="P18" i="27"/>
  <c r="E18" i="27"/>
  <c r="U17" i="27"/>
  <c r="S17" i="27"/>
  <c r="R17" i="27"/>
  <c r="Q17" i="27"/>
  <c r="P17" i="27"/>
  <c r="E17" i="27"/>
  <c r="T17" i="27" s="1"/>
  <c r="V15" i="27"/>
  <c r="O15" i="27"/>
  <c r="N15" i="27"/>
  <c r="M15" i="27"/>
  <c r="L15" i="27"/>
  <c r="K15" i="27"/>
  <c r="J15" i="27"/>
  <c r="R15" i="27" s="1"/>
  <c r="I15" i="27"/>
  <c r="H15" i="27"/>
  <c r="G15" i="27"/>
  <c r="F15" i="27"/>
  <c r="C15" i="27"/>
  <c r="B15" i="27"/>
  <c r="S14" i="27"/>
  <c r="R14" i="27"/>
  <c r="Q14" i="27"/>
  <c r="P14" i="27"/>
  <c r="E14" i="27"/>
  <c r="S13" i="27"/>
  <c r="R13" i="27"/>
  <c r="Q13" i="27"/>
  <c r="P13" i="27"/>
  <c r="E13" i="27"/>
  <c r="S12" i="27"/>
  <c r="R12" i="27"/>
  <c r="Q12" i="27"/>
  <c r="P12" i="27"/>
  <c r="E12" i="27"/>
  <c r="S11" i="27"/>
  <c r="R11" i="27"/>
  <c r="Q11" i="27"/>
  <c r="P11" i="27"/>
  <c r="E11" i="27"/>
  <c r="U10" i="27"/>
  <c r="S10" i="27"/>
  <c r="R10" i="27"/>
  <c r="Q10" i="27"/>
  <c r="P10" i="27"/>
  <c r="E10" i="27"/>
  <c r="T9" i="27"/>
  <c r="S9" i="27"/>
  <c r="R9" i="27"/>
  <c r="Q9" i="27"/>
  <c r="P9" i="27"/>
  <c r="E9" i="27"/>
  <c r="U9" i="27" s="1"/>
  <c r="U94" i="26"/>
  <c r="T94" i="26"/>
  <c r="S94" i="26"/>
  <c r="R94" i="26"/>
  <c r="Q94" i="26"/>
  <c r="P94" i="26"/>
  <c r="E94" i="26"/>
  <c r="S93" i="26"/>
  <c r="R93" i="26"/>
  <c r="Q93" i="26"/>
  <c r="P93" i="26"/>
  <c r="E93" i="26"/>
  <c r="U93" i="26" s="1"/>
  <c r="S92" i="26"/>
  <c r="R92" i="26"/>
  <c r="Q92" i="26"/>
  <c r="P92" i="26"/>
  <c r="E92" i="26"/>
  <c r="U91" i="26"/>
  <c r="S91" i="26"/>
  <c r="R91" i="26"/>
  <c r="Q91" i="26"/>
  <c r="P91" i="26"/>
  <c r="E91" i="26"/>
  <c r="T91" i="26" s="1"/>
  <c r="S90" i="26"/>
  <c r="R90" i="26"/>
  <c r="Q90" i="26"/>
  <c r="P90" i="26"/>
  <c r="E90" i="26"/>
  <c r="S89" i="26"/>
  <c r="R89" i="26"/>
  <c r="Q89" i="26"/>
  <c r="P89" i="26"/>
  <c r="E89" i="26"/>
  <c r="U88" i="26"/>
  <c r="S88" i="26"/>
  <c r="R88" i="26"/>
  <c r="Q88" i="26"/>
  <c r="P88" i="26"/>
  <c r="E88" i="26"/>
  <c r="T88" i="26" s="1"/>
  <c r="T87" i="26"/>
  <c r="S87" i="26"/>
  <c r="R87" i="26"/>
  <c r="Q87" i="26"/>
  <c r="P87" i="26"/>
  <c r="E87" i="26"/>
  <c r="U87" i="26" s="1"/>
  <c r="V73" i="26"/>
  <c r="O73" i="26"/>
  <c r="N73" i="26"/>
  <c r="M73" i="26"/>
  <c r="L73" i="26"/>
  <c r="K73" i="26"/>
  <c r="J73" i="26"/>
  <c r="I73" i="26"/>
  <c r="H73" i="26"/>
  <c r="G73" i="26"/>
  <c r="F73" i="26"/>
  <c r="C73" i="26"/>
  <c r="B73" i="26"/>
  <c r="V72" i="26"/>
  <c r="O72" i="26"/>
  <c r="N72" i="26"/>
  <c r="M72" i="26"/>
  <c r="L72" i="26"/>
  <c r="K72" i="26"/>
  <c r="J72" i="26"/>
  <c r="R72" i="26" s="1"/>
  <c r="I72" i="26"/>
  <c r="H72" i="26"/>
  <c r="G72" i="26"/>
  <c r="F72" i="26"/>
  <c r="C72" i="26"/>
  <c r="B72" i="26"/>
  <c r="E72" i="26" s="1"/>
  <c r="V71" i="26"/>
  <c r="O71" i="26"/>
  <c r="N71" i="26"/>
  <c r="M71" i="26"/>
  <c r="L71" i="26"/>
  <c r="K71" i="26"/>
  <c r="S71" i="26" s="1"/>
  <c r="J71" i="26"/>
  <c r="I71" i="26"/>
  <c r="H71" i="26"/>
  <c r="P71" i="26" s="1"/>
  <c r="G71" i="26"/>
  <c r="F71" i="26"/>
  <c r="C71" i="26"/>
  <c r="B71" i="26"/>
  <c r="E71" i="26" s="1"/>
  <c r="S70" i="26"/>
  <c r="R70" i="26"/>
  <c r="Q70" i="26"/>
  <c r="P70" i="26"/>
  <c r="E70" i="26"/>
  <c r="U70" i="26" s="1"/>
  <c r="S69" i="26"/>
  <c r="R69" i="26"/>
  <c r="Q69" i="26"/>
  <c r="U69" i="26" s="1"/>
  <c r="P69" i="26"/>
  <c r="E69" i="26"/>
  <c r="V67" i="26"/>
  <c r="O67" i="26"/>
  <c r="N67" i="26"/>
  <c r="M67" i="26"/>
  <c r="L67" i="26"/>
  <c r="K67" i="26"/>
  <c r="S67" i="26" s="1"/>
  <c r="J67" i="26"/>
  <c r="I67" i="26"/>
  <c r="H67" i="26"/>
  <c r="G67" i="26"/>
  <c r="F67" i="26"/>
  <c r="C67" i="26"/>
  <c r="B67" i="26"/>
  <c r="E67" i="26" s="1"/>
  <c r="V66" i="26"/>
  <c r="O66" i="26"/>
  <c r="N66" i="26"/>
  <c r="M66" i="26"/>
  <c r="L66" i="26"/>
  <c r="K66" i="26"/>
  <c r="S66" i="26" s="1"/>
  <c r="J66" i="26"/>
  <c r="R66" i="26" s="1"/>
  <c r="I66" i="26"/>
  <c r="H66" i="26"/>
  <c r="G66" i="26"/>
  <c r="F66" i="26"/>
  <c r="C66" i="26"/>
  <c r="E66" i="26" s="1"/>
  <c r="B66" i="26"/>
  <c r="S65" i="26"/>
  <c r="R65" i="26"/>
  <c r="Q65" i="26"/>
  <c r="P65" i="26"/>
  <c r="E65" i="26"/>
  <c r="T64" i="26"/>
  <c r="S64" i="26"/>
  <c r="R64" i="26"/>
  <c r="Q64" i="26"/>
  <c r="P64" i="26"/>
  <c r="E64" i="26"/>
  <c r="U64" i="26" s="1"/>
  <c r="S63" i="26"/>
  <c r="R63" i="26"/>
  <c r="Q63" i="26"/>
  <c r="P63" i="26"/>
  <c r="E63" i="26"/>
  <c r="U63" i="26" s="1"/>
  <c r="S62" i="26"/>
  <c r="R62" i="26"/>
  <c r="Q62" i="26"/>
  <c r="P62" i="26"/>
  <c r="E62" i="26"/>
  <c r="T62" i="26" s="1"/>
  <c r="S61" i="26"/>
  <c r="R61" i="26"/>
  <c r="Q61" i="26"/>
  <c r="P61" i="26"/>
  <c r="E61" i="26"/>
  <c r="V59" i="26"/>
  <c r="O59" i="26"/>
  <c r="N59" i="26"/>
  <c r="M59" i="26"/>
  <c r="L59" i="26"/>
  <c r="K59" i="26"/>
  <c r="S59" i="26" s="1"/>
  <c r="J59" i="26"/>
  <c r="R59" i="26" s="1"/>
  <c r="I59" i="26"/>
  <c r="H59" i="26"/>
  <c r="G59" i="26"/>
  <c r="F59" i="26"/>
  <c r="C59" i="26"/>
  <c r="B59" i="26"/>
  <c r="E59" i="26" s="1"/>
  <c r="S58" i="26"/>
  <c r="R58" i="26"/>
  <c r="Q58" i="26"/>
  <c r="P58" i="26"/>
  <c r="E58" i="26"/>
  <c r="U58" i="26" s="1"/>
  <c r="S57" i="26"/>
  <c r="R57" i="26"/>
  <c r="Q57" i="26"/>
  <c r="P57" i="26"/>
  <c r="E57" i="26"/>
  <c r="S56" i="26"/>
  <c r="R56" i="26"/>
  <c r="Q56" i="26"/>
  <c r="P56" i="26"/>
  <c r="E56" i="26"/>
  <c r="S55" i="26"/>
  <c r="R55" i="26"/>
  <c r="Q55" i="26"/>
  <c r="P55" i="26"/>
  <c r="E55" i="26"/>
  <c r="V53" i="26"/>
  <c r="O53" i="26"/>
  <c r="N53" i="26"/>
  <c r="M53" i="26"/>
  <c r="L53" i="26"/>
  <c r="K53" i="26"/>
  <c r="S53" i="26" s="1"/>
  <c r="J53" i="26"/>
  <c r="R53" i="26" s="1"/>
  <c r="I53" i="26"/>
  <c r="H53" i="26"/>
  <c r="G53" i="26"/>
  <c r="F53" i="26"/>
  <c r="C53" i="26"/>
  <c r="B53" i="26"/>
  <c r="S52" i="26"/>
  <c r="R52" i="26"/>
  <c r="Q52" i="26"/>
  <c r="P52" i="26"/>
  <c r="E52" i="26"/>
  <c r="S51" i="26"/>
  <c r="R51" i="26"/>
  <c r="Q51" i="26"/>
  <c r="P51" i="26"/>
  <c r="E51" i="26"/>
  <c r="S50" i="26"/>
  <c r="R50" i="26"/>
  <c r="Q50" i="26"/>
  <c r="P50" i="26"/>
  <c r="E50" i="26"/>
  <c r="U49" i="26"/>
  <c r="T49" i="26"/>
  <c r="S49" i="26"/>
  <c r="R49" i="26"/>
  <c r="Q49" i="26"/>
  <c r="P49" i="26"/>
  <c r="E49" i="26"/>
  <c r="T48" i="26"/>
  <c r="S48" i="26"/>
  <c r="R48" i="26"/>
  <c r="Q48" i="26"/>
  <c r="P48" i="26"/>
  <c r="E48" i="26"/>
  <c r="U48" i="26" s="1"/>
  <c r="S47" i="26"/>
  <c r="R47" i="26"/>
  <c r="Q47" i="26"/>
  <c r="P47" i="26"/>
  <c r="E47" i="26"/>
  <c r="T47" i="26" s="1"/>
  <c r="S46" i="26"/>
  <c r="R46" i="26"/>
  <c r="Q46" i="26"/>
  <c r="P46" i="26"/>
  <c r="E46" i="26"/>
  <c r="S45" i="26"/>
  <c r="R45" i="26"/>
  <c r="Q45" i="26"/>
  <c r="P45" i="26"/>
  <c r="E45" i="26"/>
  <c r="S44" i="26"/>
  <c r="R44" i="26"/>
  <c r="Q44" i="26"/>
  <c r="P44" i="26"/>
  <c r="E44" i="26"/>
  <c r="S43" i="26"/>
  <c r="R43" i="26"/>
  <c r="Q43" i="26"/>
  <c r="P43" i="26"/>
  <c r="E43" i="26"/>
  <c r="U43" i="26" s="1"/>
  <c r="S42" i="26"/>
  <c r="R42" i="26"/>
  <c r="Q42" i="26"/>
  <c r="P42" i="26"/>
  <c r="E42" i="26"/>
  <c r="V40" i="26"/>
  <c r="O40" i="26"/>
  <c r="N40" i="26"/>
  <c r="M40" i="26"/>
  <c r="L40" i="26"/>
  <c r="K40" i="26"/>
  <c r="S40" i="26" s="1"/>
  <c r="J40" i="26"/>
  <c r="I40" i="26"/>
  <c r="H40" i="26"/>
  <c r="G40" i="26"/>
  <c r="F40" i="26"/>
  <c r="C40" i="26"/>
  <c r="B40" i="26"/>
  <c r="E40" i="26" s="1"/>
  <c r="U39" i="26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T36" i="26"/>
  <c r="S36" i="26"/>
  <c r="R36" i="26"/>
  <c r="Q36" i="26"/>
  <c r="P36" i="26"/>
  <c r="E36" i="26"/>
  <c r="S35" i="26"/>
  <c r="R35" i="26"/>
  <c r="Q35" i="26"/>
  <c r="U35" i="26" s="1"/>
  <c r="P35" i="26"/>
  <c r="E35" i="26"/>
  <c r="T35" i="26" s="1"/>
  <c r="V33" i="26"/>
  <c r="O33" i="26"/>
  <c r="N33" i="26"/>
  <c r="M33" i="26"/>
  <c r="L33" i="26"/>
  <c r="K33" i="26"/>
  <c r="J33" i="26"/>
  <c r="I33" i="26"/>
  <c r="H33" i="26"/>
  <c r="G33" i="26"/>
  <c r="F33" i="26"/>
  <c r="C33" i="26"/>
  <c r="B33" i="26"/>
  <c r="E33" i="26" s="1"/>
  <c r="T32" i="26"/>
  <c r="S32" i="26"/>
  <c r="R32" i="26"/>
  <c r="Q32" i="26"/>
  <c r="P32" i="26"/>
  <c r="E32" i="26"/>
  <c r="V30" i="26"/>
  <c r="O30" i="26"/>
  <c r="N30" i="26"/>
  <c r="M30" i="26"/>
  <c r="L30" i="26"/>
  <c r="K30" i="26"/>
  <c r="S30" i="26" s="1"/>
  <c r="J30" i="26"/>
  <c r="R30" i="26" s="1"/>
  <c r="I30" i="26"/>
  <c r="H30" i="26"/>
  <c r="P30" i="26" s="1"/>
  <c r="G30" i="26"/>
  <c r="F30" i="26"/>
  <c r="C30" i="26"/>
  <c r="E30" i="26" s="1"/>
  <c r="B30" i="26"/>
  <c r="U29" i="26"/>
  <c r="T29" i="26"/>
  <c r="S29" i="26"/>
  <c r="R29" i="26"/>
  <c r="Q29" i="26"/>
  <c r="P29" i="26"/>
  <c r="E29" i="26"/>
  <c r="S28" i="26"/>
  <c r="R28" i="26"/>
  <c r="Q28" i="26"/>
  <c r="P28" i="26"/>
  <c r="E28" i="26"/>
  <c r="U27" i="26"/>
  <c r="S27" i="26"/>
  <c r="R27" i="26"/>
  <c r="Q27" i="26"/>
  <c r="P27" i="26"/>
  <c r="E27" i="26"/>
  <c r="T27" i="26" s="1"/>
  <c r="U26" i="26"/>
  <c r="T26" i="26"/>
  <c r="S26" i="26"/>
  <c r="R26" i="26"/>
  <c r="Q26" i="26"/>
  <c r="P26" i="26"/>
  <c r="E26" i="26"/>
  <c r="V24" i="26"/>
  <c r="O24" i="26"/>
  <c r="N24" i="26"/>
  <c r="M24" i="26"/>
  <c r="L24" i="26"/>
  <c r="K24" i="26"/>
  <c r="S24" i="26" s="1"/>
  <c r="J24" i="26"/>
  <c r="R24" i="26" s="1"/>
  <c r="I24" i="26"/>
  <c r="H24" i="26"/>
  <c r="G24" i="26"/>
  <c r="F24" i="26"/>
  <c r="C24" i="26"/>
  <c r="B24" i="26"/>
  <c r="S23" i="26"/>
  <c r="R23" i="26"/>
  <c r="Q23" i="26"/>
  <c r="P23" i="26"/>
  <c r="E23" i="26"/>
  <c r="T22" i="26"/>
  <c r="S22" i="26"/>
  <c r="R22" i="26"/>
  <c r="Q22" i="26"/>
  <c r="P22" i="26"/>
  <c r="E22" i="26"/>
  <c r="U22" i="26" s="1"/>
  <c r="S21" i="26"/>
  <c r="R21" i="26"/>
  <c r="Q21" i="26"/>
  <c r="P21" i="26"/>
  <c r="E21" i="26"/>
  <c r="S20" i="26"/>
  <c r="R20" i="26"/>
  <c r="Q20" i="26"/>
  <c r="P20" i="26"/>
  <c r="E20" i="26"/>
  <c r="U19" i="26"/>
  <c r="S19" i="26"/>
  <c r="R19" i="26"/>
  <c r="Q19" i="26"/>
  <c r="P19" i="26"/>
  <c r="E19" i="26"/>
  <c r="T19" i="26" s="1"/>
  <c r="U18" i="26"/>
  <c r="T18" i="26"/>
  <c r="S18" i="26"/>
  <c r="R18" i="26"/>
  <c r="Q18" i="26"/>
  <c r="P18" i="26"/>
  <c r="E18" i="26"/>
  <c r="T17" i="26"/>
  <c r="S17" i="26"/>
  <c r="R17" i="26"/>
  <c r="Q17" i="26"/>
  <c r="P17" i="26"/>
  <c r="E17" i="26"/>
  <c r="U17" i="26" s="1"/>
  <c r="V15" i="26"/>
  <c r="R15" i="26"/>
  <c r="Q15" i="26"/>
  <c r="O15" i="26"/>
  <c r="N15" i="26"/>
  <c r="M15" i="26"/>
  <c r="L15" i="26"/>
  <c r="K15" i="26"/>
  <c r="S15" i="26" s="1"/>
  <c r="J15" i="26"/>
  <c r="I15" i="26"/>
  <c r="H15" i="26"/>
  <c r="P15" i="26" s="1"/>
  <c r="G15" i="26"/>
  <c r="F15" i="26"/>
  <c r="C15" i="26"/>
  <c r="B15" i="26"/>
  <c r="E15" i="26" s="1"/>
  <c r="U14" i="26"/>
  <c r="T14" i="26"/>
  <c r="S14" i="26"/>
  <c r="R14" i="26"/>
  <c r="Q14" i="26"/>
  <c r="P14" i="26"/>
  <c r="E14" i="26"/>
  <c r="S13" i="26"/>
  <c r="R13" i="26"/>
  <c r="Q13" i="26"/>
  <c r="P13" i="26"/>
  <c r="E13" i="26"/>
  <c r="U13" i="26" s="1"/>
  <c r="S12" i="26"/>
  <c r="R12" i="26"/>
  <c r="Q12" i="26"/>
  <c r="P12" i="26"/>
  <c r="E12" i="26"/>
  <c r="U11" i="26"/>
  <c r="S11" i="26"/>
  <c r="R11" i="26"/>
  <c r="Q11" i="26"/>
  <c r="P11" i="26"/>
  <c r="E11" i="26"/>
  <c r="T11" i="26" s="1"/>
  <c r="S10" i="26"/>
  <c r="R10" i="26"/>
  <c r="Q10" i="26"/>
  <c r="P10" i="26"/>
  <c r="T10" i="26" s="1"/>
  <c r="E10" i="26"/>
  <c r="S9" i="26"/>
  <c r="R9" i="26"/>
  <c r="Q9" i="26"/>
  <c r="P9" i="26"/>
  <c r="E9" i="26"/>
  <c r="S94" i="25"/>
  <c r="R94" i="25"/>
  <c r="Q94" i="25"/>
  <c r="P94" i="25"/>
  <c r="E94" i="25"/>
  <c r="S93" i="25"/>
  <c r="R93" i="25"/>
  <c r="Q93" i="25"/>
  <c r="P93" i="25"/>
  <c r="E93" i="25"/>
  <c r="T93" i="25" s="1"/>
  <c r="S92" i="25"/>
  <c r="R92" i="25"/>
  <c r="Q92" i="25"/>
  <c r="P92" i="25"/>
  <c r="E92" i="25"/>
  <c r="S91" i="25"/>
  <c r="R91" i="25"/>
  <c r="Q91" i="25"/>
  <c r="P91" i="25"/>
  <c r="E91" i="25"/>
  <c r="T90" i="25"/>
  <c r="S90" i="25"/>
  <c r="R90" i="25"/>
  <c r="Q90" i="25"/>
  <c r="P90" i="25"/>
  <c r="E90" i="25"/>
  <c r="U90" i="25" s="1"/>
  <c r="U89" i="25"/>
  <c r="S89" i="25"/>
  <c r="R89" i="25"/>
  <c r="Q89" i="25"/>
  <c r="P89" i="25"/>
  <c r="E89" i="25"/>
  <c r="T89" i="25" s="1"/>
  <c r="S88" i="25"/>
  <c r="R88" i="25"/>
  <c r="Q88" i="25"/>
  <c r="P88" i="25"/>
  <c r="E88" i="25"/>
  <c r="U88" i="25" s="1"/>
  <c r="S87" i="25"/>
  <c r="R87" i="25"/>
  <c r="Q87" i="25"/>
  <c r="P87" i="25"/>
  <c r="E87" i="25"/>
  <c r="V73" i="25"/>
  <c r="O73" i="25"/>
  <c r="N73" i="25"/>
  <c r="M73" i="25"/>
  <c r="L73" i="25"/>
  <c r="K73" i="25"/>
  <c r="J73" i="25"/>
  <c r="I73" i="25"/>
  <c r="H73" i="25"/>
  <c r="G73" i="25"/>
  <c r="F73" i="25"/>
  <c r="C73" i="25"/>
  <c r="B73" i="25"/>
  <c r="E73" i="25" s="1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V71" i="25"/>
  <c r="O71" i="25"/>
  <c r="N71" i="25"/>
  <c r="M71" i="25"/>
  <c r="L71" i="25"/>
  <c r="K71" i="25"/>
  <c r="S71" i="25" s="1"/>
  <c r="J71" i="25"/>
  <c r="I71" i="25"/>
  <c r="H71" i="25"/>
  <c r="G71" i="25"/>
  <c r="F71" i="25"/>
  <c r="C71" i="25"/>
  <c r="B71" i="25"/>
  <c r="E71" i="25" s="1"/>
  <c r="U70" i="25"/>
  <c r="T70" i="25"/>
  <c r="S70" i="25"/>
  <c r="R70" i="25"/>
  <c r="Q70" i="25"/>
  <c r="P70" i="25"/>
  <c r="E70" i="25"/>
  <c r="U69" i="25"/>
  <c r="T69" i="25"/>
  <c r="S69" i="25"/>
  <c r="R69" i="25"/>
  <c r="Q69" i="25"/>
  <c r="P69" i="25"/>
  <c r="E69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V66" i="25"/>
  <c r="O66" i="25"/>
  <c r="N66" i="25"/>
  <c r="M66" i="25"/>
  <c r="L66" i="25"/>
  <c r="K66" i="25"/>
  <c r="S66" i="25" s="1"/>
  <c r="J66" i="25"/>
  <c r="R66" i="25" s="1"/>
  <c r="I66" i="25"/>
  <c r="H66" i="25"/>
  <c r="G66" i="25"/>
  <c r="F66" i="25"/>
  <c r="E66" i="25"/>
  <c r="C66" i="25"/>
  <c r="B66" i="25"/>
  <c r="S65" i="25"/>
  <c r="R65" i="25"/>
  <c r="Q65" i="25"/>
  <c r="P65" i="25"/>
  <c r="E65" i="25"/>
  <c r="U64" i="25"/>
  <c r="S64" i="25"/>
  <c r="R64" i="25"/>
  <c r="Q64" i="25"/>
  <c r="P64" i="25"/>
  <c r="E64" i="25"/>
  <c r="T64" i="25" s="1"/>
  <c r="U63" i="25"/>
  <c r="T63" i="25"/>
  <c r="S63" i="25"/>
  <c r="R63" i="25"/>
  <c r="Q63" i="25"/>
  <c r="P63" i="25"/>
  <c r="E63" i="25"/>
  <c r="U62" i="25"/>
  <c r="T62" i="25"/>
  <c r="S62" i="25"/>
  <c r="R62" i="25"/>
  <c r="Q62" i="25"/>
  <c r="P62" i="25"/>
  <c r="E62" i="25"/>
  <c r="S61" i="25"/>
  <c r="R61" i="25"/>
  <c r="Q61" i="25"/>
  <c r="P61" i="25"/>
  <c r="E61" i="25"/>
  <c r="V59" i="25"/>
  <c r="O59" i="25"/>
  <c r="N59" i="25"/>
  <c r="M59" i="25"/>
  <c r="L59" i="25"/>
  <c r="K59" i="25"/>
  <c r="S59" i="25" s="1"/>
  <c r="J59" i="25"/>
  <c r="R59" i="25" s="1"/>
  <c r="I59" i="25"/>
  <c r="H59" i="25"/>
  <c r="G59" i="25"/>
  <c r="F59" i="25"/>
  <c r="C59" i="25"/>
  <c r="E59" i="25" s="1"/>
  <c r="B59" i="25"/>
  <c r="U58" i="25"/>
  <c r="S58" i="25"/>
  <c r="R58" i="25"/>
  <c r="Q58" i="25"/>
  <c r="P58" i="25"/>
  <c r="E58" i="25"/>
  <c r="T58" i="25" s="1"/>
  <c r="S57" i="25"/>
  <c r="R57" i="25"/>
  <c r="Q57" i="25"/>
  <c r="P57" i="25"/>
  <c r="E57" i="25"/>
  <c r="U57" i="25" s="1"/>
  <c r="U56" i="25"/>
  <c r="S56" i="25"/>
  <c r="R56" i="25"/>
  <c r="Q56" i="25"/>
  <c r="P56" i="25"/>
  <c r="E56" i="25"/>
  <c r="T56" i="25" s="1"/>
  <c r="T55" i="25"/>
  <c r="S55" i="25"/>
  <c r="R55" i="25"/>
  <c r="Q55" i="25"/>
  <c r="P55" i="25"/>
  <c r="E55" i="25"/>
  <c r="U55" i="25" s="1"/>
  <c r="V53" i="25"/>
  <c r="O53" i="25"/>
  <c r="N53" i="25"/>
  <c r="M53" i="25"/>
  <c r="L53" i="25"/>
  <c r="K53" i="25"/>
  <c r="S53" i="25" s="1"/>
  <c r="J53" i="25"/>
  <c r="R53" i="25" s="1"/>
  <c r="I53" i="25"/>
  <c r="H53" i="25"/>
  <c r="G53" i="25"/>
  <c r="F53" i="25"/>
  <c r="C53" i="25"/>
  <c r="B53" i="25"/>
  <c r="S52" i="25"/>
  <c r="R52" i="25"/>
  <c r="Q52" i="25"/>
  <c r="P52" i="25"/>
  <c r="E52" i="25"/>
  <c r="T51" i="25"/>
  <c r="S51" i="25"/>
  <c r="R51" i="25"/>
  <c r="Q51" i="25"/>
  <c r="P51" i="25"/>
  <c r="E51" i="25"/>
  <c r="U51" i="25" s="1"/>
  <c r="S50" i="25"/>
  <c r="R50" i="25"/>
  <c r="Q50" i="25"/>
  <c r="P50" i="25"/>
  <c r="E50" i="25"/>
  <c r="S49" i="25"/>
  <c r="R49" i="25"/>
  <c r="Q49" i="25"/>
  <c r="P49" i="25"/>
  <c r="E49" i="25"/>
  <c r="U48" i="25"/>
  <c r="S48" i="25"/>
  <c r="R48" i="25"/>
  <c r="Q48" i="25"/>
  <c r="P48" i="25"/>
  <c r="E48" i="25"/>
  <c r="T48" i="25" s="1"/>
  <c r="S47" i="25"/>
  <c r="R47" i="25"/>
  <c r="Q47" i="25"/>
  <c r="P47" i="25"/>
  <c r="E47" i="25"/>
  <c r="U47" i="25" s="1"/>
  <c r="S46" i="25"/>
  <c r="R46" i="25"/>
  <c r="Q46" i="25"/>
  <c r="P46" i="25"/>
  <c r="E46" i="25"/>
  <c r="U46" i="25" s="1"/>
  <c r="S45" i="25"/>
  <c r="R45" i="25"/>
  <c r="Q45" i="25"/>
  <c r="P45" i="25"/>
  <c r="E45" i="25"/>
  <c r="U44" i="25"/>
  <c r="S44" i="25"/>
  <c r="R44" i="25"/>
  <c r="Q44" i="25"/>
  <c r="P44" i="25"/>
  <c r="E44" i="25"/>
  <c r="T44" i="25" s="1"/>
  <c r="T43" i="25"/>
  <c r="S43" i="25"/>
  <c r="R43" i="25"/>
  <c r="Q43" i="25"/>
  <c r="P43" i="25"/>
  <c r="E43" i="25"/>
  <c r="U43" i="25" s="1"/>
  <c r="S42" i="25"/>
  <c r="R42" i="25"/>
  <c r="Q42" i="25"/>
  <c r="P42" i="25"/>
  <c r="E42" i="25"/>
  <c r="V40" i="25"/>
  <c r="O40" i="25"/>
  <c r="N40" i="25"/>
  <c r="M40" i="25"/>
  <c r="L40" i="25"/>
  <c r="K40" i="25"/>
  <c r="J40" i="25"/>
  <c r="R40" i="25" s="1"/>
  <c r="I40" i="25"/>
  <c r="Q40" i="25" s="1"/>
  <c r="H40" i="25"/>
  <c r="G40" i="25"/>
  <c r="F40" i="25"/>
  <c r="E40" i="25"/>
  <c r="C40" i="25"/>
  <c r="B40" i="25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S37" i="25"/>
  <c r="R37" i="25"/>
  <c r="Q37" i="25"/>
  <c r="P37" i="25"/>
  <c r="E37" i="25"/>
  <c r="U36" i="25"/>
  <c r="S36" i="25"/>
  <c r="R36" i="25"/>
  <c r="Q36" i="25"/>
  <c r="P36" i="25"/>
  <c r="E36" i="25"/>
  <c r="T36" i="25" s="1"/>
  <c r="T35" i="25"/>
  <c r="S35" i="25"/>
  <c r="R35" i="25"/>
  <c r="Q35" i="25"/>
  <c r="U35" i="25" s="1"/>
  <c r="P35" i="25"/>
  <c r="E35" i="25"/>
  <c r="V33" i="25"/>
  <c r="O33" i="25"/>
  <c r="N33" i="25"/>
  <c r="M33" i="25"/>
  <c r="L33" i="25"/>
  <c r="R33" i="25" s="1"/>
  <c r="K33" i="25"/>
  <c r="J33" i="25"/>
  <c r="I33" i="25"/>
  <c r="H33" i="25"/>
  <c r="G33" i="25"/>
  <c r="F33" i="25"/>
  <c r="C33" i="25"/>
  <c r="B33" i="25"/>
  <c r="S32" i="25"/>
  <c r="R32" i="25"/>
  <c r="Q32" i="25"/>
  <c r="P32" i="25"/>
  <c r="E32" i="25"/>
  <c r="V30" i="25"/>
  <c r="O30" i="25"/>
  <c r="N30" i="25"/>
  <c r="M30" i="25"/>
  <c r="L30" i="25"/>
  <c r="K30" i="25"/>
  <c r="S30" i="25" s="1"/>
  <c r="J30" i="25"/>
  <c r="R30" i="25" s="1"/>
  <c r="I30" i="25"/>
  <c r="H30" i="25"/>
  <c r="G30" i="25"/>
  <c r="F30" i="25"/>
  <c r="C30" i="25"/>
  <c r="B30" i="25"/>
  <c r="E30" i="25" s="1"/>
  <c r="S29" i="25"/>
  <c r="R29" i="25"/>
  <c r="Q29" i="25"/>
  <c r="P29" i="25"/>
  <c r="E29" i="25"/>
  <c r="S28" i="25"/>
  <c r="R28" i="25"/>
  <c r="Q28" i="25"/>
  <c r="P28" i="25"/>
  <c r="E28" i="25"/>
  <c r="T28" i="25" s="1"/>
  <c r="U27" i="25"/>
  <c r="T27" i="25"/>
  <c r="S27" i="25"/>
  <c r="R27" i="25"/>
  <c r="Q27" i="25"/>
  <c r="P27" i="25"/>
  <c r="E27" i="25"/>
  <c r="T26" i="25"/>
  <c r="S26" i="25"/>
  <c r="R26" i="25"/>
  <c r="Q26" i="25"/>
  <c r="P26" i="25"/>
  <c r="E26" i="25"/>
  <c r="U26" i="25" s="1"/>
  <c r="V24" i="25"/>
  <c r="R24" i="25"/>
  <c r="O24" i="25"/>
  <c r="N24" i="25"/>
  <c r="M24" i="25"/>
  <c r="L24" i="25"/>
  <c r="K24" i="25"/>
  <c r="S24" i="25" s="1"/>
  <c r="J24" i="25"/>
  <c r="I24" i="25"/>
  <c r="H24" i="25"/>
  <c r="G24" i="25"/>
  <c r="F24" i="25"/>
  <c r="C24" i="25"/>
  <c r="B24" i="25"/>
  <c r="E24" i="25" s="1"/>
  <c r="U23" i="25"/>
  <c r="T23" i="25"/>
  <c r="S23" i="25"/>
  <c r="R23" i="25"/>
  <c r="Q23" i="25"/>
  <c r="P23" i="25"/>
  <c r="E23" i="25"/>
  <c r="S22" i="25"/>
  <c r="R22" i="25"/>
  <c r="Q22" i="25"/>
  <c r="P22" i="25"/>
  <c r="E22" i="25"/>
  <c r="U22" i="25" s="1"/>
  <c r="S21" i="25"/>
  <c r="R21" i="25"/>
  <c r="Q21" i="25"/>
  <c r="P21" i="25"/>
  <c r="E21" i="25"/>
  <c r="U20" i="25"/>
  <c r="S20" i="25"/>
  <c r="R20" i="25"/>
  <c r="Q20" i="25"/>
  <c r="P20" i="25"/>
  <c r="E20" i="25"/>
  <c r="T20" i="25" s="1"/>
  <c r="T19" i="25"/>
  <c r="S19" i="25"/>
  <c r="R19" i="25"/>
  <c r="Q19" i="25"/>
  <c r="P19" i="25"/>
  <c r="E19" i="25"/>
  <c r="U19" i="25" s="1"/>
  <c r="S18" i="25"/>
  <c r="R18" i="25"/>
  <c r="Q18" i="25"/>
  <c r="P18" i="25"/>
  <c r="E18" i="25"/>
  <c r="S17" i="25"/>
  <c r="R17" i="25"/>
  <c r="Q17" i="25"/>
  <c r="P17" i="25"/>
  <c r="E17" i="25"/>
  <c r="V15" i="25"/>
  <c r="O15" i="25"/>
  <c r="N15" i="25"/>
  <c r="M15" i="25"/>
  <c r="L15" i="25"/>
  <c r="K15" i="25"/>
  <c r="J15" i="25"/>
  <c r="I15" i="25"/>
  <c r="H15" i="25"/>
  <c r="G15" i="25"/>
  <c r="F15" i="25"/>
  <c r="C15" i="25"/>
  <c r="B15" i="25"/>
  <c r="E15" i="25" s="1"/>
  <c r="S14" i="25"/>
  <c r="R14" i="25"/>
  <c r="Q14" i="25"/>
  <c r="P14" i="25"/>
  <c r="E14" i="25"/>
  <c r="S13" i="25"/>
  <c r="R13" i="25"/>
  <c r="Q13" i="25"/>
  <c r="P13" i="25"/>
  <c r="E13" i="25"/>
  <c r="U12" i="25"/>
  <c r="S12" i="25"/>
  <c r="R12" i="25"/>
  <c r="Q12" i="25"/>
  <c r="P12" i="25"/>
  <c r="E12" i="25"/>
  <c r="T12" i="25" s="1"/>
  <c r="U11" i="25"/>
  <c r="T11" i="25"/>
  <c r="S11" i="25"/>
  <c r="R11" i="25"/>
  <c r="Q11" i="25"/>
  <c r="P11" i="25"/>
  <c r="E11" i="25"/>
  <c r="S10" i="25"/>
  <c r="R10" i="25"/>
  <c r="Q10" i="25"/>
  <c r="U10" i="25" s="1"/>
  <c r="P10" i="25"/>
  <c r="T10" i="25" s="1"/>
  <c r="E10" i="25"/>
  <c r="S9" i="25"/>
  <c r="R9" i="25"/>
  <c r="Q9" i="25"/>
  <c r="P9" i="25"/>
  <c r="E9" i="25"/>
  <c r="U94" i="24"/>
  <c r="S94" i="24"/>
  <c r="R94" i="24"/>
  <c r="Q94" i="24"/>
  <c r="P94" i="24"/>
  <c r="E94" i="24"/>
  <c r="T94" i="24" s="1"/>
  <c r="U93" i="24"/>
  <c r="T93" i="24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S90" i="24"/>
  <c r="R90" i="24"/>
  <c r="Q90" i="24"/>
  <c r="P90" i="24"/>
  <c r="E90" i="24"/>
  <c r="T90" i="24" s="1"/>
  <c r="U89" i="24"/>
  <c r="T89" i="24"/>
  <c r="S89" i="24"/>
  <c r="R89" i="24"/>
  <c r="Q89" i="24"/>
  <c r="P89" i="24"/>
  <c r="E89" i="24"/>
  <c r="U88" i="24"/>
  <c r="T88" i="24"/>
  <c r="S88" i="24"/>
  <c r="R88" i="24"/>
  <c r="Q88" i="24"/>
  <c r="P88" i="24"/>
  <c r="E88" i="24"/>
  <c r="S87" i="24"/>
  <c r="R87" i="24"/>
  <c r="Q87" i="24"/>
  <c r="P87" i="24"/>
  <c r="E87" i="24"/>
  <c r="V73" i="24"/>
  <c r="O73" i="24"/>
  <c r="N73" i="24"/>
  <c r="M73" i="24"/>
  <c r="L73" i="24"/>
  <c r="K73" i="24"/>
  <c r="J73" i="24"/>
  <c r="R73" i="24" s="1"/>
  <c r="I73" i="24"/>
  <c r="H73" i="24"/>
  <c r="G73" i="24"/>
  <c r="F73" i="24"/>
  <c r="C73" i="24"/>
  <c r="B73" i="24"/>
  <c r="V72" i="24"/>
  <c r="O72" i="24"/>
  <c r="N72" i="24"/>
  <c r="M72" i="24"/>
  <c r="L72" i="24"/>
  <c r="K72" i="24"/>
  <c r="J72" i="24"/>
  <c r="R72" i="24" s="1"/>
  <c r="I72" i="24"/>
  <c r="H72" i="24"/>
  <c r="G72" i="24"/>
  <c r="F72" i="24"/>
  <c r="C72" i="24"/>
  <c r="B72" i="24"/>
  <c r="V71" i="24"/>
  <c r="O71" i="24"/>
  <c r="N71" i="24"/>
  <c r="M71" i="24"/>
  <c r="L71" i="24"/>
  <c r="K71" i="24"/>
  <c r="S71" i="24" s="1"/>
  <c r="J71" i="24"/>
  <c r="I71" i="24"/>
  <c r="H71" i="24"/>
  <c r="G71" i="24"/>
  <c r="F71" i="24"/>
  <c r="C71" i="24"/>
  <c r="B71" i="24"/>
  <c r="S70" i="24"/>
  <c r="R70" i="24"/>
  <c r="Q70" i="24"/>
  <c r="P70" i="24"/>
  <c r="E70" i="24"/>
  <c r="S69" i="24"/>
  <c r="R69" i="24"/>
  <c r="Q69" i="24"/>
  <c r="P69" i="24"/>
  <c r="E69" i="24"/>
  <c r="V67" i="24"/>
  <c r="O67" i="24"/>
  <c r="N67" i="24"/>
  <c r="M67" i="24"/>
  <c r="L67" i="24"/>
  <c r="K67" i="24"/>
  <c r="S67" i="24" s="1"/>
  <c r="J67" i="24"/>
  <c r="I67" i="24"/>
  <c r="H67" i="24"/>
  <c r="G67" i="24"/>
  <c r="F67" i="24"/>
  <c r="C67" i="24"/>
  <c r="B67" i="24"/>
  <c r="V66" i="24"/>
  <c r="O66" i="24"/>
  <c r="N66" i="24"/>
  <c r="M66" i="24"/>
  <c r="L66" i="24"/>
  <c r="K66" i="24"/>
  <c r="S66" i="24" s="1"/>
  <c r="J66" i="24"/>
  <c r="R66" i="24" s="1"/>
  <c r="I66" i="24"/>
  <c r="H66" i="24"/>
  <c r="G66" i="24"/>
  <c r="F66" i="24"/>
  <c r="C66" i="24"/>
  <c r="B66" i="24"/>
  <c r="E66" i="24" s="1"/>
  <c r="T65" i="24"/>
  <c r="S65" i="24"/>
  <c r="R65" i="24"/>
  <c r="Q65" i="24"/>
  <c r="P65" i="24"/>
  <c r="E65" i="24"/>
  <c r="U65" i="24" s="1"/>
  <c r="S64" i="24"/>
  <c r="R64" i="24"/>
  <c r="Q64" i="24"/>
  <c r="P64" i="24"/>
  <c r="E64" i="24"/>
  <c r="U64" i="24" s="1"/>
  <c r="S63" i="24"/>
  <c r="R63" i="24"/>
  <c r="Q63" i="24"/>
  <c r="P63" i="24"/>
  <c r="E63" i="24"/>
  <c r="S62" i="24"/>
  <c r="R62" i="24"/>
  <c r="Q62" i="24"/>
  <c r="P62" i="24"/>
  <c r="E62" i="24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S58" i="24"/>
  <c r="R58" i="24"/>
  <c r="Q58" i="24"/>
  <c r="P58" i="24"/>
  <c r="E58" i="24"/>
  <c r="S57" i="24"/>
  <c r="R57" i="24"/>
  <c r="Q57" i="24"/>
  <c r="P57" i="24"/>
  <c r="E57" i="24"/>
  <c r="U56" i="24"/>
  <c r="T56" i="24"/>
  <c r="S56" i="24"/>
  <c r="R56" i="24"/>
  <c r="Q56" i="24"/>
  <c r="P56" i="24"/>
  <c r="E56" i="24"/>
  <c r="T55" i="24"/>
  <c r="S55" i="24"/>
  <c r="R55" i="24"/>
  <c r="Q55" i="24"/>
  <c r="P55" i="24"/>
  <c r="E55" i="24"/>
  <c r="U55" i="24" s="1"/>
  <c r="V53" i="24"/>
  <c r="O53" i="24"/>
  <c r="N53" i="24"/>
  <c r="M53" i="24"/>
  <c r="L53" i="24"/>
  <c r="K53" i="24"/>
  <c r="S53" i="24" s="1"/>
  <c r="J53" i="24"/>
  <c r="R53" i="24" s="1"/>
  <c r="I53" i="24"/>
  <c r="H53" i="24"/>
  <c r="G53" i="24"/>
  <c r="F53" i="24"/>
  <c r="C53" i="24"/>
  <c r="B53" i="24"/>
  <c r="S52" i="24"/>
  <c r="R52" i="24"/>
  <c r="Q52" i="24"/>
  <c r="P52" i="24"/>
  <c r="E52" i="24"/>
  <c r="S51" i="24"/>
  <c r="R51" i="24"/>
  <c r="Q51" i="24"/>
  <c r="P51" i="24"/>
  <c r="E51" i="24"/>
  <c r="T50" i="24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S46" i="24"/>
  <c r="R46" i="24"/>
  <c r="Q46" i="24"/>
  <c r="P46" i="24"/>
  <c r="E46" i="24"/>
  <c r="S45" i="24"/>
  <c r="R45" i="24"/>
  <c r="Q45" i="24"/>
  <c r="P45" i="24"/>
  <c r="E45" i="24"/>
  <c r="U44" i="24"/>
  <c r="T44" i="24"/>
  <c r="S44" i="24"/>
  <c r="R44" i="24"/>
  <c r="Q44" i="24"/>
  <c r="P44" i="24"/>
  <c r="E44" i="24"/>
  <c r="U43" i="24"/>
  <c r="T43" i="24"/>
  <c r="S43" i="24"/>
  <c r="R43" i="24"/>
  <c r="Q43" i="24"/>
  <c r="P43" i="24"/>
  <c r="E43" i="24"/>
  <c r="T42" i="24"/>
  <c r="S42" i="24"/>
  <c r="R42" i="24"/>
  <c r="Q42" i="24"/>
  <c r="P42" i="24"/>
  <c r="E42" i="24"/>
  <c r="U42" i="24" s="1"/>
  <c r="V40" i="24"/>
  <c r="O40" i="24"/>
  <c r="N40" i="24"/>
  <c r="M40" i="24"/>
  <c r="L40" i="24"/>
  <c r="K40" i="24"/>
  <c r="S40" i="24" s="1"/>
  <c r="J40" i="24"/>
  <c r="R40" i="24" s="1"/>
  <c r="I40" i="24"/>
  <c r="H40" i="24"/>
  <c r="G40" i="24"/>
  <c r="F40" i="24"/>
  <c r="C40" i="24"/>
  <c r="E40" i="24" s="1"/>
  <c r="B40" i="24"/>
  <c r="S39" i="24"/>
  <c r="R39" i="24"/>
  <c r="Q39" i="24"/>
  <c r="P39" i="24"/>
  <c r="E39" i="24"/>
  <c r="T38" i="24"/>
  <c r="S38" i="24"/>
  <c r="R38" i="24"/>
  <c r="Q38" i="24"/>
  <c r="P38" i="24"/>
  <c r="E38" i="24"/>
  <c r="S37" i="24"/>
  <c r="R37" i="24"/>
  <c r="Q37" i="24"/>
  <c r="P37" i="24"/>
  <c r="E37" i="24"/>
  <c r="U37" i="24" s="1"/>
  <c r="S36" i="24"/>
  <c r="R36" i="24"/>
  <c r="Q36" i="24"/>
  <c r="P36" i="24"/>
  <c r="E36" i="24"/>
  <c r="U36" i="24" s="1"/>
  <c r="S35" i="24"/>
  <c r="R35" i="24"/>
  <c r="Q35" i="24"/>
  <c r="P35" i="24"/>
  <c r="E35" i="24"/>
  <c r="V33" i="24"/>
  <c r="O33" i="24"/>
  <c r="N33" i="24"/>
  <c r="M33" i="24"/>
  <c r="L33" i="24"/>
  <c r="K33" i="24"/>
  <c r="J33" i="24"/>
  <c r="R33" i="24" s="1"/>
  <c r="I33" i="24"/>
  <c r="H33" i="24"/>
  <c r="G33" i="24"/>
  <c r="F33" i="24"/>
  <c r="E33" i="24"/>
  <c r="C33" i="24"/>
  <c r="B33" i="24"/>
  <c r="S32" i="24"/>
  <c r="R32" i="24"/>
  <c r="Q32" i="24"/>
  <c r="P32" i="24"/>
  <c r="E32" i="24"/>
  <c r="U32" i="24" s="1"/>
  <c r="V30" i="24"/>
  <c r="O30" i="24"/>
  <c r="N30" i="24"/>
  <c r="M30" i="24"/>
  <c r="L30" i="24"/>
  <c r="K30" i="24"/>
  <c r="S30" i="24" s="1"/>
  <c r="J30" i="24"/>
  <c r="R30" i="24" s="1"/>
  <c r="I30" i="24"/>
  <c r="Q30" i="24" s="1"/>
  <c r="H30" i="24"/>
  <c r="G30" i="24"/>
  <c r="F30" i="24"/>
  <c r="C30" i="24"/>
  <c r="B30" i="24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S27" i="24"/>
  <c r="R27" i="24"/>
  <c r="Q27" i="24"/>
  <c r="P27" i="24"/>
  <c r="E27" i="24"/>
  <c r="S26" i="24"/>
  <c r="R26" i="24"/>
  <c r="Q26" i="24"/>
  <c r="P26" i="24"/>
  <c r="E26" i="24"/>
  <c r="V24" i="24"/>
  <c r="O24" i="24"/>
  <c r="N24" i="24"/>
  <c r="M24" i="24"/>
  <c r="L24" i="24"/>
  <c r="K24" i="24"/>
  <c r="S24" i="24" s="1"/>
  <c r="J24" i="24"/>
  <c r="R24" i="24" s="1"/>
  <c r="I24" i="24"/>
  <c r="H24" i="24"/>
  <c r="G24" i="24"/>
  <c r="F24" i="24"/>
  <c r="C24" i="24"/>
  <c r="B24" i="24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T20" i="24"/>
  <c r="S20" i="24"/>
  <c r="R20" i="24"/>
  <c r="Q20" i="24"/>
  <c r="P20" i="24"/>
  <c r="E20" i="24"/>
  <c r="U20" i="24" s="1"/>
  <c r="U19" i="24"/>
  <c r="T19" i="24"/>
  <c r="S19" i="24"/>
  <c r="R19" i="24"/>
  <c r="Q19" i="24"/>
  <c r="P19" i="24"/>
  <c r="E19" i="24"/>
  <c r="S18" i="24"/>
  <c r="R18" i="24"/>
  <c r="Q18" i="24"/>
  <c r="P18" i="24"/>
  <c r="E18" i="24"/>
  <c r="U18" i="24" s="1"/>
  <c r="S17" i="24"/>
  <c r="R17" i="24"/>
  <c r="Q17" i="24"/>
  <c r="P17" i="24"/>
  <c r="E17" i="24"/>
  <c r="U17" i="24" s="1"/>
  <c r="V15" i="24"/>
  <c r="O15" i="24"/>
  <c r="N15" i="24"/>
  <c r="M15" i="24"/>
  <c r="L15" i="24"/>
  <c r="K15" i="24"/>
  <c r="S15" i="24" s="1"/>
  <c r="J15" i="24"/>
  <c r="R15" i="24" s="1"/>
  <c r="I15" i="24"/>
  <c r="H15" i="24"/>
  <c r="P15" i="24" s="1"/>
  <c r="G15" i="24"/>
  <c r="F15" i="24"/>
  <c r="C15" i="24"/>
  <c r="E15" i="24" s="1"/>
  <c r="B15" i="24"/>
  <c r="S14" i="24"/>
  <c r="R14" i="24"/>
  <c r="Q14" i="24"/>
  <c r="P14" i="24"/>
  <c r="E14" i="24"/>
  <c r="U14" i="24" s="1"/>
  <c r="S13" i="24"/>
  <c r="R13" i="24"/>
  <c r="Q13" i="24"/>
  <c r="P13" i="24"/>
  <c r="E13" i="24"/>
  <c r="U13" i="24" s="1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S9" i="24"/>
  <c r="R9" i="24"/>
  <c r="Q9" i="24"/>
  <c r="P9" i="24"/>
  <c r="E9" i="24"/>
  <c r="S94" i="23"/>
  <c r="R94" i="23"/>
  <c r="Q94" i="23"/>
  <c r="P94" i="23"/>
  <c r="E94" i="23"/>
  <c r="U94" i="23" s="1"/>
  <c r="S93" i="23"/>
  <c r="R93" i="23"/>
  <c r="Q93" i="23"/>
  <c r="P93" i="23"/>
  <c r="E93" i="23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U90" i="23" s="1"/>
  <c r="S89" i="23"/>
  <c r="R89" i="23"/>
  <c r="Q89" i="23"/>
  <c r="P89" i="23"/>
  <c r="E89" i="23"/>
  <c r="S88" i="23"/>
  <c r="R88" i="23"/>
  <c r="Q88" i="23"/>
  <c r="P88" i="23"/>
  <c r="E88" i="23"/>
  <c r="S87" i="23"/>
  <c r="R87" i="23"/>
  <c r="Q87" i="23"/>
  <c r="P87" i="23"/>
  <c r="E87" i="23"/>
  <c r="V73" i="23"/>
  <c r="O73" i="23"/>
  <c r="N73" i="23"/>
  <c r="M73" i="23"/>
  <c r="L73" i="23"/>
  <c r="K73" i="23"/>
  <c r="J73" i="23"/>
  <c r="I73" i="23"/>
  <c r="H73" i="23"/>
  <c r="G73" i="23"/>
  <c r="F73" i="23"/>
  <c r="C73" i="23"/>
  <c r="B73" i="23"/>
  <c r="V72" i="23"/>
  <c r="O72" i="23"/>
  <c r="N72" i="23"/>
  <c r="M72" i="23"/>
  <c r="L72" i="23"/>
  <c r="K72" i="23"/>
  <c r="S72" i="23" s="1"/>
  <c r="J72" i="23"/>
  <c r="R72" i="23" s="1"/>
  <c r="I72" i="23"/>
  <c r="H72" i="23"/>
  <c r="G72" i="23"/>
  <c r="F72" i="23"/>
  <c r="E72" i="23"/>
  <c r="C72" i="23"/>
  <c r="B72" i="23"/>
  <c r="V71" i="23"/>
  <c r="O71" i="23"/>
  <c r="N71" i="23"/>
  <c r="M71" i="23"/>
  <c r="L71" i="23"/>
  <c r="K71" i="23"/>
  <c r="S71" i="23" s="1"/>
  <c r="J71" i="23"/>
  <c r="R71" i="23" s="1"/>
  <c r="I71" i="23"/>
  <c r="H71" i="23"/>
  <c r="G71" i="23"/>
  <c r="F71" i="23"/>
  <c r="C71" i="23"/>
  <c r="E71" i="23" s="1"/>
  <c r="B71" i="23"/>
  <c r="T70" i="23"/>
  <c r="S70" i="23"/>
  <c r="R70" i="23"/>
  <c r="Q70" i="23"/>
  <c r="P70" i="23"/>
  <c r="E70" i="23"/>
  <c r="U70" i="23" s="1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E66" i="23" s="1"/>
  <c r="U65" i="23"/>
  <c r="T65" i="23"/>
  <c r="S65" i="23"/>
  <c r="R65" i="23"/>
  <c r="Q65" i="23"/>
  <c r="P65" i="23"/>
  <c r="E65" i="23"/>
  <c r="U64" i="23"/>
  <c r="T64" i="23"/>
  <c r="S64" i="23"/>
  <c r="R64" i="23"/>
  <c r="Q64" i="23"/>
  <c r="P64" i="23"/>
  <c r="E64" i="23"/>
  <c r="T63" i="23"/>
  <c r="S63" i="23"/>
  <c r="R63" i="23"/>
  <c r="Q63" i="23"/>
  <c r="P63" i="23"/>
  <c r="E63" i="23"/>
  <c r="U63" i="23" s="1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T56" i="23"/>
  <c r="S56" i="23"/>
  <c r="R56" i="23"/>
  <c r="Q56" i="23"/>
  <c r="P56" i="23"/>
  <c r="E56" i="23"/>
  <c r="U56" i="23" s="1"/>
  <c r="S55" i="23"/>
  <c r="R55" i="23"/>
  <c r="Q55" i="23"/>
  <c r="P55" i="23"/>
  <c r="E55" i="23"/>
  <c r="V53" i="23"/>
  <c r="O53" i="23"/>
  <c r="N53" i="23"/>
  <c r="M53" i="23"/>
  <c r="L53" i="23"/>
  <c r="K53" i="23"/>
  <c r="S53" i="23" s="1"/>
  <c r="J53" i="23"/>
  <c r="R53" i="23" s="1"/>
  <c r="I53" i="23"/>
  <c r="H53" i="23"/>
  <c r="G53" i="23"/>
  <c r="F53" i="23"/>
  <c r="C53" i="23"/>
  <c r="B53" i="23"/>
  <c r="T52" i="23"/>
  <c r="S52" i="23"/>
  <c r="R52" i="23"/>
  <c r="Q52" i="23"/>
  <c r="P52" i="23"/>
  <c r="E52" i="23"/>
  <c r="U52" i="23" s="1"/>
  <c r="S51" i="23"/>
  <c r="R51" i="23"/>
  <c r="Q51" i="23"/>
  <c r="P51" i="23"/>
  <c r="E51" i="23"/>
  <c r="S50" i="23"/>
  <c r="R50" i="23"/>
  <c r="Q50" i="23"/>
  <c r="P50" i="23"/>
  <c r="E50" i="23"/>
  <c r="S49" i="23"/>
  <c r="R49" i="23"/>
  <c r="Q49" i="23"/>
  <c r="P49" i="23"/>
  <c r="E49" i="23"/>
  <c r="U48" i="23"/>
  <c r="T48" i="23"/>
  <c r="S48" i="23"/>
  <c r="R48" i="23"/>
  <c r="Q48" i="23"/>
  <c r="P48" i="23"/>
  <c r="E48" i="23"/>
  <c r="T47" i="23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T44" i="23"/>
  <c r="S44" i="23"/>
  <c r="R44" i="23"/>
  <c r="Q44" i="23"/>
  <c r="P44" i="23"/>
  <c r="E44" i="23"/>
  <c r="U44" i="23" s="1"/>
  <c r="S43" i="23"/>
  <c r="R43" i="23"/>
  <c r="Q43" i="23"/>
  <c r="P43" i="23"/>
  <c r="E43" i="23"/>
  <c r="S42" i="23"/>
  <c r="R42" i="23"/>
  <c r="Q42" i="23"/>
  <c r="P42" i="23"/>
  <c r="E42" i="23"/>
  <c r="V40" i="23"/>
  <c r="O40" i="23"/>
  <c r="N40" i="23"/>
  <c r="M40" i="23"/>
  <c r="L40" i="23"/>
  <c r="K40" i="23"/>
  <c r="S40" i="23" s="1"/>
  <c r="J40" i="23"/>
  <c r="R40" i="23" s="1"/>
  <c r="I40" i="23"/>
  <c r="Q40" i="23" s="1"/>
  <c r="H40" i="23"/>
  <c r="G40" i="23"/>
  <c r="F40" i="23"/>
  <c r="E40" i="23"/>
  <c r="C40" i="23"/>
  <c r="B40" i="23"/>
  <c r="S39" i="23"/>
  <c r="R39" i="23"/>
  <c r="Q39" i="23"/>
  <c r="P39" i="23"/>
  <c r="E39" i="23"/>
  <c r="S38" i="23"/>
  <c r="R38" i="23"/>
  <c r="Q38" i="23"/>
  <c r="P38" i="23"/>
  <c r="E38" i="23"/>
  <c r="S37" i="23"/>
  <c r="R37" i="23"/>
  <c r="Q37" i="23"/>
  <c r="P37" i="23"/>
  <c r="E37" i="23"/>
  <c r="U36" i="23"/>
  <c r="T36" i="23"/>
  <c r="S36" i="23"/>
  <c r="R36" i="23"/>
  <c r="Q36" i="23"/>
  <c r="P36" i="23"/>
  <c r="E36" i="23"/>
  <c r="T35" i="23"/>
  <c r="S35" i="23"/>
  <c r="R35" i="23"/>
  <c r="Q35" i="23"/>
  <c r="P35" i="23"/>
  <c r="E35" i="23"/>
  <c r="U35" i="23" s="1"/>
  <c r="V33" i="23"/>
  <c r="R33" i="23"/>
  <c r="Q33" i="23"/>
  <c r="O33" i="23"/>
  <c r="N33" i="23"/>
  <c r="M33" i="23"/>
  <c r="L33" i="23"/>
  <c r="K33" i="23"/>
  <c r="S33" i="23" s="1"/>
  <c r="J33" i="23"/>
  <c r="I33" i="23"/>
  <c r="H33" i="23"/>
  <c r="P33" i="23" s="1"/>
  <c r="G33" i="23"/>
  <c r="F33" i="23"/>
  <c r="C33" i="23"/>
  <c r="B33" i="23"/>
  <c r="E33" i="23" s="1"/>
  <c r="U32" i="23"/>
  <c r="T32" i="23"/>
  <c r="S32" i="23"/>
  <c r="R32" i="23"/>
  <c r="Q32" i="23"/>
  <c r="P32" i="23"/>
  <c r="E32" i="23"/>
  <c r="V30" i="23"/>
  <c r="O30" i="23"/>
  <c r="N30" i="23"/>
  <c r="M30" i="23"/>
  <c r="L30" i="23"/>
  <c r="R30" i="23" s="1"/>
  <c r="K30" i="23"/>
  <c r="S30" i="23" s="1"/>
  <c r="J30" i="23"/>
  <c r="I30" i="23"/>
  <c r="H30" i="23"/>
  <c r="G30" i="23"/>
  <c r="F30" i="23"/>
  <c r="C30" i="23"/>
  <c r="B30" i="23"/>
  <c r="S29" i="23"/>
  <c r="R29" i="23"/>
  <c r="Q29" i="23"/>
  <c r="P29" i="23"/>
  <c r="E29" i="23"/>
  <c r="S28" i="23"/>
  <c r="R28" i="23"/>
  <c r="Q28" i="23"/>
  <c r="P28" i="23"/>
  <c r="E28" i="23"/>
  <c r="T27" i="23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S23" i="23"/>
  <c r="R23" i="23"/>
  <c r="Q23" i="23"/>
  <c r="P23" i="23"/>
  <c r="E23" i="23"/>
  <c r="S22" i="23"/>
  <c r="R22" i="23"/>
  <c r="Q22" i="23"/>
  <c r="P22" i="23"/>
  <c r="E22" i="23"/>
  <c r="U22" i="23" s="1"/>
  <c r="S21" i="23"/>
  <c r="R21" i="23"/>
  <c r="Q21" i="23"/>
  <c r="P21" i="23"/>
  <c r="E21" i="23"/>
  <c r="T20" i="23"/>
  <c r="S20" i="23"/>
  <c r="R20" i="23"/>
  <c r="Q20" i="23"/>
  <c r="P20" i="23"/>
  <c r="E20" i="23"/>
  <c r="U20" i="23" s="1"/>
  <c r="S19" i="23"/>
  <c r="R19" i="23"/>
  <c r="Q19" i="23"/>
  <c r="P19" i="23"/>
  <c r="E19" i="23"/>
  <c r="S18" i="23"/>
  <c r="R18" i="23"/>
  <c r="Q18" i="23"/>
  <c r="P18" i="23"/>
  <c r="E18" i="23"/>
  <c r="S17" i="23"/>
  <c r="R17" i="23"/>
  <c r="Q17" i="23"/>
  <c r="P17" i="23"/>
  <c r="E17" i="23"/>
  <c r="V15" i="23"/>
  <c r="O15" i="23"/>
  <c r="N15" i="23"/>
  <c r="M15" i="23"/>
  <c r="L15" i="23"/>
  <c r="K15" i="23"/>
  <c r="S15" i="23" s="1"/>
  <c r="J15" i="23"/>
  <c r="I15" i="23"/>
  <c r="H15" i="23"/>
  <c r="G15" i="23"/>
  <c r="F15" i="23"/>
  <c r="C15" i="23"/>
  <c r="B15" i="23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T94" i="22"/>
  <c r="S94" i="22"/>
  <c r="R94" i="22"/>
  <c r="Q94" i="22"/>
  <c r="P94" i="22"/>
  <c r="E94" i="22"/>
  <c r="U94" i="22" s="1"/>
  <c r="S93" i="22"/>
  <c r="R93" i="22"/>
  <c r="Q93" i="22"/>
  <c r="P93" i="22"/>
  <c r="E93" i="22"/>
  <c r="S92" i="22"/>
  <c r="R92" i="22"/>
  <c r="Q92" i="22"/>
  <c r="P92" i="22"/>
  <c r="E92" i="22"/>
  <c r="S91" i="22"/>
  <c r="R91" i="22"/>
  <c r="Q91" i="22"/>
  <c r="P91" i="22"/>
  <c r="E91" i="22"/>
  <c r="U90" i="22"/>
  <c r="T90" i="22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U88" i="22" s="1"/>
  <c r="S87" i="22"/>
  <c r="R87" i="22"/>
  <c r="Q87" i="22"/>
  <c r="P87" i="22"/>
  <c r="E87" i="22"/>
  <c r="V73" i="22"/>
  <c r="O73" i="22"/>
  <c r="N73" i="22"/>
  <c r="M73" i="22"/>
  <c r="L73" i="22"/>
  <c r="K73" i="22"/>
  <c r="J73" i="22"/>
  <c r="I73" i="22"/>
  <c r="H73" i="22"/>
  <c r="G73" i="22"/>
  <c r="F73" i="22"/>
  <c r="C73" i="22"/>
  <c r="B73" i="22"/>
  <c r="V72" i="22"/>
  <c r="R72" i="22"/>
  <c r="Q72" i="22"/>
  <c r="O72" i="22"/>
  <c r="N72" i="22"/>
  <c r="M72" i="22"/>
  <c r="L72" i="22"/>
  <c r="K72" i="22"/>
  <c r="J72" i="22"/>
  <c r="I72" i="22"/>
  <c r="H72" i="22"/>
  <c r="P72" i="22" s="1"/>
  <c r="G72" i="22"/>
  <c r="F72" i="22"/>
  <c r="E72" i="22"/>
  <c r="C72" i="22"/>
  <c r="B72" i="22"/>
  <c r="V71" i="22"/>
  <c r="O71" i="22"/>
  <c r="N71" i="22"/>
  <c r="M71" i="22"/>
  <c r="S71" i="22" s="1"/>
  <c r="L71" i="22"/>
  <c r="K71" i="22"/>
  <c r="J71" i="22"/>
  <c r="I71" i="22"/>
  <c r="H71" i="22"/>
  <c r="G71" i="22"/>
  <c r="F71" i="22"/>
  <c r="C71" i="22"/>
  <c r="B71" i="22"/>
  <c r="S70" i="22"/>
  <c r="R70" i="22"/>
  <c r="Q70" i="22"/>
  <c r="P70" i="22"/>
  <c r="E70" i="22"/>
  <c r="U69" i="22"/>
  <c r="T69" i="22"/>
  <c r="S69" i="22"/>
  <c r="R69" i="22"/>
  <c r="Q69" i="22"/>
  <c r="P69" i="22"/>
  <c r="E69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E66" i="22"/>
  <c r="C66" i="22"/>
  <c r="B66" i="22"/>
  <c r="S65" i="22"/>
  <c r="R65" i="22"/>
  <c r="Q65" i="22"/>
  <c r="P65" i="22"/>
  <c r="E65" i="22"/>
  <c r="S64" i="22"/>
  <c r="R64" i="22"/>
  <c r="Q64" i="22"/>
  <c r="P64" i="22"/>
  <c r="E64" i="22"/>
  <c r="S63" i="22"/>
  <c r="R63" i="22"/>
  <c r="Q63" i="22"/>
  <c r="P63" i="22"/>
  <c r="E63" i="22"/>
  <c r="S62" i="22"/>
  <c r="R62" i="22"/>
  <c r="Q62" i="22"/>
  <c r="P62" i="22"/>
  <c r="E62" i="22"/>
  <c r="U62" i="22" s="1"/>
  <c r="S61" i="22"/>
  <c r="R61" i="22"/>
  <c r="Q61" i="22"/>
  <c r="P61" i="22"/>
  <c r="E61" i="22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T56" i="22"/>
  <c r="S56" i="22"/>
  <c r="R56" i="22"/>
  <c r="Q56" i="22"/>
  <c r="P56" i="22"/>
  <c r="E56" i="22"/>
  <c r="U56" i="22" s="1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E53" i="22" s="1"/>
  <c r="B53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S47" i="22"/>
  <c r="R47" i="22"/>
  <c r="Q47" i="22"/>
  <c r="P47" i="22"/>
  <c r="E47" i="22"/>
  <c r="S46" i="22"/>
  <c r="R46" i="22"/>
  <c r="Q46" i="22"/>
  <c r="P46" i="22"/>
  <c r="E46" i="22"/>
  <c r="S45" i="22"/>
  <c r="R45" i="22"/>
  <c r="Q45" i="22"/>
  <c r="P45" i="22"/>
  <c r="E45" i="22"/>
  <c r="S44" i="22"/>
  <c r="R44" i="22"/>
  <c r="Q44" i="22"/>
  <c r="P44" i="22"/>
  <c r="E44" i="22"/>
  <c r="U44" i="22" s="1"/>
  <c r="S43" i="22"/>
  <c r="R43" i="22"/>
  <c r="Q43" i="22"/>
  <c r="P43" i="22"/>
  <c r="E43" i="22"/>
  <c r="U43" i="22" s="1"/>
  <c r="S42" i="22"/>
  <c r="R42" i="22"/>
  <c r="Q42" i="22"/>
  <c r="P42" i="22"/>
  <c r="E42" i="22"/>
  <c r="V40" i="22"/>
  <c r="O40" i="22"/>
  <c r="N40" i="22"/>
  <c r="M40" i="22"/>
  <c r="L40" i="22"/>
  <c r="K40" i="22"/>
  <c r="S40" i="22" s="1"/>
  <c r="J40" i="22"/>
  <c r="R40" i="22" s="1"/>
  <c r="I40" i="22"/>
  <c r="H40" i="22"/>
  <c r="G40" i="22"/>
  <c r="F40" i="22"/>
  <c r="C40" i="22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T37" i="22"/>
  <c r="S37" i="22"/>
  <c r="R37" i="22"/>
  <c r="Q37" i="22"/>
  <c r="P37" i="22"/>
  <c r="E37" i="22"/>
  <c r="U37" i="22" s="1"/>
  <c r="S36" i="22"/>
  <c r="R36" i="22"/>
  <c r="Q36" i="22"/>
  <c r="P36" i="22"/>
  <c r="E36" i="22"/>
  <c r="S35" i="22"/>
  <c r="R35" i="22"/>
  <c r="Q35" i="22"/>
  <c r="P35" i="22"/>
  <c r="E35" i="22"/>
  <c r="V33" i="22"/>
  <c r="O33" i="22"/>
  <c r="N33" i="22"/>
  <c r="M33" i="22"/>
  <c r="L33" i="22"/>
  <c r="K33" i="22"/>
  <c r="S33" i="22" s="1"/>
  <c r="J33" i="22"/>
  <c r="I33" i="22"/>
  <c r="Q33" i="22" s="1"/>
  <c r="H33" i="22"/>
  <c r="G33" i="22"/>
  <c r="F33" i="22"/>
  <c r="C33" i="22"/>
  <c r="E33" i="22" s="1"/>
  <c r="B33" i="22"/>
  <c r="S32" i="22"/>
  <c r="R32" i="22"/>
  <c r="Q32" i="22"/>
  <c r="P32" i="22"/>
  <c r="E32" i="22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E30" i="22"/>
  <c r="C30" i="22"/>
  <c r="B30" i="22"/>
  <c r="S29" i="22"/>
  <c r="R29" i="22"/>
  <c r="Q29" i="22"/>
  <c r="P29" i="22"/>
  <c r="E29" i="22"/>
  <c r="S28" i="22"/>
  <c r="R28" i="22"/>
  <c r="Q28" i="22"/>
  <c r="P28" i="22"/>
  <c r="E28" i="22"/>
  <c r="S27" i="22"/>
  <c r="R27" i="22"/>
  <c r="Q27" i="22"/>
  <c r="P27" i="22"/>
  <c r="E27" i="22"/>
  <c r="S26" i="22"/>
  <c r="R26" i="22"/>
  <c r="Q26" i="22"/>
  <c r="P26" i="22"/>
  <c r="E26" i="22"/>
  <c r="V24" i="22"/>
  <c r="O24" i="22"/>
  <c r="N24" i="22"/>
  <c r="M24" i="22"/>
  <c r="L24" i="22"/>
  <c r="K24" i="22"/>
  <c r="S24" i="22" s="1"/>
  <c r="J24" i="22"/>
  <c r="R24" i="22" s="1"/>
  <c r="I24" i="22"/>
  <c r="H24" i="22"/>
  <c r="G24" i="22"/>
  <c r="F24" i="22"/>
  <c r="C24" i="22"/>
  <c r="B24" i="22"/>
  <c r="S23" i="22"/>
  <c r="R23" i="22"/>
  <c r="Q23" i="22"/>
  <c r="P23" i="22"/>
  <c r="E23" i="22"/>
  <c r="S22" i="22"/>
  <c r="R22" i="22"/>
  <c r="Q22" i="22"/>
  <c r="P22" i="22"/>
  <c r="E22" i="22"/>
  <c r="S21" i="22"/>
  <c r="R21" i="22"/>
  <c r="Q21" i="22"/>
  <c r="P21" i="22"/>
  <c r="E21" i="22"/>
  <c r="T20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U18" i="22"/>
  <c r="T18" i="22"/>
  <c r="S18" i="22"/>
  <c r="R18" i="22"/>
  <c r="Q18" i="22"/>
  <c r="P18" i="22"/>
  <c r="E18" i="22"/>
  <c r="S17" i="22"/>
  <c r="R17" i="22"/>
  <c r="Q17" i="22"/>
  <c r="P17" i="22"/>
  <c r="E17" i="22"/>
  <c r="V15" i="22"/>
  <c r="O15" i="22"/>
  <c r="N15" i="22"/>
  <c r="M15" i="22"/>
  <c r="L15" i="22"/>
  <c r="K15" i="22"/>
  <c r="S15" i="22" s="1"/>
  <c r="J15" i="22"/>
  <c r="R15" i="22" s="1"/>
  <c r="I15" i="22"/>
  <c r="H15" i="22"/>
  <c r="G15" i="22"/>
  <c r="F15" i="22"/>
  <c r="C15" i="22"/>
  <c r="B15" i="22"/>
  <c r="E15" i="22" s="1"/>
  <c r="U14" i="22"/>
  <c r="T14" i="22"/>
  <c r="S14" i="22"/>
  <c r="R14" i="22"/>
  <c r="Q14" i="22"/>
  <c r="P14" i="22"/>
  <c r="E14" i="22"/>
  <c r="T13" i="22"/>
  <c r="S13" i="22"/>
  <c r="R13" i="22"/>
  <c r="Q13" i="22"/>
  <c r="P13" i="22"/>
  <c r="E13" i="22"/>
  <c r="U13" i="22" s="1"/>
  <c r="S12" i="22"/>
  <c r="R12" i="22"/>
  <c r="Q12" i="22"/>
  <c r="P12" i="22"/>
  <c r="E12" i="22"/>
  <c r="S11" i="22"/>
  <c r="R11" i="22"/>
  <c r="Q11" i="22"/>
  <c r="P11" i="22"/>
  <c r="E11" i="22"/>
  <c r="T10" i="22"/>
  <c r="S10" i="22"/>
  <c r="R10" i="22"/>
  <c r="Q10" i="22"/>
  <c r="U10" i="22" s="1"/>
  <c r="P10" i="22"/>
  <c r="E10" i="22"/>
  <c r="U9" i="22"/>
  <c r="T9" i="22"/>
  <c r="S9" i="22"/>
  <c r="R9" i="22"/>
  <c r="Q9" i="22"/>
  <c r="P9" i="22"/>
  <c r="E9" i="22"/>
  <c r="S94" i="21"/>
  <c r="R94" i="21"/>
  <c r="Q94" i="21"/>
  <c r="P94" i="21"/>
  <c r="E94" i="21"/>
  <c r="U94" i="21" s="1"/>
  <c r="S93" i="21"/>
  <c r="R93" i="21"/>
  <c r="Q93" i="21"/>
  <c r="P93" i="21"/>
  <c r="E93" i="21"/>
  <c r="U93" i="21" s="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S87" i="21"/>
  <c r="R87" i="21"/>
  <c r="Q87" i="21"/>
  <c r="P87" i="21"/>
  <c r="E87" i="21"/>
  <c r="V73" i="21"/>
  <c r="O73" i="21"/>
  <c r="N73" i="21"/>
  <c r="M73" i="21"/>
  <c r="L73" i="21"/>
  <c r="K73" i="21"/>
  <c r="J73" i="21"/>
  <c r="R73" i="21" s="1"/>
  <c r="I73" i="21"/>
  <c r="H73" i="21"/>
  <c r="G73" i="21"/>
  <c r="F73" i="21"/>
  <c r="C73" i="21"/>
  <c r="B73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E72" i="21" s="1"/>
  <c r="V71" i="21"/>
  <c r="O71" i="21"/>
  <c r="N71" i="21"/>
  <c r="M71" i="21"/>
  <c r="L71" i="21"/>
  <c r="K71" i="21"/>
  <c r="J71" i="21"/>
  <c r="R71" i="21" s="1"/>
  <c r="I71" i="21"/>
  <c r="H71" i="21"/>
  <c r="G71" i="21"/>
  <c r="F71" i="21"/>
  <c r="E71" i="21"/>
  <c r="C71" i="21"/>
  <c r="B71" i="21"/>
  <c r="S70" i="21"/>
  <c r="R70" i="21"/>
  <c r="Q70" i="21"/>
  <c r="P70" i="21"/>
  <c r="E70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E67" i="21" s="1"/>
  <c r="B67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S62" i="21"/>
  <c r="R62" i="21"/>
  <c r="Q62" i="21"/>
  <c r="P62" i="21"/>
  <c r="E62" i="21"/>
  <c r="U62" i="21" s="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S58" i="21"/>
  <c r="R58" i="21"/>
  <c r="Q58" i="21"/>
  <c r="P58" i="21"/>
  <c r="E58" i="21"/>
  <c r="S57" i="21"/>
  <c r="R57" i="21"/>
  <c r="Q57" i="21"/>
  <c r="P57" i="21"/>
  <c r="E57" i="21"/>
  <c r="S56" i="21"/>
  <c r="R56" i="21"/>
  <c r="Q56" i="21"/>
  <c r="P56" i="21"/>
  <c r="E56" i="21"/>
  <c r="S55" i="21"/>
  <c r="R55" i="21"/>
  <c r="Q55" i="21"/>
  <c r="P55" i="21"/>
  <c r="E55" i="21"/>
  <c r="V53" i="21"/>
  <c r="O53" i="21"/>
  <c r="N53" i="21"/>
  <c r="M53" i="21"/>
  <c r="L53" i="21"/>
  <c r="K53" i="21"/>
  <c r="J53" i="21"/>
  <c r="R53" i="21" s="1"/>
  <c r="I53" i="21"/>
  <c r="H53" i="21"/>
  <c r="G53" i="21"/>
  <c r="F53" i="21"/>
  <c r="C53" i="21"/>
  <c r="B53" i="2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T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S48" i="21"/>
  <c r="R48" i="21"/>
  <c r="Q48" i="21"/>
  <c r="P48" i="21"/>
  <c r="E48" i="21"/>
  <c r="S47" i="21"/>
  <c r="R47" i="21"/>
  <c r="Q47" i="21"/>
  <c r="P47" i="21"/>
  <c r="E47" i="21"/>
  <c r="S46" i="21"/>
  <c r="R46" i="21"/>
  <c r="Q46" i="21"/>
  <c r="P46" i="21"/>
  <c r="E46" i="21"/>
  <c r="U46" i="21" s="1"/>
  <c r="S45" i="21"/>
  <c r="R45" i="21"/>
  <c r="Q45" i="21"/>
  <c r="P45" i="21"/>
  <c r="E45" i="21"/>
  <c r="S44" i="21"/>
  <c r="R44" i="21"/>
  <c r="Q44" i="21"/>
  <c r="P44" i="21"/>
  <c r="E44" i="21"/>
  <c r="S43" i="21"/>
  <c r="R43" i="21"/>
  <c r="Q43" i="21"/>
  <c r="P43" i="21"/>
  <c r="E43" i="21"/>
  <c r="U43" i="21" s="1"/>
  <c r="U42" i="21"/>
  <c r="T42" i="21"/>
  <c r="S42" i="21"/>
  <c r="R42" i="21"/>
  <c r="Q42" i="21"/>
  <c r="P42" i="21"/>
  <c r="E42" i="21"/>
  <c r="V40" i="21"/>
  <c r="O40" i="21"/>
  <c r="N40" i="21"/>
  <c r="M40" i="21"/>
  <c r="L40" i="21"/>
  <c r="K40" i="21"/>
  <c r="S40" i="21" s="1"/>
  <c r="J40" i="21"/>
  <c r="R40" i="21" s="1"/>
  <c r="I40" i="21"/>
  <c r="Q40" i="21" s="1"/>
  <c r="H40" i="21"/>
  <c r="G40" i="21"/>
  <c r="F40" i="21"/>
  <c r="C40" i="21"/>
  <c r="B40" i="21"/>
  <c r="E40" i="21" s="1"/>
  <c r="U39" i="21"/>
  <c r="T39" i="21"/>
  <c r="S39" i="21"/>
  <c r="R39" i="21"/>
  <c r="Q39" i="21"/>
  <c r="P39" i="21"/>
  <c r="E39" i="21"/>
  <c r="U38" i="21"/>
  <c r="T38" i="21"/>
  <c r="S38" i="21"/>
  <c r="R38" i="21"/>
  <c r="Q38" i="21"/>
  <c r="P38" i="21"/>
  <c r="E38" i="21"/>
  <c r="S37" i="21"/>
  <c r="R37" i="21"/>
  <c r="Q37" i="21"/>
  <c r="P37" i="21"/>
  <c r="E37" i="21"/>
  <c r="S36" i="21"/>
  <c r="R36" i="21"/>
  <c r="Q36" i="21"/>
  <c r="P36" i="21"/>
  <c r="E36" i="21"/>
  <c r="U35" i="21"/>
  <c r="S35" i="21"/>
  <c r="R35" i="21"/>
  <c r="Q35" i="21"/>
  <c r="P35" i="21"/>
  <c r="E35" i="21"/>
  <c r="T35" i="21" s="1"/>
  <c r="V33" i="21"/>
  <c r="O33" i="21"/>
  <c r="N33" i="21"/>
  <c r="M33" i="21"/>
  <c r="L33" i="21"/>
  <c r="K33" i="21"/>
  <c r="J33" i="21"/>
  <c r="I33" i="21"/>
  <c r="H33" i="21"/>
  <c r="G33" i="21"/>
  <c r="F33" i="21"/>
  <c r="C33" i="21"/>
  <c r="B33" i="21"/>
  <c r="S32" i="21"/>
  <c r="R32" i="21"/>
  <c r="Q32" i="21"/>
  <c r="P32" i="21"/>
  <c r="E32" i="21"/>
  <c r="V30" i="21"/>
  <c r="O30" i="21"/>
  <c r="N30" i="21"/>
  <c r="M30" i="21"/>
  <c r="L30" i="21"/>
  <c r="K30" i="21"/>
  <c r="S30" i="21" s="1"/>
  <c r="J30" i="21"/>
  <c r="R30" i="21" s="1"/>
  <c r="I30" i="21"/>
  <c r="H30" i="21"/>
  <c r="P30" i="21" s="1"/>
  <c r="G30" i="21"/>
  <c r="F30" i="21"/>
  <c r="C30" i="21"/>
  <c r="E30" i="21" s="1"/>
  <c r="B30" i="21"/>
  <c r="S29" i="21"/>
  <c r="R29" i="21"/>
  <c r="Q29" i="21"/>
  <c r="P29" i="21"/>
  <c r="E29" i="21"/>
  <c r="U28" i="21"/>
  <c r="S28" i="21"/>
  <c r="R28" i="21"/>
  <c r="Q28" i="21"/>
  <c r="P28" i="21"/>
  <c r="E28" i="21"/>
  <c r="T28" i="21" s="1"/>
  <c r="U27" i="21"/>
  <c r="T27" i="21"/>
  <c r="S27" i="21"/>
  <c r="R27" i="21"/>
  <c r="Q27" i="21"/>
  <c r="P27" i="21"/>
  <c r="E27" i="21"/>
  <c r="U26" i="21"/>
  <c r="T26" i="21"/>
  <c r="S26" i="21"/>
  <c r="R26" i="21"/>
  <c r="Q26" i="21"/>
  <c r="P26" i="21"/>
  <c r="E26" i="21"/>
  <c r="V24" i="21"/>
  <c r="R24" i="21"/>
  <c r="O24" i="21"/>
  <c r="Q24" i="21" s="1"/>
  <c r="N24" i="21"/>
  <c r="M24" i="21"/>
  <c r="L24" i="21"/>
  <c r="K24" i="21"/>
  <c r="S24" i="21" s="1"/>
  <c r="J24" i="21"/>
  <c r="I24" i="21"/>
  <c r="H24" i="21"/>
  <c r="P24" i="21" s="1"/>
  <c r="G24" i="21"/>
  <c r="F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S18" i="21"/>
  <c r="R18" i="21"/>
  <c r="Q18" i="21"/>
  <c r="P18" i="21"/>
  <c r="E18" i="21"/>
  <c r="S17" i="21"/>
  <c r="R17" i="21"/>
  <c r="Q17" i="21"/>
  <c r="P17" i="21"/>
  <c r="E17" i="21"/>
  <c r="V15" i="21"/>
  <c r="O15" i="21"/>
  <c r="N15" i="21"/>
  <c r="M15" i="21"/>
  <c r="L15" i="21"/>
  <c r="K15" i="21"/>
  <c r="J15" i="21"/>
  <c r="I15" i="21"/>
  <c r="H15" i="21"/>
  <c r="G15" i="21"/>
  <c r="F15" i="21"/>
  <c r="C15" i="21"/>
  <c r="E15" i="21" s="1"/>
  <c r="B15" i="2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T10" i="21" s="1"/>
  <c r="U9" i="21"/>
  <c r="T9" i="21"/>
  <c r="S9" i="21"/>
  <c r="R9" i="21"/>
  <c r="Q9" i="21"/>
  <c r="P9" i="21"/>
  <c r="E9" i="21"/>
  <c r="S94" i="20"/>
  <c r="R94" i="20"/>
  <c r="Q94" i="20"/>
  <c r="P94" i="20"/>
  <c r="E94" i="20"/>
  <c r="U94" i="20" s="1"/>
  <c r="S93" i="20"/>
  <c r="R93" i="20"/>
  <c r="Q93" i="20"/>
  <c r="P93" i="20"/>
  <c r="E93" i="20"/>
  <c r="U93" i="20" s="1"/>
  <c r="S92" i="20"/>
  <c r="R92" i="20"/>
  <c r="Q92" i="20"/>
  <c r="P92" i="20"/>
  <c r="E92" i="20"/>
  <c r="S91" i="20"/>
  <c r="R91" i="20"/>
  <c r="Q91" i="20"/>
  <c r="P91" i="20"/>
  <c r="E91" i="20"/>
  <c r="S90" i="20"/>
  <c r="R90" i="20"/>
  <c r="Q90" i="20"/>
  <c r="P90" i="20"/>
  <c r="E90" i="20"/>
  <c r="U89" i="20"/>
  <c r="T89" i="20"/>
  <c r="S89" i="20"/>
  <c r="R89" i="20"/>
  <c r="Q89" i="20"/>
  <c r="P89" i="20"/>
  <c r="E89" i="20"/>
  <c r="S88" i="20"/>
  <c r="R88" i="20"/>
  <c r="Q88" i="20"/>
  <c r="P88" i="20"/>
  <c r="E88" i="20"/>
  <c r="U88" i="20" s="1"/>
  <c r="U87" i="20"/>
  <c r="T87" i="20"/>
  <c r="S87" i="20"/>
  <c r="R87" i="20"/>
  <c r="Q87" i="20"/>
  <c r="P87" i="20"/>
  <c r="E87" i="20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V72" i="20"/>
  <c r="O72" i="20"/>
  <c r="N72" i="20"/>
  <c r="M72" i="20"/>
  <c r="L72" i="20"/>
  <c r="K72" i="20"/>
  <c r="J72" i="20"/>
  <c r="R72" i="20" s="1"/>
  <c r="I72" i="20"/>
  <c r="H72" i="20"/>
  <c r="G72" i="20"/>
  <c r="F72" i="20"/>
  <c r="C72" i="20"/>
  <c r="B72" i="20"/>
  <c r="V71" i="20"/>
  <c r="O71" i="20"/>
  <c r="N71" i="20"/>
  <c r="M71" i="20"/>
  <c r="L71" i="20"/>
  <c r="K71" i="20"/>
  <c r="J71" i="20"/>
  <c r="I71" i="20"/>
  <c r="H71" i="20"/>
  <c r="G71" i="20"/>
  <c r="F71" i="20"/>
  <c r="C71" i="20"/>
  <c r="B71" i="20"/>
  <c r="S70" i="20"/>
  <c r="R70" i="20"/>
  <c r="Q70" i="20"/>
  <c r="P70" i="20"/>
  <c r="E70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S66" i="20" s="1"/>
  <c r="J66" i="20"/>
  <c r="R66" i="20" s="1"/>
  <c r="I66" i="20"/>
  <c r="H66" i="20"/>
  <c r="P66" i="20" s="1"/>
  <c r="G66" i="20"/>
  <c r="F66" i="20"/>
  <c r="C66" i="20"/>
  <c r="B66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S62" i="20"/>
  <c r="R62" i="20"/>
  <c r="Q62" i="20"/>
  <c r="P62" i="20"/>
  <c r="E62" i="20"/>
  <c r="U61" i="20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S58" i="20"/>
  <c r="R58" i="20"/>
  <c r="Q58" i="20"/>
  <c r="P58" i="20"/>
  <c r="E58" i="20"/>
  <c r="S57" i="20"/>
  <c r="R57" i="20"/>
  <c r="Q57" i="20"/>
  <c r="P57" i="20"/>
  <c r="E57" i="20"/>
  <c r="T57" i="20" s="1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V53" i="20"/>
  <c r="O53" i="20"/>
  <c r="N53" i="20"/>
  <c r="M53" i="20"/>
  <c r="L53" i="20"/>
  <c r="K53" i="20"/>
  <c r="S53" i="20" s="1"/>
  <c r="J53" i="20"/>
  <c r="R53" i="20" s="1"/>
  <c r="I53" i="20"/>
  <c r="Q53" i="20" s="1"/>
  <c r="H53" i="20"/>
  <c r="G53" i="20"/>
  <c r="F53" i="20"/>
  <c r="C53" i="20"/>
  <c r="B53" i="20"/>
  <c r="E53" i="20" s="1"/>
  <c r="U52" i="20"/>
  <c r="T52" i="20"/>
  <c r="S52" i="20"/>
  <c r="R52" i="20"/>
  <c r="Q52" i="20"/>
  <c r="P52" i="20"/>
  <c r="E52" i="20"/>
  <c r="S51" i="20"/>
  <c r="R51" i="20"/>
  <c r="Q51" i="20"/>
  <c r="U51" i="20" s="1"/>
  <c r="P51" i="20"/>
  <c r="T51" i="20" s="1"/>
  <c r="E51" i="20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T43" i="20"/>
  <c r="S43" i="20"/>
  <c r="R43" i="20"/>
  <c r="Q43" i="20"/>
  <c r="P43" i="20"/>
  <c r="E43" i="20"/>
  <c r="U43" i="20" s="1"/>
  <c r="T42" i="20"/>
  <c r="S42" i="20"/>
  <c r="R42" i="20"/>
  <c r="Q42" i="20"/>
  <c r="P42" i="20"/>
  <c r="E42" i="20"/>
  <c r="U42" i="20" s="1"/>
  <c r="V40" i="20"/>
  <c r="O40" i="20"/>
  <c r="N40" i="20"/>
  <c r="M40" i="20"/>
  <c r="L40" i="20"/>
  <c r="K40" i="20"/>
  <c r="S40" i="20" s="1"/>
  <c r="J40" i="20"/>
  <c r="R40" i="20" s="1"/>
  <c r="I40" i="20"/>
  <c r="Q40" i="20" s="1"/>
  <c r="H40" i="20"/>
  <c r="G40" i="20"/>
  <c r="F40" i="20"/>
  <c r="C40" i="20"/>
  <c r="B40" i="20"/>
  <c r="E40" i="20" s="1"/>
  <c r="T39" i="20"/>
  <c r="S39" i="20"/>
  <c r="R39" i="20"/>
  <c r="Q39" i="20"/>
  <c r="P39" i="20"/>
  <c r="E39" i="20"/>
  <c r="U39" i="20" s="1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S36" i="20"/>
  <c r="R36" i="20"/>
  <c r="Q36" i="20"/>
  <c r="P36" i="20"/>
  <c r="E36" i="20"/>
  <c r="U36" i="20" s="1"/>
  <c r="S35" i="20"/>
  <c r="R35" i="20"/>
  <c r="Q35" i="20"/>
  <c r="P35" i="20"/>
  <c r="E35" i="20"/>
  <c r="V33" i="20"/>
  <c r="O33" i="20"/>
  <c r="N33" i="20"/>
  <c r="M33" i="20"/>
  <c r="L33" i="20"/>
  <c r="K33" i="20"/>
  <c r="J33" i="20"/>
  <c r="R33" i="20" s="1"/>
  <c r="I33" i="20"/>
  <c r="H33" i="20"/>
  <c r="G33" i="20"/>
  <c r="F33" i="20"/>
  <c r="E33" i="20"/>
  <c r="C33" i="20"/>
  <c r="B33" i="20"/>
  <c r="S32" i="20"/>
  <c r="R32" i="20"/>
  <c r="Q32" i="20"/>
  <c r="P32" i="20"/>
  <c r="E32" i="20"/>
  <c r="U32" i="20" s="1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E30" i="20" s="1"/>
  <c r="B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S27" i="20"/>
  <c r="R27" i="20"/>
  <c r="Q27" i="20"/>
  <c r="P27" i="20"/>
  <c r="E27" i="20"/>
  <c r="S26" i="20"/>
  <c r="R26" i="20"/>
  <c r="Q26" i="20"/>
  <c r="P26" i="20"/>
  <c r="E26" i="20"/>
  <c r="V24" i="20"/>
  <c r="O24" i="20"/>
  <c r="N24" i="20"/>
  <c r="M24" i="20"/>
  <c r="L24" i="20"/>
  <c r="K24" i="20"/>
  <c r="S24" i="20" s="1"/>
  <c r="J24" i="20"/>
  <c r="R24" i="20" s="1"/>
  <c r="I24" i="20"/>
  <c r="H24" i="20"/>
  <c r="P24" i="20" s="1"/>
  <c r="G24" i="20"/>
  <c r="F24" i="20"/>
  <c r="E24" i="20"/>
  <c r="C24" i="20"/>
  <c r="B24" i="20"/>
  <c r="S23" i="20"/>
  <c r="R23" i="20"/>
  <c r="Q23" i="20"/>
  <c r="P23" i="20"/>
  <c r="E23" i="20"/>
  <c r="S22" i="20"/>
  <c r="R22" i="20"/>
  <c r="Q22" i="20"/>
  <c r="P22" i="20"/>
  <c r="E22" i="20"/>
  <c r="U21" i="20"/>
  <c r="S21" i="20"/>
  <c r="R21" i="20"/>
  <c r="Q21" i="20"/>
  <c r="P21" i="20"/>
  <c r="E21" i="20"/>
  <c r="T21" i="20" s="1"/>
  <c r="U20" i="20"/>
  <c r="T20" i="20"/>
  <c r="S20" i="20"/>
  <c r="R20" i="20"/>
  <c r="Q20" i="20"/>
  <c r="P20" i="20"/>
  <c r="E20" i="20"/>
  <c r="T19" i="20"/>
  <c r="S19" i="20"/>
  <c r="R19" i="20"/>
  <c r="Q19" i="20"/>
  <c r="P19" i="20"/>
  <c r="E19" i="20"/>
  <c r="U19" i="20" s="1"/>
  <c r="T18" i="20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J15" i="20"/>
  <c r="I15" i="20"/>
  <c r="H15" i="20"/>
  <c r="P15" i="20" s="1"/>
  <c r="G15" i="20"/>
  <c r="F15" i="20"/>
  <c r="E15" i="20"/>
  <c r="C15" i="20"/>
  <c r="B15" i="20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E10" i="20"/>
  <c r="U9" i="20"/>
  <c r="S9" i="20"/>
  <c r="R9" i="20"/>
  <c r="Q9" i="20"/>
  <c r="P9" i="20"/>
  <c r="E9" i="20"/>
  <c r="T94" i="19"/>
  <c r="S94" i="19"/>
  <c r="R94" i="19"/>
  <c r="Q94" i="19"/>
  <c r="P94" i="19"/>
  <c r="E94" i="19"/>
  <c r="U94" i="19" s="1"/>
  <c r="S93" i="19"/>
  <c r="R93" i="19"/>
  <c r="Q93" i="19"/>
  <c r="P93" i="19"/>
  <c r="E93" i="19"/>
  <c r="U93" i="19" s="1"/>
  <c r="S92" i="19"/>
  <c r="R92" i="19"/>
  <c r="Q92" i="19"/>
  <c r="P92" i="19"/>
  <c r="E92" i="19"/>
  <c r="U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U87" i="19"/>
  <c r="S87" i="19"/>
  <c r="R87" i="19"/>
  <c r="Q87" i="19"/>
  <c r="P87" i="19"/>
  <c r="E87" i="19"/>
  <c r="T87" i="19" s="1"/>
  <c r="V73" i="19"/>
  <c r="O73" i="19"/>
  <c r="N73" i="19"/>
  <c r="M73" i="19"/>
  <c r="L73" i="19"/>
  <c r="K73" i="19"/>
  <c r="J73" i="19"/>
  <c r="I73" i="19"/>
  <c r="H73" i="19"/>
  <c r="G73" i="19"/>
  <c r="F73" i="19"/>
  <c r="C73" i="19"/>
  <c r="B73" i="19"/>
  <c r="V72" i="19"/>
  <c r="O72" i="19"/>
  <c r="N72" i="19"/>
  <c r="M72" i="19"/>
  <c r="L72" i="19"/>
  <c r="K72" i="19"/>
  <c r="J72" i="19"/>
  <c r="I72" i="19"/>
  <c r="Q72" i="19" s="1"/>
  <c r="H72" i="19"/>
  <c r="P72" i="19" s="1"/>
  <c r="G72" i="19"/>
  <c r="F72" i="19"/>
  <c r="C72" i="19"/>
  <c r="B72" i="19"/>
  <c r="E72" i="19" s="1"/>
  <c r="V71" i="19"/>
  <c r="O71" i="19"/>
  <c r="N71" i="19"/>
  <c r="M71" i="19"/>
  <c r="L71" i="19"/>
  <c r="K71" i="19"/>
  <c r="J71" i="19"/>
  <c r="R71" i="19" s="1"/>
  <c r="I71" i="19"/>
  <c r="H71" i="19"/>
  <c r="G71" i="19"/>
  <c r="F71" i="19"/>
  <c r="E71" i="19"/>
  <c r="C71" i="19"/>
  <c r="B71" i="19"/>
  <c r="S70" i="19"/>
  <c r="R70" i="19"/>
  <c r="Q70" i="19"/>
  <c r="P70" i="19"/>
  <c r="E70" i="19"/>
  <c r="U70" i="19" s="1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R66" i="19"/>
  <c r="O66" i="19"/>
  <c r="N66" i="19"/>
  <c r="M66" i="19"/>
  <c r="L66" i="19"/>
  <c r="K66" i="19"/>
  <c r="S66" i="19" s="1"/>
  <c r="J66" i="19"/>
  <c r="I66" i="19"/>
  <c r="H66" i="19"/>
  <c r="G66" i="19"/>
  <c r="F66" i="19"/>
  <c r="C66" i="19"/>
  <c r="B66" i="19"/>
  <c r="E66" i="19" s="1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S62" i="19"/>
  <c r="R62" i="19"/>
  <c r="Q62" i="19"/>
  <c r="P62" i="19"/>
  <c r="E62" i="19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S58" i="19"/>
  <c r="R58" i="19"/>
  <c r="Q58" i="19"/>
  <c r="P58" i="19"/>
  <c r="E58" i="19"/>
  <c r="S57" i="19"/>
  <c r="R57" i="19"/>
  <c r="Q57" i="19"/>
  <c r="P57" i="19"/>
  <c r="E57" i="19"/>
  <c r="U57" i="19" s="1"/>
  <c r="S56" i="19"/>
  <c r="R56" i="19"/>
  <c r="Q56" i="19"/>
  <c r="P56" i="19"/>
  <c r="E56" i="19"/>
  <c r="T56" i="19" s="1"/>
  <c r="S55" i="19"/>
  <c r="R55" i="19"/>
  <c r="Q55" i="19"/>
  <c r="P55" i="19"/>
  <c r="E55" i="19"/>
  <c r="V53" i="19"/>
  <c r="R53" i="19"/>
  <c r="O53" i="19"/>
  <c r="N53" i="19"/>
  <c r="M53" i="19"/>
  <c r="L53" i="19"/>
  <c r="K53" i="19"/>
  <c r="S53" i="19" s="1"/>
  <c r="J53" i="19"/>
  <c r="I53" i="19"/>
  <c r="H53" i="19"/>
  <c r="G53" i="19"/>
  <c r="F53" i="19"/>
  <c r="C53" i="19"/>
  <c r="E53" i="19" s="1"/>
  <c r="B53" i="19"/>
  <c r="S52" i="19"/>
  <c r="R52" i="19"/>
  <c r="Q52" i="19"/>
  <c r="P52" i="19"/>
  <c r="E52" i="19"/>
  <c r="S51" i="19"/>
  <c r="R51" i="19"/>
  <c r="Q51" i="19"/>
  <c r="P51" i="19"/>
  <c r="E51" i="19"/>
  <c r="U50" i="19"/>
  <c r="S50" i="19"/>
  <c r="R50" i="19"/>
  <c r="Q50" i="19"/>
  <c r="P50" i="19"/>
  <c r="E50" i="19"/>
  <c r="T50" i="19" s="1"/>
  <c r="T49" i="19"/>
  <c r="S49" i="19"/>
  <c r="R49" i="19"/>
  <c r="Q49" i="19"/>
  <c r="P49" i="19"/>
  <c r="E49" i="19"/>
  <c r="U49" i="19" s="1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R44" i="19"/>
  <c r="Q44" i="19"/>
  <c r="P44" i="19"/>
  <c r="E44" i="19"/>
  <c r="T43" i="19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V40" i="19"/>
  <c r="S40" i="19"/>
  <c r="O40" i="19"/>
  <c r="N40" i="19"/>
  <c r="M40" i="19"/>
  <c r="L40" i="19"/>
  <c r="K40" i="19"/>
  <c r="J40" i="19"/>
  <c r="R40" i="19" s="1"/>
  <c r="I40" i="19"/>
  <c r="Q40" i="19" s="1"/>
  <c r="H40" i="19"/>
  <c r="G40" i="19"/>
  <c r="F40" i="19"/>
  <c r="C40" i="19"/>
  <c r="B40" i="19"/>
  <c r="E40" i="19" s="1"/>
  <c r="S39" i="19"/>
  <c r="R39" i="19"/>
  <c r="Q39" i="19"/>
  <c r="P39" i="19"/>
  <c r="E39" i="19"/>
  <c r="U38" i="19"/>
  <c r="S38" i="19"/>
  <c r="R38" i="19"/>
  <c r="Q38" i="19"/>
  <c r="P38" i="19"/>
  <c r="E38" i="19"/>
  <c r="T38" i="19" s="1"/>
  <c r="U37" i="19"/>
  <c r="S37" i="19"/>
  <c r="R37" i="19"/>
  <c r="Q37" i="19"/>
  <c r="P37" i="19"/>
  <c r="E37" i="19"/>
  <c r="T37" i="19" s="1"/>
  <c r="S36" i="19"/>
  <c r="R36" i="19"/>
  <c r="Q36" i="19"/>
  <c r="U36" i="19" s="1"/>
  <c r="P36" i="19"/>
  <c r="E36" i="19"/>
  <c r="S35" i="19"/>
  <c r="R35" i="19"/>
  <c r="Q35" i="19"/>
  <c r="P35" i="19"/>
  <c r="E35" i="19"/>
  <c r="U35" i="19" s="1"/>
  <c r="V33" i="19"/>
  <c r="O33" i="19"/>
  <c r="N33" i="19"/>
  <c r="M33" i="19"/>
  <c r="L33" i="19"/>
  <c r="K33" i="19"/>
  <c r="S33" i="19" s="1"/>
  <c r="J33" i="19"/>
  <c r="R33" i="19" s="1"/>
  <c r="I33" i="19"/>
  <c r="H33" i="19"/>
  <c r="P33" i="19" s="1"/>
  <c r="G33" i="19"/>
  <c r="F33" i="19"/>
  <c r="C33" i="19"/>
  <c r="B33" i="19"/>
  <c r="E33" i="19" s="1"/>
  <c r="S32" i="19"/>
  <c r="R32" i="19"/>
  <c r="Q32" i="19"/>
  <c r="P32" i="19"/>
  <c r="T32" i="19" s="1"/>
  <c r="E32" i="19"/>
  <c r="V30" i="19"/>
  <c r="R30" i="19"/>
  <c r="O30" i="19"/>
  <c r="N30" i="19"/>
  <c r="M30" i="19"/>
  <c r="L30" i="19"/>
  <c r="K30" i="19"/>
  <c r="S30" i="19" s="1"/>
  <c r="J30" i="19"/>
  <c r="I30" i="19"/>
  <c r="H30" i="19"/>
  <c r="G30" i="19"/>
  <c r="F30" i="19"/>
  <c r="C30" i="19"/>
  <c r="B30" i="19"/>
  <c r="E30" i="19" s="1"/>
  <c r="U29" i="19"/>
  <c r="S29" i="19"/>
  <c r="R29" i="19"/>
  <c r="Q29" i="19"/>
  <c r="P29" i="19"/>
  <c r="E29" i="19"/>
  <c r="T29" i="19" s="1"/>
  <c r="T28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V24" i="19"/>
  <c r="O24" i="19"/>
  <c r="N24" i="19"/>
  <c r="M24" i="19"/>
  <c r="L24" i="19"/>
  <c r="K24" i="19"/>
  <c r="S24" i="19" s="1"/>
  <c r="J24" i="19"/>
  <c r="R24" i="19" s="1"/>
  <c r="I24" i="19"/>
  <c r="H24" i="19"/>
  <c r="P24" i="19" s="1"/>
  <c r="G24" i="19"/>
  <c r="F24" i="19"/>
  <c r="C24" i="19"/>
  <c r="B24" i="19"/>
  <c r="E24" i="19" s="1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U19" i="19" s="1"/>
  <c r="U18" i="19"/>
  <c r="T18" i="19"/>
  <c r="S18" i="19"/>
  <c r="R18" i="19"/>
  <c r="Q18" i="19"/>
  <c r="P18" i="19"/>
  <c r="E18" i="19"/>
  <c r="T17" i="19"/>
  <c r="S17" i="19"/>
  <c r="R17" i="19"/>
  <c r="Q17" i="19"/>
  <c r="P17" i="19"/>
  <c r="E17" i="19"/>
  <c r="U17" i="19" s="1"/>
  <c r="V15" i="19"/>
  <c r="R15" i="19"/>
  <c r="O15" i="19"/>
  <c r="N15" i="19"/>
  <c r="M15" i="19"/>
  <c r="L15" i="19"/>
  <c r="K15" i="19"/>
  <c r="S15" i="19" s="1"/>
  <c r="J15" i="19"/>
  <c r="I15" i="19"/>
  <c r="H15" i="19"/>
  <c r="P15" i="19" s="1"/>
  <c r="G15" i="19"/>
  <c r="F15" i="19"/>
  <c r="C15" i="19"/>
  <c r="B15" i="19"/>
  <c r="E15" i="19" s="1"/>
  <c r="S14" i="19"/>
  <c r="R14" i="19"/>
  <c r="Q14" i="19"/>
  <c r="P14" i="19"/>
  <c r="E14" i="19"/>
  <c r="S13" i="19"/>
  <c r="R13" i="19"/>
  <c r="Q13" i="19"/>
  <c r="P13" i="19"/>
  <c r="E13" i="19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" i="19" s="1"/>
  <c r="S94" i="18"/>
  <c r="R94" i="18"/>
  <c r="Q94" i="18"/>
  <c r="P94" i="18"/>
  <c r="E94" i="18"/>
  <c r="T94" i="18" s="1"/>
  <c r="S93" i="18"/>
  <c r="R93" i="18"/>
  <c r="Q93" i="18"/>
  <c r="P93" i="18"/>
  <c r="E93" i="18"/>
  <c r="U93" i="18" s="1"/>
  <c r="U92" i="18"/>
  <c r="S92" i="18"/>
  <c r="R92" i="18"/>
  <c r="Q92" i="18"/>
  <c r="P92" i="18"/>
  <c r="E92" i="18"/>
  <c r="T92" i="18" s="1"/>
  <c r="U91" i="18"/>
  <c r="T91" i="18"/>
  <c r="S91" i="18"/>
  <c r="R91" i="18"/>
  <c r="Q91" i="18"/>
  <c r="P91" i="18"/>
  <c r="E91" i="18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S87" i="18"/>
  <c r="R87" i="18"/>
  <c r="Q87" i="18"/>
  <c r="P87" i="18"/>
  <c r="E87" i="18"/>
  <c r="U87" i="18" s="1"/>
  <c r="V73" i="18"/>
  <c r="O73" i="18"/>
  <c r="N73" i="18"/>
  <c r="M73" i="18"/>
  <c r="L73" i="18"/>
  <c r="K73" i="18"/>
  <c r="J73" i="18"/>
  <c r="R73" i="18" s="1"/>
  <c r="I73" i="18"/>
  <c r="H73" i="18"/>
  <c r="G73" i="18"/>
  <c r="F73" i="18"/>
  <c r="C73" i="18"/>
  <c r="B73" i="18"/>
  <c r="V72" i="18"/>
  <c r="O72" i="18"/>
  <c r="N72" i="18"/>
  <c r="M72" i="18"/>
  <c r="L72" i="18"/>
  <c r="K72" i="18"/>
  <c r="S72" i="18" s="1"/>
  <c r="J72" i="18"/>
  <c r="I72" i="18"/>
  <c r="H72" i="18"/>
  <c r="P72" i="18" s="1"/>
  <c r="G72" i="18"/>
  <c r="F72" i="18"/>
  <c r="C72" i="18"/>
  <c r="B72" i="18"/>
  <c r="E72" i="18" s="1"/>
  <c r="V71" i="18"/>
  <c r="O71" i="18"/>
  <c r="N71" i="18"/>
  <c r="M71" i="18"/>
  <c r="L71" i="18"/>
  <c r="K71" i="18"/>
  <c r="J71" i="18"/>
  <c r="R71" i="18" s="1"/>
  <c r="I71" i="18"/>
  <c r="H71" i="18"/>
  <c r="G71" i="18"/>
  <c r="F71" i="18"/>
  <c r="C71" i="18"/>
  <c r="B71" i="18"/>
  <c r="S70" i="18"/>
  <c r="R70" i="18"/>
  <c r="Q70" i="18"/>
  <c r="P70" i="18"/>
  <c r="E70" i="18"/>
  <c r="U69" i="18"/>
  <c r="S69" i="18"/>
  <c r="R69" i="18"/>
  <c r="Q69" i="18"/>
  <c r="P69" i="18"/>
  <c r="E69" i="18"/>
  <c r="T69" i="18" s="1"/>
  <c r="V67" i="18"/>
  <c r="O67" i="18"/>
  <c r="N67" i="18"/>
  <c r="M67" i="18"/>
  <c r="L67" i="18"/>
  <c r="K67" i="18"/>
  <c r="S67" i="18" s="1"/>
  <c r="J67" i="18"/>
  <c r="I67" i="18"/>
  <c r="H67" i="18"/>
  <c r="P67" i="18" s="1"/>
  <c r="G67" i="18"/>
  <c r="F67" i="18"/>
  <c r="C67" i="18"/>
  <c r="B67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E66" i="18" s="1"/>
  <c r="B66" i="18"/>
  <c r="S65" i="18"/>
  <c r="R65" i="18"/>
  <c r="Q65" i="18"/>
  <c r="P65" i="18"/>
  <c r="E65" i="18"/>
  <c r="S64" i="18"/>
  <c r="R64" i="18"/>
  <c r="Q64" i="18"/>
  <c r="P64" i="18"/>
  <c r="E64" i="18"/>
  <c r="U63" i="18"/>
  <c r="S63" i="18"/>
  <c r="R63" i="18"/>
  <c r="Q63" i="18"/>
  <c r="P63" i="18"/>
  <c r="E63" i="18"/>
  <c r="T63" i="18" s="1"/>
  <c r="S62" i="18"/>
  <c r="R62" i="18"/>
  <c r="Q62" i="18"/>
  <c r="P62" i="18"/>
  <c r="E62" i="18"/>
  <c r="U62" i="18" s="1"/>
  <c r="U61" i="18"/>
  <c r="S61" i="18"/>
  <c r="R61" i="18"/>
  <c r="Q61" i="18"/>
  <c r="P61" i="18"/>
  <c r="E61" i="18"/>
  <c r="T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U58" i="18" s="1"/>
  <c r="U57" i="18"/>
  <c r="S57" i="18"/>
  <c r="R57" i="18"/>
  <c r="Q57" i="18"/>
  <c r="P57" i="18"/>
  <c r="E57" i="18"/>
  <c r="T57" i="18" s="1"/>
  <c r="S56" i="18"/>
  <c r="R56" i="18"/>
  <c r="Q56" i="18"/>
  <c r="P56" i="18"/>
  <c r="E56" i="18"/>
  <c r="S55" i="18"/>
  <c r="R55" i="18"/>
  <c r="Q55" i="18"/>
  <c r="P55" i="18"/>
  <c r="E55" i="18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B53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S48" i="18"/>
  <c r="R48" i="18"/>
  <c r="Q48" i="18"/>
  <c r="P48" i="18"/>
  <c r="E48" i="18"/>
  <c r="T48" i="18" s="1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S45" i="18"/>
  <c r="R45" i="18"/>
  <c r="Q45" i="18"/>
  <c r="P45" i="18"/>
  <c r="E45" i="18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V40" i="18"/>
  <c r="O40" i="18"/>
  <c r="N40" i="18"/>
  <c r="M40" i="18"/>
  <c r="L40" i="18"/>
  <c r="K40" i="18"/>
  <c r="J40" i="18"/>
  <c r="R40" i="18" s="1"/>
  <c r="I40" i="18"/>
  <c r="H40" i="18"/>
  <c r="G40" i="18"/>
  <c r="F40" i="18"/>
  <c r="C40" i="18"/>
  <c r="B40" i="18"/>
  <c r="S39" i="18"/>
  <c r="R39" i="18"/>
  <c r="Q39" i="18"/>
  <c r="P39" i="18"/>
  <c r="E39" i="18"/>
  <c r="S38" i="18"/>
  <c r="R38" i="18"/>
  <c r="Q38" i="18"/>
  <c r="P38" i="18"/>
  <c r="E38" i="18"/>
  <c r="U37" i="18"/>
  <c r="S37" i="18"/>
  <c r="R37" i="18"/>
  <c r="Q37" i="18"/>
  <c r="P37" i="18"/>
  <c r="E37" i="18"/>
  <c r="T37" i="18" s="1"/>
  <c r="T36" i="18"/>
  <c r="S36" i="18"/>
  <c r="R36" i="18"/>
  <c r="Q36" i="18"/>
  <c r="P36" i="18"/>
  <c r="E36" i="18"/>
  <c r="S35" i="18"/>
  <c r="R35" i="18"/>
  <c r="Q35" i="18"/>
  <c r="P35" i="18"/>
  <c r="E35" i="18"/>
  <c r="U35" i="18" s="1"/>
  <c r="V33" i="18"/>
  <c r="O33" i="18"/>
  <c r="N33" i="18"/>
  <c r="M33" i="18"/>
  <c r="L33" i="18"/>
  <c r="K33" i="18"/>
  <c r="S33" i="18" s="1"/>
  <c r="J33" i="18"/>
  <c r="R33" i="18" s="1"/>
  <c r="I33" i="18"/>
  <c r="H33" i="18"/>
  <c r="G33" i="18"/>
  <c r="F33" i="18"/>
  <c r="C33" i="18"/>
  <c r="B33" i="18"/>
  <c r="E33" i="18" s="1"/>
  <c r="T32" i="18"/>
  <c r="S32" i="18"/>
  <c r="R32" i="18"/>
  <c r="Q32" i="18"/>
  <c r="U32" i="18" s="1"/>
  <c r="P32" i="18"/>
  <c r="E32" i="18"/>
  <c r="V30" i="18"/>
  <c r="R30" i="18"/>
  <c r="O30" i="18"/>
  <c r="N30" i="18"/>
  <c r="M30" i="18"/>
  <c r="L30" i="18"/>
  <c r="K30" i="18"/>
  <c r="S30" i="18" s="1"/>
  <c r="J30" i="18"/>
  <c r="I30" i="18"/>
  <c r="H30" i="18"/>
  <c r="P30" i="18" s="1"/>
  <c r="G30" i="18"/>
  <c r="F30" i="18"/>
  <c r="C30" i="18"/>
  <c r="B30" i="18"/>
  <c r="E30" i="18" s="1"/>
  <c r="U29" i="18"/>
  <c r="S29" i="18"/>
  <c r="R29" i="18"/>
  <c r="Q29" i="18"/>
  <c r="P29" i="18"/>
  <c r="E29" i="18"/>
  <c r="T29" i="18" s="1"/>
  <c r="U28" i="18"/>
  <c r="T28" i="18"/>
  <c r="S28" i="18"/>
  <c r="R28" i="18"/>
  <c r="Q28" i="18"/>
  <c r="P28" i="18"/>
  <c r="E28" i="18"/>
  <c r="S27" i="18"/>
  <c r="R27" i="18"/>
  <c r="Q27" i="18"/>
  <c r="P27" i="18"/>
  <c r="E27" i="18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S24" i="18" s="1"/>
  <c r="J24" i="18"/>
  <c r="R24" i="18" s="1"/>
  <c r="I24" i="18"/>
  <c r="H24" i="18"/>
  <c r="P24" i="18" s="1"/>
  <c r="G24" i="18"/>
  <c r="F24" i="18"/>
  <c r="C24" i="18"/>
  <c r="B24" i="18"/>
  <c r="E24" i="18" s="1"/>
  <c r="U23" i="18"/>
  <c r="S23" i="18"/>
  <c r="R23" i="18"/>
  <c r="Q23" i="18"/>
  <c r="P23" i="18"/>
  <c r="E23" i="18"/>
  <c r="T23" i="18" s="1"/>
  <c r="S22" i="18"/>
  <c r="R22" i="18"/>
  <c r="Q22" i="18"/>
  <c r="P22" i="18"/>
  <c r="E22" i="18"/>
  <c r="U22" i="18" s="1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S19" i="18"/>
  <c r="R19" i="18"/>
  <c r="Q19" i="18"/>
  <c r="P19" i="18"/>
  <c r="E19" i="18"/>
  <c r="U18" i="18"/>
  <c r="S18" i="18"/>
  <c r="R18" i="18"/>
  <c r="Q18" i="18"/>
  <c r="P18" i="18"/>
  <c r="E18" i="18"/>
  <c r="T18" i="18" s="1"/>
  <c r="U17" i="18"/>
  <c r="T17" i="18"/>
  <c r="S17" i="18"/>
  <c r="R17" i="18"/>
  <c r="Q17" i="18"/>
  <c r="P17" i="18"/>
  <c r="E17" i="18"/>
  <c r="V15" i="18"/>
  <c r="S15" i="18"/>
  <c r="O15" i="18"/>
  <c r="N15" i="18"/>
  <c r="M15" i="18"/>
  <c r="L15" i="18"/>
  <c r="K15" i="18"/>
  <c r="J15" i="18"/>
  <c r="R15" i="18" s="1"/>
  <c r="I15" i="18"/>
  <c r="H15" i="18"/>
  <c r="G15" i="18"/>
  <c r="F15" i="18"/>
  <c r="C15" i="18"/>
  <c r="B15" i="18"/>
  <c r="E15" i="18" s="1"/>
  <c r="S14" i="18"/>
  <c r="R14" i="18"/>
  <c r="Q14" i="18"/>
  <c r="P14" i="18"/>
  <c r="E14" i="18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U11" i="18"/>
  <c r="T11" i="18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S94" i="17"/>
  <c r="R94" i="17"/>
  <c r="Q94" i="17"/>
  <c r="P94" i="17"/>
  <c r="E94" i="17"/>
  <c r="S93" i="17"/>
  <c r="R93" i="17"/>
  <c r="Q93" i="17"/>
  <c r="P93" i="17"/>
  <c r="E93" i="17"/>
  <c r="S92" i="17"/>
  <c r="R92" i="17"/>
  <c r="Q92" i="17"/>
  <c r="P92" i="17"/>
  <c r="E92" i="17"/>
  <c r="S91" i="17"/>
  <c r="R91" i="17"/>
  <c r="Q91" i="17"/>
  <c r="P91" i="17"/>
  <c r="E91" i="17"/>
  <c r="U90" i="17"/>
  <c r="S90" i="17"/>
  <c r="R90" i="17"/>
  <c r="Q90" i="17"/>
  <c r="P90" i="17"/>
  <c r="E90" i="17"/>
  <c r="T90" i="17" s="1"/>
  <c r="U89" i="17"/>
  <c r="T89" i="17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V73" i="17"/>
  <c r="O73" i="17"/>
  <c r="N73" i="17"/>
  <c r="M73" i="17"/>
  <c r="L73" i="17"/>
  <c r="K73" i="17"/>
  <c r="J73" i="17"/>
  <c r="R73" i="17" s="1"/>
  <c r="I73" i="17"/>
  <c r="H73" i="17"/>
  <c r="G73" i="17"/>
  <c r="F73" i="17"/>
  <c r="C73" i="17"/>
  <c r="B73" i="17"/>
  <c r="V72" i="17"/>
  <c r="O72" i="17"/>
  <c r="N72" i="17"/>
  <c r="M72" i="17"/>
  <c r="L72" i="17"/>
  <c r="K72" i="17"/>
  <c r="J72" i="17"/>
  <c r="R72" i="17" s="1"/>
  <c r="I72" i="17"/>
  <c r="H72" i="17"/>
  <c r="G72" i="17"/>
  <c r="F72" i="17"/>
  <c r="C72" i="17"/>
  <c r="B72" i="17"/>
  <c r="V71" i="17"/>
  <c r="O71" i="17"/>
  <c r="N71" i="17"/>
  <c r="M71" i="17"/>
  <c r="L71" i="17"/>
  <c r="K71" i="17"/>
  <c r="S71" i="17" s="1"/>
  <c r="J71" i="17"/>
  <c r="I71" i="17"/>
  <c r="H71" i="17"/>
  <c r="G71" i="17"/>
  <c r="F71" i="17"/>
  <c r="C71" i="17"/>
  <c r="B71" i="17"/>
  <c r="E71" i="17" s="1"/>
  <c r="U70" i="17"/>
  <c r="S70" i="17"/>
  <c r="R70" i="17"/>
  <c r="Q70" i="17"/>
  <c r="P70" i="17"/>
  <c r="E70" i="17"/>
  <c r="T70" i="17" s="1"/>
  <c r="U69" i="17"/>
  <c r="T69" i="17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E66" i="17" s="1"/>
  <c r="S65" i="17"/>
  <c r="R65" i="17"/>
  <c r="Q65" i="17"/>
  <c r="P65" i="17"/>
  <c r="E65" i="17"/>
  <c r="S64" i="17"/>
  <c r="R64" i="17"/>
  <c r="Q64" i="17"/>
  <c r="P64" i="17"/>
  <c r="E64" i="17"/>
  <c r="S63" i="17"/>
  <c r="R63" i="17"/>
  <c r="Q63" i="17"/>
  <c r="P63" i="17"/>
  <c r="E63" i="17"/>
  <c r="S62" i="17"/>
  <c r="R62" i="17"/>
  <c r="Q62" i="17"/>
  <c r="P62" i="17"/>
  <c r="E62" i="17"/>
  <c r="U61" i="17"/>
  <c r="T61" i="17"/>
  <c r="S61" i="17"/>
  <c r="R61" i="17"/>
  <c r="Q61" i="17"/>
  <c r="P61" i="17"/>
  <c r="E61" i="17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B53" i="17"/>
  <c r="U52" i="17"/>
  <c r="T52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S47" i="17"/>
  <c r="R47" i="17"/>
  <c r="Q47" i="17"/>
  <c r="P47" i="17"/>
  <c r="E47" i="17"/>
  <c r="U46" i="17"/>
  <c r="T46" i="17"/>
  <c r="S46" i="17"/>
  <c r="R46" i="17"/>
  <c r="Q46" i="17"/>
  <c r="P46" i="17"/>
  <c r="E46" i="17"/>
  <c r="U45" i="17"/>
  <c r="T45" i="17"/>
  <c r="S45" i="17"/>
  <c r="R45" i="17"/>
  <c r="Q45" i="17"/>
  <c r="P45" i="17"/>
  <c r="E45" i="17"/>
  <c r="T44" i="17"/>
  <c r="S44" i="17"/>
  <c r="R44" i="17"/>
  <c r="Q44" i="17"/>
  <c r="P44" i="17"/>
  <c r="E44" i="17"/>
  <c r="U44" i="17" s="1"/>
  <c r="S43" i="17"/>
  <c r="R43" i="17"/>
  <c r="Q43" i="17"/>
  <c r="P43" i="17"/>
  <c r="E43" i="17"/>
  <c r="U43" i="17" s="1"/>
  <c r="S42" i="17"/>
  <c r="R42" i="17"/>
  <c r="Q42" i="17"/>
  <c r="P42" i="17"/>
  <c r="E42" i="17"/>
  <c r="U42" i="17" s="1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C40" i="17"/>
  <c r="B40" i="17"/>
  <c r="E40" i="17" s="1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S36" i="17"/>
  <c r="R36" i="17"/>
  <c r="Q36" i="17"/>
  <c r="P36" i="17"/>
  <c r="E36" i="17"/>
  <c r="U35" i="17"/>
  <c r="S35" i="17"/>
  <c r="R35" i="17"/>
  <c r="Q35" i="17"/>
  <c r="P35" i="17"/>
  <c r="E35" i="17"/>
  <c r="V33" i="17"/>
  <c r="O33" i="17"/>
  <c r="N33" i="17"/>
  <c r="M33" i="17"/>
  <c r="L33" i="17"/>
  <c r="K33" i="17"/>
  <c r="J33" i="17"/>
  <c r="R33" i="17" s="1"/>
  <c r="I33" i="17"/>
  <c r="H33" i="17"/>
  <c r="G33" i="17"/>
  <c r="F33" i="17"/>
  <c r="C33" i="17"/>
  <c r="B33" i="17"/>
  <c r="S32" i="17"/>
  <c r="R32" i="17"/>
  <c r="Q32" i="17"/>
  <c r="P32" i="17"/>
  <c r="E32" i="17"/>
  <c r="V30" i="17"/>
  <c r="O30" i="17"/>
  <c r="N30" i="17"/>
  <c r="M30" i="17"/>
  <c r="L30" i="17"/>
  <c r="K30" i="17"/>
  <c r="J30" i="17"/>
  <c r="I30" i="17"/>
  <c r="H30" i="17"/>
  <c r="G30" i="17"/>
  <c r="F30" i="17"/>
  <c r="C30" i="17"/>
  <c r="B30" i="17"/>
  <c r="S29" i="17"/>
  <c r="R29" i="17"/>
  <c r="Q29" i="17"/>
  <c r="P29" i="17"/>
  <c r="E29" i="17"/>
  <c r="S28" i="17"/>
  <c r="R28" i="17"/>
  <c r="Q28" i="17"/>
  <c r="P28" i="17"/>
  <c r="E28" i="17"/>
  <c r="U27" i="17"/>
  <c r="S27" i="17"/>
  <c r="R27" i="17"/>
  <c r="Q27" i="17"/>
  <c r="P27" i="17"/>
  <c r="E27" i="17"/>
  <c r="T27" i="17" s="1"/>
  <c r="U26" i="17"/>
  <c r="S26" i="17"/>
  <c r="R26" i="17"/>
  <c r="Q26" i="17"/>
  <c r="P26" i="17"/>
  <c r="E26" i="17"/>
  <c r="T26" i="17" s="1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E24" i="17" s="1"/>
  <c r="U23" i="17"/>
  <c r="S23" i="17"/>
  <c r="R23" i="17"/>
  <c r="Q23" i="17"/>
  <c r="P23" i="17"/>
  <c r="E23" i="17"/>
  <c r="T23" i="17" s="1"/>
  <c r="U22" i="17"/>
  <c r="T22" i="17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T20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U18" i="17"/>
  <c r="T18" i="17"/>
  <c r="S18" i="17"/>
  <c r="R18" i="17"/>
  <c r="Q18" i="17"/>
  <c r="P18" i="17"/>
  <c r="E18" i="17"/>
  <c r="S17" i="17"/>
  <c r="R17" i="17"/>
  <c r="Q17" i="17"/>
  <c r="P17" i="17"/>
  <c r="E17" i="17"/>
  <c r="V15" i="17"/>
  <c r="O15" i="17"/>
  <c r="N15" i="17"/>
  <c r="M15" i="17"/>
  <c r="L15" i="17"/>
  <c r="K15" i="17"/>
  <c r="S15" i="17" s="1"/>
  <c r="J15" i="17"/>
  <c r="I15" i="17"/>
  <c r="H15" i="17"/>
  <c r="G15" i="17"/>
  <c r="F15" i="17"/>
  <c r="C15" i="17"/>
  <c r="B15" i="17"/>
  <c r="E15" i="17" s="1"/>
  <c r="S14" i="17"/>
  <c r="R14" i="17"/>
  <c r="Q14" i="17"/>
  <c r="P14" i="17"/>
  <c r="E14" i="17"/>
  <c r="U14" i="17" s="1"/>
  <c r="S13" i="17"/>
  <c r="R13" i="17"/>
  <c r="Q13" i="17"/>
  <c r="P13" i="17"/>
  <c r="E13" i="17"/>
  <c r="S12" i="17"/>
  <c r="R12" i="17"/>
  <c r="Q12" i="17"/>
  <c r="P12" i="17"/>
  <c r="E12" i="17"/>
  <c r="U11" i="17"/>
  <c r="S11" i="17"/>
  <c r="R11" i="17"/>
  <c r="Q11" i="17"/>
  <c r="P11" i="17"/>
  <c r="E11" i="17"/>
  <c r="T11" i="17" s="1"/>
  <c r="U10" i="17"/>
  <c r="T10" i="17"/>
  <c r="S10" i="17"/>
  <c r="R10" i="17"/>
  <c r="Q10" i="17"/>
  <c r="P10" i="17"/>
  <c r="E10" i="17"/>
  <c r="T9" i="17"/>
  <c r="S9" i="17"/>
  <c r="R9" i="17"/>
  <c r="Q9" i="17"/>
  <c r="P9" i="17"/>
  <c r="E9" i="17"/>
  <c r="U9" i="17" s="1"/>
  <c r="T94" i="16"/>
  <c r="S94" i="16"/>
  <c r="R94" i="16"/>
  <c r="Q94" i="16"/>
  <c r="P94" i="16"/>
  <c r="E94" i="16"/>
  <c r="U94" i="16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U89" i="16"/>
  <c r="S89" i="16"/>
  <c r="R89" i="16"/>
  <c r="Q89" i="16"/>
  <c r="P89" i="16"/>
  <c r="E89" i="16"/>
  <c r="T89" i="16" s="1"/>
  <c r="U88" i="16"/>
  <c r="S88" i="16"/>
  <c r="R88" i="16"/>
  <c r="Q88" i="16"/>
  <c r="P88" i="16"/>
  <c r="E88" i="16"/>
  <c r="T88" i="16" s="1"/>
  <c r="U87" i="16"/>
  <c r="T87" i="16"/>
  <c r="S87" i="16"/>
  <c r="R87" i="16"/>
  <c r="Q87" i="16"/>
  <c r="P87" i="16"/>
  <c r="E87" i="16"/>
  <c r="V73" i="16"/>
  <c r="O73" i="16"/>
  <c r="N73" i="16"/>
  <c r="M73" i="16"/>
  <c r="L73" i="16"/>
  <c r="R73" i="16" s="1"/>
  <c r="K73" i="16"/>
  <c r="J73" i="16"/>
  <c r="I73" i="16"/>
  <c r="H73" i="16"/>
  <c r="G73" i="16"/>
  <c r="F73" i="16"/>
  <c r="C73" i="16"/>
  <c r="B73" i="16"/>
  <c r="V72" i="16"/>
  <c r="O72" i="16"/>
  <c r="N72" i="16"/>
  <c r="M72" i="16"/>
  <c r="L72" i="16"/>
  <c r="K72" i="16"/>
  <c r="J72" i="16"/>
  <c r="R72" i="16" s="1"/>
  <c r="I72" i="16"/>
  <c r="H72" i="16"/>
  <c r="G72" i="16"/>
  <c r="F72" i="16"/>
  <c r="C72" i="16"/>
  <c r="B72" i="16"/>
  <c r="V71" i="16"/>
  <c r="O71" i="16"/>
  <c r="N71" i="16"/>
  <c r="M71" i="16"/>
  <c r="L71" i="16"/>
  <c r="K71" i="16"/>
  <c r="J71" i="16"/>
  <c r="R71" i="16" s="1"/>
  <c r="I71" i="16"/>
  <c r="H71" i="16"/>
  <c r="G71" i="16"/>
  <c r="F71" i="16"/>
  <c r="E71" i="16"/>
  <c r="C71" i="16"/>
  <c r="B71" i="16"/>
  <c r="U70" i="16"/>
  <c r="S70" i="16"/>
  <c r="R70" i="16"/>
  <c r="Q70" i="16"/>
  <c r="P70" i="16"/>
  <c r="E70" i="16"/>
  <c r="T70" i="16" s="1"/>
  <c r="S69" i="16"/>
  <c r="R69" i="16"/>
  <c r="Q69" i="16"/>
  <c r="P69" i="16"/>
  <c r="E69" i="16"/>
  <c r="V67" i="16"/>
  <c r="O67" i="16"/>
  <c r="N67" i="16"/>
  <c r="M67" i="16"/>
  <c r="L67" i="16"/>
  <c r="K67" i="16"/>
  <c r="J67" i="16"/>
  <c r="R67" i="16" s="1"/>
  <c r="I67" i="16"/>
  <c r="H67" i="16"/>
  <c r="G67" i="16"/>
  <c r="F67" i="16"/>
  <c r="C67" i="16"/>
  <c r="B67" i="16"/>
  <c r="E67" i="16" s="1"/>
  <c r="V66" i="16"/>
  <c r="O66" i="16"/>
  <c r="N66" i="16"/>
  <c r="M66" i="16"/>
  <c r="L66" i="16"/>
  <c r="K66" i="16"/>
  <c r="S66" i="16" s="1"/>
  <c r="J66" i="16"/>
  <c r="R66" i="16" s="1"/>
  <c r="I66" i="16"/>
  <c r="H66" i="16"/>
  <c r="P66" i="16" s="1"/>
  <c r="G66" i="16"/>
  <c r="F66" i="16"/>
  <c r="E66" i="16"/>
  <c r="C66" i="16"/>
  <c r="B66" i="16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U63" i="16" s="1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U55" i="16"/>
  <c r="S55" i="16"/>
  <c r="R55" i="16"/>
  <c r="Q55" i="16"/>
  <c r="P55" i="16"/>
  <c r="E55" i="16"/>
  <c r="T55" i="16" s="1"/>
  <c r="V53" i="16"/>
  <c r="R53" i="16"/>
  <c r="O53" i="16"/>
  <c r="N53" i="16"/>
  <c r="M53" i="16"/>
  <c r="L53" i="16"/>
  <c r="K53" i="16"/>
  <c r="S53" i="16" s="1"/>
  <c r="J53" i="16"/>
  <c r="I53" i="16"/>
  <c r="H53" i="16"/>
  <c r="G53" i="16"/>
  <c r="F53" i="16"/>
  <c r="C53" i="16"/>
  <c r="B53" i="16"/>
  <c r="S52" i="16"/>
  <c r="R52" i="16"/>
  <c r="Q52" i="16"/>
  <c r="P52" i="16"/>
  <c r="E52" i="16"/>
  <c r="T52" i="16" s="1"/>
  <c r="U51" i="16"/>
  <c r="T51" i="16"/>
  <c r="S51" i="16"/>
  <c r="R51" i="16"/>
  <c r="Q51" i="16"/>
  <c r="P51" i="16"/>
  <c r="E51" i="16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S45" i="16"/>
  <c r="R45" i="16"/>
  <c r="Q45" i="16"/>
  <c r="P45" i="16"/>
  <c r="E45" i="16"/>
  <c r="U44" i="16"/>
  <c r="S44" i="16"/>
  <c r="R44" i="16"/>
  <c r="Q44" i="16"/>
  <c r="P44" i="16"/>
  <c r="E44" i="16"/>
  <c r="T44" i="16" s="1"/>
  <c r="S43" i="16"/>
  <c r="R43" i="16"/>
  <c r="Q43" i="16"/>
  <c r="P43" i="16"/>
  <c r="E43" i="16"/>
  <c r="S42" i="16"/>
  <c r="R42" i="16"/>
  <c r="Q42" i="16"/>
  <c r="P42" i="16"/>
  <c r="E42" i="16"/>
  <c r="T42" i="16" s="1"/>
  <c r="V40" i="16"/>
  <c r="O40" i="16"/>
  <c r="N40" i="16"/>
  <c r="M40" i="16"/>
  <c r="L40" i="16"/>
  <c r="K40" i="16"/>
  <c r="S40" i="16" s="1"/>
  <c r="J40" i="16"/>
  <c r="R40" i="16" s="1"/>
  <c r="I40" i="16"/>
  <c r="H40" i="16"/>
  <c r="G40" i="16"/>
  <c r="F40" i="16"/>
  <c r="C40" i="16"/>
  <c r="B40" i="16"/>
  <c r="U39" i="16"/>
  <c r="T39" i="16"/>
  <c r="S39" i="16"/>
  <c r="R39" i="16"/>
  <c r="Q39" i="16"/>
  <c r="P39" i="16"/>
  <c r="E39" i="16"/>
  <c r="T38" i="16"/>
  <c r="S38" i="16"/>
  <c r="R38" i="16"/>
  <c r="Q38" i="16"/>
  <c r="P38" i="16"/>
  <c r="E38" i="16"/>
  <c r="U38" i="16" s="1"/>
  <c r="T37" i="16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V33" i="16"/>
  <c r="O33" i="16"/>
  <c r="N33" i="16"/>
  <c r="M33" i="16"/>
  <c r="L33" i="16"/>
  <c r="K33" i="16"/>
  <c r="J33" i="16"/>
  <c r="I33" i="16"/>
  <c r="H33" i="16"/>
  <c r="G33" i="16"/>
  <c r="F33" i="16"/>
  <c r="C33" i="16"/>
  <c r="B33" i="16"/>
  <c r="S32" i="16"/>
  <c r="R32" i="16"/>
  <c r="Q32" i="16"/>
  <c r="P32" i="16"/>
  <c r="E32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E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U27" i="16"/>
  <c r="S27" i="16"/>
  <c r="R27" i="16"/>
  <c r="Q27" i="16"/>
  <c r="P27" i="16"/>
  <c r="E27" i="16"/>
  <c r="T27" i="16" s="1"/>
  <c r="S26" i="16"/>
  <c r="R26" i="16"/>
  <c r="Q26" i="16"/>
  <c r="P26" i="16"/>
  <c r="E26" i="16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C24" i="16"/>
  <c r="B24" i="16"/>
  <c r="E24" i="16" s="1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U20" i="16"/>
  <c r="S20" i="16"/>
  <c r="R20" i="16"/>
  <c r="Q20" i="16"/>
  <c r="P20" i="16"/>
  <c r="E20" i="16"/>
  <c r="S19" i="16"/>
  <c r="R19" i="16"/>
  <c r="Q19" i="16"/>
  <c r="P19" i="16"/>
  <c r="E19" i="16"/>
  <c r="U19" i="16" s="1"/>
  <c r="U18" i="16"/>
  <c r="S18" i="16"/>
  <c r="R18" i="16"/>
  <c r="Q18" i="16"/>
  <c r="P18" i="16"/>
  <c r="E18" i="16"/>
  <c r="T18" i="16" s="1"/>
  <c r="T17" i="16"/>
  <c r="S17" i="16"/>
  <c r="R17" i="16"/>
  <c r="Q17" i="16"/>
  <c r="P17" i="16"/>
  <c r="E17" i="16"/>
  <c r="U17" i="16" s="1"/>
  <c r="V15" i="16"/>
  <c r="O15" i="16"/>
  <c r="N15" i="16"/>
  <c r="M15" i="16"/>
  <c r="L15" i="16"/>
  <c r="K15" i="16"/>
  <c r="S15" i="16" s="1"/>
  <c r="J15" i="16"/>
  <c r="R15" i="16" s="1"/>
  <c r="I15" i="16"/>
  <c r="H15" i="16"/>
  <c r="G15" i="16"/>
  <c r="F15" i="16"/>
  <c r="C15" i="16"/>
  <c r="E15" i="16" s="1"/>
  <c r="B15" i="16"/>
  <c r="U14" i="16"/>
  <c r="T14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U94" i="15"/>
  <c r="S94" i="15"/>
  <c r="R94" i="15"/>
  <c r="Q94" i="15"/>
  <c r="P94" i="15"/>
  <c r="E94" i="15"/>
  <c r="T94" i="15" s="1"/>
  <c r="T93" i="15"/>
  <c r="S93" i="15"/>
  <c r="R93" i="15"/>
  <c r="Q93" i="15"/>
  <c r="P93" i="15"/>
  <c r="E93" i="15"/>
  <c r="U93" i="15" s="1"/>
  <c r="U92" i="15"/>
  <c r="S92" i="15"/>
  <c r="R92" i="15"/>
  <c r="Q92" i="15"/>
  <c r="P92" i="15"/>
  <c r="E92" i="15"/>
  <c r="T92" i="15" s="1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S87" i="15"/>
  <c r="R87" i="15"/>
  <c r="Q87" i="15"/>
  <c r="P87" i="15"/>
  <c r="E87" i="15"/>
  <c r="V73" i="15"/>
  <c r="O73" i="15"/>
  <c r="N73" i="15"/>
  <c r="M73" i="15"/>
  <c r="L73" i="15"/>
  <c r="K73" i="15"/>
  <c r="J73" i="15"/>
  <c r="R73" i="15" s="1"/>
  <c r="I73" i="15"/>
  <c r="H73" i="15"/>
  <c r="G73" i="15"/>
  <c r="F73" i="15"/>
  <c r="C73" i="15"/>
  <c r="B73" i="15"/>
  <c r="V72" i="15"/>
  <c r="O72" i="15"/>
  <c r="N72" i="15"/>
  <c r="M72" i="15"/>
  <c r="L72" i="15"/>
  <c r="K72" i="15"/>
  <c r="S72" i="15" s="1"/>
  <c r="J72" i="15"/>
  <c r="R72" i="15" s="1"/>
  <c r="I72" i="15"/>
  <c r="H72" i="15"/>
  <c r="G72" i="15"/>
  <c r="F72" i="15"/>
  <c r="C72" i="15"/>
  <c r="B72" i="15"/>
  <c r="V71" i="15"/>
  <c r="O71" i="15"/>
  <c r="N71" i="15"/>
  <c r="M71" i="15"/>
  <c r="L71" i="15"/>
  <c r="K71" i="15"/>
  <c r="S71" i="15" s="1"/>
  <c r="J71" i="15"/>
  <c r="R71" i="15" s="1"/>
  <c r="I71" i="15"/>
  <c r="H71" i="15"/>
  <c r="P71" i="15" s="1"/>
  <c r="G71" i="15"/>
  <c r="F71" i="15"/>
  <c r="C71" i="15"/>
  <c r="B71" i="15"/>
  <c r="E71" i="15" s="1"/>
  <c r="T70" i="15"/>
  <c r="S70" i="15"/>
  <c r="R70" i="15"/>
  <c r="Q70" i="15"/>
  <c r="P70" i="15"/>
  <c r="E70" i="15"/>
  <c r="U70" i="15" s="1"/>
  <c r="S69" i="15"/>
  <c r="R69" i="15"/>
  <c r="Q69" i="15"/>
  <c r="P69" i="15"/>
  <c r="E69" i="15"/>
  <c r="U69" i="15" s="1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S65" i="15"/>
  <c r="R65" i="15"/>
  <c r="Q65" i="15"/>
  <c r="P65" i="15"/>
  <c r="E65" i="15"/>
  <c r="S64" i="15"/>
  <c r="R64" i="15"/>
  <c r="Q64" i="15"/>
  <c r="P64" i="15"/>
  <c r="E64" i="15"/>
  <c r="T63" i="15"/>
  <c r="S63" i="15"/>
  <c r="R63" i="15"/>
  <c r="Q63" i="15"/>
  <c r="P63" i="15"/>
  <c r="E63" i="15"/>
  <c r="U63" i="15" s="1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E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T56" i="15"/>
  <c r="S56" i="15"/>
  <c r="R56" i="15"/>
  <c r="Q56" i="15"/>
  <c r="P56" i="15"/>
  <c r="E56" i="15"/>
  <c r="U56" i="15" s="1"/>
  <c r="S55" i="15"/>
  <c r="R55" i="15"/>
  <c r="Q55" i="15"/>
  <c r="P55" i="15"/>
  <c r="E55" i="15"/>
  <c r="V53" i="15"/>
  <c r="O53" i="15"/>
  <c r="N53" i="15"/>
  <c r="M53" i="15"/>
  <c r="L53" i="15"/>
  <c r="K53" i="15"/>
  <c r="S53" i="15" s="1"/>
  <c r="J53" i="15"/>
  <c r="I53" i="15"/>
  <c r="H53" i="15"/>
  <c r="P53" i="15" s="1"/>
  <c r="G53" i="15"/>
  <c r="F53" i="15"/>
  <c r="C53" i="15"/>
  <c r="B53" i="15"/>
  <c r="E53" i="15" s="1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U49" i="15"/>
  <c r="T49" i="15"/>
  <c r="S49" i="15"/>
  <c r="R49" i="15"/>
  <c r="Q49" i="15"/>
  <c r="P49" i="15"/>
  <c r="E49" i="15"/>
  <c r="U48" i="15"/>
  <c r="T48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S43" i="15"/>
  <c r="R43" i="15"/>
  <c r="Q43" i="15"/>
  <c r="P43" i="15"/>
  <c r="E43" i="15"/>
  <c r="S42" i="15"/>
  <c r="R42" i="15"/>
  <c r="Q42" i="15"/>
  <c r="P42" i="15"/>
  <c r="E42" i="15"/>
  <c r="V40" i="15"/>
  <c r="O40" i="15"/>
  <c r="N40" i="15"/>
  <c r="M40" i="15"/>
  <c r="L40" i="15"/>
  <c r="K40" i="15"/>
  <c r="J40" i="15"/>
  <c r="I40" i="15"/>
  <c r="H40" i="15"/>
  <c r="G40" i="15"/>
  <c r="F40" i="15"/>
  <c r="C40" i="15"/>
  <c r="B40" i="15"/>
  <c r="E40" i="15" s="1"/>
  <c r="S39" i="15"/>
  <c r="R39" i="15"/>
  <c r="Q39" i="15"/>
  <c r="P39" i="15"/>
  <c r="E39" i="15"/>
  <c r="S38" i="15"/>
  <c r="R38" i="15"/>
  <c r="Q38" i="15"/>
  <c r="P38" i="15"/>
  <c r="E38" i="15"/>
  <c r="U37" i="15"/>
  <c r="T37" i="15"/>
  <c r="S37" i="15"/>
  <c r="R37" i="15"/>
  <c r="Q37" i="15"/>
  <c r="P37" i="15"/>
  <c r="E37" i="15"/>
  <c r="T36" i="15"/>
  <c r="S36" i="15"/>
  <c r="R36" i="15"/>
  <c r="Q36" i="15"/>
  <c r="P36" i="15"/>
  <c r="E36" i="15"/>
  <c r="U36" i="15" s="1"/>
  <c r="S35" i="15"/>
  <c r="R35" i="15"/>
  <c r="Q35" i="15"/>
  <c r="P35" i="15"/>
  <c r="E35" i="15"/>
  <c r="V33" i="15"/>
  <c r="O33" i="15"/>
  <c r="N33" i="15"/>
  <c r="M33" i="15"/>
  <c r="L33" i="15"/>
  <c r="K33" i="15"/>
  <c r="J33" i="15"/>
  <c r="R33" i="15" s="1"/>
  <c r="I33" i="15"/>
  <c r="Q33" i="15" s="1"/>
  <c r="H33" i="15"/>
  <c r="G33" i="15"/>
  <c r="F33" i="15"/>
  <c r="E33" i="15"/>
  <c r="C33" i="15"/>
  <c r="B33" i="15"/>
  <c r="U32" i="15"/>
  <c r="S32" i="15"/>
  <c r="R32" i="15"/>
  <c r="Q32" i="15"/>
  <c r="P32" i="15"/>
  <c r="T32" i="15" s="1"/>
  <c r="E32" i="15"/>
  <c r="V30" i="15"/>
  <c r="O30" i="15"/>
  <c r="N30" i="15"/>
  <c r="M30" i="15"/>
  <c r="L30" i="15"/>
  <c r="K30" i="15"/>
  <c r="J30" i="15"/>
  <c r="R30" i="15" s="1"/>
  <c r="I30" i="15"/>
  <c r="H30" i="15"/>
  <c r="G30" i="15"/>
  <c r="F30" i="15"/>
  <c r="C30" i="15"/>
  <c r="B30" i="15"/>
  <c r="T29" i="15"/>
  <c r="S29" i="15"/>
  <c r="R29" i="15"/>
  <c r="Q29" i="15"/>
  <c r="P29" i="15"/>
  <c r="E29" i="15"/>
  <c r="U29" i="15" s="1"/>
  <c r="S28" i="15"/>
  <c r="R28" i="15"/>
  <c r="Q28" i="15"/>
  <c r="P28" i="15"/>
  <c r="E28" i="15"/>
  <c r="T27" i="15"/>
  <c r="S27" i="15"/>
  <c r="R27" i="15"/>
  <c r="Q27" i="15"/>
  <c r="P27" i="15"/>
  <c r="E27" i="15"/>
  <c r="U27" i="15" s="1"/>
  <c r="U26" i="15"/>
  <c r="S26" i="15"/>
  <c r="R26" i="15"/>
  <c r="Q26" i="15"/>
  <c r="P26" i="15"/>
  <c r="E26" i="15"/>
  <c r="T26" i="15" s="1"/>
  <c r="V24" i="15"/>
  <c r="O24" i="15"/>
  <c r="N24" i="15"/>
  <c r="M24" i="15"/>
  <c r="L24" i="15"/>
  <c r="K24" i="15"/>
  <c r="J24" i="15"/>
  <c r="I24" i="15"/>
  <c r="H24" i="15"/>
  <c r="G24" i="15"/>
  <c r="F24" i="15"/>
  <c r="C24" i="15"/>
  <c r="B24" i="15"/>
  <c r="S23" i="15"/>
  <c r="R23" i="15"/>
  <c r="Q23" i="15"/>
  <c r="P23" i="15"/>
  <c r="E23" i="15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S18" i="15"/>
  <c r="R18" i="15"/>
  <c r="Q18" i="15"/>
  <c r="P18" i="15"/>
  <c r="E18" i="15"/>
  <c r="S17" i="15"/>
  <c r="R17" i="15"/>
  <c r="Q17" i="15"/>
  <c r="P17" i="15"/>
  <c r="E17" i="15"/>
  <c r="U17" i="15" s="1"/>
  <c r="V15" i="15"/>
  <c r="O15" i="15"/>
  <c r="N15" i="15"/>
  <c r="M15" i="15"/>
  <c r="S15" i="15" s="1"/>
  <c r="L15" i="15"/>
  <c r="K15" i="15"/>
  <c r="J15" i="15"/>
  <c r="I15" i="15"/>
  <c r="H15" i="15"/>
  <c r="P15" i="15" s="1"/>
  <c r="G15" i="15"/>
  <c r="F15" i="15"/>
  <c r="C15" i="15"/>
  <c r="B15" i="15"/>
  <c r="S14" i="15"/>
  <c r="R14" i="15"/>
  <c r="Q14" i="15"/>
  <c r="P14" i="15"/>
  <c r="E14" i="15"/>
  <c r="S13" i="15"/>
  <c r="R13" i="15"/>
  <c r="Q13" i="15"/>
  <c r="P13" i="15"/>
  <c r="E13" i="15"/>
  <c r="U13" i="15" s="1"/>
  <c r="U12" i="15"/>
  <c r="S12" i="15"/>
  <c r="R12" i="15"/>
  <c r="Q12" i="15"/>
  <c r="P12" i="15"/>
  <c r="E12" i="15"/>
  <c r="T12" i="15" s="1"/>
  <c r="S11" i="15"/>
  <c r="R11" i="15"/>
  <c r="Q11" i="15"/>
  <c r="P11" i="15"/>
  <c r="T11" i="15" s="1"/>
  <c r="E11" i="15"/>
  <c r="U11" i="15" s="1"/>
  <c r="S10" i="15"/>
  <c r="R10" i="15"/>
  <c r="Q10" i="15"/>
  <c r="P10" i="15"/>
  <c r="E10" i="15"/>
  <c r="T10" i="15" s="1"/>
  <c r="S9" i="15"/>
  <c r="R9" i="15"/>
  <c r="Q9" i="15"/>
  <c r="P9" i="15"/>
  <c r="E9" i="15"/>
  <c r="U9" i="15" s="1"/>
  <c r="T94" i="14"/>
  <c r="S94" i="14"/>
  <c r="R94" i="14"/>
  <c r="Q94" i="14"/>
  <c r="P94" i="14"/>
  <c r="E94" i="14"/>
  <c r="U94" i="14" s="1"/>
  <c r="S93" i="14"/>
  <c r="R93" i="14"/>
  <c r="Q93" i="14"/>
  <c r="P93" i="14"/>
  <c r="E93" i="14"/>
  <c r="S92" i="14"/>
  <c r="R92" i="14"/>
  <c r="Q92" i="14"/>
  <c r="P92" i="14"/>
  <c r="E92" i="14"/>
  <c r="S91" i="14"/>
  <c r="R91" i="14"/>
  <c r="Q91" i="14"/>
  <c r="P91" i="14"/>
  <c r="E91" i="14"/>
  <c r="T91" i="14" s="1"/>
  <c r="U90" i="14"/>
  <c r="T90" i="14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U88" i="14"/>
  <c r="S88" i="14"/>
  <c r="R88" i="14"/>
  <c r="Q88" i="14"/>
  <c r="P88" i="14"/>
  <c r="E88" i="14"/>
  <c r="T88" i="14" s="1"/>
  <c r="S87" i="14"/>
  <c r="R87" i="14"/>
  <c r="Q87" i="14"/>
  <c r="P87" i="14"/>
  <c r="E87" i="14"/>
  <c r="U87" i="14" s="1"/>
  <c r="V73" i="14"/>
  <c r="O73" i="14"/>
  <c r="N73" i="14"/>
  <c r="M73" i="14"/>
  <c r="L73" i="14"/>
  <c r="K73" i="14"/>
  <c r="S73" i="14" s="1"/>
  <c r="J73" i="14"/>
  <c r="I73" i="14"/>
  <c r="H73" i="14"/>
  <c r="G73" i="14"/>
  <c r="F73" i="14"/>
  <c r="C73" i="14"/>
  <c r="B73" i="14"/>
  <c r="E73" i="14" s="1"/>
  <c r="V72" i="14"/>
  <c r="Q72" i="14"/>
  <c r="O72" i="14"/>
  <c r="N72" i="14"/>
  <c r="M72" i="14"/>
  <c r="L72" i="14"/>
  <c r="K72" i="14"/>
  <c r="S72" i="14" s="1"/>
  <c r="J72" i="14"/>
  <c r="R72" i="14" s="1"/>
  <c r="I72" i="14"/>
  <c r="H72" i="14"/>
  <c r="P72" i="14" s="1"/>
  <c r="G72" i="14"/>
  <c r="F72" i="14"/>
  <c r="C72" i="14"/>
  <c r="B72" i="14"/>
  <c r="E72" i="14" s="1"/>
  <c r="V71" i="14"/>
  <c r="O71" i="14"/>
  <c r="N71" i="14"/>
  <c r="M71" i="14"/>
  <c r="L71" i="14"/>
  <c r="K71" i="14"/>
  <c r="J71" i="14"/>
  <c r="R71" i="14" s="1"/>
  <c r="I71" i="14"/>
  <c r="H71" i="14"/>
  <c r="G71" i="14"/>
  <c r="F71" i="14"/>
  <c r="C71" i="14"/>
  <c r="B71" i="14"/>
  <c r="S70" i="14"/>
  <c r="R70" i="14"/>
  <c r="Q70" i="14"/>
  <c r="P70" i="14"/>
  <c r="E70" i="14"/>
  <c r="U69" i="14"/>
  <c r="T69" i="14"/>
  <c r="S69" i="14"/>
  <c r="R69" i="14"/>
  <c r="Q69" i="14"/>
  <c r="P69" i="14"/>
  <c r="E69" i="14"/>
  <c r="V67" i="14"/>
  <c r="O67" i="14"/>
  <c r="N67" i="14"/>
  <c r="M67" i="14"/>
  <c r="L67" i="14"/>
  <c r="K67" i="14"/>
  <c r="S67" i="14" s="1"/>
  <c r="J67" i="14"/>
  <c r="R67" i="14" s="1"/>
  <c r="I67" i="14"/>
  <c r="H67" i="14"/>
  <c r="G67" i="14"/>
  <c r="F67" i="14"/>
  <c r="C67" i="14"/>
  <c r="B67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E66" i="14" s="1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U58" i="14" s="1"/>
  <c r="S57" i="14"/>
  <c r="R57" i="14"/>
  <c r="Q57" i="14"/>
  <c r="P57" i="14"/>
  <c r="E57" i="14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E53" i="14" s="1"/>
  <c r="B53" i="14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T49" i="14"/>
  <c r="S49" i="14"/>
  <c r="R49" i="14"/>
  <c r="Q49" i="14"/>
  <c r="P49" i="14"/>
  <c r="E49" i="14"/>
  <c r="U49" i="14" s="1"/>
  <c r="S48" i="14"/>
  <c r="R48" i="14"/>
  <c r="Q48" i="14"/>
  <c r="P48" i="14"/>
  <c r="E48" i="14"/>
  <c r="S47" i="14"/>
  <c r="R47" i="14"/>
  <c r="Q47" i="14"/>
  <c r="P47" i="14"/>
  <c r="E47" i="14"/>
  <c r="U46" i="14"/>
  <c r="S46" i="14"/>
  <c r="R46" i="14"/>
  <c r="Q46" i="14"/>
  <c r="P46" i="14"/>
  <c r="E46" i="14"/>
  <c r="T46" i="14" s="1"/>
  <c r="U45" i="14"/>
  <c r="T45" i="14"/>
  <c r="S45" i="14"/>
  <c r="R45" i="14"/>
  <c r="Q45" i="14"/>
  <c r="P45" i="14"/>
  <c r="E45" i="14"/>
  <c r="T44" i="14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S40" i="14" s="1"/>
  <c r="J40" i="14"/>
  <c r="R40" i="14" s="1"/>
  <c r="I40" i="14"/>
  <c r="H40" i="14"/>
  <c r="G40" i="14"/>
  <c r="F40" i="14"/>
  <c r="C40" i="14"/>
  <c r="B40" i="14"/>
  <c r="E40" i="14" s="1"/>
  <c r="S39" i="14"/>
  <c r="R39" i="14"/>
  <c r="Q39" i="14"/>
  <c r="P39" i="14"/>
  <c r="E39" i="14"/>
  <c r="U39" i="14" s="1"/>
  <c r="S38" i="14"/>
  <c r="R38" i="14"/>
  <c r="Q38" i="14"/>
  <c r="P38" i="14"/>
  <c r="E38" i="14"/>
  <c r="U38" i="14" s="1"/>
  <c r="T37" i="14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V33" i="14"/>
  <c r="O33" i="14"/>
  <c r="N33" i="14"/>
  <c r="M33" i="14"/>
  <c r="L33" i="14"/>
  <c r="K33" i="14"/>
  <c r="S33" i="14" s="1"/>
  <c r="J33" i="14"/>
  <c r="I33" i="14"/>
  <c r="H33" i="14"/>
  <c r="G33" i="14"/>
  <c r="F33" i="14"/>
  <c r="C33" i="14"/>
  <c r="B33" i="14"/>
  <c r="S32" i="14"/>
  <c r="R32" i="14"/>
  <c r="Q32" i="14"/>
  <c r="P32" i="14"/>
  <c r="E32" i="14"/>
  <c r="V30" i="14"/>
  <c r="O30" i="14"/>
  <c r="N30" i="14"/>
  <c r="M30" i="14"/>
  <c r="L30" i="14"/>
  <c r="K30" i="14"/>
  <c r="S30" i="14" s="1"/>
  <c r="J30" i="14"/>
  <c r="R30" i="14" s="1"/>
  <c r="I30" i="14"/>
  <c r="Q30" i="14" s="1"/>
  <c r="H30" i="14"/>
  <c r="G30" i="14"/>
  <c r="F30" i="14"/>
  <c r="E30" i="14"/>
  <c r="C30" i="14"/>
  <c r="B30" i="14"/>
  <c r="T29" i="14"/>
  <c r="S29" i="14"/>
  <c r="R29" i="14"/>
  <c r="Q29" i="14"/>
  <c r="P29" i="14"/>
  <c r="E29" i="14"/>
  <c r="U29" i="14" s="1"/>
  <c r="S28" i="14"/>
  <c r="R28" i="14"/>
  <c r="Q28" i="14"/>
  <c r="P28" i="14"/>
  <c r="E28" i="14"/>
  <c r="S27" i="14"/>
  <c r="R27" i="14"/>
  <c r="Q27" i="14"/>
  <c r="P27" i="14"/>
  <c r="E27" i="14"/>
  <c r="U26" i="14"/>
  <c r="T26" i="14"/>
  <c r="S26" i="14"/>
  <c r="R26" i="14"/>
  <c r="Q26" i="14"/>
  <c r="P26" i="14"/>
  <c r="E26" i="14"/>
  <c r="V24" i="14"/>
  <c r="S24" i="14"/>
  <c r="O24" i="14"/>
  <c r="N24" i="14"/>
  <c r="M24" i="14"/>
  <c r="L24" i="14"/>
  <c r="K24" i="14"/>
  <c r="J24" i="14"/>
  <c r="R24" i="14" s="1"/>
  <c r="I24" i="14"/>
  <c r="H24" i="14"/>
  <c r="G24" i="14"/>
  <c r="F24" i="14"/>
  <c r="C24" i="14"/>
  <c r="B24" i="14"/>
  <c r="S23" i="14"/>
  <c r="R23" i="14"/>
  <c r="Q23" i="14"/>
  <c r="P23" i="14"/>
  <c r="E23" i="14"/>
  <c r="U22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S17" i="14"/>
  <c r="R17" i="14"/>
  <c r="Q17" i="14"/>
  <c r="P17" i="14"/>
  <c r="E17" i="14"/>
  <c r="V15" i="14"/>
  <c r="O15" i="14"/>
  <c r="N15" i="14"/>
  <c r="M15" i="14"/>
  <c r="L15" i="14"/>
  <c r="K15" i="14"/>
  <c r="J15" i="14"/>
  <c r="I15" i="14"/>
  <c r="H15" i="14"/>
  <c r="G15" i="14"/>
  <c r="F15" i="14"/>
  <c r="C15" i="14"/>
  <c r="B15" i="14"/>
  <c r="S14" i="14"/>
  <c r="R14" i="14"/>
  <c r="Q14" i="14"/>
  <c r="P14" i="14"/>
  <c r="E14" i="14"/>
  <c r="U14" i="14" s="1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T10" i="14" s="1"/>
  <c r="E10" i="14"/>
  <c r="U10" i="14" s="1"/>
  <c r="S9" i="14"/>
  <c r="R9" i="14"/>
  <c r="Q9" i="14"/>
  <c r="P9" i="14"/>
  <c r="E9" i="14"/>
  <c r="U9" i="14" s="1"/>
  <c r="T94" i="13"/>
  <c r="S94" i="13"/>
  <c r="R94" i="13"/>
  <c r="Q94" i="13"/>
  <c r="P94" i="13"/>
  <c r="E94" i="13"/>
  <c r="U94" i="13" s="1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T91" i="13"/>
  <c r="S91" i="13"/>
  <c r="R91" i="13"/>
  <c r="Q91" i="13"/>
  <c r="P91" i="13"/>
  <c r="E91" i="13"/>
  <c r="U91" i="13" s="1"/>
  <c r="S90" i="13"/>
  <c r="R90" i="13"/>
  <c r="Q90" i="13"/>
  <c r="P90" i="13"/>
  <c r="E90" i="13"/>
  <c r="S89" i="13"/>
  <c r="R89" i="13"/>
  <c r="Q89" i="13"/>
  <c r="P89" i="13"/>
  <c r="E89" i="13"/>
  <c r="U88" i="13"/>
  <c r="S88" i="13"/>
  <c r="R88" i="13"/>
  <c r="Q88" i="13"/>
  <c r="P88" i="13"/>
  <c r="E88" i="13"/>
  <c r="T88" i="13" s="1"/>
  <c r="U87" i="13"/>
  <c r="T87" i="13"/>
  <c r="S87" i="13"/>
  <c r="R87" i="13"/>
  <c r="Q87" i="13"/>
  <c r="P87" i="13"/>
  <c r="E87" i="13"/>
  <c r="V73" i="13"/>
  <c r="O73" i="13"/>
  <c r="N73" i="13"/>
  <c r="M73" i="13"/>
  <c r="L73" i="13"/>
  <c r="K73" i="13"/>
  <c r="S73" i="13" s="1"/>
  <c r="J73" i="13"/>
  <c r="I73" i="13"/>
  <c r="H73" i="13"/>
  <c r="G73" i="13"/>
  <c r="F73" i="13"/>
  <c r="C73" i="13"/>
  <c r="B73" i="13"/>
  <c r="V72" i="13"/>
  <c r="O72" i="13"/>
  <c r="N72" i="13"/>
  <c r="M72" i="13"/>
  <c r="L72" i="13"/>
  <c r="K72" i="13"/>
  <c r="S72" i="13" s="1"/>
  <c r="J72" i="13"/>
  <c r="I72" i="13"/>
  <c r="H72" i="13"/>
  <c r="G72" i="13"/>
  <c r="F72" i="13"/>
  <c r="C72" i="13"/>
  <c r="B72" i="13"/>
  <c r="V71" i="13"/>
  <c r="O71" i="13"/>
  <c r="N71" i="13"/>
  <c r="M71" i="13"/>
  <c r="L71" i="13"/>
  <c r="K71" i="13"/>
  <c r="S71" i="13" s="1"/>
  <c r="J71" i="13"/>
  <c r="R71" i="13" s="1"/>
  <c r="I71" i="13"/>
  <c r="Q71" i="13" s="1"/>
  <c r="H71" i="13"/>
  <c r="G71" i="13"/>
  <c r="F71" i="13"/>
  <c r="C71" i="13"/>
  <c r="B71" i="13"/>
  <c r="E71" i="13" s="1"/>
  <c r="S70" i="13"/>
  <c r="R70" i="13"/>
  <c r="Q70" i="13"/>
  <c r="P70" i="13"/>
  <c r="E70" i="13"/>
  <c r="U70" i="13" s="1"/>
  <c r="S69" i="13"/>
  <c r="R69" i="13"/>
  <c r="Q69" i="13"/>
  <c r="P69" i="13"/>
  <c r="E69" i="13"/>
  <c r="U69" i="13" s="1"/>
  <c r="V67" i="13"/>
  <c r="O67" i="13"/>
  <c r="N67" i="13"/>
  <c r="M67" i="13"/>
  <c r="L67" i="13"/>
  <c r="K67" i="13"/>
  <c r="S67" i="13" s="1"/>
  <c r="J67" i="13"/>
  <c r="I67" i="13"/>
  <c r="H67" i="13"/>
  <c r="G67" i="13"/>
  <c r="F67" i="13"/>
  <c r="C67" i="13"/>
  <c r="B67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E66" i="13" s="1"/>
  <c r="B66" i="13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T62" i="13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E59" i="13" s="1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Q56" i="13"/>
  <c r="P56" i="13"/>
  <c r="E56" i="13"/>
  <c r="U55" i="13"/>
  <c r="S55" i="13"/>
  <c r="R55" i="13"/>
  <c r="Q55" i="13"/>
  <c r="P55" i="13"/>
  <c r="E55" i="13"/>
  <c r="T55" i="13" s="1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S52" i="13"/>
  <c r="R52" i="13"/>
  <c r="Q52" i="13"/>
  <c r="P52" i="13"/>
  <c r="E52" i="13"/>
  <c r="U51" i="13"/>
  <c r="S51" i="13"/>
  <c r="R51" i="13"/>
  <c r="Q51" i="13"/>
  <c r="P51" i="13"/>
  <c r="E51" i="13"/>
  <c r="T51" i="13" s="1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S43" i="13"/>
  <c r="R43" i="13"/>
  <c r="Q43" i="13"/>
  <c r="P43" i="13"/>
  <c r="E43" i="13"/>
  <c r="U43" i="13" s="1"/>
  <c r="S42" i="13"/>
  <c r="R42" i="13"/>
  <c r="Q42" i="13"/>
  <c r="P42" i="13"/>
  <c r="E42" i="13"/>
  <c r="V40" i="13"/>
  <c r="O40" i="13"/>
  <c r="N40" i="13"/>
  <c r="M40" i="13"/>
  <c r="L40" i="13"/>
  <c r="K40" i="13"/>
  <c r="S40" i="13" s="1"/>
  <c r="J40" i="13"/>
  <c r="R40" i="13" s="1"/>
  <c r="I40" i="13"/>
  <c r="H40" i="13"/>
  <c r="G40" i="13"/>
  <c r="F40" i="13"/>
  <c r="C40" i="13"/>
  <c r="B40" i="13"/>
  <c r="S39" i="13"/>
  <c r="R39" i="13"/>
  <c r="Q39" i="13"/>
  <c r="P39" i="13"/>
  <c r="E39" i="13"/>
  <c r="T39" i="13" s="1"/>
  <c r="S38" i="13"/>
  <c r="R38" i="13"/>
  <c r="Q38" i="13"/>
  <c r="P38" i="13"/>
  <c r="E38" i="13"/>
  <c r="T38" i="13" s="1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U35" i="13" s="1"/>
  <c r="V33" i="13"/>
  <c r="O33" i="13"/>
  <c r="N33" i="13"/>
  <c r="M33" i="13"/>
  <c r="L33" i="13"/>
  <c r="K33" i="13"/>
  <c r="S33" i="13" s="1"/>
  <c r="J33" i="13"/>
  <c r="R33" i="13" s="1"/>
  <c r="I33" i="13"/>
  <c r="H33" i="13"/>
  <c r="P33" i="13" s="1"/>
  <c r="G33" i="13"/>
  <c r="F33" i="13"/>
  <c r="C33" i="13"/>
  <c r="B33" i="13"/>
  <c r="E33" i="13" s="1"/>
  <c r="S32" i="13"/>
  <c r="R32" i="13"/>
  <c r="Q32" i="13"/>
  <c r="P32" i="13"/>
  <c r="E32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T29" i="13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T26" i="13"/>
  <c r="S26" i="13"/>
  <c r="R26" i="13"/>
  <c r="Q26" i="13"/>
  <c r="P26" i="13"/>
  <c r="E26" i="13"/>
  <c r="U26" i="13" s="1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B24" i="13"/>
  <c r="S23" i="13"/>
  <c r="R23" i="13"/>
  <c r="Q23" i="13"/>
  <c r="P23" i="13"/>
  <c r="E23" i="13"/>
  <c r="U23" i="13" s="1"/>
  <c r="T22" i="13"/>
  <c r="S22" i="13"/>
  <c r="R22" i="13"/>
  <c r="Q22" i="13"/>
  <c r="P22" i="13"/>
  <c r="E22" i="13"/>
  <c r="U22" i="13" s="1"/>
  <c r="S21" i="13"/>
  <c r="R21" i="13"/>
  <c r="Q21" i="13"/>
  <c r="P21" i="13"/>
  <c r="E21" i="13"/>
  <c r="S20" i="13"/>
  <c r="R20" i="13"/>
  <c r="Q20" i="13"/>
  <c r="P20" i="13"/>
  <c r="E20" i="13"/>
  <c r="U19" i="13"/>
  <c r="S19" i="13"/>
  <c r="R19" i="13"/>
  <c r="Q19" i="13"/>
  <c r="P19" i="13"/>
  <c r="E19" i="13"/>
  <c r="T19" i="13" s="1"/>
  <c r="T18" i="13"/>
  <c r="S18" i="13"/>
  <c r="R18" i="13"/>
  <c r="Q18" i="13"/>
  <c r="P18" i="13"/>
  <c r="E18" i="13"/>
  <c r="U18" i="13" s="1"/>
  <c r="T17" i="13"/>
  <c r="S17" i="13"/>
  <c r="R17" i="13"/>
  <c r="Q17" i="13"/>
  <c r="P17" i="13"/>
  <c r="E17" i="13"/>
  <c r="U17" i="13" s="1"/>
  <c r="V15" i="13"/>
  <c r="O15" i="13"/>
  <c r="N15" i="13"/>
  <c r="M15" i="13"/>
  <c r="L15" i="13"/>
  <c r="K15" i="13"/>
  <c r="J15" i="13"/>
  <c r="R15" i="13" s="1"/>
  <c r="I15" i="13"/>
  <c r="H15" i="13"/>
  <c r="G15" i="13"/>
  <c r="F15" i="13"/>
  <c r="C15" i="13"/>
  <c r="B15" i="13"/>
  <c r="E15" i="13" s="1"/>
  <c r="S14" i="13"/>
  <c r="R14" i="13"/>
  <c r="Q14" i="13"/>
  <c r="P14" i="13"/>
  <c r="E14" i="13"/>
  <c r="U14" i="13" s="1"/>
  <c r="T13" i="13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S9" i="13"/>
  <c r="R9" i="13"/>
  <c r="Q9" i="13"/>
  <c r="P9" i="13"/>
  <c r="E9" i="13"/>
  <c r="S94" i="12"/>
  <c r="R94" i="12"/>
  <c r="Q94" i="12"/>
  <c r="P94" i="12"/>
  <c r="E94" i="12"/>
  <c r="U93" i="12"/>
  <c r="T93" i="12"/>
  <c r="S93" i="12"/>
  <c r="R93" i="12"/>
  <c r="Q93" i="12"/>
  <c r="P93" i="12"/>
  <c r="E93" i="12"/>
  <c r="U92" i="12"/>
  <c r="T92" i="12"/>
  <c r="S92" i="12"/>
  <c r="R92" i="12"/>
  <c r="Q92" i="12"/>
  <c r="P92" i="12"/>
  <c r="E92" i="12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V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E72" i="12" s="1"/>
  <c r="B72" i="12"/>
  <c r="V71" i="12"/>
  <c r="O71" i="12"/>
  <c r="N71" i="12"/>
  <c r="M71" i="12"/>
  <c r="L71" i="12"/>
  <c r="K71" i="12"/>
  <c r="S71" i="12" s="1"/>
  <c r="J71" i="12"/>
  <c r="R71" i="12" s="1"/>
  <c r="I71" i="12"/>
  <c r="H71" i="12"/>
  <c r="G71" i="12"/>
  <c r="F71" i="12"/>
  <c r="C71" i="12"/>
  <c r="B71" i="12"/>
  <c r="U70" i="12"/>
  <c r="S70" i="12"/>
  <c r="R70" i="12"/>
  <c r="Q70" i="12"/>
  <c r="P70" i="12"/>
  <c r="E70" i="12"/>
  <c r="T70" i="12" s="1"/>
  <c r="T69" i="12"/>
  <c r="S69" i="12"/>
  <c r="R69" i="12"/>
  <c r="Q69" i="12"/>
  <c r="P69" i="12"/>
  <c r="E69" i="12"/>
  <c r="U69" i="12" s="1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U64" i="12"/>
  <c r="T64" i="12"/>
  <c r="S64" i="12"/>
  <c r="R64" i="12"/>
  <c r="Q64" i="12"/>
  <c r="P64" i="12"/>
  <c r="E64" i="12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S49" i="12"/>
  <c r="R49" i="12"/>
  <c r="Q49" i="12"/>
  <c r="P49" i="12"/>
  <c r="E49" i="12"/>
  <c r="U48" i="12"/>
  <c r="T48" i="12"/>
  <c r="S48" i="12"/>
  <c r="R48" i="12"/>
  <c r="Q48" i="12"/>
  <c r="P48" i="12"/>
  <c r="E48" i="12"/>
  <c r="U47" i="12"/>
  <c r="S47" i="12"/>
  <c r="R47" i="12"/>
  <c r="Q47" i="12"/>
  <c r="P47" i="12"/>
  <c r="E47" i="12"/>
  <c r="T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S43" i="12"/>
  <c r="R43" i="12"/>
  <c r="Q43" i="12"/>
  <c r="P43" i="12"/>
  <c r="E43" i="12"/>
  <c r="U43" i="12" s="1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T38" i="12" s="1"/>
  <c r="S37" i="12"/>
  <c r="R37" i="12"/>
  <c r="Q37" i="12"/>
  <c r="P37" i="12"/>
  <c r="E37" i="12"/>
  <c r="S36" i="12"/>
  <c r="R36" i="12"/>
  <c r="Q36" i="12"/>
  <c r="P36" i="12"/>
  <c r="E36" i="12"/>
  <c r="U36" i="12" s="1"/>
  <c r="S35" i="12"/>
  <c r="R35" i="12"/>
  <c r="Q35" i="12"/>
  <c r="P35" i="12"/>
  <c r="E35" i="12"/>
  <c r="V33" i="12"/>
  <c r="O33" i="12"/>
  <c r="N33" i="12"/>
  <c r="M33" i="12"/>
  <c r="L33" i="12"/>
  <c r="K33" i="12"/>
  <c r="S33" i="12" s="1"/>
  <c r="J33" i="12"/>
  <c r="I33" i="12"/>
  <c r="H33" i="12"/>
  <c r="G33" i="12"/>
  <c r="F33" i="12"/>
  <c r="C33" i="12"/>
  <c r="B33" i="12"/>
  <c r="E33" i="12" s="1"/>
  <c r="U32" i="12"/>
  <c r="T32" i="12"/>
  <c r="S32" i="12"/>
  <c r="R32" i="12"/>
  <c r="Q32" i="12"/>
  <c r="P32" i="12"/>
  <c r="E32" i="12"/>
  <c r="V30" i="12"/>
  <c r="S30" i="12"/>
  <c r="O30" i="12"/>
  <c r="N30" i="12"/>
  <c r="M30" i="12"/>
  <c r="L30" i="12"/>
  <c r="K30" i="12"/>
  <c r="J30" i="12"/>
  <c r="R30" i="12" s="1"/>
  <c r="I30" i="12"/>
  <c r="Q30" i="12" s="1"/>
  <c r="H30" i="12"/>
  <c r="G30" i="12"/>
  <c r="F30" i="12"/>
  <c r="C30" i="12"/>
  <c r="B30" i="12"/>
  <c r="T29" i="12"/>
  <c r="S29" i="12"/>
  <c r="R29" i="12"/>
  <c r="Q29" i="12"/>
  <c r="P29" i="12"/>
  <c r="E29" i="12"/>
  <c r="S28" i="12"/>
  <c r="R28" i="12"/>
  <c r="Q28" i="12"/>
  <c r="P28" i="12"/>
  <c r="E28" i="12"/>
  <c r="U28" i="12" s="1"/>
  <c r="S27" i="12"/>
  <c r="R27" i="12"/>
  <c r="Q27" i="12"/>
  <c r="P27" i="12"/>
  <c r="E27" i="12"/>
  <c r="S26" i="12"/>
  <c r="R26" i="12"/>
  <c r="Q26" i="12"/>
  <c r="P26" i="12"/>
  <c r="E26" i="12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C24" i="12"/>
  <c r="B24" i="12"/>
  <c r="U23" i="12"/>
  <c r="T23" i="12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S17" i="12"/>
  <c r="R17" i="12"/>
  <c r="Q17" i="12"/>
  <c r="P17" i="12"/>
  <c r="E17" i="12"/>
  <c r="U17" i="12" s="1"/>
  <c r="V15" i="12"/>
  <c r="O15" i="12"/>
  <c r="N15" i="12"/>
  <c r="M15" i="12"/>
  <c r="L15" i="12"/>
  <c r="R15" i="12" s="1"/>
  <c r="K15" i="12"/>
  <c r="J15" i="12"/>
  <c r="I15" i="12"/>
  <c r="H15" i="12"/>
  <c r="G15" i="12"/>
  <c r="F15" i="12"/>
  <c r="E15" i="12"/>
  <c r="C15" i="12"/>
  <c r="B15" i="12"/>
  <c r="S14" i="12"/>
  <c r="R14" i="12"/>
  <c r="Q14" i="12"/>
  <c r="P14" i="12"/>
  <c r="E14" i="12"/>
  <c r="S13" i="12"/>
  <c r="R13" i="12"/>
  <c r="Q13" i="12"/>
  <c r="P13" i="12"/>
  <c r="E13" i="12"/>
  <c r="U13" i="12" s="1"/>
  <c r="U12" i="12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P10" i="12"/>
  <c r="E10" i="12"/>
  <c r="U9" i="12"/>
  <c r="S9" i="12"/>
  <c r="R9" i="12"/>
  <c r="Q9" i="12"/>
  <c r="P9" i="12"/>
  <c r="E9" i="12"/>
  <c r="T9" i="12" s="1"/>
  <c r="S94" i="11"/>
  <c r="R94" i="11"/>
  <c r="Q94" i="11"/>
  <c r="P94" i="11"/>
  <c r="E94" i="1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S89" i="11"/>
  <c r="R89" i="11"/>
  <c r="Q89" i="11"/>
  <c r="P89" i="11"/>
  <c r="E89" i="11"/>
  <c r="S88" i="11"/>
  <c r="R88" i="11"/>
  <c r="Q88" i="11"/>
  <c r="P88" i="11"/>
  <c r="E88" i="11"/>
  <c r="U87" i="11"/>
  <c r="S87" i="11"/>
  <c r="R87" i="11"/>
  <c r="Q87" i="11"/>
  <c r="P87" i="11"/>
  <c r="E87" i="11"/>
  <c r="T87" i="11" s="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V72" i="11"/>
  <c r="O72" i="11"/>
  <c r="N72" i="11"/>
  <c r="M72" i="11"/>
  <c r="L72" i="11"/>
  <c r="K72" i="11"/>
  <c r="S72" i="11" s="1"/>
  <c r="J72" i="11"/>
  <c r="I72" i="1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S71" i="11" s="1"/>
  <c r="J71" i="11"/>
  <c r="I71" i="11"/>
  <c r="H71" i="11"/>
  <c r="G71" i="11"/>
  <c r="F71" i="11"/>
  <c r="C71" i="11"/>
  <c r="E71" i="11" s="1"/>
  <c r="B71" i="11"/>
  <c r="S70" i="11"/>
  <c r="R70" i="11"/>
  <c r="Q70" i="11"/>
  <c r="P70" i="11"/>
  <c r="E70" i="11"/>
  <c r="T70" i="11" s="1"/>
  <c r="S69" i="11"/>
  <c r="R69" i="11"/>
  <c r="Q69" i="11"/>
  <c r="P69" i="11"/>
  <c r="E69" i="11"/>
  <c r="T69" i="11" s="1"/>
  <c r="V67" i="11"/>
  <c r="O67" i="11"/>
  <c r="N67" i="11"/>
  <c r="M67" i="11"/>
  <c r="L67" i="11"/>
  <c r="K67" i="11"/>
  <c r="S67" i="11" s="1"/>
  <c r="J67" i="11"/>
  <c r="R67" i="11" s="1"/>
  <c r="I67" i="11"/>
  <c r="H67" i="11"/>
  <c r="G67" i="11"/>
  <c r="F67" i="11"/>
  <c r="C67" i="11"/>
  <c r="B67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E66" i="11" s="1"/>
  <c r="B66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S62" i="11"/>
  <c r="R62" i="11"/>
  <c r="Q62" i="11"/>
  <c r="P62" i="11"/>
  <c r="E62" i="11"/>
  <c r="U62" i="11" s="1"/>
  <c r="U61" i="11"/>
  <c r="S61" i="11"/>
  <c r="R61" i="11"/>
  <c r="Q61" i="11"/>
  <c r="P61" i="11"/>
  <c r="E61" i="11"/>
  <c r="V59" i="11"/>
  <c r="S59" i="11"/>
  <c r="O59" i="11"/>
  <c r="Q59" i="11" s="1"/>
  <c r="N59" i="11"/>
  <c r="M59" i="11"/>
  <c r="L59" i="11"/>
  <c r="K59" i="1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T56" i="11"/>
  <c r="S56" i="11"/>
  <c r="R56" i="11"/>
  <c r="Q56" i="11"/>
  <c r="P56" i="11"/>
  <c r="E56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E53" i="11" s="1"/>
  <c r="U52" i="11"/>
  <c r="T52" i="11"/>
  <c r="S52" i="11"/>
  <c r="R52" i="11"/>
  <c r="Q52" i="11"/>
  <c r="P52" i="11"/>
  <c r="E52" i="1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U45" i="11"/>
  <c r="S45" i="11"/>
  <c r="R45" i="11"/>
  <c r="Q45" i="11"/>
  <c r="P45" i="11"/>
  <c r="E45" i="11"/>
  <c r="T45" i="11" s="1"/>
  <c r="U44" i="11"/>
  <c r="T44" i="11"/>
  <c r="S44" i="11"/>
  <c r="R44" i="11"/>
  <c r="Q44" i="11"/>
  <c r="P44" i="11"/>
  <c r="E44" i="11"/>
  <c r="U43" i="11"/>
  <c r="T43" i="11"/>
  <c r="S43" i="11"/>
  <c r="R43" i="11"/>
  <c r="Q43" i="11"/>
  <c r="P43" i="11"/>
  <c r="E43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S40" i="11" s="1"/>
  <c r="J40" i="11"/>
  <c r="R40" i="11" s="1"/>
  <c r="I40" i="11"/>
  <c r="Q40" i="11" s="1"/>
  <c r="H40" i="11"/>
  <c r="G40" i="11"/>
  <c r="F40" i="11"/>
  <c r="C40" i="11"/>
  <c r="B40" i="11"/>
  <c r="E40" i="11" s="1"/>
  <c r="U39" i="11"/>
  <c r="T39" i="11"/>
  <c r="S39" i="11"/>
  <c r="R39" i="11"/>
  <c r="Q39" i="11"/>
  <c r="P39" i="11"/>
  <c r="E39" i="11"/>
  <c r="S38" i="11"/>
  <c r="R38" i="11"/>
  <c r="Q38" i="11"/>
  <c r="P38" i="11"/>
  <c r="E38" i="11"/>
  <c r="U38" i="11" s="1"/>
  <c r="S37" i="11"/>
  <c r="R37" i="11"/>
  <c r="Q37" i="11"/>
  <c r="P37" i="11"/>
  <c r="E37" i="11"/>
  <c r="S36" i="11"/>
  <c r="R36" i="11"/>
  <c r="Q36" i="11"/>
  <c r="U36" i="11" s="1"/>
  <c r="P36" i="11"/>
  <c r="E36" i="11"/>
  <c r="S35" i="11"/>
  <c r="R35" i="11"/>
  <c r="Q35" i="11"/>
  <c r="P35" i="11"/>
  <c r="E35" i="11"/>
  <c r="V33" i="11"/>
  <c r="O33" i="11"/>
  <c r="N33" i="11"/>
  <c r="M33" i="11"/>
  <c r="L33" i="11"/>
  <c r="K33" i="11"/>
  <c r="S33" i="11" s="1"/>
  <c r="J33" i="11"/>
  <c r="R33" i="11" s="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S29" i="11"/>
  <c r="R29" i="11"/>
  <c r="Q29" i="11"/>
  <c r="P29" i="11"/>
  <c r="E29" i="1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S26" i="11"/>
  <c r="R26" i="11"/>
  <c r="Q26" i="11"/>
  <c r="P26" i="11"/>
  <c r="E26" i="11"/>
  <c r="V24" i="11"/>
  <c r="O24" i="11"/>
  <c r="N24" i="11"/>
  <c r="M24" i="11"/>
  <c r="L24" i="11"/>
  <c r="K24" i="11"/>
  <c r="S24" i="11" s="1"/>
  <c r="J24" i="11"/>
  <c r="I24" i="11"/>
  <c r="H24" i="11"/>
  <c r="G24" i="11"/>
  <c r="F24" i="11"/>
  <c r="C24" i="11"/>
  <c r="E24" i="11" s="1"/>
  <c r="B24" i="11"/>
  <c r="S23" i="11"/>
  <c r="R23" i="11"/>
  <c r="Q23" i="11"/>
  <c r="P23" i="11"/>
  <c r="E23" i="11"/>
  <c r="T22" i="11"/>
  <c r="S22" i="11"/>
  <c r="R22" i="11"/>
  <c r="Q22" i="11"/>
  <c r="P22" i="11"/>
  <c r="E22" i="11"/>
  <c r="U22" i="11" s="1"/>
  <c r="S21" i="11"/>
  <c r="R21" i="11"/>
  <c r="Q21" i="11"/>
  <c r="U21" i="11" s="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U18" i="11" s="1"/>
  <c r="S17" i="11"/>
  <c r="R17" i="11"/>
  <c r="Q17" i="11"/>
  <c r="P17" i="11"/>
  <c r="E17" i="11"/>
  <c r="V15" i="11"/>
  <c r="O15" i="11"/>
  <c r="N15" i="11"/>
  <c r="M15" i="11"/>
  <c r="L15" i="11"/>
  <c r="K15" i="11"/>
  <c r="S15" i="11" s="1"/>
  <c r="J15" i="11"/>
  <c r="R15" i="11" s="1"/>
  <c r="I15" i="11"/>
  <c r="H15" i="11"/>
  <c r="G15" i="11"/>
  <c r="F15" i="11"/>
  <c r="C15" i="11"/>
  <c r="B15" i="1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U12" i="11" s="1"/>
  <c r="U11" i="11"/>
  <c r="S11" i="11"/>
  <c r="R11" i="11"/>
  <c r="Q11" i="11"/>
  <c r="P11" i="11"/>
  <c r="E11" i="11"/>
  <c r="T11" i="11" s="1"/>
  <c r="S10" i="11"/>
  <c r="R10" i="11"/>
  <c r="Q10" i="11"/>
  <c r="P10" i="11"/>
  <c r="E10" i="11"/>
  <c r="S9" i="11"/>
  <c r="R9" i="11"/>
  <c r="Q9" i="11"/>
  <c r="P9" i="11"/>
  <c r="E9" i="11"/>
  <c r="S94" i="10"/>
  <c r="R94" i="10"/>
  <c r="Q94" i="10"/>
  <c r="P94" i="10"/>
  <c r="E94" i="10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89" i="10"/>
  <c r="S89" i="10"/>
  <c r="R89" i="10"/>
  <c r="Q89" i="10"/>
  <c r="P89" i="10"/>
  <c r="E89" i="10"/>
  <c r="T89" i="10" s="1"/>
  <c r="S88" i="10"/>
  <c r="R88" i="10"/>
  <c r="Q88" i="10"/>
  <c r="P88" i="10"/>
  <c r="E88" i="10"/>
  <c r="S87" i="10"/>
  <c r="R87" i="10"/>
  <c r="Q87" i="10"/>
  <c r="P87" i="10"/>
  <c r="E87" i="10"/>
  <c r="V73" i="10"/>
  <c r="O73" i="10"/>
  <c r="N73" i="10"/>
  <c r="M73" i="10"/>
  <c r="L73" i="10"/>
  <c r="K73" i="10"/>
  <c r="J73" i="10"/>
  <c r="I73" i="10"/>
  <c r="H73" i="10"/>
  <c r="G73" i="10"/>
  <c r="F73" i="10"/>
  <c r="E73" i="10"/>
  <c r="C73" i="10"/>
  <c r="B73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R71" i="10" s="1"/>
  <c r="I71" i="10"/>
  <c r="H71" i="10"/>
  <c r="G71" i="10"/>
  <c r="F71" i="10"/>
  <c r="C71" i="10"/>
  <c r="B71" i="10"/>
  <c r="E71" i="10" s="1"/>
  <c r="U70" i="10"/>
  <c r="S70" i="10"/>
  <c r="R70" i="10"/>
  <c r="Q70" i="10"/>
  <c r="P70" i="10"/>
  <c r="E70" i="10"/>
  <c r="T70" i="10" s="1"/>
  <c r="U69" i="10"/>
  <c r="T69" i="10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S65" i="10"/>
  <c r="R65" i="10"/>
  <c r="Q65" i="10"/>
  <c r="P65" i="10"/>
  <c r="E65" i="10"/>
  <c r="U64" i="10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E59" i="10" s="1"/>
  <c r="U58" i="10"/>
  <c r="T58" i="10"/>
  <c r="S58" i="10"/>
  <c r="R58" i="10"/>
  <c r="Q58" i="10"/>
  <c r="P58" i="10"/>
  <c r="E58" i="10"/>
  <c r="S57" i="10"/>
  <c r="R57" i="10"/>
  <c r="Q57" i="10"/>
  <c r="P57" i="10"/>
  <c r="E57" i="10"/>
  <c r="S56" i="10"/>
  <c r="R56" i="10"/>
  <c r="Q56" i="10"/>
  <c r="P56" i="10"/>
  <c r="E56" i="10"/>
  <c r="U55" i="10"/>
  <c r="S55" i="10"/>
  <c r="R55" i="10"/>
  <c r="Q55" i="10"/>
  <c r="P55" i="10"/>
  <c r="E55" i="10"/>
  <c r="T55" i="10" s="1"/>
  <c r="V53" i="10"/>
  <c r="O53" i="10"/>
  <c r="N53" i="10"/>
  <c r="M53" i="10"/>
  <c r="L53" i="10"/>
  <c r="K53" i="10"/>
  <c r="S53" i="10" s="1"/>
  <c r="J53" i="10"/>
  <c r="R53" i="10" s="1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T47" i="10"/>
  <c r="S47" i="10"/>
  <c r="R47" i="10"/>
  <c r="Q47" i="10"/>
  <c r="P47" i="10"/>
  <c r="E47" i="10"/>
  <c r="U47" i="10" s="1"/>
  <c r="U46" i="10"/>
  <c r="T46" i="10"/>
  <c r="S46" i="10"/>
  <c r="R46" i="10"/>
  <c r="Q46" i="10"/>
  <c r="P46" i="10"/>
  <c r="E46" i="10"/>
  <c r="T45" i="10"/>
  <c r="S45" i="10"/>
  <c r="R45" i="10"/>
  <c r="Q45" i="10"/>
  <c r="P45" i="10"/>
  <c r="E45" i="10"/>
  <c r="U45" i="10" s="1"/>
  <c r="S44" i="10"/>
  <c r="R44" i="10"/>
  <c r="Q44" i="10"/>
  <c r="P44" i="10"/>
  <c r="E44" i="10"/>
  <c r="U44" i="10" s="1"/>
  <c r="S43" i="10"/>
  <c r="R43" i="10"/>
  <c r="Q43" i="10"/>
  <c r="P43" i="10"/>
  <c r="E43" i="10"/>
  <c r="S42" i="10"/>
  <c r="R42" i="10"/>
  <c r="Q42" i="10"/>
  <c r="P42" i="10"/>
  <c r="E42" i="10"/>
  <c r="V40" i="10"/>
  <c r="O40" i="10"/>
  <c r="N40" i="10"/>
  <c r="M40" i="10"/>
  <c r="L40" i="10"/>
  <c r="K40" i="10"/>
  <c r="J40" i="10"/>
  <c r="I40" i="10"/>
  <c r="H40" i="10"/>
  <c r="G40" i="10"/>
  <c r="F40" i="10"/>
  <c r="E40" i="10"/>
  <c r="C40" i="10"/>
  <c r="B40" i="10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V33" i="10"/>
  <c r="O33" i="10"/>
  <c r="N33" i="10"/>
  <c r="M33" i="10"/>
  <c r="L33" i="10"/>
  <c r="K33" i="10"/>
  <c r="S33" i="10" s="1"/>
  <c r="J33" i="10"/>
  <c r="R33" i="10" s="1"/>
  <c r="I33" i="10"/>
  <c r="H33" i="10"/>
  <c r="G33" i="10"/>
  <c r="F33" i="10"/>
  <c r="C33" i="10"/>
  <c r="B33" i="10"/>
  <c r="E33" i="10" s="1"/>
  <c r="U32" i="10"/>
  <c r="S32" i="10"/>
  <c r="R32" i="10"/>
  <c r="Q32" i="10"/>
  <c r="P32" i="10"/>
  <c r="E32" i="10"/>
  <c r="T32" i="10" s="1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E30" i="10" s="1"/>
  <c r="S29" i="10"/>
  <c r="R29" i="10"/>
  <c r="Q29" i="10"/>
  <c r="P29" i="10"/>
  <c r="E29" i="10"/>
  <c r="U28" i="10"/>
  <c r="S28" i="10"/>
  <c r="R28" i="10"/>
  <c r="Q28" i="10"/>
  <c r="P28" i="10"/>
  <c r="E28" i="10"/>
  <c r="T28" i="10" s="1"/>
  <c r="U27" i="10"/>
  <c r="T27" i="10"/>
  <c r="S27" i="10"/>
  <c r="R27" i="10"/>
  <c r="Q27" i="10"/>
  <c r="P27" i="10"/>
  <c r="E27" i="10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C24" i="10"/>
  <c r="B24" i="10"/>
  <c r="E24" i="10" s="1"/>
  <c r="U23" i="10"/>
  <c r="T23" i="10"/>
  <c r="S23" i="10"/>
  <c r="R23" i="10"/>
  <c r="Q23" i="10"/>
  <c r="P23" i="10"/>
  <c r="E23" i="10"/>
  <c r="U22" i="10"/>
  <c r="T22" i="10"/>
  <c r="S22" i="10"/>
  <c r="R22" i="10"/>
  <c r="Q22" i="10"/>
  <c r="P22" i="10"/>
  <c r="E22" i="10"/>
  <c r="S21" i="10"/>
  <c r="R21" i="10"/>
  <c r="Q21" i="10"/>
  <c r="P21" i="10"/>
  <c r="T21" i="10" s="1"/>
  <c r="E21" i="10"/>
  <c r="S20" i="10"/>
  <c r="R20" i="10"/>
  <c r="Q20" i="10"/>
  <c r="P20" i="10"/>
  <c r="E20" i="10"/>
  <c r="U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S17" i="10"/>
  <c r="R17" i="10"/>
  <c r="Q17" i="10"/>
  <c r="P17" i="10"/>
  <c r="E17" i="10"/>
  <c r="V15" i="10"/>
  <c r="O15" i="10"/>
  <c r="N15" i="10"/>
  <c r="M15" i="10"/>
  <c r="L15" i="10"/>
  <c r="K15" i="10"/>
  <c r="J15" i="10"/>
  <c r="R15" i="10" s="1"/>
  <c r="I15" i="10"/>
  <c r="Q15" i="10" s="1"/>
  <c r="H15" i="10"/>
  <c r="P15" i="10" s="1"/>
  <c r="G15" i="10"/>
  <c r="F15" i="10"/>
  <c r="C15" i="10"/>
  <c r="B15" i="10"/>
  <c r="E15" i="10" s="1"/>
  <c r="S14" i="10"/>
  <c r="R14" i="10"/>
  <c r="Q14" i="10"/>
  <c r="P14" i="10"/>
  <c r="E14" i="10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U11" i="10"/>
  <c r="T11" i="10"/>
  <c r="S11" i="10"/>
  <c r="R11" i="10"/>
  <c r="Q11" i="10"/>
  <c r="P11" i="10"/>
  <c r="E11" i="10"/>
  <c r="T10" i="10"/>
  <c r="S10" i="10"/>
  <c r="R10" i="10"/>
  <c r="Q10" i="10"/>
  <c r="U10" i="10" s="1"/>
  <c r="P10" i="10"/>
  <c r="E10" i="10"/>
  <c r="S9" i="10"/>
  <c r="R9" i="10"/>
  <c r="Q9" i="10"/>
  <c r="P9" i="10"/>
  <c r="E9" i="10"/>
  <c r="U9" i="10" s="1"/>
  <c r="S94" i="9"/>
  <c r="R94" i="9"/>
  <c r="Q94" i="9"/>
  <c r="P94" i="9"/>
  <c r="E94" i="9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U89" i="9"/>
  <c r="T89" i="9"/>
  <c r="S89" i="9"/>
  <c r="R89" i="9"/>
  <c r="Q89" i="9"/>
  <c r="P89" i="9"/>
  <c r="E89" i="9"/>
  <c r="U88" i="9"/>
  <c r="T88" i="9"/>
  <c r="S88" i="9"/>
  <c r="R88" i="9"/>
  <c r="Q88" i="9"/>
  <c r="P88" i="9"/>
  <c r="E88" i="9"/>
  <c r="T87" i="9"/>
  <c r="S87" i="9"/>
  <c r="R87" i="9"/>
  <c r="Q87" i="9"/>
  <c r="P87" i="9"/>
  <c r="E87" i="9"/>
  <c r="U87" i="9" s="1"/>
  <c r="V73" i="9"/>
  <c r="O73" i="9"/>
  <c r="N73" i="9"/>
  <c r="M73" i="9"/>
  <c r="L73" i="9"/>
  <c r="K73" i="9"/>
  <c r="J73" i="9"/>
  <c r="I73" i="9"/>
  <c r="H73" i="9"/>
  <c r="G73" i="9"/>
  <c r="F73" i="9"/>
  <c r="C73" i="9"/>
  <c r="B73" i="9"/>
  <c r="E73" i="9" s="1"/>
  <c r="V72" i="9"/>
  <c r="O72" i="9"/>
  <c r="N72" i="9"/>
  <c r="M72" i="9"/>
  <c r="L72" i="9"/>
  <c r="K72" i="9"/>
  <c r="S72" i="9" s="1"/>
  <c r="J72" i="9"/>
  <c r="R72" i="9" s="1"/>
  <c r="I72" i="9"/>
  <c r="H72" i="9"/>
  <c r="G72" i="9"/>
  <c r="F72" i="9"/>
  <c r="C72" i="9"/>
  <c r="B72" i="9"/>
  <c r="E72" i="9" s="1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S70" i="9"/>
  <c r="R70" i="9"/>
  <c r="Q70" i="9"/>
  <c r="P70" i="9"/>
  <c r="E70" i="9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S62" i="9"/>
  <c r="R62" i="9"/>
  <c r="Q62" i="9"/>
  <c r="P62" i="9"/>
  <c r="E62" i="9"/>
  <c r="U61" i="9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T57" i="9" s="1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U52" i="9"/>
  <c r="T52" i="9"/>
  <c r="S52" i="9"/>
  <c r="R52" i="9"/>
  <c r="Q52" i="9"/>
  <c r="P52" i="9"/>
  <c r="E52" i="9"/>
  <c r="U51" i="9"/>
  <c r="T51" i="9"/>
  <c r="S51" i="9"/>
  <c r="R51" i="9"/>
  <c r="Q51" i="9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S46" i="9"/>
  <c r="R46" i="9"/>
  <c r="Q46" i="9"/>
  <c r="P46" i="9"/>
  <c r="E46" i="9"/>
  <c r="U45" i="9"/>
  <c r="S45" i="9"/>
  <c r="R45" i="9"/>
  <c r="Q45" i="9"/>
  <c r="P45" i="9"/>
  <c r="E45" i="9"/>
  <c r="T45" i="9" s="1"/>
  <c r="U44" i="9"/>
  <c r="T44" i="9"/>
  <c r="S44" i="9"/>
  <c r="R44" i="9"/>
  <c r="Q44" i="9"/>
  <c r="P44" i="9"/>
  <c r="E44" i="9"/>
  <c r="U43" i="9"/>
  <c r="T43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L40" i="9"/>
  <c r="K40" i="9"/>
  <c r="S40" i="9" s="1"/>
  <c r="J40" i="9"/>
  <c r="R40" i="9" s="1"/>
  <c r="I40" i="9"/>
  <c r="Q40" i="9" s="1"/>
  <c r="H40" i="9"/>
  <c r="G40" i="9"/>
  <c r="F40" i="9"/>
  <c r="C40" i="9"/>
  <c r="B40" i="9"/>
  <c r="E40" i="9" s="1"/>
  <c r="U39" i="9"/>
  <c r="T39" i="9"/>
  <c r="S39" i="9"/>
  <c r="R39" i="9"/>
  <c r="Q39" i="9"/>
  <c r="P39" i="9"/>
  <c r="E39" i="9"/>
  <c r="T38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T36" i="9" s="1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T32" i="9" s="1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U29" i="9" s="1"/>
  <c r="U28" i="9"/>
  <c r="S28" i="9"/>
  <c r="R28" i="9"/>
  <c r="Q28" i="9"/>
  <c r="P28" i="9"/>
  <c r="E28" i="9"/>
  <c r="T28" i="9" s="1"/>
  <c r="S27" i="9"/>
  <c r="R27" i="9"/>
  <c r="Q27" i="9"/>
  <c r="P27" i="9"/>
  <c r="E27" i="9"/>
  <c r="S26" i="9"/>
  <c r="R26" i="9"/>
  <c r="Q26" i="9"/>
  <c r="P26" i="9"/>
  <c r="E26" i="9"/>
  <c r="V24" i="9"/>
  <c r="O24" i="9"/>
  <c r="N24" i="9"/>
  <c r="M24" i="9"/>
  <c r="L24" i="9"/>
  <c r="K24" i="9"/>
  <c r="S24" i="9" s="1"/>
  <c r="J24" i="9"/>
  <c r="R24" i="9" s="1"/>
  <c r="I24" i="9"/>
  <c r="Q24" i="9" s="1"/>
  <c r="H24" i="9"/>
  <c r="G24" i="9"/>
  <c r="F24" i="9"/>
  <c r="C24" i="9"/>
  <c r="E24" i="9" s="1"/>
  <c r="B24" i="9"/>
  <c r="S23" i="9"/>
  <c r="R23" i="9"/>
  <c r="Q23" i="9"/>
  <c r="P23" i="9"/>
  <c r="E23" i="9"/>
  <c r="S22" i="9"/>
  <c r="R22" i="9"/>
  <c r="Q22" i="9"/>
  <c r="P22" i="9"/>
  <c r="E22" i="9"/>
  <c r="U21" i="9"/>
  <c r="S21" i="9"/>
  <c r="R21" i="9"/>
  <c r="Q21" i="9"/>
  <c r="P21" i="9"/>
  <c r="E21" i="9"/>
  <c r="T21" i="9" s="1"/>
  <c r="U20" i="9"/>
  <c r="T20" i="9"/>
  <c r="S20" i="9"/>
  <c r="R20" i="9"/>
  <c r="Q20" i="9"/>
  <c r="P20" i="9"/>
  <c r="E20" i="9"/>
  <c r="U19" i="9"/>
  <c r="T19" i="9"/>
  <c r="S19" i="9"/>
  <c r="R19" i="9"/>
  <c r="Q19" i="9"/>
  <c r="P19" i="9"/>
  <c r="E19" i="9"/>
  <c r="S18" i="9"/>
  <c r="R18" i="9"/>
  <c r="Q18" i="9"/>
  <c r="P18" i="9"/>
  <c r="E18" i="9"/>
  <c r="S17" i="9"/>
  <c r="R17" i="9"/>
  <c r="Q17" i="9"/>
  <c r="P17" i="9"/>
  <c r="E17" i="9"/>
  <c r="U17" i="9" s="1"/>
  <c r="V15" i="9"/>
  <c r="O15" i="9"/>
  <c r="N15" i="9"/>
  <c r="M15" i="9"/>
  <c r="L15" i="9"/>
  <c r="K15" i="9"/>
  <c r="J15" i="9"/>
  <c r="R15" i="9" s="1"/>
  <c r="I15" i="9"/>
  <c r="H15" i="9"/>
  <c r="G15" i="9"/>
  <c r="F15" i="9"/>
  <c r="C15" i="9"/>
  <c r="E15" i="9" s="1"/>
  <c r="B15" i="9"/>
  <c r="S14" i="9"/>
  <c r="R14" i="9"/>
  <c r="Q14" i="9"/>
  <c r="P14" i="9"/>
  <c r="E14" i="9"/>
  <c r="S13" i="9"/>
  <c r="R13" i="9"/>
  <c r="Q13" i="9"/>
  <c r="P13" i="9"/>
  <c r="E13" i="9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E10" i="9"/>
  <c r="U9" i="9"/>
  <c r="S9" i="9"/>
  <c r="R9" i="9"/>
  <c r="Q9" i="9"/>
  <c r="P9" i="9"/>
  <c r="E9" i="9"/>
  <c r="U94" i="8"/>
  <c r="T94" i="8"/>
  <c r="S94" i="8"/>
  <c r="R94" i="8"/>
  <c r="Q94" i="8"/>
  <c r="P94" i="8"/>
  <c r="E94" i="8"/>
  <c r="S93" i="8"/>
  <c r="R93" i="8"/>
  <c r="Q93" i="8"/>
  <c r="P93" i="8"/>
  <c r="E93" i="8"/>
  <c r="U93" i="8" s="1"/>
  <c r="S92" i="8"/>
  <c r="R92" i="8"/>
  <c r="Q92" i="8"/>
  <c r="P92" i="8"/>
  <c r="E92" i="8"/>
  <c r="S91" i="8"/>
  <c r="R91" i="8"/>
  <c r="Q91" i="8"/>
  <c r="P91" i="8"/>
  <c r="E91" i="8"/>
  <c r="U91" i="8" s="1"/>
  <c r="U90" i="8"/>
  <c r="S90" i="8"/>
  <c r="R90" i="8"/>
  <c r="Q90" i="8"/>
  <c r="P90" i="8"/>
  <c r="E90" i="8"/>
  <c r="T90" i="8" s="1"/>
  <c r="S89" i="8"/>
  <c r="R89" i="8"/>
  <c r="Q89" i="8"/>
  <c r="P89" i="8"/>
  <c r="E89" i="8"/>
  <c r="S88" i="8"/>
  <c r="R88" i="8"/>
  <c r="Q88" i="8"/>
  <c r="P88" i="8"/>
  <c r="E88" i="8"/>
  <c r="U87" i="8"/>
  <c r="S87" i="8"/>
  <c r="R87" i="8"/>
  <c r="Q87" i="8"/>
  <c r="P87" i="8"/>
  <c r="E87" i="8"/>
  <c r="T87" i="8" s="1"/>
  <c r="V73" i="8"/>
  <c r="O73" i="8"/>
  <c r="N73" i="8"/>
  <c r="M73" i="8"/>
  <c r="L73" i="8"/>
  <c r="K73" i="8"/>
  <c r="S73" i="8" s="1"/>
  <c r="J73" i="8"/>
  <c r="I73" i="8"/>
  <c r="H73" i="8"/>
  <c r="G73" i="8"/>
  <c r="F73" i="8"/>
  <c r="C73" i="8"/>
  <c r="B73" i="8"/>
  <c r="V72" i="8"/>
  <c r="O72" i="8"/>
  <c r="N72" i="8"/>
  <c r="M72" i="8"/>
  <c r="L72" i="8"/>
  <c r="K72" i="8"/>
  <c r="S72" i="8" s="1"/>
  <c r="J72" i="8"/>
  <c r="R72" i="8" s="1"/>
  <c r="I72" i="8"/>
  <c r="H72" i="8"/>
  <c r="G72" i="8"/>
  <c r="F72" i="8"/>
  <c r="C72" i="8"/>
  <c r="B72" i="8"/>
  <c r="E72" i="8" s="1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S70" i="8"/>
  <c r="R70" i="8"/>
  <c r="Q70" i="8"/>
  <c r="P70" i="8"/>
  <c r="E70" i="8"/>
  <c r="S69" i="8"/>
  <c r="R69" i="8"/>
  <c r="Q69" i="8"/>
  <c r="P69" i="8"/>
  <c r="E69" i="8"/>
  <c r="T69" i="8" s="1"/>
  <c r="V67" i="8"/>
  <c r="O67" i="8"/>
  <c r="N67" i="8"/>
  <c r="M67" i="8"/>
  <c r="L67" i="8"/>
  <c r="K67" i="8"/>
  <c r="S67" i="8" s="1"/>
  <c r="J67" i="8"/>
  <c r="R67" i="8" s="1"/>
  <c r="I67" i="8"/>
  <c r="H67" i="8"/>
  <c r="G67" i="8"/>
  <c r="F67" i="8"/>
  <c r="C67" i="8"/>
  <c r="B67" i="8"/>
  <c r="V66" i="8"/>
  <c r="R66" i="8"/>
  <c r="O66" i="8"/>
  <c r="N66" i="8"/>
  <c r="M66" i="8"/>
  <c r="L66" i="8"/>
  <c r="K66" i="8"/>
  <c r="S66" i="8" s="1"/>
  <c r="J66" i="8"/>
  <c r="I66" i="8"/>
  <c r="H66" i="8"/>
  <c r="G66" i="8"/>
  <c r="F66" i="8"/>
  <c r="C66" i="8"/>
  <c r="B66" i="8"/>
  <c r="E66" i="8" s="1"/>
  <c r="S65" i="8"/>
  <c r="R65" i="8"/>
  <c r="Q65" i="8"/>
  <c r="P65" i="8"/>
  <c r="E65" i="8"/>
  <c r="U64" i="8"/>
  <c r="S64" i="8"/>
  <c r="R64" i="8"/>
  <c r="Q64" i="8"/>
  <c r="P64" i="8"/>
  <c r="E64" i="8"/>
  <c r="T64" i="8" s="1"/>
  <c r="T63" i="8"/>
  <c r="S63" i="8"/>
  <c r="R63" i="8"/>
  <c r="Q63" i="8"/>
  <c r="P63" i="8"/>
  <c r="E63" i="8"/>
  <c r="U63" i="8" s="1"/>
  <c r="U62" i="8"/>
  <c r="S62" i="8"/>
  <c r="R62" i="8"/>
  <c r="Q62" i="8"/>
  <c r="P62" i="8"/>
  <c r="E62" i="8"/>
  <c r="T62" i="8" s="1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E59" i="8" s="1"/>
  <c r="S58" i="8"/>
  <c r="R58" i="8"/>
  <c r="Q58" i="8"/>
  <c r="P58" i="8"/>
  <c r="E58" i="8"/>
  <c r="U58" i="8" s="1"/>
  <c r="S57" i="8"/>
  <c r="R57" i="8"/>
  <c r="Q57" i="8"/>
  <c r="P57" i="8"/>
  <c r="E57" i="8"/>
  <c r="T57" i="8" s="1"/>
  <c r="S56" i="8"/>
  <c r="R56" i="8"/>
  <c r="Q56" i="8"/>
  <c r="P56" i="8"/>
  <c r="E56" i="8"/>
  <c r="S55" i="8"/>
  <c r="R55" i="8"/>
  <c r="Q55" i="8"/>
  <c r="P55" i="8"/>
  <c r="E55" i="8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49" i="8"/>
  <c r="T49" i="8"/>
  <c r="S49" i="8"/>
  <c r="R49" i="8"/>
  <c r="Q49" i="8"/>
  <c r="P49" i="8"/>
  <c r="E49" i="8"/>
  <c r="U48" i="8"/>
  <c r="T48" i="8"/>
  <c r="S48" i="8"/>
  <c r="R48" i="8"/>
  <c r="Q48" i="8"/>
  <c r="P48" i="8"/>
  <c r="E48" i="8"/>
  <c r="T47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U45" i="8"/>
  <c r="S45" i="8"/>
  <c r="R45" i="8"/>
  <c r="Q45" i="8"/>
  <c r="P45" i="8"/>
  <c r="E45" i="8"/>
  <c r="T45" i="8" s="1"/>
  <c r="S44" i="8"/>
  <c r="R44" i="8"/>
  <c r="Q44" i="8"/>
  <c r="P44" i="8"/>
  <c r="E44" i="8"/>
  <c r="S43" i="8"/>
  <c r="R43" i="8"/>
  <c r="Q43" i="8"/>
  <c r="P43" i="8"/>
  <c r="E43" i="8"/>
  <c r="U42" i="8"/>
  <c r="S42" i="8"/>
  <c r="R42" i="8"/>
  <c r="Q42" i="8"/>
  <c r="P42" i="8"/>
  <c r="E42" i="8"/>
  <c r="T42" i="8" s="1"/>
  <c r="V40" i="8"/>
  <c r="O40" i="8"/>
  <c r="N40" i="8"/>
  <c r="M40" i="8"/>
  <c r="L40" i="8"/>
  <c r="K40" i="8"/>
  <c r="S40" i="8" s="1"/>
  <c r="J40" i="8"/>
  <c r="R40" i="8" s="1"/>
  <c r="I40" i="8"/>
  <c r="H40" i="8"/>
  <c r="P40" i="8" s="1"/>
  <c r="G40" i="8"/>
  <c r="F40" i="8"/>
  <c r="C40" i="8"/>
  <c r="B40" i="8"/>
  <c r="S39" i="8"/>
  <c r="R39" i="8"/>
  <c r="Q39" i="8"/>
  <c r="P39" i="8"/>
  <c r="E39" i="8"/>
  <c r="U38" i="8"/>
  <c r="S38" i="8"/>
  <c r="R38" i="8"/>
  <c r="Q38" i="8"/>
  <c r="P38" i="8"/>
  <c r="E38" i="8"/>
  <c r="T38" i="8" s="1"/>
  <c r="U37" i="8"/>
  <c r="T37" i="8"/>
  <c r="S37" i="8"/>
  <c r="R37" i="8"/>
  <c r="Q37" i="8"/>
  <c r="P37" i="8"/>
  <c r="E37" i="8"/>
  <c r="T36" i="8"/>
  <c r="S36" i="8"/>
  <c r="R36" i="8"/>
  <c r="Q36" i="8"/>
  <c r="P36" i="8"/>
  <c r="E36" i="8"/>
  <c r="U36" i="8" s="1"/>
  <c r="S35" i="8"/>
  <c r="R35" i="8"/>
  <c r="Q35" i="8"/>
  <c r="P35" i="8"/>
  <c r="E35" i="8"/>
  <c r="U35" i="8" s="1"/>
  <c r="V33" i="8"/>
  <c r="O33" i="8"/>
  <c r="N33" i="8"/>
  <c r="M33" i="8"/>
  <c r="L33" i="8"/>
  <c r="K33" i="8"/>
  <c r="S33" i="8" s="1"/>
  <c r="J33" i="8"/>
  <c r="R33" i="8" s="1"/>
  <c r="I33" i="8"/>
  <c r="H33" i="8"/>
  <c r="G33" i="8"/>
  <c r="F33" i="8"/>
  <c r="C33" i="8"/>
  <c r="B33" i="8"/>
  <c r="U32" i="8"/>
  <c r="S32" i="8"/>
  <c r="R32" i="8"/>
  <c r="Q32" i="8"/>
  <c r="P32" i="8"/>
  <c r="E32" i="8"/>
  <c r="T32" i="8" s="1"/>
  <c r="V30" i="8"/>
  <c r="R30" i="8"/>
  <c r="O30" i="8"/>
  <c r="N30" i="8"/>
  <c r="M30" i="8"/>
  <c r="L30" i="8"/>
  <c r="K30" i="8"/>
  <c r="S30" i="8" s="1"/>
  <c r="J30" i="8"/>
  <c r="I30" i="8"/>
  <c r="Q30" i="8" s="1"/>
  <c r="H30" i="8"/>
  <c r="G30" i="8"/>
  <c r="F30" i="8"/>
  <c r="C30" i="8"/>
  <c r="B30" i="8"/>
  <c r="E30" i="8" s="1"/>
  <c r="U29" i="8"/>
  <c r="T29" i="8"/>
  <c r="S29" i="8"/>
  <c r="R29" i="8"/>
  <c r="Q29" i="8"/>
  <c r="P29" i="8"/>
  <c r="E29" i="8"/>
  <c r="T28" i="8"/>
  <c r="S28" i="8"/>
  <c r="R28" i="8"/>
  <c r="Q28" i="8"/>
  <c r="P28" i="8"/>
  <c r="E28" i="8"/>
  <c r="U28" i="8" s="1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L24" i="8"/>
  <c r="K24" i="8"/>
  <c r="S24" i="8" s="1"/>
  <c r="J24" i="8"/>
  <c r="I24" i="8"/>
  <c r="H24" i="8"/>
  <c r="P24" i="8" s="1"/>
  <c r="G24" i="8"/>
  <c r="F24" i="8"/>
  <c r="C24" i="8"/>
  <c r="B24" i="8"/>
  <c r="E24" i="8" s="1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U21" i="8" s="1"/>
  <c r="P21" i="8"/>
  <c r="E21" i="8"/>
  <c r="S20" i="8"/>
  <c r="R20" i="8"/>
  <c r="Q20" i="8"/>
  <c r="P20" i="8"/>
  <c r="E20" i="8"/>
  <c r="S19" i="8"/>
  <c r="R19" i="8"/>
  <c r="Q19" i="8"/>
  <c r="P19" i="8"/>
  <c r="E19" i="8"/>
  <c r="U18" i="8"/>
  <c r="S18" i="8"/>
  <c r="R18" i="8"/>
  <c r="Q18" i="8"/>
  <c r="P18" i="8"/>
  <c r="E18" i="8"/>
  <c r="T18" i="8" s="1"/>
  <c r="U17" i="8"/>
  <c r="T17" i="8"/>
  <c r="S17" i="8"/>
  <c r="R17" i="8"/>
  <c r="Q17" i="8"/>
  <c r="P17" i="8"/>
  <c r="E17" i="8"/>
  <c r="V15" i="8"/>
  <c r="O15" i="8"/>
  <c r="N15" i="8"/>
  <c r="M15" i="8"/>
  <c r="L15" i="8"/>
  <c r="K15" i="8"/>
  <c r="S15" i="8" s="1"/>
  <c r="J15" i="8"/>
  <c r="I15" i="8"/>
  <c r="H15" i="8"/>
  <c r="G15" i="8"/>
  <c r="F15" i="8"/>
  <c r="C15" i="8"/>
  <c r="B15" i="8"/>
  <c r="E15" i="8" s="1"/>
  <c r="U14" i="8"/>
  <c r="S14" i="8"/>
  <c r="R14" i="8"/>
  <c r="Q14" i="8"/>
  <c r="P14" i="8"/>
  <c r="E14" i="8"/>
  <c r="T14" i="8" s="1"/>
  <c r="U13" i="8"/>
  <c r="T13" i="8"/>
  <c r="S13" i="8"/>
  <c r="R13" i="8"/>
  <c r="Q13" i="8"/>
  <c r="P13" i="8"/>
  <c r="E13" i="8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T10" i="8" s="1"/>
  <c r="U9" i="8"/>
  <c r="S9" i="8"/>
  <c r="R9" i="8"/>
  <c r="Q9" i="8"/>
  <c r="P9" i="8"/>
  <c r="E9" i="8"/>
  <c r="T9" i="8" s="1"/>
  <c r="S94" i="7"/>
  <c r="R94" i="7"/>
  <c r="Q94" i="7"/>
  <c r="P94" i="7"/>
  <c r="E94" i="7"/>
  <c r="S93" i="7"/>
  <c r="R93" i="7"/>
  <c r="Q93" i="7"/>
  <c r="P93" i="7"/>
  <c r="E93" i="7"/>
  <c r="U92" i="7"/>
  <c r="S92" i="7"/>
  <c r="R92" i="7"/>
  <c r="Q92" i="7"/>
  <c r="P92" i="7"/>
  <c r="E92" i="7"/>
  <c r="T92" i="7" s="1"/>
  <c r="T91" i="7"/>
  <c r="S91" i="7"/>
  <c r="R91" i="7"/>
  <c r="Q91" i="7"/>
  <c r="P91" i="7"/>
  <c r="E91" i="7"/>
  <c r="U91" i="7" s="1"/>
  <c r="U90" i="7"/>
  <c r="T90" i="7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8" i="7" s="1"/>
  <c r="U87" i="7"/>
  <c r="S87" i="7"/>
  <c r="R87" i="7"/>
  <c r="Q87" i="7"/>
  <c r="P87" i="7"/>
  <c r="E87" i="7"/>
  <c r="T87" i="7" s="1"/>
  <c r="V73" i="7"/>
  <c r="O73" i="7"/>
  <c r="N73" i="7"/>
  <c r="M73" i="7"/>
  <c r="L73" i="7"/>
  <c r="K73" i="7"/>
  <c r="J73" i="7"/>
  <c r="I73" i="7"/>
  <c r="H73" i="7"/>
  <c r="G73" i="7"/>
  <c r="F73" i="7"/>
  <c r="C73" i="7"/>
  <c r="B73" i="7"/>
  <c r="V72" i="7"/>
  <c r="O72" i="7"/>
  <c r="N72" i="7"/>
  <c r="M72" i="7"/>
  <c r="L72" i="7"/>
  <c r="K72" i="7"/>
  <c r="S72" i="7" s="1"/>
  <c r="J72" i="7"/>
  <c r="R72" i="7" s="1"/>
  <c r="I72" i="7"/>
  <c r="Q72" i="7" s="1"/>
  <c r="H72" i="7"/>
  <c r="G72" i="7"/>
  <c r="F72" i="7"/>
  <c r="C72" i="7"/>
  <c r="B72" i="7"/>
  <c r="E72" i="7" s="1"/>
  <c r="V71" i="7"/>
  <c r="O71" i="7"/>
  <c r="N71" i="7"/>
  <c r="M71" i="7"/>
  <c r="L71" i="7"/>
  <c r="K71" i="7"/>
  <c r="S71" i="7" s="1"/>
  <c r="J71" i="7"/>
  <c r="I71" i="7"/>
  <c r="H71" i="7"/>
  <c r="G71" i="7"/>
  <c r="F71" i="7"/>
  <c r="C71" i="7"/>
  <c r="B71" i="7"/>
  <c r="E71" i="7" s="1"/>
  <c r="S70" i="7"/>
  <c r="R70" i="7"/>
  <c r="Q70" i="7"/>
  <c r="P70" i="7"/>
  <c r="E70" i="7"/>
  <c r="T70" i="7" s="1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E67" i="7" s="1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E66" i="7" s="1"/>
  <c r="B66" i="7"/>
  <c r="S65" i="7"/>
  <c r="R65" i="7"/>
  <c r="Q65" i="7"/>
  <c r="P65" i="7"/>
  <c r="E65" i="7"/>
  <c r="S64" i="7"/>
  <c r="R64" i="7"/>
  <c r="Q64" i="7"/>
  <c r="P64" i="7"/>
  <c r="E64" i="7"/>
  <c r="U63" i="7"/>
  <c r="S63" i="7"/>
  <c r="R63" i="7"/>
  <c r="Q63" i="7"/>
  <c r="P63" i="7"/>
  <c r="E63" i="7"/>
  <c r="T63" i="7" s="1"/>
  <c r="S62" i="7"/>
  <c r="R62" i="7"/>
  <c r="Q62" i="7"/>
  <c r="P62" i="7"/>
  <c r="E62" i="7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Q56" i="7"/>
  <c r="P56" i="7"/>
  <c r="E56" i="7"/>
  <c r="S55" i="7"/>
  <c r="R55" i="7"/>
  <c r="Q55" i="7"/>
  <c r="P55" i="7"/>
  <c r="E55" i="7"/>
  <c r="U55" i="7" s="1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E53" i="7" s="1"/>
  <c r="S52" i="7"/>
  <c r="R52" i="7"/>
  <c r="Q52" i="7"/>
  <c r="P52" i="7"/>
  <c r="E52" i="7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U45" i="7"/>
  <c r="S45" i="7"/>
  <c r="R45" i="7"/>
  <c r="Q45" i="7"/>
  <c r="P45" i="7"/>
  <c r="E45" i="7"/>
  <c r="T45" i="7" s="1"/>
  <c r="T44" i="7"/>
  <c r="S44" i="7"/>
  <c r="R44" i="7"/>
  <c r="Q44" i="7"/>
  <c r="P44" i="7"/>
  <c r="E44" i="7"/>
  <c r="S43" i="7"/>
  <c r="R43" i="7"/>
  <c r="Q43" i="7"/>
  <c r="P43" i="7"/>
  <c r="E43" i="7"/>
  <c r="U43" i="7" s="1"/>
  <c r="S42" i="7"/>
  <c r="R42" i="7"/>
  <c r="Q42" i="7"/>
  <c r="P42" i="7"/>
  <c r="E42" i="7"/>
  <c r="V40" i="7"/>
  <c r="O40" i="7"/>
  <c r="N40" i="7"/>
  <c r="M40" i="7"/>
  <c r="L40" i="7"/>
  <c r="K40" i="7"/>
  <c r="S40" i="7" s="1"/>
  <c r="J40" i="7"/>
  <c r="R40" i="7" s="1"/>
  <c r="I40" i="7"/>
  <c r="H40" i="7"/>
  <c r="P40" i="7" s="1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V33" i="7"/>
  <c r="S33" i="7"/>
  <c r="O33" i="7"/>
  <c r="N33" i="7"/>
  <c r="M33" i="7"/>
  <c r="L33" i="7"/>
  <c r="K33" i="7"/>
  <c r="J33" i="7"/>
  <c r="R33" i="7" s="1"/>
  <c r="I33" i="7"/>
  <c r="Q33" i="7" s="1"/>
  <c r="H33" i="7"/>
  <c r="P33" i="7" s="1"/>
  <c r="G33" i="7"/>
  <c r="F33" i="7"/>
  <c r="C33" i="7"/>
  <c r="B33" i="7"/>
  <c r="E33" i="7" s="1"/>
  <c r="S32" i="7"/>
  <c r="R32" i="7"/>
  <c r="Q32" i="7"/>
  <c r="P32" i="7"/>
  <c r="E32" i="7"/>
  <c r="V30" i="7"/>
  <c r="O30" i="7"/>
  <c r="N30" i="7"/>
  <c r="M30" i="7"/>
  <c r="L30" i="7"/>
  <c r="K30" i="7"/>
  <c r="S30" i="7" s="1"/>
  <c r="J30" i="7"/>
  <c r="I30" i="7"/>
  <c r="H30" i="7"/>
  <c r="G30" i="7"/>
  <c r="F30" i="7"/>
  <c r="C30" i="7"/>
  <c r="B30" i="7"/>
  <c r="S29" i="7"/>
  <c r="R29" i="7"/>
  <c r="Q29" i="7"/>
  <c r="P29" i="7"/>
  <c r="E29" i="7"/>
  <c r="S28" i="7"/>
  <c r="R28" i="7"/>
  <c r="Q28" i="7"/>
  <c r="P28" i="7"/>
  <c r="E28" i="7"/>
  <c r="S27" i="7"/>
  <c r="R27" i="7"/>
  <c r="Q27" i="7"/>
  <c r="P27" i="7"/>
  <c r="E27" i="7"/>
  <c r="T27" i="7" s="1"/>
  <c r="U26" i="7"/>
  <c r="T26" i="7"/>
  <c r="S26" i="7"/>
  <c r="R26" i="7"/>
  <c r="Q26" i="7"/>
  <c r="P26" i="7"/>
  <c r="E26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E24" i="7" s="1"/>
  <c r="S23" i="7"/>
  <c r="R23" i="7"/>
  <c r="Q23" i="7"/>
  <c r="P23" i="7"/>
  <c r="E23" i="7"/>
  <c r="S22" i="7"/>
  <c r="R22" i="7"/>
  <c r="Q22" i="7"/>
  <c r="P22" i="7"/>
  <c r="E22" i="7"/>
  <c r="S21" i="7"/>
  <c r="R21" i="7"/>
  <c r="Q21" i="7"/>
  <c r="P21" i="7"/>
  <c r="E21" i="7"/>
  <c r="T21" i="7" s="1"/>
  <c r="T20" i="7"/>
  <c r="S20" i="7"/>
  <c r="R20" i="7"/>
  <c r="Q20" i="7"/>
  <c r="P20" i="7"/>
  <c r="E20" i="7"/>
  <c r="U20" i="7" s="1"/>
  <c r="S19" i="7"/>
  <c r="R19" i="7"/>
  <c r="Q19" i="7"/>
  <c r="U19" i="7" s="1"/>
  <c r="P19" i="7"/>
  <c r="E19" i="7"/>
  <c r="S18" i="7"/>
  <c r="R18" i="7"/>
  <c r="Q18" i="7"/>
  <c r="P18" i="7"/>
  <c r="E18" i="7"/>
  <c r="S17" i="7"/>
  <c r="R17" i="7"/>
  <c r="Q17" i="7"/>
  <c r="P17" i="7"/>
  <c r="E17" i="7"/>
  <c r="V15" i="7"/>
  <c r="O15" i="7"/>
  <c r="N15" i="7"/>
  <c r="M15" i="7"/>
  <c r="L15" i="7"/>
  <c r="K15" i="7"/>
  <c r="J15" i="7"/>
  <c r="R15" i="7" s="1"/>
  <c r="I15" i="7"/>
  <c r="H15" i="7"/>
  <c r="G15" i="7"/>
  <c r="F15" i="7"/>
  <c r="E15" i="7"/>
  <c r="C15" i="7"/>
  <c r="B15" i="7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T9" i="7" s="1"/>
  <c r="T94" i="6"/>
  <c r="S94" i="6"/>
  <c r="R94" i="6"/>
  <c r="Q94" i="6"/>
  <c r="P94" i="6"/>
  <c r="E94" i="6"/>
  <c r="U94" i="6" s="1"/>
  <c r="U93" i="6"/>
  <c r="S93" i="6"/>
  <c r="R93" i="6"/>
  <c r="Q93" i="6"/>
  <c r="P93" i="6"/>
  <c r="E93" i="6"/>
  <c r="T93" i="6" s="1"/>
  <c r="U92" i="6"/>
  <c r="T92" i="6"/>
  <c r="S92" i="6"/>
  <c r="R92" i="6"/>
  <c r="Q92" i="6"/>
  <c r="P92" i="6"/>
  <c r="E92" i="6"/>
  <c r="S91" i="6"/>
  <c r="R91" i="6"/>
  <c r="Q91" i="6"/>
  <c r="P91" i="6"/>
  <c r="E91" i="6"/>
  <c r="S90" i="6"/>
  <c r="R90" i="6"/>
  <c r="Q90" i="6"/>
  <c r="P90" i="6"/>
  <c r="E90" i="6"/>
  <c r="U89" i="6"/>
  <c r="S89" i="6"/>
  <c r="R89" i="6"/>
  <c r="Q89" i="6"/>
  <c r="P89" i="6"/>
  <c r="E89" i="6"/>
  <c r="T89" i="6" s="1"/>
  <c r="U88" i="6"/>
  <c r="S88" i="6"/>
  <c r="R88" i="6"/>
  <c r="Q88" i="6"/>
  <c r="P88" i="6"/>
  <c r="E88" i="6"/>
  <c r="T88" i="6" s="1"/>
  <c r="S87" i="6"/>
  <c r="R87" i="6"/>
  <c r="Q87" i="6"/>
  <c r="P87" i="6"/>
  <c r="E87" i="6"/>
  <c r="U87" i="6" s="1"/>
  <c r="V73" i="6"/>
  <c r="O73" i="6"/>
  <c r="N73" i="6"/>
  <c r="M73" i="6"/>
  <c r="L73" i="6"/>
  <c r="K73" i="6"/>
  <c r="S73" i="6" s="1"/>
  <c r="J73" i="6"/>
  <c r="I73" i="6"/>
  <c r="H73" i="6"/>
  <c r="G73" i="6"/>
  <c r="F73" i="6"/>
  <c r="C73" i="6"/>
  <c r="B73" i="6"/>
  <c r="E73" i="6" s="1"/>
  <c r="V72" i="6"/>
  <c r="O72" i="6"/>
  <c r="N72" i="6"/>
  <c r="M72" i="6"/>
  <c r="S72" i="6" s="1"/>
  <c r="L72" i="6"/>
  <c r="K72" i="6"/>
  <c r="J72" i="6"/>
  <c r="R72" i="6" s="1"/>
  <c r="I72" i="6"/>
  <c r="H72" i="6"/>
  <c r="G72" i="6"/>
  <c r="F72" i="6"/>
  <c r="E72" i="6"/>
  <c r="C72" i="6"/>
  <c r="B72" i="6"/>
  <c r="V71" i="6"/>
  <c r="O71" i="6"/>
  <c r="N71" i="6"/>
  <c r="M71" i="6"/>
  <c r="L71" i="6"/>
  <c r="K71" i="6"/>
  <c r="S71" i="6" s="1"/>
  <c r="J71" i="6"/>
  <c r="I71" i="6"/>
  <c r="H71" i="6"/>
  <c r="G71" i="6"/>
  <c r="F71" i="6"/>
  <c r="C71" i="6"/>
  <c r="B71" i="6"/>
  <c r="E71" i="6" s="1"/>
  <c r="S70" i="6"/>
  <c r="R70" i="6"/>
  <c r="Q70" i="6"/>
  <c r="P70" i="6"/>
  <c r="E70" i="6"/>
  <c r="U70" i="6" s="1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T65" i="6"/>
  <c r="S65" i="6"/>
  <c r="R65" i="6"/>
  <c r="Q65" i="6"/>
  <c r="P65" i="6"/>
  <c r="E65" i="6"/>
  <c r="U65" i="6" s="1"/>
  <c r="U64" i="6"/>
  <c r="S64" i="6"/>
  <c r="R64" i="6"/>
  <c r="Q64" i="6"/>
  <c r="P64" i="6"/>
  <c r="E64" i="6"/>
  <c r="T64" i="6" s="1"/>
  <c r="U63" i="6"/>
  <c r="T63" i="6"/>
  <c r="S63" i="6"/>
  <c r="R63" i="6"/>
  <c r="Q63" i="6"/>
  <c r="P63" i="6"/>
  <c r="E63" i="6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S57" i="6"/>
  <c r="R57" i="6"/>
  <c r="Q57" i="6"/>
  <c r="P57" i="6"/>
  <c r="E57" i="6"/>
  <c r="S56" i="6"/>
  <c r="R56" i="6"/>
  <c r="Q56" i="6"/>
  <c r="P56" i="6"/>
  <c r="E56" i="6"/>
  <c r="T55" i="6"/>
  <c r="S55" i="6"/>
  <c r="R55" i="6"/>
  <c r="Q55" i="6"/>
  <c r="P55" i="6"/>
  <c r="E55" i="6"/>
  <c r="U55" i="6" s="1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S52" i="6"/>
  <c r="R52" i="6"/>
  <c r="Q52" i="6"/>
  <c r="P52" i="6"/>
  <c r="E52" i="6"/>
  <c r="T52" i="6" s="1"/>
  <c r="U51" i="6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U47" i="6"/>
  <c r="T47" i="6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U44" i="6"/>
  <c r="S44" i="6"/>
  <c r="R44" i="6"/>
  <c r="Q44" i="6"/>
  <c r="P44" i="6"/>
  <c r="E44" i="6"/>
  <c r="T44" i="6" s="1"/>
  <c r="U43" i="6"/>
  <c r="T43" i="6"/>
  <c r="S43" i="6"/>
  <c r="R43" i="6"/>
  <c r="Q43" i="6"/>
  <c r="P43" i="6"/>
  <c r="E43" i="6"/>
  <c r="U42" i="6"/>
  <c r="S42" i="6"/>
  <c r="R42" i="6"/>
  <c r="Q42" i="6"/>
  <c r="P42" i="6"/>
  <c r="E42" i="6"/>
  <c r="T42" i="6" s="1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E40" i="6" s="1"/>
  <c r="U39" i="6"/>
  <c r="S39" i="6"/>
  <c r="R39" i="6"/>
  <c r="Q39" i="6"/>
  <c r="P39" i="6"/>
  <c r="E39" i="6"/>
  <c r="T39" i="6" s="1"/>
  <c r="U38" i="6"/>
  <c r="T38" i="6"/>
  <c r="S38" i="6"/>
  <c r="R38" i="6"/>
  <c r="Q38" i="6"/>
  <c r="P38" i="6"/>
  <c r="E38" i="6"/>
  <c r="T37" i="6"/>
  <c r="S37" i="6"/>
  <c r="R37" i="6"/>
  <c r="Q37" i="6"/>
  <c r="P37" i="6"/>
  <c r="E37" i="6"/>
  <c r="U37" i="6" s="1"/>
  <c r="S36" i="6"/>
  <c r="R36" i="6"/>
  <c r="Q36" i="6"/>
  <c r="P36" i="6"/>
  <c r="E36" i="6"/>
  <c r="T36" i="6" s="1"/>
  <c r="S35" i="6"/>
  <c r="R35" i="6"/>
  <c r="Q35" i="6"/>
  <c r="P35" i="6"/>
  <c r="E35" i="6"/>
  <c r="U35" i="6" s="1"/>
  <c r="V33" i="6"/>
  <c r="O33" i="6"/>
  <c r="N33" i="6"/>
  <c r="M33" i="6"/>
  <c r="L33" i="6"/>
  <c r="K33" i="6"/>
  <c r="S33" i="6" s="1"/>
  <c r="J33" i="6"/>
  <c r="R33" i="6" s="1"/>
  <c r="I33" i="6"/>
  <c r="Q33" i="6" s="1"/>
  <c r="H33" i="6"/>
  <c r="P33" i="6" s="1"/>
  <c r="G33" i="6"/>
  <c r="F33" i="6"/>
  <c r="C33" i="6"/>
  <c r="B33" i="6"/>
  <c r="E33" i="6" s="1"/>
  <c r="S32" i="6"/>
  <c r="R32" i="6"/>
  <c r="Q32" i="6"/>
  <c r="U32" i="6" s="1"/>
  <c r="P32" i="6"/>
  <c r="E32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T29" i="6"/>
  <c r="S29" i="6"/>
  <c r="R29" i="6"/>
  <c r="Q29" i="6"/>
  <c r="P29" i="6"/>
  <c r="E29" i="6"/>
  <c r="U29" i="6" s="1"/>
  <c r="S28" i="6"/>
  <c r="R28" i="6"/>
  <c r="Q28" i="6"/>
  <c r="P28" i="6"/>
  <c r="E28" i="6"/>
  <c r="S27" i="6"/>
  <c r="R27" i="6"/>
  <c r="Q27" i="6"/>
  <c r="P27" i="6"/>
  <c r="E27" i="6"/>
  <c r="S26" i="6"/>
  <c r="R26" i="6"/>
  <c r="Q26" i="6"/>
  <c r="P26" i="6"/>
  <c r="E26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E24" i="6" s="1"/>
  <c r="B24" i="6"/>
  <c r="S23" i="6"/>
  <c r="R23" i="6"/>
  <c r="Q23" i="6"/>
  <c r="P23" i="6"/>
  <c r="E23" i="6"/>
  <c r="T23" i="6" s="1"/>
  <c r="S22" i="6"/>
  <c r="R22" i="6"/>
  <c r="Q22" i="6"/>
  <c r="P22" i="6"/>
  <c r="E22" i="6"/>
  <c r="S21" i="6"/>
  <c r="R21" i="6"/>
  <c r="Q21" i="6"/>
  <c r="P21" i="6"/>
  <c r="E21" i="6"/>
  <c r="S20" i="6"/>
  <c r="R20" i="6"/>
  <c r="Q20" i="6"/>
  <c r="P20" i="6"/>
  <c r="E20" i="6"/>
  <c r="T20" i="6" s="1"/>
  <c r="U19" i="6"/>
  <c r="S19" i="6"/>
  <c r="R19" i="6"/>
  <c r="Q19" i="6"/>
  <c r="P19" i="6"/>
  <c r="E19" i="6"/>
  <c r="T19" i="6" s="1"/>
  <c r="U18" i="6"/>
  <c r="T18" i="6"/>
  <c r="S18" i="6"/>
  <c r="R18" i="6"/>
  <c r="Q18" i="6"/>
  <c r="P18" i="6"/>
  <c r="E18" i="6"/>
  <c r="T17" i="6"/>
  <c r="S17" i="6"/>
  <c r="R17" i="6"/>
  <c r="Q17" i="6"/>
  <c r="P17" i="6"/>
  <c r="E17" i="6"/>
  <c r="U17" i="6" s="1"/>
  <c r="V15" i="6"/>
  <c r="O15" i="6"/>
  <c r="N15" i="6"/>
  <c r="M15" i="6"/>
  <c r="L15" i="6"/>
  <c r="K15" i="6"/>
  <c r="J15" i="6"/>
  <c r="I15" i="6"/>
  <c r="H15" i="6"/>
  <c r="G15" i="6"/>
  <c r="F15" i="6"/>
  <c r="C15" i="6"/>
  <c r="E15" i="6" s="1"/>
  <c r="B15" i="6"/>
  <c r="S14" i="6"/>
  <c r="R14" i="6"/>
  <c r="Q14" i="6"/>
  <c r="P14" i="6"/>
  <c r="E14" i="6"/>
  <c r="T14" i="6" s="1"/>
  <c r="S13" i="6"/>
  <c r="R13" i="6"/>
  <c r="Q13" i="6"/>
  <c r="P13" i="6"/>
  <c r="E13" i="6"/>
  <c r="U12" i="6"/>
  <c r="S12" i="6"/>
  <c r="R12" i="6"/>
  <c r="Q12" i="6"/>
  <c r="P12" i="6"/>
  <c r="E12" i="6"/>
  <c r="T12" i="6" s="1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S94" i="5"/>
  <c r="R94" i="5"/>
  <c r="Q94" i="5"/>
  <c r="P94" i="5"/>
  <c r="E94" i="5"/>
  <c r="T94" i="5" s="1"/>
  <c r="U93" i="5"/>
  <c r="T93" i="5"/>
  <c r="S93" i="5"/>
  <c r="R93" i="5"/>
  <c r="Q93" i="5"/>
  <c r="P93" i="5"/>
  <c r="E93" i="5"/>
  <c r="U92" i="5"/>
  <c r="S92" i="5"/>
  <c r="R92" i="5"/>
  <c r="Q92" i="5"/>
  <c r="P92" i="5"/>
  <c r="E92" i="5"/>
  <c r="T92" i="5" s="1"/>
  <c r="S91" i="5"/>
  <c r="R91" i="5"/>
  <c r="Q91" i="5"/>
  <c r="P91" i="5"/>
  <c r="E91" i="5"/>
  <c r="S90" i="5"/>
  <c r="R90" i="5"/>
  <c r="Q90" i="5"/>
  <c r="P90" i="5"/>
  <c r="E90" i="5"/>
  <c r="T90" i="5" s="1"/>
  <c r="U89" i="5"/>
  <c r="S89" i="5"/>
  <c r="R89" i="5"/>
  <c r="Q89" i="5"/>
  <c r="P89" i="5"/>
  <c r="E89" i="5"/>
  <c r="T89" i="5" s="1"/>
  <c r="S88" i="5"/>
  <c r="R88" i="5"/>
  <c r="Q88" i="5"/>
  <c r="P88" i="5"/>
  <c r="E88" i="5"/>
  <c r="S87" i="5"/>
  <c r="R87" i="5"/>
  <c r="Q87" i="5"/>
  <c r="P87" i="5"/>
  <c r="E87" i="5"/>
  <c r="V73" i="5"/>
  <c r="O73" i="5"/>
  <c r="N73" i="5"/>
  <c r="M73" i="5"/>
  <c r="L73" i="5"/>
  <c r="K73" i="5"/>
  <c r="J73" i="5"/>
  <c r="I73" i="5"/>
  <c r="H73" i="5"/>
  <c r="G73" i="5"/>
  <c r="F73" i="5"/>
  <c r="C73" i="5"/>
  <c r="B73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E71" i="5" s="1"/>
  <c r="U70" i="5"/>
  <c r="T70" i="5"/>
  <c r="S70" i="5"/>
  <c r="R70" i="5"/>
  <c r="Q70" i="5"/>
  <c r="P70" i="5"/>
  <c r="E70" i="5"/>
  <c r="T69" i="5"/>
  <c r="S69" i="5"/>
  <c r="R69" i="5"/>
  <c r="Q69" i="5"/>
  <c r="P69" i="5"/>
  <c r="E69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U65" i="5"/>
  <c r="S65" i="5"/>
  <c r="R65" i="5"/>
  <c r="Q65" i="5"/>
  <c r="P65" i="5"/>
  <c r="E65" i="5"/>
  <c r="T65" i="5" s="1"/>
  <c r="U64" i="5"/>
  <c r="T64" i="5"/>
  <c r="S64" i="5"/>
  <c r="R64" i="5"/>
  <c r="Q64" i="5"/>
  <c r="P64" i="5"/>
  <c r="E64" i="5"/>
  <c r="T63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U61" i="5"/>
  <c r="S61" i="5"/>
  <c r="R61" i="5"/>
  <c r="Q61" i="5"/>
  <c r="P61" i="5"/>
  <c r="E61" i="5"/>
  <c r="T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U58" i="5" s="1"/>
  <c r="U57" i="5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E53" i="5" s="1"/>
  <c r="U52" i="5"/>
  <c r="S52" i="5"/>
  <c r="R52" i="5"/>
  <c r="Q52" i="5"/>
  <c r="P52" i="5"/>
  <c r="E52" i="5"/>
  <c r="T52" i="5" s="1"/>
  <c r="S51" i="5"/>
  <c r="R51" i="5"/>
  <c r="Q51" i="5"/>
  <c r="P51" i="5"/>
  <c r="E51" i="5"/>
  <c r="S50" i="5"/>
  <c r="R50" i="5"/>
  <c r="Q50" i="5"/>
  <c r="P50" i="5"/>
  <c r="E50" i="5"/>
  <c r="S49" i="5"/>
  <c r="R49" i="5"/>
  <c r="Q49" i="5"/>
  <c r="P49" i="5"/>
  <c r="E49" i="5"/>
  <c r="T49" i="5" s="1"/>
  <c r="U48" i="5"/>
  <c r="T48" i="5"/>
  <c r="S48" i="5"/>
  <c r="R48" i="5"/>
  <c r="Q48" i="5"/>
  <c r="P48" i="5"/>
  <c r="E48" i="5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S43" i="5"/>
  <c r="R43" i="5"/>
  <c r="Q43" i="5"/>
  <c r="P43" i="5"/>
  <c r="E43" i="5"/>
  <c r="S42" i="5"/>
  <c r="R42" i="5"/>
  <c r="Q42" i="5"/>
  <c r="P42" i="5"/>
  <c r="E42" i="5"/>
  <c r="V40" i="5"/>
  <c r="O40" i="5"/>
  <c r="N40" i="5"/>
  <c r="M40" i="5"/>
  <c r="Q40" i="5" s="1"/>
  <c r="L40" i="5"/>
  <c r="K40" i="5"/>
  <c r="J40" i="5"/>
  <c r="I40" i="5"/>
  <c r="H40" i="5"/>
  <c r="G40" i="5"/>
  <c r="F40" i="5"/>
  <c r="C40" i="5"/>
  <c r="B40" i="5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T37" i="5" s="1"/>
  <c r="S36" i="5"/>
  <c r="R36" i="5"/>
  <c r="Q36" i="5"/>
  <c r="P36" i="5"/>
  <c r="E36" i="5"/>
  <c r="T36" i="5" s="1"/>
  <c r="U35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S32" i="5"/>
  <c r="R32" i="5"/>
  <c r="Q32" i="5"/>
  <c r="P32" i="5"/>
  <c r="E32" i="5"/>
  <c r="U32" i="5" s="1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G30" i="5"/>
  <c r="F30" i="5"/>
  <c r="C30" i="5"/>
  <c r="E30" i="5" s="1"/>
  <c r="B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U27" i="5"/>
  <c r="S27" i="5"/>
  <c r="R27" i="5"/>
  <c r="Q27" i="5"/>
  <c r="P27" i="5"/>
  <c r="E27" i="5"/>
  <c r="T27" i="5" s="1"/>
  <c r="U26" i="5"/>
  <c r="T26" i="5"/>
  <c r="S26" i="5"/>
  <c r="R26" i="5"/>
  <c r="Q26" i="5"/>
  <c r="P26" i="5"/>
  <c r="E26" i="5"/>
  <c r="V24" i="5"/>
  <c r="R24" i="5"/>
  <c r="O24" i="5"/>
  <c r="N24" i="5"/>
  <c r="M24" i="5"/>
  <c r="L24" i="5"/>
  <c r="K24" i="5"/>
  <c r="S24" i="5" s="1"/>
  <c r="J24" i="5"/>
  <c r="I24" i="5"/>
  <c r="H24" i="5"/>
  <c r="G24" i="5"/>
  <c r="F24" i="5"/>
  <c r="C24" i="5"/>
  <c r="B24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T20" i="5"/>
  <c r="S20" i="5"/>
  <c r="R20" i="5"/>
  <c r="Q20" i="5"/>
  <c r="P20" i="5"/>
  <c r="E20" i="5"/>
  <c r="U20" i="5" s="1"/>
  <c r="U19" i="5"/>
  <c r="T19" i="5"/>
  <c r="S19" i="5"/>
  <c r="R19" i="5"/>
  <c r="Q19" i="5"/>
  <c r="P19" i="5"/>
  <c r="E19" i="5"/>
  <c r="U18" i="5"/>
  <c r="T18" i="5"/>
  <c r="S18" i="5"/>
  <c r="R18" i="5"/>
  <c r="Q18" i="5"/>
  <c r="P18" i="5"/>
  <c r="E18" i="5"/>
  <c r="S17" i="5"/>
  <c r="R17" i="5"/>
  <c r="Q17" i="5"/>
  <c r="P17" i="5"/>
  <c r="E17" i="5"/>
  <c r="U17" i="5" s="1"/>
  <c r="V15" i="5"/>
  <c r="O15" i="5"/>
  <c r="N15" i="5"/>
  <c r="M15" i="5"/>
  <c r="L15" i="5"/>
  <c r="K15" i="5"/>
  <c r="S15" i="5" s="1"/>
  <c r="J15" i="5"/>
  <c r="R15" i="5" s="1"/>
  <c r="I15" i="5"/>
  <c r="Q15" i="5" s="1"/>
  <c r="H15" i="5"/>
  <c r="P15" i="5" s="1"/>
  <c r="G15" i="5"/>
  <c r="F15" i="5"/>
  <c r="C15" i="5"/>
  <c r="B15" i="5"/>
  <c r="E15" i="5" s="1"/>
  <c r="U14" i="5"/>
  <c r="T14" i="5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U11" i="5"/>
  <c r="S11" i="5"/>
  <c r="R11" i="5"/>
  <c r="Q11" i="5"/>
  <c r="P11" i="5"/>
  <c r="E11" i="5"/>
  <c r="T11" i="5" s="1"/>
  <c r="T10" i="5"/>
  <c r="S10" i="5"/>
  <c r="R10" i="5"/>
  <c r="Q10" i="5"/>
  <c r="U10" i="5" s="1"/>
  <c r="P10" i="5"/>
  <c r="E10" i="5"/>
  <c r="U9" i="5"/>
  <c r="T9" i="5"/>
  <c r="S9" i="5"/>
  <c r="R9" i="5"/>
  <c r="Q9" i="5"/>
  <c r="P9" i="5"/>
  <c r="E9" i="5"/>
  <c r="S94" i="4"/>
  <c r="R94" i="4"/>
  <c r="Q94" i="4"/>
  <c r="P94" i="4"/>
  <c r="E94" i="4"/>
  <c r="U94" i="4" s="1"/>
  <c r="S93" i="4"/>
  <c r="R93" i="4"/>
  <c r="Q93" i="4"/>
  <c r="P93" i="4"/>
  <c r="E93" i="4"/>
  <c r="U93" i="4" s="1"/>
  <c r="U92" i="4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T89" i="4" s="1"/>
  <c r="U88" i="4"/>
  <c r="T88" i="4"/>
  <c r="S88" i="4"/>
  <c r="R88" i="4"/>
  <c r="Q88" i="4"/>
  <c r="P88" i="4"/>
  <c r="E88" i="4"/>
  <c r="U87" i="4"/>
  <c r="T87" i="4"/>
  <c r="S87" i="4"/>
  <c r="R87" i="4"/>
  <c r="Q87" i="4"/>
  <c r="P87" i="4"/>
  <c r="E87" i="4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V72" i="4"/>
  <c r="O72" i="4"/>
  <c r="N72" i="4"/>
  <c r="M72" i="4"/>
  <c r="L72" i="4"/>
  <c r="K72" i="4"/>
  <c r="S72" i="4" s="1"/>
  <c r="J72" i="4"/>
  <c r="R72" i="4" s="1"/>
  <c r="I72" i="4"/>
  <c r="H72" i="4"/>
  <c r="G72" i="4"/>
  <c r="F72" i="4"/>
  <c r="C72" i="4"/>
  <c r="B72" i="4"/>
  <c r="E72" i="4" s="1"/>
  <c r="V71" i="4"/>
  <c r="O71" i="4"/>
  <c r="N71" i="4"/>
  <c r="M71" i="4"/>
  <c r="L71" i="4"/>
  <c r="K71" i="4"/>
  <c r="S71" i="4" s="1"/>
  <c r="J71" i="4"/>
  <c r="R71" i="4" s="1"/>
  <c r="I71" i="4"/>
  <c r="H71" i="4"/>
  <c r="P71" i="4" s="1"/>
  <c r="G71" i="4"/>
  <c r="F71" i="4"/>
  <c r="C71" i="4"/>
  <c r="B71" i="4"/>
  <c r="E71" i="4" s="1"/>
  <c r="U70" i="4"/>
  <c r="T70" i="4"/>
  <c r="S70" i="4"/>
  <c r="R70" i="4"/>
  <c r="Q70" i="4"/>
  <c r="P70" i="4"/>
  <c r="E70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E67" i="4" s="1"/>
  <c r="V66" i="4"/>
  <c r="O66" i="4"/>
  <c r="N66" i="4"/>
  <c r="M66" i="4"/>
  <c r="L66" i="4"/>
  <c r="K66" i="4"/>
  <c r="S66" i="4" s="1"/>
  <c r="J66" i="4"/>
  <c r="R66" i="4" s="1"/>
  <c r="I66" i="4"/>
  <c r="H66" i="4"/>
  <c r="P66" i="4" s="1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U56" i="4"/>
  <c r="S56" i="4"/>
  <c r="R56" i="4"/>
  <c r="Q56" i="4"/>
  <c r="P56" i="4"/>
  <c r="E56" i="4"/>
  <c r="T56" i="4" s="1"/>
  <c r="U55" i="4"/>
  <c r="T55" i="4"/>
  <c r="S55" i="4"/>
  <c r="R55" i="4"/>
  <c r="Q55" i="4"/>
  <c r="P55" i="4"/>
  <c r="E55" i="4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S52" i="4"/>
  <c r="R52" i="4"/>
  <c r="Q52" i="4"/>
  <c r="P52" i="4"/>
  <c r="E52" i="4"/>
  <c r="T52" i="4" s="1"/>
  <c r="S51" i="4"/>
  <c r="R51" i="4"/>
  <c r="Q51" i="4"/>
  <c r="P51" i="4"/>
  <c r="E51" i="4"/>
  <c r="U51" i="4" s="1"/>
  <c r="U50" i="4"/>
  <c r="S50" i="4"/>
  <c r="R50" i="4"/>
  <c r="Q50" i="4"/>
  <c r="P50" i="4"/>
  <c r="E50" i="4"/>
  <c r="T50" i="4" s="1"/>
  <c r="T49" i="4"/>
  <c r="S49" i="4"/>
  <c r="R49" i="4"/>
  <c r="Q49" i="4"/>
  <c r="P49" i="4"/>
  <c r="E49" i="4"/>
  <c r="U49" i="4" s="1"/>
  <c r="U48" i="4"/>
  <c r="T48" i="4"/>
  <c r="S48" i="4"/>
  <c r="R48" i="4"/>
  <c r="Q48" i="4"/>
  <c r="P48" i="4"/>
  <c r="E48" i="4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T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O40" i="4"/>
  <c r="N40" i="4"/>
  <c r="M40" i="4"/>
  <c r="L40" i="4"/>
  <c r="K40" i="4"/>
  <c r="S40" i="4" s="1"/>
  <c r="J40" i="4"/>
  <c r="R40" i="4" s="1"/>
  <c r="I40" i="4"/>
  <c r="Q40" i="4" s="1"/>
  <c r="H40" i="4"/>
  <c r="P40" i="4" s="1"/>
  <c r="G40" i="4"/>
  <c r="F40" i="4"/>
  <c r="C40" i="4"/>
  <c r="B40" i="4"/>
  <c r="E40" i="4" s="1"/>
  <c r="U39" i="4"/>
  <c r="T39" i="4"/>
  <c r="S39" i="4"/>
  <c r="R39" i="4"/>
  <c r="Q39" i="4"/>
  <c r="P39" i="4"/>
  <c r="E39" i="4"/>
  <c r="S38" i="4"/>
  <c r="R38" i="4"/>
  <c r="Q38" i="4"/>
  <c r="U38" i="4" s="1"/>
  <c r="P38" i="4"/>
  <c r="T38" i="4" s="1"/>
  <c r="E38" i="4"/>
  <c r="S37" i="4"/>
  <c r="R37" i="4"/>
  <c r="Q37" i="4"/>
  <c r="P37" i="4"/>
  <c r="E37" i="4"/>
  <c r="U37" i="4" s="1"/>
  <c r="S36" i="4"/>
  <c r="R36" i="4"/>
  <c r="Q36" i="4"/>
  <c r="P36" i="4"/>
  <c r="T36" i="4" s="1"/>
  <c r="E36" i="4"/>
  <c r="S35" i="4"/>
  <c r="R35" i="4"/>
  <c r="Q35" i="4"/>
  <c r="U35" i="4" s="1"/>
  <c r="P35" i="4"/>
  <c r="T35" i="4" s="1"/>
  <c r="E35" i="4"/>
  <c r="V33" i="4"/>
  <c r="O33" i="4"/>
  <c r="N33" i="4"/>
  <c r="M33" i="4"/>
  <c r="L33" i="4"/>
  <c r="K33" i="4"/>
  <c r="S33" i="4" s="1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C30" i="4"/>
  <c r="B30" i="4"/>
  <c r="S29" i="4"/>
  <c r="R29" i="4"/>
  <c r="Q29" i="4"/>
  <c r="P29" i="4"/>
  <c r="E29" i="4"/>
  <c r="U29" i="4" s="1"/>
  <c r="U28" i="4"/>
  <c r="T28" i="4"/>
  <c r="S28" i="4"/>
  <c r="R28" i="4"/>
  <c r="Q28" i="4"/>
  <c r="P28" i="4"/>
  <c r="E28" i="4"/>
  <c r="U27" i="4"/>
  <c r="T27" i="4"/>
  <c r="S27" i="4"/>
  <c r="R27" i="4"/>
  <c r="Q27" i="4"/>
  <c r="P27" i="4"/>
  <c r="E27" i="4"/>
  <c r="S26" i="4"/>
  <c r="R26" i="4"/>
  <c r="Q26" i="4"/>
  <c r="P26" i="4"/>
  <c r="E26" i="4"/>
  <c r="U26" i="4" s="1"/>
  <c r="V24" i="4"/>
  <c r="O24" i="4"/>
  <c r="N24" i="4"/>
  <c r="M24" i="4"/>
  <c r="L24" i="4"/>
  <c r="K24" i="4"/>
  <c r="S24" i="4" s="1"/>
  <c r="J24" i="4"/>
  <c r="I24" i="4"/>
  <c r="H24" i="4"/>
  <c r="G24" i="4"/>
  <c r="F24" i="4"/>
  <c r="C24" i="4"/>
  <c r="B24" i="4"/>
  <c r="E24" i="4" s="1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S20" i="4"/>
  <c r="R20" i="4"/>
  <c r="Q20" i="4"/>
  <c r="P20" i="4"/>
  <c r="E20" i="4"/>
  <c r="T20" i="4" s="1"/>
  <c r="U19" i="4"/>
  <c r="T19" i="4"/>
  <c r="S19" i="4"/>
  <c r="R19" i="4"/>
  <c r="Q19" i="4"/>
  <c r="P19" i="4"/>
  <c r="E19" i="4"/>
  <c r="U18" i="4"/>
  <c r="T18" i="4"/>
  <c r="S18" i="4"/>
  <c r="R18" i="4"/>
  <c r="Q18" i="4"/>
  <c r="P18" i="4"/>
  <c r="E18" i="4"/>
  <c r="T17" i="4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H15" i="4"/>
  <c r="G15" i="4"/>
  <c r="F15" i="4"/>
  <c r="C15" i="4"/>
  <c r="E15" i="4" s="1"/>
  <c r="B15" i="4"/>
  <c r="S14" i="4"/>
  <c r="R14" i="4"/>
  <c r="Q14" i="4"/>
  <c r="P14" i="4"/>
  <c r="E14" i="4"/>
  <c r="U14" i="4" s="1"/>
  <c r="T13" i="4"/>
  <c r="S13" i="4"/>
  <c r="R13" i="4"/>
  <c r="Q13" i="4"/>
  <c r="P13" i="4"/>
  <c r="E13" i="4"/>
  <c r="U13" i="4" s="1"/>
  <c r="U12" i="4"/>
  <c r="T12" i="4"/>
  <c r="S12" i="4"/>
  <c r="R12" i="4"/>
  <c r="Q12" i="4"/>
  <c r="P12" i="4"/>
  <c r="E12" i="4"/>
  <c r="U11" i="4"/>
  <c r="T11" i="4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U94" i="3"/>
  <c r="S94" i="3"/>
  <c r="R94" i="3"/>
  <c r="Q94" i="3"/>
  <c r="P94" i="3"/>
  <c r="E94" i="3"/>
  <c r="T94" i="3" s="1"/>
  <c r="U93" i="3"/>
  <c r="T93" i="3"/>
  <c r="S93" i="3"/>
  <c r="R93" i="3"/>
  <c r="Q93" i="3"/>
  <c r="P93" i="3"/>
  <c r="E93" i="3"/>
  <c r="U92" i="3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U90" i="3" s="1"/>
  <c r="U89" i="3"/>
  <c r="T89" i="3"/>
  <c r="S89" i="3"/>
  <c r="R89" i="3"/>
  <c r="Q89" i="3"/>
  <c r="P89" i="3"/>
  <c r="E89" i="3"/>
  <c r="S88" i="3"/>
  <c r="R88" i="3"/>
  <c r="Q88" i="3"/>
  <c r="P88" i="3"/>
  <c r="E88" i="3"/>
  <c r="U88" i="3" s="1"/>
  <c r="S87" i="3"/>
  <c r="R87" i="3"/>
  <c r="Q87" i="3"/>
  <c r="P87" i="3"/>
  <c r="E87" i="3"/>
  <c r="U87" i="3" s="1"/>
  <c r="V73" i="3"/>
  <c r="O73" i="3"/>
  <c r="N73" i="3"/>
  <c r="M73" i="3"/>
  <c r="L73" i="3"/>
  <c r="K73" i="3"/>
  <c r="J73" i="3"/>
  <c r="R73" i="3" s="1"/>
  <c r="I73" i="3"/>
  <c r="Q73" i="3" s="1"/>
  <c r="H73" i="3"/>
  <c r="G73" i="3"/>
  <c r="F73" i="3"/>
  <c r="C73" i="3"/>
  <c r="B73" i="3"/>
  <c r="V72" i="3"/>
  <c r="O72" i="3"/>
  <c r="N72" i="3"/>
  <c r="M72" i="3"/>
  <c r="L72" i="3"/>
  <c r="K72" i="3"/>
  <c r="J72" i="3"/>
  <c r="R72" i="3" s="1"/>
  <c r="I72" i="3"/>
  <c r="H72" i="3"/>
  <c r="G72" i="3"/>
  <c r="F72" i="3"/>
  <c r="C72" i="3"/>
  <c r="B72" i="3"/>
  <c r="V71" i="3"/>
  <c r="O71" i="3"/>
  <c r="N71" i="3"/>
  <c r="M71" i="3"/>
  <c r="L71" i="3"/>
  <c r="K71" i="3"/>
  <c r="Q71" i="3" s="1"/>
  <c r="J71" i="3"/>
  <c r="I71" i="3"/>
  <c r="H71" i="3"/>
  <c r="G71" i="3"/>
  <c r="F71" i="3"/>
  <c r="C71" i="3"/>
  <c r="E71" i="3" s="1"/>
  <c r="B71" i="3"/>
  <c r="S70" i="3"/>
  <c r="R70" i="3"/>
  <c r="Q70" i="3"/>
  <c r="P70" i="3"/>
  <c r="E70" i="3"/>
  <c r="U70" i="3" s="1"/>
  <c r="T69" i="3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U65" i="3"/>
  <c r="S65" i="3"/>
  <c r="R65" i="3"/>
  <c r="Q65" i="3"/>
  <c r="P65" i="3"/>
  <c r="E65" i="3"/>
  <c r="T65" i="3" s="1"/>
  <c r="U64" i="3"/>
  <c r="T64" i="3"/>
  <c r="S64" i="3"/>
  <c r="R64" i="3"/>
  <c r="Q64" i="3"/>
  <c r="P64" i="3"/>
  <c r="E64" i="3"/>
  <c r="U63" i="3"/>
  <c r="T63" i="3"/>
  <c r="S63" i="3"/>
  <c r="R63" i="3"/>
  <c r="Q63" i="3"/>
  <c r="P63" i="3"/>
  <c r="E63" i="3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T58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E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S43" i="3"/>
  <c r="R43" i="3"/>
  <c r="Q43" i="3"/>
  <c r="P43" i="3"/>
  <c r="E43" i="3"/>
  <c r="T43" i="3" s="1"/>
  <c r="S42" i="3"/>
  <c r="R42" i="3"/>
  <c r="Q42" i="3"/>
  <c r="P42" i="3"/>
  <c r="E42" i="3"/>
  <c r="U42" i="3" s="1"/>
  <c r="V40" i="3"/>
  <c r="O40" i="3"/>
  <c r="N40" i="3"/>
  <c r="M40" i="3"/>
  <c r="L40" i="3"/>
  <c r="K40" i="3"/>
  <c r="S40" i="3" s="1"/>
  <c r="J40" i="3"/>
  <c r="I40" i="3"/>
  <c r="H40" i="3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S37" i="3"/>
  <c r="R37" i="3"/>
  <c r="Q37" i="3"/>
  <c r="P37" i="3"/>
  <c r="E37" i="3"/>
  <c r="T37" i="3" s="1"/>
  <c r="U36" i="3"/>
  <c r="T36" i="3"/>
  <c r="S36" i="3"/>
  <c r="R36" i="3"/>
  <c r="Q36" i="3"/>
  <c r="P36" i="3"/>
  <c r="E36" i="3"/>
  <c r="U35" i="3"/>
  <c r="T35" i="3"/>
  <c r="S35" i="3"/>
  <c r="R35" i="3"/>
  <c r="Q35" i="3"/>
  <c r="P35" i="3"/>
  <c r="E35" i="3"/>
  <c r="V33" i="3"/>
  <c r="R33" i="3"/>
  <c r="O33" i="3"/>
  <c r="N33" i="3"/>
  <c r="M33" i="3"/>
  <c r="L33" i="3"/>
  <c r="K33" i="3"/>
  <c r="J33" i="3"/>
  <c r="I33" i="3"/>
  <c r="H33" i="3"/>
  <c r="P33" i="3" s="1"/>
  <c r="G33" i="3"/>
  <c r="F33" i="3"/>
  <c r="C33" i="3"/>
  <c r="B33" i="3"/>
  <c r="S32" i="3"/>
  <c r="R32" i="3"/>
  <c r="Q32" i="3"/>
  <c r="P32" i="3"/>
  <c r="E32" i="3"/>
  <c r="U32" i="3" s="1"/>
  <c r="V30" i="3"/>
  <c r="O30" i="3"/>
  <c r="N30" i="3"/>
  <c r="M30" i="3"/>
  <c r="L30" i="3"/>
  <c r="K30" i="3"/>
  <c r="S30" i="3" s="1"/>
  <c r="J30" i="3"/>
  <c r="R30" i="3" s="1"/>
  <c r="I30" i="3"/>
  <c r="H30" i="3"/>
  <c r="G30" i="3"/>
  <c r="F30" i="3"/>
  <c r="C30" i="3"/>
  <c r="B30" i="3"/>
  <c r="E30" i="3" s="1"/>
  <c r="U29" i="3"/>
  <c r="S29" i="3"/>
  <c r="R29" i="3"/>
  <c r="Q29" i="3"/>
  <c r="P29" i="3"/>
  <c r="E29" i="3"/>
  <c r="T29" i="3" s="1"/>
  <c r="U28" i="3"/>
  <c r="T28" i="3"/>
  <c r="S28" i="3"/>
  <c r="R28" i="3"/>
  <c r="Q28" i="3"/>
  <c r="P28" i="3"/>
  <c r="E28" i="3"/>
  <c r="U27" i="3"/>
  <c r="T27" i="3"/>
  <c r="S27" i="3"/>
  <c r="R27" i="3"/>
  <c r="Q27" i="3"/>
  <c r="P27" i="3"/>
  <c r="E27" i="3"/>
  <c r="S26" i="3"/>
  <c r="R26" i="3"/>
  <c r="Q26" i="3"/>
  <c r="P26" i="3"/>
  <c r="E26" i="3"/>
  <c r="U26" i="3" s="1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E24" i="3" s="1"/>
  <c r="U23" i="3"/>
  <c r="T23" i="3"/>
  <c r="S23" i="3"/>
  <c r="R23" i="3"/>
  <c r="Q23" i="3"/>
  <c r="P23" i="3"/>
  <c r="E23" i="3"/>
  <c r="T22" i="3"/>
  <c r="S22" i="3"/>
  <c r="R22" i="3"/>
  <c r="Q22" i="3"/>
  <c r="P22" i="3"/>
  <c r="E22" i="3"/>
  <c r="U22" i="3" s="1"/>
  <c r="S21" i="3"/>
  <c r="R21" i="3"/>
  <c r="Q21" i="3"/>
  <c r="U21" i="3" s="1"/>
  <c r="P21" i="3"/>
  <c r="T21" i="3" s="1"/>
  <c r="E21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S18" i="3"/>
  <c r="R18" i="3"/>
  <c r="Q18" i="3"/>
  <c r="P18" i="3"/>
  <c r="E18" i="3"/>
  <c r="U18" i="3" s="1"/>
  <c r="U17" i="3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R15" i="3" s="1"/>
  <c r="I15" i="3"/>
  <c r="H15" i="3"/>
  <c r="P15" i="3" s="1"/>
  <c r="G15" i="3"/>
  <c r="F15" i="3"/>
  <c r="C15" i="3"/>
  <c r="B15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U11" i="3"/>
  <c r="T11" i="3"/>
  <c r="S11" i="3"/>
  <c r="R11" i="3"/>
  <c r="Q11" i="3"/>
  <c r="P11" i="3"/>
  <c r="E11" i="3"/>
  <c r="S10" i="3"/>
  <c r="R10" i="3"/>
  <c r="Q10" i="3"/>
  <c r="P10" i="3"/>
  <c r="E10" i="3"/>
  <c r="T10" i="3" s="1"/>
  <c r="S9" i="3"/>
  <c r="R9" i="3"/>
  <c r="Q9" i="3"/>
  <c r="P9" i="3"/>
  <c r="E9" i="3"/>
  <c r="U9" i="3" s="1"/>
  <c r="S94" i="2"/>
  <c r="R94" i="2"/>
  <c r="Q94" i="2"/>
  <c r="P94" i="2"/>
  <c r="E94" i="2"/>
  <c r="U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T91" i="2" s="1"/>
  <c r="S90" i="2"/>
  <c r="R90" i="2"/>
  <c r="Q90" i="2"/>
  <c r="P90" i="2"/>
  <c r="E90" i="2"/>
  <c r="U90" i="2" s="1"/>
  <c r="U89" i="2"/>
  <c r="T89" i="2"/>
  <c r="S89" i="2"/>
  <c r="R89" i="2"/>
  <c r="Q89" i="2"/>
  <c r="P89" i="2"/>
  <c r="E89" i="2"/>
  <c r="T88" i="2"/>
  <c r="S88" i="2"/>
  <c r="R88" i="2"/>
  <c r="Q88" i="2"/>
  <c r="P88" i="2"/>
  <c r="E88" i="2"/>
  <c r="U88" i="2" s="1"/>
  <c r="U87" i="2"/>
  <c r="T87" i="2"/>
  <c r="S87" i="2"/>
  <c r="R87" i="2"/>
  <c r="Q87" i="2"/>
  <c r="P87" i="2"/>
  <c r="E87" i="2"/>
  <c r="V73" i="2"/>
  <c r="O73" i="2"/>
  <c r="N73" i="2"/>
  <c r="M73" i="2"/>
  <c r="L73" i="2"/>
  <c r="K73" i="2"/>
  <c r="J73" i="2"/>
  <c r="I73" i="2"/>
  <c r="H73" i="2"/>
  <c r="G73" i="2"/>
  <c r="F73" i="2"/>
  <c r="C73" i="2"/>
  <c r="B73" i="2"/>
  <c r="E73" i="2" s="1"/>
  <c r="V72" i="2"/>
  <c r="O72" i="2"/>
  <c r="N72" i="2"/>
  <c r="M72" i="2"/>
  <c r="L72" i="2"/>
  <c r="K72" i="2"/>
  <c r="S72" i="2" s="1"/>
  <c r="J72" i="2"/>
  <c r="R72" i="2" s="1"/>
  <c r="I72" i="2"/>
  <c r="Q72" i="2" s="1"/>
  <c r="H72" i="2"/>
  <c r="G72" i="2"/>
  <c r="F72" i="2"/>
  <c r="C72" i="2"/>
  <c r="B72" i="2"/>
  <c r="V71" i="2"/>
  <c r="S71" i="2"/>
  <c r="O71" i="2"/>
  <c r="N71" i="2"/>
  <c r="M71" i="2"/>
  <c r="L71" i="2"/>
  <c r="K71" i="2"/>
  <c r="J71" i="2"/>
  <c r="R71" i="2" s="1"/>
  <c r="I71" i="2"/>
  <c r="H71" i="2"/>
  <c r="P71" i="2" s="1"/>
  <c r="G71" i="2"/>
  <c r="F71" i="2"/>
  <c r="C71" i="2"/>
  <c r="B71" i="2"/>
  <c r="S70" i="2"/>
  <c r="R70" i="2"/>
  <c r="Q70" i="2"/>
  <c r="P70" i="2"/>
  <c r="E70" i="2"/>
  <c r="U70" i="2" s="1"/>
  <c r="U69" i="2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E66" i="2" s="1"/>
  <c r="B66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T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U56" i="2"/>
  <c r="T56" i="2"/>
  <c r="S56" i="2"/>
  <c r="R56" i="2"/>
  <c r="Q56" i="2"/>
  <c r="P56" i="2"/>
  <c r="E56" i="2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S52" i="2"/>
  <c r="R52" i="2"/>
  <c r="Q52" i="2"/>
  <c r="P52" i="2"/>
  <c r="E52" i="2"/>
  <c r="U52" i="2" s="1"/>
  <c r="T51" i="2"/>
  <c r="S51" i="2"/>
  <c r="R51" i="2"/>
  <c r="Q51" i="2"/>
  <c r="P51" i="2"/>
  <c r="E51" i="2"/>
  <c r="U51" i="2" s="1"/>
  <c r="U50" i="2"/>
  <c r="T50" i="2"/>
  <c r="S50" i="2"/>
  <c r="R50" i="2"/>
  <c r="Q50" i="2"/>
  <c r="P50" i="2"/>
  <c r="E50" i="2"/>
  <c r="U49" i="2"/>
  <c r="T49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U42" i="2" s="1"/>
  <c r="V40" i="2"/>
  <c r="O40" i="2"/>
  <c r="N40" i="2"/>
  <c r="M40" i="2"/>
  <c r="L40" i="2"/>
  <c r="K40" i="2"/>
  <c r="S40" i="2" s="1"/>
  <c r="J40" i="2"/>
  <c r="R40" i="2" s="1"/>
  <c r="I40" i="2"/>
  <c r="Q40" i="2" s="1"/>
  <c r="H40" i="2"/>
  <c r="P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V33" i="2"/>
  <c r="O33" i="2"/>
  <c r="N33" i="2"/>
  <c r="M33" i="2"/>
  <c r="L33" i="2"/>
  <c r="K33" i="2"/>
  <c r="S33" i="2" s="1"/>
  <c r="J33" i="2"/>
  <c r="I33" i="2"/>
  <c r="H33" i="2"/>
  <c r="G33" i="2"/>
  <c r="F33" i="2"/>
  <c r="C33" i="2"/>
  <c r="B33" i="2"/>
  <c r="S32" i="2"/>
  <c r="R32" i="2"/>
  <c r="Q32" i="2"/>
  <c r="P32" i="2"/>
  <c r="E32" i="2"/>
  <c r="V30" i="2"/>
  <c r="O30" i="2"/>
  <c r="N30" i="2"/>
  <c r="M30" i="2"/>
  <c r="L30" i="2"/>
  <c r="K30" i="2"/>
  <c r="S30" i="2" s="1"/>
  <c r="J30" i="2"/>
  <c r="R30" i="2" s="1"/>
  <c r="I30" i="2"/>
  <c r="H30" i="2"/>
  <c r="G30" i="2"/>
  <c r="F30" i="2"/>
  <c r="E30" i="2"/>
  <c r="C30" i="2"/>
  <c r="B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S27" i="2"/>
  <c r="R27" i="2"/>
  <c r="Q27" i="2"/>
  <c r="P27" i="2"/>
  <c r="E27" i="2"/>
  <c r="U27" i="2" s="1"/>
  <c r="S26" i="2"/>
  <c r="R26" i="2"/>
  <c r="Q26" i="2"/>
  <c r="P26" i="2"/>
  <c r="E26" i="2"/>
  <c r="T26" i="2" s="1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E24" i="2" s="1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T19" i="2"/>
  <c r="S19" i="2"/>
  <c r="R19" i="2"/>
  <c r="Q19" i="2"/>
  <c r="P19" i="2"/>
  <c r="E19" i="2"/>
  <c r="U19" i="2" s="1"/>
  <c r="U18" i="2"/>
  <c r="T18" i="2"/>
  <c r="S18" i="2"/>
  <c r="R18" i="2"/>
  <c r="Q18" i="2"/>
  <c r="P18" i="2"/>
  <c r="E18" i="2"/>
  <c r="U17" i="2"/>
  <c r="T17" i="2"/>
  <c r="S17" i="2"/>
  <c r="R17" i="2"/>
  <c r="Q17" i="2"/>
  <c r="P17" i="2"/>
  <c r="E17" i="2"/>
  <c r="V15" i="2"/>
  <c r="O15" i="2"/>
  <c r="N15" i="2"/>
  <c r="M15" i="2"/>
  <c r="L15" i="2"/>
  <c r="K15" i="2"/>
  <c r="S15" i="2" s="1"/>
  <c r="J15" i="2"/>
  <c r="I15" i="2"/>
  <c r="H15" i="2"/>
  <c r="G15" i="2"/>
  <c r="F15" i="2"/>
  <c r="C15" i="2"/>
  <c r="B15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U9" i="2"/>
  <c r="T9" i="2"/>
  <c r="S9" i="2"/>
  <c r="R9" i="2"/>
  <c r="Q9" i="2"/>
  <c r="P9" i="2"/>
  <c r="E9" i="2"/>
  <c r="U94" i="1"/>
  <c r="T94" i="1"/>
  <c r="S94" i="1"/>
  <c r="R94" i="1"/>
  <c r="Q94" i="1"/>
  <c r="P94" i="1"/>
  <c r="E94" i="1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T88" i="1" s="1"/>
  <c r="S87" i="1"/>
  <c r="R87" i="1"/>
  <c r="Q87" i="1"/>
  <c r="P87" i="1"/>
  <c r="E87" i="1"/>
  <c r="U87" i="1" s="1"/>
  <c r="V73" i="1"/>
  <c r="O73" i="1"/>
  <c r="N73" i="1"/>
  <c r="M73" i="1"/>
  <c r="L73" i="1"/>
  <c r="K73" i="1"/>
  <c r="S73" i="1" s="1"/>
  <c r="J73" i="1"/>
  <c r="R73" i="1" s="1"/>
  <c r="I73" i="1"/>
  <c r="H73" i="1"/>
  <c r="G73" i="1"/>
  <c r="F73" i="1"/>
  <c r="C73" i="1"/>
  <c r="B73" i="1"/>
  <c r="V72" i="1"/>
  <c r="O72" i="1"/>
  <c r="N72" i="1"/>
  <c r="M72" i="1"/>
  <c r="L72" i="1"/>
  <c r="K72" i="1"/>
  <c r="J72" i="1"/>
  <c r="I72" i="1"/>
  <c r="H72" i="1"/>
  <c r="G72" i="1"/>
  <c r="F72" i="1"/>
  <c r="C72" i="1"/>
  <c r="E72" i="1" s="1"/>
  <c r="B72" i="1"/>
  <c r="V71" i="1"/>
  <c r="O71" i="1"/>
  <c r="N71" i="1"/>
  <c r="M71" i="1"/>
  <c r="L71" i="1"/>
  <c r="K71" i="1"/>
  <c r="S71" i="1" s="1"/>
  <c r="J71" i="1"/>
  <c r="I71" i="1"/>
  <c r="H71" i="1"/>
  <c r="G71" i="1"/>
  <c r="F71" i="1"/>
  <c r="C71" i="1"/>
  <c r="B71" i="1"/>
  <c r="E71" i="1" s="1"/>
  <c r="U70" i="1"/>
  <c r="T70" i="1"/>
  <c r="S70" i="1"/>
  <c r="R70" i="1"/>
  <c r="Q70" i="1"/>
  <c r="P70" i="1"/>
  <c r="E70" i="1"/>
  <c r="S69" i="1"/>
  <c r="R69" i="1"/>
  <c r="Q69" i="1"/>
  <c r="U69" i="1" s="1"/>
  <c r="P69" i="1"/>
  <c r="T69" i="1" s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S66" i="1" s="1"/>
  <c r="J66" i="1"/>
  <c r="R66" i="1" s="1"/>
  <c r="I66" i="1"/>
  <c r="Q66" i="1" s="1"/>
  <c r="H66" i="1"/>
  <c r="G66" i="1"/>
  <c r="F66" i="1"/>
  <c r="C66" i="1"/>
  <c r="B66" i="1"/>
  <c r="E66" i="1" s="1"/>
  <c r="U65" i="1"/>
  <c r="T65" i="1"/>
  <c r="S65" i="1"/>
  <c r="R65" i="1"/>
  <c r="Q65" i="1"/>
  <c r="P65" i="1"/>
  <c r="E65" i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H59" i="1"/>
  <c r="P59" i="1" s="1"/>
  <c r="G59" i="1"/>
  <c r="F59" i="1"/>
  <c r="E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T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S52" i="1"/>
  <c r="R52" i="1"/>
  <c r="Q52" i="1"/>
  <c r="P52" i="1"/>
  <c r="E52" i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T48" i="1"/>
  <c r="S48" i="1"/>
  <c r="R48" i="1"/>
  <c r="Q48" i="1"/>
  <c r="P48" i="1"/>
  <c r="E48" i="1"/>
  <c r="U48" i="1" s="1"/>
  <c r="U47" i="1"/>
  <c r="T47" i="1"/>
  <c r="S47" i="1"/>
  <c r="R47" i="1"/>
  <c r="Q47" i="1"/>
  <c r="P47" i="1"/>
  <c r="E47" i="1"/>
  <c r="T46" i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3" i="1"/>
  <c r="S43" i="1"/>
  <c r="R43" i="1"/>
  <c r="Q43" i="1"/>
  <c r="P43" i="1"/>
  <c r="E43" i="1"/>
  <c r="T42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U39" i="1"/>
  <c r="S39" i="1"/>
  <c r="R39" i="1"/>
  <c r="Q39" i="1"/>
  <c r="P39" i="1"/>
  <c r="E39" i="1"/>
  <c r="T39" i="1" s="1"/>
  <c r="U38" i="1"/>
  <c r="T38" i="1"/>
  <c r="S38" i="1"/>
  <c r="R38" i="1"/>
  <c r="Q38" i="1"/>
  <c r="P38" i="1"/>
  <c r="E38" i="1"/>
  <c r="T37" i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T35" i="1" s="1"/>
  <c r="V33" i="1"/>
  <c r="O33" i="1"/>
  <c r="N33" i="1"/>
  <c r="M33" i="1"/>
  <c r="L33" i="1"/>
  <c r="K33" i="1"/>
  <c r="S33" i="1" s="1"/>
  <c r="J33" i="1"/>
  <c r="I33" i="1"/>
  <c r="Q33" i="1" s="1"/>
  <c r="H33" i="1"/>
  <c r="P33" i="1" s="1"/>
  <c r="G33" i="1"/>
  <c r="F33" i="1"/>
  <c r="C33" i="1"/>
  <c r="B33" i="1"/>
  <c r="E33" i="1" s="1"/>
  <c r="S32" i="1"/>
  <c r="R32" i="1"/>
  <c r="Q32" i="1"/>
  <c r="P32" i="1"/>
  <c r="E32" i="1"/>
  <c r="T32" i="1" s="1"/>
  <c r="V30" i="1"/>
  <c r="O30" i="1"/>
  <c r="N30" i="1"/>
  <c r="M30" i="1"/>
  <c r="L30" i="1"/>
  <c r="K30" i="1"/>
  <c r="S30" i="1" s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U29" i="1" s="1"/>
  <c r="T28" i="1"/>
  <c r="S28" i="1"/>
  <c r="R28" i="1"/>
  <c r="Q28" i="1"/>
  <c r="P28" i="1"/>
  <c r="E28" i="1"/>
  <c r="U27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S24" i="1" s="1"/>
  <c r="J24" i="1"/>
  <c r="I24" i="1"/>
  <c r="H24" i="1"/>
  <c r="G24" i="1"/>
  <c r="F24" i="1"/>
  <c r="C24" i="1"/>
  <c r="B24" i="1"/>
  <c r="E24" i="1" s="1"/>
  <c r="U23" i="1"/>
  <c r="S23" i="1"/>
  <c r="R23" i="1"/>
  <c r="Q23" i="1"/>
  <c r="P23" i="1"/>
  <c r="E23" i="1"/>
  <c r="T23" i="1" s="1"/>
  <c r="T22" i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U19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V15" i="1"/>
  <c r="O15" i="1"/>
  <c r="N15" i="1"/>
  <c r="M15" i="1"/>
  <c r="L15" i="1"/>
  <c r="K15" i="1"/>
  <c r="S15" i="1" s="1"/>
  <c r="J15" i="1"/>
  <c r="I15" i="1"/>
  <c r="H15" i="1"/>
  <c r="G15" i="1"/>
  <c r="F15" i="1"/>
  <c r="C15" i="1"/>
  <c r="B15" i="1"/>
  <c r="E15" i="1" s="1"/>
  <c r="U14" i="1"/>
  <c r="T14" i="1"/>
  <c r="S14" i="1"/>
  <c r="R14" i="1"/>
  <c r="Q14" i="1"/>
  <c r="P14" i="1"/>
  <c r="E14" i="1"/>
  <c r="U13" i="1"/>
  <c r="T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U10" i="1" s="1"/>
  <c r="P10" i="1"/>
  <c r="T10" i="1" s="1"/>
  <c r="E10" i="1"/>
  <c r="S9" i="1"/>
  <c r="R9" i="1"/>
  <c r="Q9" i="1"/>
  <c r="P9" i="1"/>
  <c r="E9" i="1"/>
  <c r="U35" i="10" l="1"/>
  <c r="T35" i="10"/>
  <c r="T51" i="10"/>
  <c r="U51" i="10"/>
  <c r="U46" i="7"/>
  <c r="T46" i="7"/>
  <c r="U94" i="10"/>
  <c r="T94" i="10"/>
  <c r="U11" i="1"/>
  <c r="T18" i="1"/>
  <c r="U20" i="1"/>
  <c r="R33" i="1"/>
  <c r="U44" i="1"/>
  <c r="P72" i="1"/>
  <c r="E33" i="2"/>
  <c r="U33" i="2" s="1"/>
  <c r="Q71" i="2"/>
  <c r="Q15" i="3"/>
  <c r="Q33" i="3"/>
  <c r="E40" i="3"/>
  <c r="P72" i="3"/>
  <c r="Q66" i="4"/>
  <c r="Q71" i="4"/>
  <c r="P24" i="5"/>
  <c r="T27" i="6"/>
  <c r="U27" i="6"/>
  <c r="U36" i="6"/>
  <c r="T56" i="6"/>
  <c r="U56" i="6"/>
  <c r="E59" i="6"/>
  <c r="T14" i="7"/>
  <c r="U14" i="7"/>
  <c r="T18" i="7"/>
  <c r="U18" i="7"/>
  <c r="U70" i="8"/>
  <c r="T70" i="8"/>
  <c r="U42" i="9"/>
  <c r="T42" i="9"/>
  <c r="U57" i="10"/>
  <c r="T57" i="10"/>
  <c r="U88" i="11"/>
  <c r="T88" i="11"/>
  <c r="U27" i="12"/>
  <c r="T27" i="12"/>
  <c r="U46" i="13"/>
  <c r="T46" i="13"/>
  <c r="U20" i="14"/>
  <c r="T20" i="14"/>
  <c r="U35" i="15"/>
  <c r="T35" i="15"/>
  <c r="Q71" i="15"/>
  <c r="U21" i="25"/>
  <c r="T21" i="25"/>
  <c r="U45" i="25"/>
  <c r="T45" i="25"/>
  <c r="T55" i="26"/>
  <c r="U55" i="26"/>
  <c r="U51" i="27"/>
  <c r="T51" i="27"/>
  <c r="U52" i="7"/>
  <c r="T52" i="7"/>
  <c r="U62" i="7"/>
  <c r="T62" i="7"/>
  <c r="U62" i="10"/>
  <c r="T62" i="10"/>
  <c r="T97" i="7"/>
  <c r="U97" i="7"/>
  <c r="U92" i="8"/>
  <c r="T92" i="8"/>
  <c r="U55" i="20"/>
  <c r="T55" i="20"/>
  <c r="T12" i="1"/>
  <c r="T17" i="1"/>
  <c r="T26" i="1"/>
  <c r="U28" i="1"/>
  <c r="U35" i="1"/>
  <c r="U55" i="1"/>
  <c r="T58" i="1"/>
  <c r="T63" i="1"/>
  <c r="Q72" i="1"/>
  <c r="T92" i="1"/>
  <c r="P15" i="2"/>
  <c r="P30" i="2"/>
  <c r="T39" i="2"/>
  <c r="T44" i="2"/>
  <c r="E72" i="2"/>
  <c r="T32" i="3"/>
  <c r="T45" i="3"/>
  <c r="T62" i="3"/>
  <c r="Q72" i="3"/>
  <c r="P30" i="4"/>
  <c r="Q24" i="5"/>
  <c r="P33" i="5"/>
  <c r="P72" i="5"/>
  <c r="E66" i="6"/>
  <c r="T11" i="7"/>
  <c r="U11" i="7"/>
  <c r="T42" i="7"/>
  <c r="U42" i="7"/>
  <c r="U61" i="7"/>
  <c r="T61" i="7"/>
  <c r="U89" i="7"/>
  <c r="T89" i="7"/>
  <c r="E33" i="8"/>
  <c r="T33" i="8" s="1"/>
  <c r="P71" i="8"/>
  <c r="T93" i="9"/>
  <c r="U93" i="9"/>
  <c r="U61" i="10"/>
  <c r="T61" i="10"/>
  <c r="S71" i="10"/>
  <c r="Q71" i="10"/>
  <c r="U10" i="12"/>
  <c r="T10" i="12"/>
  <c r="U17" i="14"/>
  <c r="T17" i="14"/>
  <c r="U65" i="15"/>
  <c r="T65" i="15"/>
  <c r="T62" i="17"/>
  <c r="U62" i="17"/>
  <c r="U50" i="20"/>
  <c r="T50" i="20"/>
  <c r="U55" i="9"/>
  <c r="T55" i="9"/>
  <c r="T14" i="12"/>
  <c r="U14" i="12"/>
  <c r="T88" i="10"/>
  <c r="U88" i="10"/>
  <c r="U49" i="13"/>
  <c r="T49" i="13"/>
  <c r="T61" i="14"/>
  <c r="U61" i="14"/>
  <c r="U65" i="18"/>
  <c r="T65" i="18"/>
  <c r="P40" i="1"/>
  <c r="T50" i="1"/>
  <c r="U52" i="1"/>
  <c r="T62" i="1"/>
  <c r="R72" i="1"/>
  <c r="U88" i="1"/>
  <c r="T91" i="1"/>
  <c r="Q15" i="2"/>
  <c r="U22" i="2"/>
  <c r="U26" i="2"/>
  <c r="T29" i="2"/>
  <c r="Q30" i="2"/>
  <c r="U32" i="2"/>
  <c r="T38" i="2"/>
  <c r="P66" i="2"/>
  <c r="T9" i="3"/>
  <c r="S15" i="3"/>
  <c r="U20" i="3"/>
  <c r="T26" i="3"/>
  <c r="S33" i="3"/>
  <c r="T61" i="3"/>
  <c r="P66" i="3"/>
  <c r="P71" i="3"/>
  <c r="P15" i="4"/>
  <c r="Q30" i="4"/>
  <c r="U44" i="4"/>
  <c r="U47" i="4"/>
  <c r="T65" i="4"/>
  <c r="Q73" i="4"/>
  <c r="Q33" i="5"/>
  <c r="U36" i="5"/>
  <c r="T38" i="7"/>
  <c r="U38" i="7"/>
  <c r="U57" i="7"/>
  <c r="T57" i="7"/>
  <c r="U18" i="9"/>
  <c r="T18" i="9"/>
  <c r="T90" i="9"/>
  <c r="U90" i="9"/>
  <c r="T39" i="10"/>
  <c r="U39" i="10"/>
  <c r="T43" i="10"/>
  <c r="U43" i="10"/>
  <c r="U19" i="11"/>
  <c r="T19" i="11"/>
  <c r="T47" i="11"/>
  <c r="U47" i="11"/>
  <c r="P59" i="11"/>
  <c r="U22" i="12"/>
  <c r="T22" i="12"/>
  <c r="U13" i="14"/>
  <c r="T13" i="14"/>
  <c r="U91" i="17"/>
  <c r="T91" i="17"/>
  <c r="T14" i="18"/>
  <c r="U14" i="18"/>
  <c r="T42" i="18"/>
  <c r="U42" i="18"/>
  <c r="U22" i="7"/>
  <c r="T22" i="7"/>
  <c r="U94" i="9"/>
  <c r="T94" i="9"/>
  <c r="S15" i="13"/>
  <c r="Q15" i="13"/>
  <c r="U91" i="15"/>
  <c r="T91" i="15"/>
  <c r="T50" i="8"/>
  <c r="U50" i="8"/>
  <c r="T48" i="10"/>
  <c r="U48" i="10"/>
  <c r="T23" i="11"/>
  <c r="U23" i="11"/>
  <c r="P15" i="1"/>
  <c r="P24" i="1"/>
  <c r="P30" i="1"/>
  <c r="T30" i="1" s="1"/>
  <c r="Q40" i="1"/>
  <c r="U40" i="1" s="1"/>
  <c r="T49" i="1"/>
  <c r="P71" i="1"/>
  <c r="S72" i="1"/>
  <c r="T87" i="1"/>
  <c r="T14" i="2"/>
  <c r="R15" i="2"/>
  <c r="T21" i="2"/>
  <c r="P33" i="2"/>
  <c r="T33" i="2" s="1"/>
  <c r="T37" i="2"/>
  <c r="T43" i="2"/>
  <c r="T52" i="2"/>
  <c r="U62" i="2"/>
  <c r="T65" i="2"/>
  <c r="Q66" i="2"/>
  <c r="E67" i="2"/>
  <c r="E71" i="2"/>
  <c r="Q73" i="2"/>
  <c r="U91" i="2"/>
  <c r="T94" i="2"/>
  <c r="E15" i="3"/>
  <c r="P30" i="3"/>
  <c r="E33" i="3"/>
  <c r="P40" i="3"/>
  <c r="T40" i="3" s="1"/>
  <c r="U44" i="3"/>
  <c r="U49" i="3"/>
  <c r="U52" i="3"/>
  <c r="Q66" i="3"/>
  <c r="T70" i="3"/>
  <c r="S72" i="3"/>
  <c r="T91" i="3"/>
  <c r="T14" i="4"/>
  <c r="Q15" i="4"/>
  <c r="U15" i="4" s="1"/>
  <c r="P24" i="4"/>
  <c r="T32" i="4"/>
  <c r="P33" i="4"/>
  <c r="U36" i="4"/>
  <c r="T37" i="4"/>
  <c r="T43" i="4"/>
  <c r="U52" i="4"/>
  <c r="T64" i="4"/>
  <c r="E66" i="4"/>
  <c r="T94" i="4"/>
  <c r="U23" i="5"/>
  <c r="R33" i="5"/>
  <c r="T35" i="5"/>
  <c r="U37" i="5"/>
  <c r="T47" i="5"/>
  <c r="R72" i="5"/>
  <c r="U13" i="6"/>
  <c r="T13" i="6"/>
  <c r="P15" i="6"/>
  <c r="T49" i="6"/>
  <c r="P59" i="6"/>
  <c r="U9" i="7"/>
  <c r="T23" i="7"/>
  <c r="U23" i="7"/>
  <c r="U65" i="8"/>
  <c r="T65" i="8"/>
  <c r="U14" i="9"/>
  <c r="T14" i="9"/>
  <c r="P30" i="9"/>
  <c r="U56" i="9"/>
  <c r="T56" i="9"/>
  <c r="Q71" i="9"/>
  <c r="T20" i="10"/>
  <c r="T36" i="10"/>
  <c r="U36" i="10"/>
  <c r="U56" i="10"/>
  <c r="T56" i="10"/>
  <c r="E66" i="10"/>
  <c r="E15" i="11"/>
  <c r="P40" i="11"/>
  <c r="T40" i="11" s="1"/>
  <c r="Q24" i="12"/>
  <c r="U26" i="12"/>
  <c r="T26" i="12"/>
  <c r="U35" i="12"/>
  <c r="T35" i="12"/>
  <c r="T47" i="17"/>
  <c r="U47" i="17"/>
  <c r="Q15" i="1"/>
  <c r="U15" i="1" s="1"/>
  <c r="Q24" i="1"/>
  <c r="T29" i="1"/>
  <c r="Q30" i="1"/>
  <c r="U32" i="1"/>
  <c r="U36" i="1"/>
  <c r="R40" i="1"/>
  <c r="T51" i="1"/>
  <c r="R67" i="1"/>
  <c r="Q71" i="1"/>
  <c r="U10" i="2"/>
  <c r="T13" i="2"/>
  <c r="T20" i="2"/>
  <c r="P24" i="2"/>
  <c r="Q33" i="2"/>
  <c r="T42" i="2"/>
  <c r="U57" i="2"/>
  <c r="T61" i="2"/>
  <c r="R73" i="2"/>
  <c r="T90" i="2"/>
  <c r="U10" i="3"/>
  <c r="P24" i="3"/>
  <c r="Q30" i="3"/>
  <c r="U37" i="3"/>
  <c r="Q40" i="3"/>
  <c r="U40" i="3" s="1"/>
  <c r="T48" i="3"/>
  <c r="U56" i="3"/>
  <c r="P59" i="3"/>
  <c r="R71" i="3"/>
  <c r="E72" i="3"/>
  <c r="T90" i="3"/>
  <c r="R15" i="4"/>
  <c r="U20" i="4"/>
  <c r="T23" i="4"/>
  <c r="Q24" i="4"/>
  <c r="T29" i="4"/>
  <c r="U32" i="4"/>
  <c r="Q33" i="4"/>
  <c r="T42" i="4"/>
  <c r="T51" i="4"/>
  <c r="T63" i="4"/>
  <c r="P72" i="4"/>
  <c r="S73" i="4"/>
  <c r="T93" i="4"/>
  <c r="T22" i="5"/>
  <c r="E24" i="5"/>
  <c r="S33" i="5"/>
  <c r="E59" i="5"/>
  <c r="U59" i="5" s="1"/>
  <c r="T62" i="5"/>
  <c r="P71" i="5"/>
  <c r="S72" i="5"/>
  <c r="U90" i="5"/>
  <c r="U94" i="5"/>
  <c r="U11" i="6"/>
  <c r="U20" i="6"/>
  <c r="U23" i="6"/>
  <c r="P30" i="6"/>
  <c r="T35" i="6"/>
  <c r="T87" i="6"/>
  <c r="U10" i="7"/>
  <c r="T10" i="7"/>
  <c r="E30" i="7"/>
  <c r="T61" i="8"/>
  <c r="U61" i="8"/>
  <c r="P15" i="9"/>
  <c r="T15" i="9" s="1"/>
  <c r="P53" i="10"/>
  <c r="U9" i="11"/>
  <c r="T9" i="11"/>
  <c r="T92" i="11"/>
  <c r="U92" i="11"/>
  <c r="P30" i="12"/>
  <c r="R33" i="12"/>
  <c r="U42" i="13"/>
  <c r="T42" i="13"/>
  <c r="U28" i="15"/>
  <c r="T28" i="15"/>
  <c r="Q40" i="16"/>
  <c r="E40" i="5"/>
  <c r="R15" i="1"/>
  <c r="T21" i="1"/>
  <c r="R24" i="1"/>
  <c r="R30" i="1"/>
  <c r="S40" i="1"/>
  <c r="P66" i="1"/>
  <c r="R71" i="1"/>
  <c r="E15" i="2"/>
  <c r="Q24" i="2"/>
  <c r="R33" i="2"/>
  <c r="E53" i="2"/>
  <c r="P72" i="2"/>
  <c r="S73" i="2"/>
  <c r="Q24" i="3"/>
  <c r="U38" i="3"/>
  <c r="R40" i="3"/>
  <c r="S71" i="3"/>
  <c r="U10" i="4"/>
  <c r="S15" i="4"/>
  <c r="U21" i="4"/>
  <c r="R24" i="4"/>
  <c r="E30" i="4"/>
  <c r="R33" i="4"/>
  <c r="Q72" i="4"/>
  <c r="E73" i="4"/>
  <c r="U89" i="4"/>
  <c r="S40" i="5"/>
  <c r="T46" i="5"/>
  <c r="Q71" i="5"/>
  <c r="E72" i="5"/>
  <c r="U91" i="5"/>
  <c r="T91" i="5"/>
  <c r="U14" i="6"/>
  <c r="R15" i="6"/>
  <c r="T28" i="6"/>
  <c r="U28" i="6"/>
  <c r="Q30" i="6"/>
  <c r="T32" i="6"/>
  <c r="P66" i="6"/>
  <c r="T70" i="6"/>
  <c r="U21" i="7"/>
  <c r="U56" i="7"/>
  <c r="T56" i="7"/>
  <c r="U69" i="7"/>
  <c r="T69" i="7"/>
  <c r="U46" i="11"/>
  <c r="T46" i="11"/>
  <c r="U89" i="11"/>
  <c r="T89" i="11"/>
  <c r="T21" i="12"/>
  <c r="U21" i="12"/>
  <c r="S71" i="14"/>
  <c r="E71" i="12"/>
  <c r="U57" i="14"/>
  <c r="T57" i="14"/>
  <c r="E24" i="15"/>
  <c r="E33" i="16"/>
  <c r="T56" i="16"/>
  <c r="U56" i="16"/>
  <c r="U65" i="16"/>
  <c r="T65" i="16"/>
  <c r="T45" i="18"/>
  <c r="U45" i="18"/>
  <c r="U13" i="19"/>
  <c r="T13" i="19"/>
  <c r="U56" i="27"/>
  <c r="T56" i="27"/>
  <c r="E24" i="28"/>
  <c r="E66" i="28"/>
  <c r="U101" i="26"/>
  <c r="T101" i="26"/>
  <c r="U109" i="17"/>
  <c r="T109" i="17"/>
  <c r="Q15" i="7"/>
  <c r="U15" i="7" s="1"/>
  <c r="U44" i="7"/>
  <c r="P53" i="7"/>
  <c r="R67" i="7"/>
  <c r="R71" i="7"/>
  <c r="R24" i="8"/>
  <c r="Q40" i="8"/>
  <c r="E53" i="8"/>
  <c r="Q71" i="8"/>
  <c r="Q15" i="9"/>
  <c r="U15" i="9" s="1"/>
  <c r="Q30" i="9"/>
  <c r="P40" i="10"/>
  <c r="Q40" i="12"/>
  <c r="Q53" i="12"/>
  <c r="E72" i="13"/>
  <c r="P40" i="14"/>
  <c r="P30" i="16"/>
  <c r="T38" i="18"/>
  <c r="U38" i="18"/>
  <c r="U64" i="18"/>
  <c r="T64" i="18"/>
  <c r="U65" i="19"/>
  <c r="T65" i="19"/>
  <c r="P71" i="19"/>
  <c r="T44" i="20"/>
  <c r="U44" i="20"/>
  <c r="U87" i="21"/>
  <c r="T87" i="21"/>
  <c r="U42" i="22"/>
  <c r="T42" i="22"/>
  <c r="T87" i="22"/>
  <c r="U87" i="22"/>
  <c r="T49" i="23"/>
  <c r="U49" i="23"/>
  <c r="T42" i="26"/>
  <c r="U42" i="26"/>
  <c r="T51" i="26"/>
  <c r="U51" i="26"/>
  <c r="Q15" i="6"/>
  <c r="Q24" i="6"/>
  <c r="P71" i="6"/>
  <c r="Q53" i="7"/>
  <c r="S67" i="7"/>
  <c r="U70" i="7"/>
  <c r="U10" i="8"/>
  <c r="T11" i="8"/>
  <c r="T23" i="8"/>
  <c r="T27" i="8"/>
  <c r="T35" i="8"/>
  <c r="P66" i="8"/>
  <c r="T93" i="8"/>
  <c r="T50" i="9"/>
  <c r="T9" i="10"/>
  <c r="T26" i="10"/>
  <c r="Q40" i="10"/>
  <c r="T44" i="10"/>
  <c r="T52" i="10"/>
  <c r="T63" i="10"/>
  <c r="P72" i="10"/>
  <c r="T20" i="11"/>
  <c r="T55" i="11"/>
  <c r="Q66" i="11"/>
  <c r="E67" i="11"/>
  <c r="R71" i="11"/>
  <c r="U90" i="11"/>
  <c r="T11" i="12"/>
  <c r="P15" i="12"/>
  <c r="T28" i="12"/>
  <c r="T36" i="12"/>
  <c r="T46" i="12"/>
  <c r="T63" i="12"/>
  <c r="P72" i="12"/>
  <c r="U39" i="13"/>
  <c r="U65" i="13"/>
  <c r="T65" i="13"/>
  <c r="E15" i="14"/>
  <c r="P24" i="14"/>
  <c r="P33" i="14"/>
  <c r="Q15" i="15"/>
  <c r="U23" i="15"/>
  <c r="T23" i="15"/>
  <c r="P59" i="16"/>
  <c r="T50" i="18"/>
  <c r="U50" i="18"/>
  <c r="E53" i="18"/>
  <c r="Q72" i="18"/>
  <c r="T12" i="21"/>
  <c r="U12" i="21"/>
  <c r="U58" i="21"/>
  <c r="T58" i="21"/>
  <c r="U21" i="22"/>
  <c r="T21" i="22"/>
  <c r="U45" i="23"/>
  <c r="T45" i="23"/>
  <c r="S15" i="7"/>
  <c r="Q66" i="8"/>
  <c r="U69" i="8"/>
  <c r="S15" i="9"/>
  <c r="U32" i="9"/>
  <c r="U36" i="9"/>
  <c r="P59" i="9"/>
  <c r="P66" i="9"/>
  <c r="S67" i="9"/>
  <c r="P73" i="9"/>
  <c r="R40" i="10"/>
  <c r="P71" i="10"/>
  <c r="Q72" i="10"/>
  <c r="Q24" i="11"/>
  <c r="P72" i="11"/>
  <c r="Q15" i="12"/>
  <c r="U44" i="12"/>
  <c r="P71" i="12"/>
  <c r="Q72" i="12"/>
  <c r="T10" i="13"/>
  <c r="P30" i="13"/>
  <c r="P66" i="13"/>
  <c r="R73" i="13"/>
  <c r="U65" i="14"/>
  <c r="T65" i="14"/>
  <c r="U64" i="15"/>
  <c r="T64" i="15"/>
  <c r="Q15" i="16"/>
  <c r="U15" i="16" s="1"/>
  <c r="U13" i="18"/>
  <c r="T13" i="18"/>
  <c r="T70" i="18"/>
  <c r="U70" i="18"/>
  <c r="U55" i="19"/>
  <c r="T55" i="19"/>
  <c r="T21" i="21"/>
  <c r="U21" i="21"/>
  <c r="T55" i="21"/>
  <c r="U55" i="21"/>
  <c r="Q67" i="5"/>
  <c r="U69" i="5"/>
  <c r="Q72" i="5"/>
  <c r="E73" i="5"/>
  <c r="S15" i="6"/>
  <c r="P40" i="6"/>
  <c r="Q66" i="6"/>
  <c r="R71" i="6"/>
  <c r="T19" i="7"/>
  <c r="R73" i="7"/>
  <c r="P33" i="8"/>
  <c r="E40" i="8"/>
  <c r="E71" i="8"/>
  <c r="E30" i="9"/>
  <c r="U30" i="9" s="1"/>
  <c r="Q59" i="9"/>
  <c r="Q66" i="9"/>
  <c r="E71" i="9"/>
  <c r="Q73" i="9"/>
  <c r="U21" i="10"/>
  <c r="S40" i="10"/>
  <c r="R72" i="10"/>
  <c r="P15" i="11"/>
  <c r="T15" i="11" s="1"/>
  <c r="T21" i="11"/>
  <c r="R24" i="11"/>
  <c r="U32" i="11"/>
  <c r="E59" i="11"/>
  <c r="Q72" i="11"/>
  <c r="E24" i="12"/>
  <c r="U29" i="12"/>
  <c r="P33" i="12"/>
  <c r="T33" i="12" s="1"/>
  <c r="E40" i="12"/>
  <c r="T62" i="12"/>
  <c r="Q71" i="12"/>
  <c r="R72" i="12"/>
  <c r="T14" i="13"/>
  <c r="U38" i="13"/>
  <c r="Q66" i="13"/>
  <c r="T9" i="14"/>
  <c r="U62" i="14"/>
  <c r="T62" i="14"/>
  <c r="U91" i="14"/>
  <c r="T13" i="15"/>
  <c r="Q24" i="15"/>
  <c r="T19" i="16"/>
  <c r="Q33" i="16"/>
  <c r="U33" i="16" s="1"/>
  <c r="U42" i="16"/>
  <c r="U49" i="16"/>
  <c r="T49" i="16"/>
  <c r="S73" i="16"/>
  <c r="T63" i="17"/>
  <c r="U63" i="17"/>
  <c r="T9" i="18"/>
  <c r="U9" i="18"/>
  <c r="Q30" i="18"/>
  <c r="U48" i="18"/>
  <c r="T14" i="19"/>
  <c r="U14" i="19"/>
  <c r="P72" i="7"/>
  <c r="R15" i="8"/>
  <c r="P30" i="8"/>
  <c r="Q33" i="8"/>
  <c r="R33" i="9"/>
  <c r="P40" i="9"/>
  <c r="Q72" i="9"/>
  <c r="R73" i="9"/>
  <c r="Q24" i="10"/>
  <c r="P33" i="10"/>
  <c r="S72" i="10"/>
  <c r="U10" i="11"/>
  <c r="Q15" i="11"/>
  <c r="U15" i="11" s="1"/>
  <c r="R72" i="11"/>
  <c r="S72" i="12"/>
  <c r="Q59" i="13"/>
  <c r="U43" i="16"/>
  <c r="T43" i="16"/>
  <c r="T92" i="17"/>
  <c r="U92" i="17"/>
  <c r="U27" i="18"/>
  <c r="T27" i="18"/>
  <c r="U49" i="18"/>
  <c r="T49" i="18"/>
  <c r="T36" i="19"/>
  <c r="E24" i="13"/>
  <c r="Q30" i="13"/>
  <c r="U32" i="13"/>
  <c r="U36" i="13"/>
  <c r="E40" i="13"/>
  <c r="Q24" i="14"/>
  <c r="Q33" i="14"/>
  <c r="P71" i="14"/>
  <c r="U10" i="15"/>
  <c r="T17" i="15"/>
  <c r="T20" i="15"/>
  <c r="S33" i="15"/>
  <c r="P66" i="15"/>
  <c r="E72" i="15"/>
  <c r="T13" i="16"/>
  <c r="E40" i="16"/>
  <c r="U52" i="16"/>
  <c r="Q67" i="16"/>
  <c r="P71" i="16"/>
  <c r="S72" i="16"/>
  <c r="Q40" i="17"/>
  <c r="E53" i="17"/>
  <c r="P72" i="17"/>
  <c r="Q15" i="18"/>
  <c r="Q24" i="18"/>
  <c r="S40" i="18"/>
  <c r="P71" i="18"/>
  <c r="R72" i="18"/>
  <c r="T90" i="18"/>
  <c r="U94" i="18"/>
  <c r="Q15" i="19"/>
  <c r="Q33" i="19"/>
  <c r="R72" i="19"/>
  <c r="T93" i="19"/>
  <c r="T14" i="20"/>
  <c r="R15" i="20"/>
  <c r="S33" i="21"/>
  <c r="P40" i="21"/>
  <c r="T43" i="21"/>
  <c r="U51" i="21"/>
  <c r="P72" i="21"/>
  <c r="S73" i="21"/>
  <c r="Q73" i="21"/>
  <c r="Q15" i="22"/>
  <c r="U15" i="22" s="1"/>
  <c r="U17" i="22"/>
  <c r="T17" i="22"/>
  <c r="T38" i="22"/>
  <c r="U65" i="22"/>
  <c r="T65" i="22"/>
  <c r="T12" i="23"/>
  <c r="U12" i="23"/>
  <c r="T28" i="23"/>
  <c r="U28" i="23"/>
  <c r="U52" i="24"/>
  <c r="T52" i="24"/>
  <c r="U43" i="27"/>
  <c r="T43" i="27"/>
  <c r="U89" i="27"/>
  <c r="T89" i="27"/>
  <c r="U111" i="28"/>
  <c r="T111" i="28"/>
  <c r="T100" i="25"/>
  <c r="U100" i="25"/>
  <c r="T104" i="17"/>
  <c r="U104" i="17"/>
  <c r="T109" i="6"/>
  <c r="U109" i="6"/>
  <c r="E15" i="15"/>
  <c r="P24" i="15"/>
  <c r="T20" i="16"/>
  <c r="E53" i="16"/>
  <c r="Q71" i="16"/>
  <c r="E72" i="16"/>
  <c r="Q72" i="17"/>
  <c r="E40" i="18"/>
  <c r="Q66" i="18"/>
  <c r="S72" i="19"/>
  <c r="S15" i="20"/>
  <c r="P40" i="20"/>
  <c r="E73" i="20"/>
  <c r="U11" i="21"/>
  <c r="T11" i="21"/>
  <c r="T47" i="21"/>
  <c r="U47" i="21"/>
  <c r="T70" i="21"/>
  <c r="U70" i="21"/>
  <c r="E73" i="21"/>
  <c r="U49" i="22"/>
  <c r="T49" i="22"/>
  <c r="U9" i="23"/>
  <c r="T9" i="23"/>
  <c r="U21" i="23"/>
  <c r="T21" i="23"/>
  <c r="T32" i="25"/>
  <c r="U32" i="25"/>
  <c r="U61" i="25"/>
  <c r="T61" i="25"/>
  <c r="U12" i="26"/>
  <c r="T12" i="26"/>
  <c r="U92" i="26"/>
  <c r="T92" i="26"/>
  <c r="T23" i="28"/>
  <c r="U23" i="28"/>
  <c r="T65" i="28"/>
  <c r="U65" i="28"/>
  <c r="U107" i="14"/>
  <c r="T107" i="14"/>
  <c r="U114" i="9"/>
  <c r="T114" i="9"/>
  <c r="T114" i="3"/>
  <c r="U114" i="3"/>
  <c r="P15" i="17"/>
  <c r="P33" i="18"/>
  <c r="P66" i="19"/>
  <c r="Q33" i="20"/>
  <c r="U33" i="20" s="1"/>
  <c r="T88" i="20"/>
  <c r="U23" i="21"/>
  <c r="T23" i="21"/>
  <c r="T44" i="21"/>
  <c r="U44" i="21"/>
  <c r="U91" i="21"/>
  <c r="T91" i="21"/>
  <c r="U29" i="22"/>
  <c r="T29" i="22"/>
  <c r="U46" i="22"/>
  <c r="T46" i="22"/>
  <c r="T37" i="23"/>
  <c r="U37" i="23"/>
  <c r="T61" i="23"/>
  <c r="U61" i="23"/>
  <c r="U9" i="25"/>
  <c r="T9" i="25"/>
  <c r="Q72" i="25"/>
  <c r="U92" i="25"/>
  <c r="T92" i="25"/>
  <c r="U37" i="26"/>
  <c r="T37" i="26"/>
  <c r="T50" i="26"/>
  <c r="U50" i="26"/>
  <c r="U38" i="27"/>
  <c r="T38" i="27"/>
  <c r="U12" i="28"/>
  <c r="T12" i="28"/>
  <c r="U105" i="26"/>
  <c r="T105" i="26"/>
  <c r="T102" i="14"/>
  <c r="U102" i="14"/>
  <c r="T111" i="3"/>
  <c r="U111" i="3"/>
  <c r="R15" i="14"/>
  <c r="R24" i="15"/>
  <c r="S30" i="15"/>
  <c r="R33" i="16"/>
  <c r="T35" i="16"/>
  <c r="S71" i="16"/>
  <c r="E30" i="17"/>
  <c r="T30" i="17" s="1"/>
  <c r="S33" i="17"/>
  <c r="P66" i="17"/>
  <c r="S67" i="17"/>
  <c r="Q71" i="17"/>
  <c r="S72" i="17"/>
  <c r="Q33" i="18"/>
  <c r="U36" i="18"/>
  <c r="S71" i="18"/>
  <c r="Q30" i="19"/>
  <c r="Q66" i="19"/>
  <c r="S67" i="19"/>
  <c r="S72" i="20"/>
  <c r="T90" i="20"/>
  <c r="U90" i="20"/>
  <c r="T63" i="21"/>
  <c r="U63" i="21"/>
  <c r="E66" i="21"/>
  <c r="U88" i="21"/>
  <c r="T88" i="21"/>
  <c r="Q24" i="22"/>
  <c r="U26" i="22"/>
  <c r="T26" i="22"/>
  <c r="Q66" i="22"/>
  <c r="U57" i="23"/>
  <c r="T57" i="23"/>
  <c r="T51" i="24"/>
  <c r="U51" i="24"/>
  <c r="U87" i="24"/>
  <c r="T87" i="24"/>
  <c r="T52" i="25"/>
  <c r="U52" i="25"/>
  <c r="U28" i="26"/>
  <c r="T28" i="26"/>
  <c r="U46" i="26"/>
  <c r="T46" i="26"/>
  <c r="T37" i="28"/>
  <c r="U37" i="28"/>
  <c r="U98" i="9"/>
  <c r="T98" i="9"/>
  <c r="U104" i="7"/>
  <c r="T104" i="7"/>
  <c r="E30" i="13"/>
  <c r="P40" i="13"/>
  <c r="P59" i="13"/>
  <c r="R67" i="13"/>
  <c r="T69" i="13"/>
  <c r="S15" i="14"/>
  <c r="E33" i="14"/>
  <c r="U33" i="14" s="1"/>
  <c r="U21" i="15"/>
  <c r="S24" i="15"/>
  <c r="E30" i="15"/>
  <c r="R53" i="15"/>
  <c r="E66" i="15"/>
  <c r="Q72" i="15"/>
  <c r="E73" i="15"/>
  <c r="P15" i="16"/>
  <c r="T15" i="16" s="1"/>
  <c r="Q24" i="16"/>
  <c r="S33" i="16"/>
  <c r="U35" i="16"/>
  <c r="P40" i="16"/>
  <c r="R15" i="17"/>
  <c r="E33" i="17"/>
  <c r="R71" i="17"/>
  <c r="E72" i="17"/>
  <c r="T35" i="18"/>
  <c r="E71" i="18"/>
  <c r="U32" i="19"/>
  <c r="U52" i="19"/>
  <c r="E59" i="19"/>
  <c r="E67" i="19"/>
  <c r="S33" i="20"/>
  <c r="E59" i="20"/>
  <c r="U59" i="20" s="1"/>
  <c r="E66" i="20"/>
  <c r="E72" i="20"/>
  <c r="T69" i="21"/>
  <c r="U22" i="22"/>
  <c r="T22" i="22"/>
  <c r="U61" i="22"/>
  <c r="T61" i="22"/>
  <c r="T91" i="22"/>
  <c r="U91" i="22"/>
  <c r="T17" i="23"/>
  <c r="U17" i="23"/>
  <c r="E53" i="23"/>
  <c r="U93" i="23"/>
  <c r="T93" i="23"/>
  <c r="T45" i="24"/>
  <c r="U45" i="24"/>
  <c r="T23" i="26"/>
  <c r="U23" i="26"/>
  <c r="U65" i="26"/>
  <c r="T65" i="26"/>
  <c r="U61" i="27"/>
  <c r="T61" i="27"/>
  <c r="E80" i="13"/>
  <c r="U103" i="26"/>
  <c r="T103" i="26"/>
  <c r="U109" i="23"/>
  <c r="T109" i="23"/>
  <c r="T99" i="7"/>
  <c r="U99" i="7"/>
  <c r="T109" i="3"/>
  <c r="U109" i="3"/>
  <c r="U22" i="21"/>
  <c r="T22" i="21"/>
  <c r="T45" i="22"/>
  <c r="U45" i="22"/>
  <c r="U13" i="23"/>
  <c r="T13" i="23"/>
  <c r="U29" i="23"/>
  <c r="T29" i="23"/>
  <c r="T87" i="23"/>
  <c r="U87" i="23"/>
  <c r="U39" i="24"/>
  <c r="T39" i="24"/>
  <c r="T91" i="25"/>
  <c r="U91" i="25"/>
  <c r="U14" i="27"/>
  <c r="T14" i="27"/>
  <c r="U18" i="27"/>
  <c r="T18" i="27"/>
  <c r="T11" i="28"/>
  <c r="U11" i="28"/>
  <c r="U103" i="24"/>
  <c r="T103" i="24"/>
  <c r="U109" i="16"/>
  <c r="T109" i="16"/>
  <c r="P33" i="22"/>
  <c r="T33" i="22" s="1"/>
  <c r="P40" i="22"/>
  <c r="U10" i="23"/>
  <c r="E30" i="23"/>
  <c r="P40" i="23"/>
  <c r="Q24" i="24"/>
  <c r="P30" i="24"/>
  <c r="E53" i="24"/>
  <c r="E33" i="25"/>
  <c r="T33" i="25" s="1"/>
  <c r="E53" i="25"/>
  <c r="P59" i="25"/>
  <c r="R71" i="25"/>
  <c r="E72" i="25"/>
  <c r="S33" i="26"/>
  <c r="Q72" i="26"/>
  <c r="E73" i="26"/>
  <c r="Q72" i="27"/>
  <c r="E73" i="27"/>
  <c r="P53" i="28"/>
  <c r="Q72" i="28"/>
  <c r="E73" i="28"/>
  <c r="U99" i="1"/>
  <c r="T99" i="19"/>
  <c r="M113" i="12"/>
  <c r="S113" i="12" s="1"/>
  <c r="T107" i="10"/>
  <c r="T108" i="6"/>
  <c r="U105" i="5"/>
  <c r="Q30" i="21"/>
  <c r="P66" i="21"/>
  <c r="E24" i="23"/>
  <c r="S73" i="23"/>
  <c r="Q15" i="24"/>
  <c r="U15" i="24" s="1"/>
  <c r="U38" i="24"/>
  <c r="E71" i="24"/>
  <c r="S73" i="24"/>
  <c r="Q24" i="25"/>
  <c r="S40" i="25"/>
  <c r="P24" i="26"/>
  <c r="Q30" i="26"/>
  <c r="U32" i="26"/>
  <c r="U36" i="26"/>
  <c r="R40" i="26"/>
  <c r="R71" i="26"/>
  <c r="P15" i="27"/>
  <c r="Q40" i="27"/>
  <c r="Q53" i="27"/>
  <c r="U44" i="28"/>
  <c r="U69" i="28"/>
  <c r="R71" i="28"/>
  <c r="E80" i="27"/>
  <c r="U107" i="26"/>
  <c r="P59" i="20"/>
  <c r="Q66" i="20"/>
  <c r="E71" i="20"/>
  <c r="P72" i="20"/>
  <c r="Q73" i="20"/>
  <c r="U73" i="20" s="1"/>
  <c r="U10" i="21"/>
  <c r="P15" i="21"/>
  <c r="E53" i="21"/>
  <c r="E40" i="22"/>
  <c r="P30" i="23"/>
  <c r="E24" i="24"/>
  <c r="E30" i="24"/>
  <c r="E73" i="24"/>
  <c r="P33" i="25"/>
  <c r="P72" i="25"/>
  <c r="T10" i="27"/>
  <c r="Q66" i="27"/>
  <c r="T44" i="28"/>
  <c r="E53" i="28"/>
  <c r="E80" i="3"/>
  <c r="T114" i="14"/>
  <c r="T114" i="4"/>
  <c r="S96" i="2"/>
  <c r="Q72" i="20"/>
  <c r="S53" i="21"/>
  <c r="P30" i="22"/>
  <c r="Q30" i="22"/>
  <c r="T50" i="22"/>
  <c r="P53" i="22"/>
  <c r="T62" i="22"/>
  <c r="S67" i="22"/>
  <c r="P71" i="23"/>
  <c r="T94" i="23"/>
  <c r="T14" i="24"/>
  <c r="T18" i="24"/>
  <c r="P40" i="24"/>
  <c r="T22" i="25"/>
  <c r="T46" i="25"/>
  <c r="Q53" i="25"/>
  <c r="T88" i="25"/>
  <c r="T13" i="26"/>
  <c r="P33" i="26"/>
  <c r="T38" i="26"/>
  <c r="U62" i="26"/>
  <c r="P66" i="26"/>
  <c r="T93" i="26"/>
  <c r="E24" i="21"/>
  <c r="P24" i="23"/>
  <c r="P66" i="23"/>
  <c r="Q71" i="23"/>
  <c r="Q40" i="24"/>
  <c r="P71" i="24"/>
  <c r="S72" i="24"/>
  <c r="R72" i="25"/>
  <c r="Q66" i="26"/>
  <c r="R73" i="26"/>
  <c r="U13" i="27"/>
  <c r="S15" i="27"/>
  <c r="E33" i="27"/>
  <c r="P24" i="28"/>
  <c r="P40" i="28"/>
  <c r="Q66" i="28"/>
  <c r="U98" i="25"/>
  <c r="T106" i="9"/>
  <c r="T102" i="7"/>
  <c r="U104" i="4"/>
  <c r="P24" i="22"/>
  <c r="E71" i="22"/>
  <c r="Q24" i="23"/>
  <c r="Q66" i="23"/>
  <c r="R67" i="23"/>
  <c r="S33" i="25"/>
  <c r="E67" i="25"/>
  <c r="Q71" i="25"/>
  <c r="S72" i="25"/>
  <c r="E24" i="26"/>
  <c r="R33" i="26"/>
  <c r="P72" i="26"/>
  <c r="S73" i="26"/>
  <c r="E15" i="27"/>
  <c r="E24" i="27"/>
  <c r="E40" i="27"/>
  <c r="Q24" i="28"/>
  <c r="Q40" i="28"/>
  <c r="U52" i="28"/>
  <c r="E80" i="21"/>
  <c r="E80" i="17"/>
  <c r="E80" i="10"/>
  <c r="U101" i="1"/>
  <c r="T107" i="28"/>
  <c r="U99" i="27"/>
  <c r="T99" i="24"/>
  <c r="T47" i="28"/>
  <c r="P67" i="28"/>
  <c r="T67" i="28" s="1"/>
  <c r="P59" i="28"/>
  <c r="P73" i="28"/>
  <c r="Q67" i="28"/>
  <c r="Q73" i="28"/>
  <c r="U73" i="28" s="1"/>
  <c r="R73" i="28"/>
  <c r="E59" i="28"/>
  <c r="T59" i="28" s="1"/>
  <c r="S73" i="28"/>
  <c r="U109" i="28"/>
  <c r="S96" i="28"/>
  <c r="T103" i="28"/>
  <c r="E80" i="28"/>
  <c r="Q67" i="27"/>
  <c r="P53" i="27"/>
  <c r="E59" i="27"/>
  <c r="P73" i="27"/>
  <c r="T73" i="27" s="1"/>
  <c r="R73" i="27"/>
  <c r="P59" i="27"/>
  <c r="S73" i="27"/>
  <c r="S96" i="27"/>
  <c r="U47" i="26"/>
  <c r="P59" i="26"/>
  <c r="Q59" i="26"/>
  <c r="R67" i="26"/>
  <c r="P73" i="26"/>
  <c r="T73" i="26" s="1"/>
  <c r="T97" i="26"/>
  <c r="L113" i="26"/>
  <c r="R113" i="26" s="1"/>
  <c r="U99" i="26"/>
  <c r="T111" i="26"/>
  <c r="E80" i="26"/>
  <c r="Q67" i="25"/>
  <c r="T47" i="25"/>
  <c r="P53" i="25"/>
  <c r="Q59" i="25"/>
  <c r="P67" i="25"/>
  <c r="T57" i="25"/>
  <c r="P73" i="25"/>
  <c r="T73" i="25" s="1"/>
  <c r="R67" i="25"/>
  <c r="Q73" i="25"/>
  <c r="U73" i="25" s="1"/>
  <c r="S67" i="25"/>
  <c r="R73" i="25"/>
  <c r="U108" i="25"/>
  <c r="U106" i="25"/>
  <c r="T104" i="25"/>
  <c r="E80" i="25"/>
  <c r="P67" i="24"/>
  <c r="P59" i="24"/>
  <c r="P73" i="24"/>
  <c r="T73" i="24" s="1"/>
  <c r="Q59" i="24"/>
  <c r="Q73" i="24"/>
  <c r="U73" i="24" s="1"/>
  <c r="E59" i="24"/>
  <c r="E67" i="24"/>
  <c r="U105" i="24"/>
  <c r="U97" i="24"/>
  <c r="E80" i="24"/>
  <c r="Q67" i="23"/>
  <c r="P53" i="23"/>
  <c r="P67" i="23"/>
  <c r="S67" i="23"/>
  <c r="E73" i="23"/>
  <c r="P59" i="23"/>
  <c r="P73" i="23"/>
  <c r="E67" i="23"/>
  <c r="Q73" i="23"/>
  <c r="U73" i="23" s="1"/>
  <c r="U107" i="23"/>
  <c r="T105" i="23"/>
  <c r="E80" i="23"/>
  <c r="R73" i="22"/>
  <c r="R67" i="22"/>
  <c r="S73" i="22"/>
  <c r="Q53" i="22"/>
  <c r="E73" i="22"/>
  <c r="Q59" i="22"/>
  <c r="T58" i="22"/>
  <c r="T57" i="22"/>
  <c r="P67" i="22"/>
  <c r="P73" i="22"/>
  <c r="T73" i="22" s="1"/>
  <c r="E59" i="22"/>
  <c r="T59" i="22" s="1"/>
  <c r="Q67" i="22"/>
  <c r="U67" i="22" s="1"/>
  <c r="Q73" i="22"/>
  <c r="U73" i="22" s="1"/>
  <c r="T105" i="22"/>
  <c r="E96" i="22"/>
  <c r="R96" i="22"/>
  <c r="Q53" i="21"/>
  <c r="R67" i="21"/>
  <c r="E59" i="21"/>
  <c r="P67" i="21"/>
  <c r="Q59" i="21"/>
  <c r="T107" i="21"/>
  <c r="T98" i="21"/>
  <c r="T110" i="21"/>
  <c r="R73" i="20"/>
  <c r="S73" i="20"/>
  <c r="U57" i="20"/>
  <c r="E67" i="20"/>
  <c r="P73" i="20"/>
  <c r="T73" i="20" s="1"/>
  <c r="T106" i="20"/>
  <c r="E80" i="20"/>
  <c r="P67" i="19"/>
  <c r="T67" i="19" s="1"/>
  <c r="Q67" i="19"/>
  <c r="R67" i="19"/>
  <c r="Q53" i="19"/>
  <c r="S73" i="19"/>
  <c r="P59" i="19"/>
  <c r="E73" i="19"/>
  <c r="U111" i="19"/>
  <c r="U97" i="19"/>
  <c r="U107" i="19"/>
  <c r="S73" i="18"/>
  <c r="R67" i="18"/>
  <c r="E67" i="18"/>
  <c r="Q59" i="18"/>
  <c r="U106" i="18"/>
  <c r="L113" i="18"/>
  <c r="R113" i="18" s="1"/>
  <c r="T102" i="18"/>
  <c r="E80" i="18"/>
  <c r="P53" i="17"/>
  <c r="E67" i="17"/>
  <c r="Q53" i="17"/>
  <c r="P59" i="17"/>
  <c r="P73" i="17"/>
  <c r="T73" i="17" s="1"/>
  <c r="Q59" i="17"/>
  <c r="T57" i="17"/>
  <c r="U58" i="17"/>
  <c r="Q67" i="17"/>
  <c r="U67" i="17" s="1"/>
  <c r="S73" i="17"/>
  <c r="E59" i="17"/>
  <c r="T59" i="17" s="1"/>
  <c r="R67" i="17"/>
  <c r="E73" i="17"/>
  <c r="U102" i="17"/>
  <c r="P53" i="16"/>
  <c r="E59" i="16"/>
  <c r="T59" i="16" s="1"/>
  <c r="E73" i="16"/>
  <c r="P67" i="16"/>
  <c r="P73" i="16"/>
  <c r="T73" i="16" s="1"/>
  <c r="Q73" i="16"/>
  <c r="U73" i="16" s="1"/>
  <c r="Q59" i="16"/>
  <c r="R96" i="16"/>
  <c r="U107" i="16"/>
  <c r="T47" i="15"/>
  <c r="R67" i="15"/>
  <c r="P59" i="15"/>
  <c r="Q67" i="15"/>
  <c r="Q59" i="15"/>
  <c r="P67" i="15"/>
  <c r="T67" i="15" s="1"/>
  <c r="S67" i="15"/>
  <c r="P73" i="15"/>
  <c r="T73" i="15" s="1"/>
  <c r="E67" i="15"/>
  <c r="T102" i="15"/>
  <c r="T100" i="15"/>
  <c r="P53" i="14"/>
  <c r="Q53" i="14"/>
  <c r="R73" i="14"/>
  <c r="P59" i="14"/>
  <c r="T58" i="14"/>
  <c r="P67" i="14"/>
  <c r="Q67" i="14"/>
  <c r="U67" i="14" s="1"/>
  <c r="P73" i="14"/>
  <c r="T73" i="14" s="1"/>
  <c r="U104" i="14"/>
  <c r="T111" i="14"/>
  <c r="Q53" i="13"/>
  <c r="E73" i="13"/>
  <c r="P67" i="13"/>
  <c r="T67" i="13" s="1"/>
  <c r="Q67" i="13"/>
  <c r="U67" i="13" s="1"/>
  <c r="P73" i="13"/>
  <c r="T73" i="13" s="1"/>
  <c r="T58" i="13"/>
  <c r="E67" i="13"/>
  <c r="E73" i="12"/>
  <c r="E53" i="12"/>
  <c r="E67" i="12"/>
  <c r="R67" i="12"/>
  <c r="E59" i="12"/>
  <c r="Q59" i="12"/>
  <c r="Q67" i="12"/>
  <c r="Q73" i="12"/>
  <c r="R73" i="12"/>
  <c r="T58" i="12"/>
  <c r="S67" i="12"/>
  <c r="S73" i="12"/>
  <c r="P59" i="12"/>
  <c r="P67" i="12"/>
  <c r="T97" i="12"/>
  <c r="Q53" i="11"/>
  <c r="P53" i="11"/>
  <c r="P73" i="11"/>
  <c r="T73" i="11" s="1"/>
  <c r="Q73" i="11"/>
  <c r="R73" i="11"/>
  <c r="U57" i="11"/>
  <c r="S73" i="11"/>
  <c r="P67" i="11"/>
  <c r="T67" i="11" s="1"/>
  <c r="E73" i="11"/>
  <c r="T100" i="11"/>
  <c r="U102" i="11"/>
  <c r="E80" i="11"/>
  <c r="Q53" i="10"/>
  <c r="Q67" i="10"/>
  <c r="R67" i="10"/>
  <c r="E53" i="10"/>
  <c r="P59" i="10"/>
  <c r="Q59" i="10"/>
  <c r="Q73" i="10"/>
  <c r="U73" i="10" s="1"/>
  <c r="S67" i="10"/>
  <c r="R73" i="10"/>
  <c r="E67" i="10"/>
  <c r="S73" i="10"/>
  <c r="T99" i="10"/>
  <c r="T101" i="10"/>
  <c r="Q53" i="9"/>
  <c r="E53" i="9"/>
  <c r="E67" i="9"/>
  <c r="S73" i="9"/>
  <c r="E59" i="9"/>
  <c r="U57" i="9"/>
  <c r="Q67" i="9"/>
  <c r="U67" i="9" s="1"/>
  <c r="R67" i="9"/>
  <c r="E96" i="9"/>
  <c r="E113" i="9" s="1"/>
  <c r="U113" i="9" s="1"/>
  <c r="P67" i="8"/>
  <c r="T67" i="8" s="1"/>
  <c r="E67" i="8"/>
  <c r="U57" i="8"/>
  <c r="P73" i="8"/>
  <c r="T73" i="8" s="1"/>
  <c r="Q73" i="8"/>
  <c r="U73" i="8" s="1"/>
  <c r="P59" i="8"/>
  <c r="R73" i="8"/>
  <c r="Q59" i="8"/>
  <c r="U103" i="8"/>
  <c r="T100" i="8"/>
  <c r="T102" i="8"/>
  <c r="Q73" i="7"/>
  <c r="P67" i="7"/>
  <c r="Q59" i="7"/>
  <c r="Q67" i="7"/>
  <c r="T58" i="7"/>
  <c r="S73" i="7"/>
  <c r="E73" i="7"/>
  <c r="R73" i="6"/>
  <c r="R67" i="6"/>
  <c r="P53" i="6"/>
  <c r="E67" i="6"/>
  <c r="Q59" i="6"/>
  <c r="P73" i="6"/>
  <c r="T73" i="6" s="1"/>
  <c r="Q73" i="6"/>
  <c r="U73" i="6" s="1"/>
  <c r="U100" i="6"/>
  <c r="T98" i="6"/>
  <c r="E80" i="6"/>
  <c r="E67" i="5"/>
  <c r="R67" i="5"/>
  <c r="S67" i="5"/>
  <c r="P59" i="5"/>
  <c r="Q59" i="5"/>
  <c r="T58" i="5"/>
  <c r="P67" i="5"/>
  <c r="R73" i="5"/>
  <c r="T97" i="5"/>
  <c r="T102" i="5"/>
  <c r="T100" i="5"/>
  <c r="U107" i="5"/>
  <c r="R73" i="4"/>
  <c r="E53" i="4"/>
  <c r="R67" i="4"/>
  <c r="P53" i="4"/>
  <c r="Q53" i="4"/>
  <c r="P59" i="4"/>
  <c r="Q59" i="4"/>
  <c r="P67" i="4"/>
  <c r="T67" i="4" s="1"/>
  <c r="Q67" i="4"/>
  <c r="U67" i="4" s="1"/>
  <c r="S67" i="4"/>
  <c r="E59" i="4"/>
  <c r="T59" i="4" s="1"/>
  <c r="P73" i="4"/>
  <c r="T73" i="4" s="1"/>
  <c r="T107" i="4"/>
  <c r="T109" i="4"/>
  <c r="T101" i="4"/>
  <c r="T99" i="4"/>
  <c r="U106" i="4"/>
  <c r="E80" i="4"/>
  <c r="E67" i="3"/>
  <c r="P53" i="3"/>
  <c r="Q53" i="3"/>
  <c r="E73" i="3"/>
  <c r="Q59" i="3"/>
  <c r="P73" i="3"/>
  <c r="T57" i="3"/>
  <c r="E59" i="3"/>
  <c r="T59" i="3" s="1"/>
  <c r="P67" i="3"/>
  <c r="S73" i="3"/>
  <c r="Q67" i="3"/>
  <c r="R67" i="3"/>
  <c r="S67" i="3"/>
  <c r="T108" i="3"/>
  <c r="P53" i="2"/>
  <c r="Q53" i="2"/>
  <c r="Q59" i="2"/>
  <c r="P67" i="2"/>
  <c r="T67" i="2" s="1"/>
  <c r="U58" i="2"/>
  <c r="P59" i="2"/>
  <c r="Q67" i="2"/>
  <c r="R67" i="2"/>
  <c r="E59" i="2"/>
  <c r="T59" i="2" s="1"/>
  <c r="S67" i="2"/>
  <c r="P73" i="2"/>
  <c r="T73" i="2" s="1"/>
  <c r="T102" i="2"/>
  <c r="U107" i="2"/>
  <c r="U105" i="2"/>
  <c r="U110" i="2"/>
  <c r="E80" i="2"/>
  <c r="Q53" i="1"/>
  <c r="U53" i="1" s="1"/>
  <c r="R53" i="1"/>
  <c r="S53" i="1"/>
  <c r="P53" i="1"/>
  <c r="T53" i="1" s="1"/>
  <c r="S67" i="1"/>
  <c r="P73" i="1"/>
  <c r="E67" i="1"/>
  <c r="Q73" i="1"/>
  <c r="U73" i="1" s="1"/>
  <c r="Q59" i="1"/>
  <c r="E73" i="1"/>
  <c r="P67" i="1"/>
  <c r="T67" i="1" s="1"/>
  <c r="Q67" i="1"/>
  <c r="U67" i="1" s="1"/>
  <c r="E80" i="1"/>
  <c r="U30" i="4"/>
  <c r="T30" i="4"/>
  <c r="U24" i="5"/>
  <c r="T24" i="5"/>
  <c r="U33" i="3"/>
  <c r="T33" i="3"/>
  <c r="U59" i="3"/>
  <c r="U33" i="4"/>
  <c r="T33" i="4"/>
  <c r="U24" i="1"/>
  <c r="T24" i="1"/>
  <c r="U24" i="2"/>
  <c r="T24" i="2"/>
  <c r="U24" i="9"/>
  <c r="T24" i="9"/>
  <c r="U33" i="1"/>
  <c r="T33" i="1"/>
  <c r="U59" i="4"/>
  <c r="U30" i="3"/>
  <c r="T30" i="3"/>
  <c r="U30" i="5"/>
  <c r="T30" i="5"/>
  <c r="U59" i="6"/>
  <c r="T59" i="6"/>
  <c r="U24" i="4"/>
  <c r="T24" i="4"/>
  <c r="U48" i="7"/>
  <c r="T48" i="7"/>
  <c r="U40" i="2"/>
  <c r="T40" i="2"/>
  <c r="U73" i="4"/>
  <c r="T15" i="4"/>
  <c r="U72" i="2"/>
  <c r="T72" i="2"/>
  <c r="U71" i="2"/>
  <c r="T71" i="2"/>
  <c r="U21" i="6"/>
  <c r="T21" i="6"/>
  <c r="U46" i="6"/>
  <c r="T46" i="6"/>
  <c r="U57" i="6"/>
  <c r="T57" i="6"/>
  <c r="U66" i="6"/>
  <c r="T66" i="6"/>
  <c r="U61" i="6"/>
  <c r="T61" i="6"/>
  <c r="U12" i="7"/>
  <c r="T12" i="7"/>
  <c r="U24" i="7"/>
  <c r="T24" i="7"/>
  <c r="U40" i="7"/>
  <c r="T40" i="7"/>
  <c r="T35" i="7"/>
  <c r="Q40" i="7"/>
  <c r="U59" i="7"/>
  <c r="T59" i="7"/>
  <c r="U65" i="7"/>
  <c r="T65" i="7"/>
  <c r="U93" i="7"/>
  <c r="T93" i="7"/>
  <c r="U20" i="8"/>
  <c r="T20" i="8"/>
  <c r="U46" i="9"/>
  <c r="T46" i="9"/>
  <c r="U24" i="10"/>
  <c r="U30" i="10"/>
  <c r="T30" i="10"/>
  <c r="U37" i="10"/>
  <c r="T37" i="10"/>
  <c r="U59" i="14"/>
  <c r="T59" i="14"/>
  <c r="U71" i="16"/>
  <c r="T71" i="16"/>
  <c r="U72" i="16"/>
  <c r="T72" i="16"/>
  <c r="U69" i="16"/>
  <c r="T69" i="16"/>
  <c r="U65" i="17"/>
  <c r="T65" i="17"/>
  <c r="U93" i="22"/>
  <c r="T93" i="22"/>
  <c r="T33" i="9"/>
  <c r="U24" i="17"/>
  <c r="T24" i="17"/>
  <c r="U90" i="6"/>
  <c r="T90" i="6"/>
  <c r="U17" i="10"/>
  <c r="T17" i="10"/>
  <c r="U24" i="15"/>
  <c r="T24" i="15"/>
  <c r="U102" i="19"/>
  <c r="T102" i="19"/>
  <c r="U73" i="2"/>
  <c r="U67" i="2"/>
  <c r="U15" i="2"/>
  <c r="T15" i="2"/>
  <c r="U66" i="2"/>
  <c r="T66" i="2"/>
  <c r="U53" i="4"/>
  <c r="T53" i="4"/>
  <c r="U51" i="5"/>
  <c r="T51" i="5"/>
  <c r="P53" i="5"/>
  <c r="P73" i="5"/>
  <c r="T73" i="5" s="1"/>
  <c r="U33" i="6"/>
  <c r="T33" i="6"/>
  <c r="Q53" i="6"/>
  <c r="P67" i="6"/>
  <c r="T67" i="6" s="1"/>
  <c r="P72" i="6"/>
  <c r="U29" i="7"/>
  <c r="T29" i="7"/>
  <c r="U52" i="8"/>
  <c r="T52" i="8"/>
  <c r="U56" i="8"/>
  <c r="T56" i="8"/>
  <c r="U59" i="8"/>
  <c r="T59" i="8"/>
  <c r="P72" i="8"/>
  <c r="P33" i="9"/>
  <c r="U59" i="9"/>
  <c r="T59" i="9"/>
  <c r="P72" i="9"/>
  <c r="S15" i="10"/>
  <c r="Q33" i="10"/>
  <c r="U33" i="10" s="1"/>
  <c r="P67" i="10"/>
  <c r="U13" i="11"/>
  <c r="T13" i="11"/>
  <c r="U17" i="11"/>
  <c r="T17" i="11"/>
  <c r="U45" i="16"/>
  <c r="T45" i="16"/>
  <c r="U33" i="22"/>
  <c r="U71" i="4"/>
  <c r="T71" i="4"/>
  <c r="U72" i="4"/>
  <c r="T72" i="4"/>
  <c r="U26" i="6"/>
  <c r="T26" i="6"/>
  <c r="U17" i="7"/>
  <c r="T17" i="7"/>
  <c r="U91" i="9"/>
  <c r="T91" i="9"/>
  <c r="U42" i="10"/>
  <c r="T42" i="10"/>
  <c r="T63" i="11"/>
  <c r="U63" i="11"/>
  <c r="U66" i="13"/>
  <c r="T66" i="13"/>
  <c r="U61" i="13"/>
  <c r="T61" i="13"/>
  <c r="U66" i="4"/>
  <c r="T66" i="4"/>
  <c r="U50" i="10"/>
  <c r="T50" i="10"/>
  <c r="U37" i="12"/>
  <c r="T37" i="12"/>
  <c r="U70" i="14"/>
  <c r="T70" i="14"/>
  <c r="U101" i="17"/>
  <c r="T101" i="17"/>
  <c r="L113" i="12"/>
  <c r="R113" i="12" s="1"/>
  <c r="R96" i="12"/>
  <c r="U15" i="5"/>
  <c r="T15" i="5"/>
  <c r="U67" i="5"/>
  <c r="T67" i="5"/>
  <c r="P30" i="5"/>
  <c r="U53" i="5"/>
  <c r="T53" i="5"/>
  <c r="U43" i="5"/>
  <c r="T43" i="5"/>
  <c r="Q53" i="5"/>
  <c r="U55" i="5"/>
  <c r="T55" i="5"/>
  <c r="Q73" i="5"/>
  <c r="U73" i="5" s="1"/>
  <c r="U87" i="5"/>
  <c r="T87" i="5"/>
  <c r="U15" i="6"/>
  <c r="T15" i="6"/>
  <c r="U9" i="6"/>
  <c r="T9" i="6"/>
  <c r="U24" i="6"/>
  <c r="T24" i="6"/>
  <c r="Q67" i="6"/>
  <c r="U67" i="6" s="1"/>
  <c r="U72" i="6"/>
  <c r="T72" i="6"/>
  <c r="U71" i="6"/>
  <c r="T71" i="6"/>
  <c r="U69" i="6"/>
  <c r="T69" i="6"/>
  <c r="Q72" i="6"/>
  <c r="P66" i="7"/>
  <c r="P73" i="7"/>
  <c r="T73" i="7" s="1"/>
  <c r="Q24" i="8"/>
  <c r="U44" i="8"/>
  <c r="T44" i="8"/>
  <c r="Q67" i="8"/>
  <c r="Q72" i="8"/>
  <c r="E73" i="8"/>
  <c r="U11" i="9"/>
  <c r="T11" i="9"/>
  <c r="U23" i="9"/>
  <c r="T23" i="9"/>
  <c r="U27" i="9"/>
  <c r="T27" i="9"/>
  <c r="Q33" i="9"/>
  <c r="U33" i="9" s="1"/>
  <c r="U40" i="9"/>
  <c r="T40" i="9"/>
  <c r="U35" i="9"/>
  <c r="T35" i="9"/>
  <c r="U63" i="9"/>
  <c r="T63" i="9"/>
  <c r="U70" i="9"/>
  <c r="T70" i="9"/>
  <c r="U49" i="10"/>
  <c r="T49" i="10"/>
  <c r="U65" i="10"/>
  <c r="T65" i="10"/>
  <c r="U40" i="11"/>
  <c r="T35" i="11"/>
  <c r="U35" i="11"/>
  <c r="U87" i="12"/>
  <c r="T87" i="12"/>
  <c r="U94" i="12"/>
  <c r="T94" i="12"/>
  <c r="U20" i="13"/>
  <c r="T20" i="13"/>
  <c r="U90" i="13"/>
  <c r="T90" i="13"/>
  <c r="U47" i="14"/>
  <c r="T47" i="14"/>
  <c r="U39" i="15"/>
  <c r="T39" i="15"/>
  <c r="T53" i="15"/>
  <c r="U43" i="15"/>
  <c r="T43" i="15"/>
  <c r="U50" i="15"/>
  <c r="T50" i="15"/>
  <c r="U22" i="16"/>
  <c r="T22" i="16"/>
  <c r="U26" i="16"/>
  <c r="T26" i="16"/>
  <c r="U30" i="18"/>
  <c r="T30" i="18"/>
  <c r="U59" i="1"/>
  <c r="T59" i="1"/>
  <c r="U88" i="8"/>
  <c r="T88" i="8"/>
  <c r="U26" i="11"/>
  <c r="T26" i="11"/>
  <c r="U30" i="1"/>
  <c r="T61" i="1"/>
  <c r="T12" i="2"/>
  <c r="T28" i="2"/>
  <c r="T32" i="2"/>
  <c r="T36" i="2"/>
  <c r="U53" i="2"/>
  <c r="T53" i="2"/>
  <c r="T48" i="2"/>
  <c r="T64" i="2"/>
  <c r="T93" i="2"/>
  <c r="T19" i="3"/>
  <c r="U24" i="3"/>
  <c r="T24" i="3"/>
  <c r="T39" i="3"/>
  <c r="T51" i="3"/>
  <c r="T55" i="3"/>
  <c r="U72" i="3"/>
  <c r="T72" i="3"/>
  <c r="U71" i="3"/>
  <c r="T71" i="3"/>
  <c r="T88" i="3"/>
  <c r="T10" i="4"/>
  <c r="T22" i="4"/>
  <c r="T26" i="4"/>
  <c r="T46" i="4"/>
  <c r="T58" i="4"/>
  <c r="T62" i="4"/>
  <c r="T69" i="4"/>
  <c r="T91" i="4"/>
  <c r="T13" i="5"/>
  <c r="T17" i="5"/>
  <c r="T29" i="5"/>
  <c r="T32" i="5"/>
  <c r="U38" i="5"/>
  <c r="T38" i="5"/>
  <c r="P40" i="5"/>
  <c r="T40" i="5" s="1"/>
  <c r="U49" i="5"/>
  <c r="Q40" i="6"/>
  <c r="U45" i="6"/>
  <c r="T45" i="6"/>
  <c r="U52" i="6"/>
  <c r="U27" i="7"/>
  <c r="P30" i="7"/>
  <c r="T30" i="7" s="1"/>
  <c r="U33" i="7"/>
  <c r="T33" i="7"/>
  <c r="U37" i="7"/>
  <c r="T37" i="7"/>
  <c r="U49" i="7"/>
  <c r="T49" i="7"/>
  <c r="U64" i="7"/>
  <c r="T64" i="7"/>
  <c r="Q66" i="7"/>
  <c r="P71" i="7"/>
  <c r="P15" i="8"/>
  <c r="U19" i="8"/>
  <c r="T19" i="8"/>
  <c r="P53" i="8"/>
  <c r="U89" i="8"/>
  <c r="T89" i="8"/>
  <c r="U92" i="9"/>
  <c r="T92" i="9"/>
  <c r="U29" i="10"/>
  <c r="T29" i="10"/>
  <c r="P66" i="10"/>
  <c r="U91" i="10"/>
  <c r="T91" i="10"/>
  <c r="U24" i="11"/>
  <c r="T18" i="12"/>
  <c r="U18" i="12"/>
  <c r="U11" i="14"/>
  <c r="T11" i="14"/>
  <c r="U27" i="14"/>
  <c r="T27" i="14"/>
  <c r="U49" i="17"/>
  <c r="T49" i="17"/>
  <c r="U20" i="18"/>
  <c r="T20" i="18"/>
  <c r="T73" i="1"/>
  <c r="T15" i="1"/>
  <c r="U53" i="3"/>
  <c r="T53" i="3"/>
  <c r="U14" i="15"/>
  <c r="T14" i="15"/>
  <c r="U12" i="17"/>
  <c r="T12" i="17"/>
  <c r="U13" i="10"/>
  <c r="T13" i="10"/>
  <c r="U18" i="15"/>
  <c r="T18" i="15"/>
  <c r="T9" i="1"/>
  <c r="T45" i="1"/>
  <c r="T57" i="1"/>
  <c r="T90" i="1"/>
  <c r="U9" i="1"/>
  <c r="T20" i="1"/>
  <c r="U21" i="1"/>
  <c r="T40" i="1"/>
  <c r="T44" i="1"/>
  <c r="T52" i="1"/>
  <c r="T56" i="1"/>
  <c r="T89" i="1"/>
  <c r="T11" i="2"/>
  <c r="T23" i="2"/>
  <c r="T27" i="2"/>
  <c r="T35" i="2"/>
  <c r="T47" i="2"/>
  <c r="T63" i="2"/>
  <c r="T70" i="2"/>
  <c r="T92" i="2"/>
  <c r="U67" i="3"/>
  <c r="T67" i="3"/>
  <c r="U73" i="3"/>
  <c r="T73" i="3"/>
  <c r="U15" i="3"/>
  <c r="T15" i="3"/>
  <c r="T14" i="3"/>
  <c r="T18" i="3"/>
  <c r="T38" i="3"/>
  <c r="T42" i="3"/>
  <c r="U43" i="3"/>
  <c r="T50" i="3"/>
  <c r="U66" i="3"/>
  <c r="T66" i="3"/>
  <c r="T87" i="3"/>
  <c r="T9" i="4"/>
  <c r="T21" i="4"/>
  <c r="T45" i="4"/>
  <c r="T57" i="4"/>
  <c r="T61" i="4"/>
  <c r="U69" i="4"/>
  <c r="T90" i="4"/>
  <c r="T12" i="5"/>
  <c r="T28" i="5"/>
  <c r="U50" i="5"/>
  <c r="T50" i="5"/>
  <c r="P66" i="5"/>
  <c r="S73" i="5"/>
  <c r="E53" i="6"/>
  <c r="S67" i="6"/>
  <c r="Q71" i="6"/>
  <c r="U91" i="6"/>
  <c r="T91" i="6"/>
  <c r="P24" i="7"/>
  <c r="U28" i="7"/>
  <c r="T28" i="7"/>
  <c r="Q30" i="7"/>
  <c r="U30" i="7" s="1"/>
  <c r="U32" i="7"/>
  <c r="T32" i="7"/>
  <c r="P59" i="7"/>
  <c r="Q71" i="7"/>
  <c r="Q15" i="8"/>
  <c r="U15" i="8" s="1"/>
  <c r="U30" i="8"/>
  <c r="T30" i="8"/>
  <c r="U39" i="8"/>
  <c r="T39" i="8"/>
  <c r="U51" i="8"/>
  <c r="T51" i="8"/>
  <c r="Q53" i="8"/>
  <c r="U55" i="8"/>
  <c r="T55" i="8"/>
  <c r="P24" i="9"/>
  <c r="S33" i="9"/>
  <c r="U58" i="9"/>
  <c r="T58" i="9"/>
  <c r="P67" i="9"/>
  <c r="T67" i="9" s="1"/>
  <c r="P71" i="9"/>
  <c r="U14" i="10"/>
  <c r="T14" i="10"/>
  <c r="U18" i="10"/>
  <c r="T18" i="10"/>
  <c r="P24" i="10"/>
  <c r="T24" i="10" s="1"/>
  <c r="P30" i="10"/>
  <c r="T33" i="10"/>
  <c r="Q66" i="10"/>
  <c r="P73" i="10"/>
  <c r="T73" i="10" s="1"/>
  <c r="U88" i="15"/>
  <c r="T88" i="15"/>
  <c r="U66" i="1"/>
  <c r="T66" i="1"/>
  <c r="U30" i="2"/>
  <c r="T30" i="2"/>
  <c r="U36" i="7"/>
  <c r="T36" i="7"/>
  <c r="U33" i="5"/>
  <c r="T33" i="5"/>
  <c r="U88" i="5"/>
  <c r="T88" i="5"/>
  <c r="U10" i="6"/>
  <c r="T10" i="6"/>
  <c r="T43" i="1"/>
  <c r="U72" i="1"/>
  <c r="T72" i="1"/>
  <c r="U71" i="1"/>
  <c r="T71" i="1"/>
  <c r="U35" i="2"/>
  <c r="T69" i="2"/>
  <c r="U9" i="4"/>
  <c r="U40" i="4"/>
  <c r="T40" i="4"/>
  <c r="U61" i="4"/>
  <c r="T39" i="5"/>
  <c r="R40" i="5"/>
  <c r="U42" i="5"/>
  <c r="T42" i="5"/>
  <c r="Q66" i="5"/>
  <c r="U22" i="6"/>
  <c r="T22" i="6"/>
  <c r="P24" i="6"/>
  <c r="U30" i="6"/>
  <c r="T30" i="6"/>
  <c r="U58" i="6"/>
  <c r="T58" i="6"/>
  <c r="U62" i="6"/>
  <c r="T62" i="6"/>
  <c r="U13" i="7"/>
  <c r="T13" i="7"/>
  <c r="P15" i="7"/>
  <c r="T15" i="7" s="1"/>
  <c r="Q24" i="7"/>
  <c r="R30" i="7"/>
  <c r="U35" i="7"/>
  <c r="U47" i="7"/>
  <c r="U94" i="7"/>
  <c r="T94" i="7"/>
  <c r="T21" i="8"/>
  <c r="U24" i="8"/>
  <c r="T24" i="8"/>
  <c r="U53" i="8"/>
  <c r="T53" i="8"/>
  <c r="U43" i="8"/>
  <c r="T43" i="8"/>
  <c r="U10" i="9"/>
  <c r="T10" i="9"/>
  <c r="U13" i="9"/>
  <c r="U22" i="9"/>
  <c r="T22" i="9"/>
  <c r="U26" i="9"/>
  <c r="T26" i="9"/>
  <c r="U47" i="9"/>
  <c r="T47" i="9"/>
  <c r="P53" i="9"/>
  <c r="U62" i="9"/>
  <c r="T62" i="9"/>
  <c r="U72" i="9"/>
  <c r="T72" i="9"/>
  <c r="U71" i="9"/>
  <c r="T71" i="9"/>
  <c r="U69" i="9"/>
  <c r="T69" i="9"/>
  <c r="Q30" i="10"/>
  <c r="U38" i="10"/>
  <c r="T38" i="10"/>
  <c r="U87" i="10"/>
  <c r="T87" i="10"/>
  <c r="U94" i="11"/>
  <c r="T94" i="11"/>
  <c r="U57" i="13"/>
  <c r="T57" i="13"/>
  <c r="U67" i="16"/>
  <c r="T67" i="16"/>
  <c r="U9" i="16"/>
  <c r="T9" i="16"/>
  <c r="U59" i="16"/>
  <c r="U91" i="16"/>
  <c r="T91" i="16"/>
  <c r="U73" i="9"/>
  <c r="T73" i="9"/>
  <c r="U66" i="9"/>
  <c r="T66" i="9"/>
  <c r="U29" i="11"/>
  <c r="T29" i="11"/>
  <c r="P24" i="13"/>
  <c r="U30" i="13"/>
  <c r="T30" i="13"/>
  <c r="U45" i="13"/>
  <c r="T45" i="13"/>
  <c r="U52" i="13"/>
  <c r="T52" i="13"/>
  <c r="P15" i="14"/>
  <c r="U40" i="14"/>
  <c r="T40" i="14"/>
  <c r="U35" i="14"/>
  <c r="T35" i="14"/>
  <c r="Q40" i="14"/>
  <c r="Q73" i="14"/>
  <c r="U73" i="14" s="1"/>
  <c r="U92" i="14"/>
  <c r="T92" i="14"/>
  <c r="U57" i="16"/>
  <c r="T57" i="16"/>
  <c r="U66" i="16"/>
  <c r="T66" i="16"/>
  <c r="U61" i="16"/>
  <c r="T61" i="16"/>
  <c r="Q66" i="16"/>
  <c r="U29" i="17"/>
  <c r="T29" i="17"/>
  <c r="Q73" i="17"/>
  <c r="U73" i="17" s="1"/>
  <c r="U29" i="21"/>
  <c r="T29" i="21"/>
  <c r="T56" i="21"/>
  <c r="U56" i="21"/>
  <c r="U36" i="22"/>
  <c r="T36" i="22"/>
  <c r="T45" i="5"/>
  <c r="U53" i="6"/>
  <c r="T53" i="6"/>
  <c r="T39" i="7"/>
  <c r="T43" i="7"/>
  <c r="T51" i="7"/>
  <c r="T55" i="7"/>
  <c r="U72" i="7"/>
  <c r="T72" i="7"/>
  <c r="U71" i="7"/>
  <c r="T71" i="7"/>
  <c r="T88" i="7"/>
  <c r="T22" i="8"/>
  <c r="T26" i="8"/>
  <c r="T46" i="8"/>
  <c r="T58" i="8"/>
  <c r="T91" i="8"/>
  <c r="T13" i="9"/>
  <c r="T17" i="9"/>
  <c r="T29" i="9"/>
  <c r="T37" i="9"/>
  <c r="T49" i="9"/>
  <c r="T65" i="9"/>
  <c r="U40" i="10"/>
  <c r="T40" i="10"/>
  <c r="P30" i="11"/>
  <c r="U37" i="11"/>
  <c r="T37" i="11"/>
  <c r="U65" i="11"/>
  <c r="T65" i="11"/>
  <c r="Q67" i="11"/>
  <c r="S15" i="12"/>
  <c r="U20" i="12"/>
  <c r="T20" i="12"/>
  <c r="P15" i="13"/>
  <c r="Q24" i="13"/>
  <c r="Q33" i="13"/>
  <c r="U33" i="13" s="1"/>
  <c r="P53" i="13"/>
  <c r="U56" i="13"/>
  <c r="T56" i="13"/>
  <c r="Q73" i="13"/>
  <c r="U73" i="13" s="1"/>
  <c r="U89" i="13"/>
  <c r="T89" i="13"/>
  <c r="Q15" i="14"/>
  <c r="U15" i="14" s="1"/>
  <c r="U30" i="14"/>
  <c r="T30" i="14"/>
  <c r="R33" i="14"/>
  <c r="U64" i="14"/>
  <c r="T64" i="14"/>
  <c r="P66" i="14"/>
  <c r="Q71" i="14"/>
  <c r="R15" i="15"/>
  <c r="U20" i="15"/>
  <c r="P40" i="15"/>
  <c r="Q73" i="15"/>
  <c r="U73" i="15" s="1"/>
  <c r="U87" i="15"/>
  <c r="T87" i="15"/>
  <c r="U21" i="16"/>
  <c r="T21" i="16"/>
  <c r="Q53" i="16"/>
  <c r="S67" i="16"/>
  <c r="U90" i="16"/>
  <c r="T90" i="16"/>
  <c r="U37" i="17"/>
  <c r="T37" i="17"/>
  <c r="U51" i="17"/>
  <c r="U64" i="17"/>
  <c r="T64" i="17"/>
  <c r="Q66" i="17"/>
  <c r="P71" i="17"/>
  <c r="P15" i="18"/>
  <c r="U19" i="18"/>
  <c r="T19" i="18"/>
  <c r="U44" i="18"/>
  <c r="T44" i="18"/>
  <c r="U52" i="18"/>
  <c r="T52" i="18"/>
  <c r="U56" i="18"/>
  <c r="T56" i="18"/>
  <c r="U59" i="18"/>
  <c r="T59" i="18"/>
  <c r="T20" i="19"/>
  <c r="U20" i="19"/>
  <c r="U14" i="21"/>
  <c r="T14" i="21"/>
  <c r="U18" i="21"/>
  <c r="T18" i="21"/>
  <c r="U59" i="21"/>
  <c r="T59" i="21"/>
  <c r="U40" i="5"/>
  <c r="U67" i="7"/>
  <c r="T67" i="7"/>
  <c r="U73" i="7"/>
  <c r="U66" i="7"/>
  <c r="T66" i="7"/>
  <c r="U53" i="9"/>
  <c r="T53" i="9"/>
  <c r="U72" i="10"/>
  <c r="T72" i="10"/>
  <c r="U71" i="10"/>
  <c r="T71" i="10"/>
  <c r="U90" i="10"/>
  <c r="T90" i="10"/>
  <c r="T10" i="11"/>
  <c r="U27" i="11"/>
  <c r="Q30" i="11"/>
  <c r="T58" i="11"/>
  <c r="P66" i="11"/>
  <c r="U72" i="11"/>
  <c r="T72" i="11"/>
  <c r="U71" i="11"/>
  <c r="T71" i="11"/>
  <c r="U69" i="11"/>
  <c r="T91" i="11"/>
  <c r="T13" i="12"/>
  <c r="U24" i="12"/>
  <c r="T24" i="12"/>
  <c r="E30" i="12"/>
  <c r="U50" i="12"/>
  <c r="T50" i="12"/>
  <c r="E24" i="14"/>
  <c r="Q66" i="14"/>
  <c r="E67" i="14"/>
  <c r="U38" i="15"/>
  <c r="T38" i="15"/>
  <c r="Q40" i="15"/>
  <c r="U40" i="15" s="1"/>
  <c r="U42" i="15"/>
  <c r="T42" i="15"/>
  <c r="P72" i="15"/>
  <c r="U24" i="16"/>
  <c r="Q30" i="16"/>
  <c r="P30" i="17"/>
  <c r="U48" i="17"/>
  <c r="T48" i="17"/>
  <c r="U94" i="17"/>
  <c r="T94" i="17"/>
  <c r="U47" i="20"/>
  <c r="T47" i="20"/>
  <c r="U71" i="5"/>
  <c r="T71" i="5"/>
  <c r="U72" i="5"/>
  <c r="T72" i="5"/>
  <c r="U33" i="8"/>
  <c r="U40" i="8"/>
  <c r="T40" i="8"/>
  <c r="U67" i="10"/>
  <c r="U15" i="10"/>
  <c r="T67" i="10"/>
  <c r="T15" i="10"/>
  <c r="U59" i="10"/>
  <c r="T59" i="10"/>
  <c r="U66" i="10"/>
  <c r="T66" i="10"/>
  <c r="U59" i="11"/>
  <c r="T59" i="11"/>
  <c r="P71" i="11"/>
  <c r="U65" i="12"/>
  <c r="T65" i="12"/>
  <c r="U15" i="13"/>
  <c r="T15" i="13"/>
  <c r="U9" i="13"/>
  <c r="T9" i="13"/>
  <c r="U44" i="13"/>
  <c r="T44" i="13"/>
  <c r="U59" i="13"/>
  <c r="T59" i="13"/>
  <c r="P72" i="13"/>
  <c r="P33" i="15"/>
  <c r="T33" i="15" s="1"/>
  <c r="R40" i="15"/>
  <c r="Q66" i="15"/>
  <c r="S73" i="15"/>
  <c r="U32" i="16"/>
  <c r="U46" i="16"/>
  <c r="T46" i="16"/>
  <c r="P24" i="17"/>
  <c r="U28" i="17"/>
  <c r="T28" i="17"/>
  <c r="Q30" i="17"/>
  <c r="U32" i="17"/>
  <c r="T32" i="17"/>
  <c r="U33" i="18"/>
  <c r="T33" i="18"/>
  <c r="U39" i="18"/>
  <c r="T39" i="18"/>
  <c r="P53" i="18"/>
  <c r="U51" i="19"/>
  <c r="T51" i="19"/>
  <c r="U66" i="5"/>
  <c r="T66" i="5"/>
  <c r="U53" i="7"/>
  <c r="T53" i="7"/>
  <c r="U71" i="8"/>
  <c r="T71" i="8"/>
  <c r="U72" i="8"/>
  <c r="T72" i="8"/>
  <c r="P33" i="11"/>
  <c r="T33" i="11" s="1"/>
  <c r="T36" i="11"/>
  <c r="U49" i="11"/>
  <c r="T49" i="11"/>
  <c r="Q71" i="11"/>
  <c r="U19" i="12"/>
  <c r="P40" i="12"/>
  <c r="U59" i="12"/>
  <c r="T59" i="12"/>
  <c r="P66" i="12"/>
  <c r="U21" i="13"/>
  <c r="T21" i="13"/>
  <c r="U24" i="13"/>
  <c r="T24" i="13"/>
  <c r="Q40" i="13"/>
  <c r="Q72" i="13"/>
  <c r="U12" i="14"/>
  <c r="T12" i="14"/>
  <c r="U28" i="14"/>
  <c r="T28" i="14"/>
  <c r="P30" i="14"/>
  <c r="U48" i="14"/>
  <c r="T48" i="14"/>
  <c r="Q59" i="14"/>
  <c r="U63" i="14"/>
  <c r="T63" i="14"/>
  <c r="E71" i="14"/>
  <c r="U19" i="15"/>
  <c r="T19" i="15"/>
  <c r="P30" i="15"/>
  <c r="T30" i="15" s="1"/>
  <c r="S40" i="15"/>
  <c r="U51" i="15"/>
  <c r="T51" i="15"/>
  <c r="Q53" i="15"/>
  <c r="U53" i="15" s="1"/>
  <c r="U55" i="15"/>
  <c r="T55" i="15"/>
  <c r="U10" i="16"/>
  <c r="T10" i="16"/>
  <c r="P33" i="16"/>
  <c r="T33" i="16" s="1"/>
  <c r="P72" i="16"/>
  <c r="U13" i="17"/>
  <c r="T13" i="17"/>
  <c r="Q15" i="17"/>
  <c r="U17" i="17"/>
  <c r="T17" i="17"/>
  <c r="Q24" i="17"/>
  <c r="R30" i="17"/>
  <c r="P33" i="17"/>
  <c r="T33" i="17" s="1"/>
  <c r="U36" i="17"/>
  <c r="T36" i="17"/>
  <c r="P40" i="17"/>
  <c r="P40" i="18"/>
  <c r="U53" i="18"/>
  <c r="T53" i="18"/>
  <c r="U43" i="18"/>
  <c r="T43" i="18"/>
  <c r="U51" i="18"/>
  <c r="T51" i="18"/>
  <c r="Q53" i="18"/>
  <c r="U55" i="18"/>
  <c r="T55" i="18"/>
  <c r="U88" i="18"/>
  <c r="T88" i="18"/>
  <c r="U39" i="19"/>
  <c r="T39" i="19"/>
  <c r="T44" i="19"/>
  <c r="U44" i="19"/>
  <c r="U40" i="6"/>
  <c r="T40" i="6"/>
  <c r="U67" i="8"/>
  <c r="T15" i="8"/>
  <c r="U66" i="8"/>
  <c r="T66" i="8"/>
  <c r="T9" i="9"/>
  <c r="T61" i="9"/>
  <c r="U53" i="10"/>
  <c r="T53" i="10"/>
  <c r="P24" i="11"/>
  <c r="T24" i="11" s="1"/>
  <c r="E30" i="11"/>
  <c r="Q33" i="11"/>
  <c r="U33" i="11" s="1"/>
  <c r="T62" i="11"/>
  <c r="U70" i="11"/>
  <c r="T17" i="12"/>
  <c r="P24" i="12"/>
  <c r="Q33" i="12"/>
  <c r="U33" i="12" s="1"/>
  <c r="U42" i="12"/>
  <c r="T42" i="12"/>
  <c r="U49" i="12"/>
  <c r="T49" i="12"/>
  <c r="P53" i="12"/>
  <c r="T53" i="12" s="1"/>
  <c r="Q66" i="12"/>
  <c r="P73" i="12"/>
  <c r="T73" i="12" s="1"/>
  <c r="E53" i="13"/>
  <c r="P71" i="13"/>
  <c r="R72" i="13"/>
  <c r="U23" i="14"/>
  <c r="T23" i="14"/>
  <c r="U32" i="14"/>
  <c r="T32" i="14"/>
  <c r="U36" i="14"/>
  <c r="T36" i="14"/>
  <c r="U93" i="14"/>
  <c r="T93" i="14"/>
  <c r="Q30" i="15"/>
  <c r="U30" i="15" s="1"/>
  <c r="P24" i="16"/>
  <c r="T24" i="16" s="1"/>
  <c r="U58" i="16"/>
  <c r="T58" i="16"/>
  <c r="U62" i="16"/>
  <c r="T62" i="16"/>
  <c r="Q72" i="16"/>
  <c r="S30" i="17"/>
  <c r="Q33" i="17"/>
  <c r="U33" i="17" s="1"/>
  <c r="P67" i="17"/>
  <c r="T67" i="17" s="1"/>
  <c r="U93" i="17"/>
  <c r="T93" i="17"/>
  <c r="U10" i="18"/>
  <c r="Q40" i="18"/>
  <c r="P59" i="18"/>
  <c r="T92" i="10"/>
  <c r="U73" i="11"/>
  <c r="U67" i="11"/>
  <c r="T14" i="11"/>
  <c r="T18" i="11"/>
  <c r="T38" i="11"/>
  <c r="T42" i="11"/>
  <c r="T50" i="11"/>
  <c r="U66" i="11"/>
  <c r="T66" i="11"/>
  <c r="T45" i="12"/>
  <c r="T57" i="12"/>
  <c r="T61" i="12"/>
  <c r="T90" i="12"/>
  <c r="T12" i="13"/>
  <c r="T28" i="13"/>
  <c r="T32" i="13"/>
  <c r="T36" i="13"/>
  <c r="U53" i="13"/>
  <c r="T53" i="13"/>
  <c r="T48" i="13"/>
  <c r="T64" i="13"/>
  <c r="T93" i="13"/>
  <c r="T19" i="14"/>
  <c r="T39" i="14"/>
  <c r="T43" i="14"/>
  <c r="T51" i="14"/>
  <c r="T55" i="14"/>
  <c r="U71" i="14"/>
  <c r="T71" i="14"/>
  <c r="U72" i="14"/>
  <c r="T72" i="14"/>
  <c r="T46" i="15"/>
  <c r="T58" i="15"/>
  <c r="T62" i="15"/>
  <c r="T69" i="15"/>
  <c r="U40" i="17"/>
  <c r="T40" i="17"/>
  <c r="P40" i="19"/>
  <c r="P53" i="19"/>
  <c r="U59" i="19"/>
  <c r="T59" i="19"/>
  <c r="U72" i="19"/>
  <c r="T72" i="19"/>
  <c r="U71" i="19"/>
  <c r="T71" i="19"/>
  <c r="U69" i="19"/>
  <c r="T69" i="19"/>
  <c r="Q71" i="19"/>
  <c r="U89" i="19"/>
  <c r="T89" i="19"/>
  <c r="U10" i="20"/>
  <c r="T10" i="20"/>
  <c r="Q15" i="20"/>
  <c r="U22" i="20"/>
  <c r="T22" i="20"/>
  <c r="Q24" i="20"/>
  <c r="U26" i="20"/>
  <c r="T26" i="20"/>
  <c r="P30" i="20"/>
  <c r="U70" i="20"/>
  <c r="T70" i="20"/>
  <c r="U32" i="21"/>
  <c r="T32" i="21"/>
  <c r="U32" i="22"/>
  <c r="T32" i="22"/>
  <c r="U59" i="22"/>
  <c r="U70" i="22"/>
  <c r="T70" i="22"/>
  <c r="U33" i="28"/>
  <c r="T33" i="28"/>
  <c r="U40" i="12"/>
  <c r="T40" i="12"/>
  <c r="T44" i="12"/>
  <c r="T52" i="12"/>
  <c r="T56" i="12"/>
  <c r="T89" i="12"/>
  <c r="T11" i="13"/>
  <c r="T23" i="13"/>
  <c r="T27" i="13"/>
  <c r="T35" i="13"/>
  <c r="T47" i="13"/>
  <c r="T63" i="13"/>
  <c r="T70" i="13"/>
  <c r="T92" i="13"/>
  <c r="T67" i="14"/>
  <c r="T15" i="14"/>
  <c r="T14" i="14"/>
  <c r="T18" i="14"/>
  <c r="T38" i="14"/>
  <c r="T42" i="14"/>
  <c r="T50" i="14"/>
  <c r="U66" i="14"/>
  <c r="T66" i="14"/>
  <c r="T87" i="14"/>
  <c r="T9" i="15"/>
  <c r="T21" i="15"/>
  <c r="T45" i="15"/>
  <c r="T57" i="15"/>
  <c r="T61" i="15"/>
  <c r="T90" i="15"/>
  <c r="T12" i="16"/>
  <c r="T28" i="16"/>
  <c r="T32" i="16"/>
  <c r="T36" i="16"/>
  <c r="U53" i="16"/>
  <c r="T53" i="16"/>
  <c r="T48" i="16"/>
  <c r="T64" i="16"/>
  <c r="T93" i="16"/>
  <c r="T19" i="17"/>
  <c r="T39" i="17"/>
  <c r="T43" i="17"/>
  <c r="T51" i="17"/>
  <c r="T55" i="17"/>
  <c r="U72" i="17"/>
  <c r="T72" i="17"/>
  <c r="U71" i="17"/>
  <c r="T71" i="17"/>
  <c r="T88" i="17"/>
  <c r="T10" i="18"/>
  <c r="T22" i="18"/>
  <c r="T26" i="18"/>
  <c r="T46" i="18"/>
  <c r="T58" i="18"/>
  <c r="T62" i="18"/>
  <c r="P73" i="18"/>
  <c r="T73" i="18" s="1"/>
  <c r="T93" i="18"/>
  <c r="U22" i="19"/>
  <c r="T22" i="19"/>
  <c r="Q24" i="19"/>
  <c r="U30" i="19"/>
  <c r="T30" i="19"/>
  <c r="U53" i="19"/>
  <c r="T53" i="19"/>
  <c r="U43" i="19"/>
  <c r="Q30" i="20"/>
  <c r="U46" i="20"/>
  <c r="T46" i="20"/>
  <c r="U63" i="20"/>
  <c r="T63" i="20"/>
  <c r="U92" i="20"/>
  <c r="T92" i="20"/>
  <c r="P33" i="21"/>
  <c r="U49" i="21"/>
  <c r="T49" i="21"/>
  <c r="U12" i="22"/>
  <c r="T12" i="22"/>
  <c r="U27" i="22"/>
  <c r="T27" i="22"/>
  <c r="U38" i="23"/>
  <c r="T38" i="23"/>
  <c r="U42" i="23"/>
  <c r="T42" i="23"/>
  <c r="U50" i="23"/>
  <c r="T50" i="23"/>
  <c r="U57" i="26"/>
  <c r="T57" i="26"/>
  <c r="U66" i="26"/>
  <c r="T66" i="26"/>
  <c r="U61" i="26"/>
  <c r="T61" i="26"/>
  <c r="U63" i="27"/>
  <c r="T63" i="27"/>
  <c r="T12" i="11"/>
  <c r="T28" i="11"/>
  <c r="T32" i="11"/>
  <c r="U53" i="11"/>
  <c r="T53" i="11"/>
  <c r="T48" i="11"/>
  <c r="T64" i="11"/>
  <c r="T93" i="11"/>
  <c r="T19" i="12"/>
  <c r="T39" i="12"/>
  <c r="T43" i="12"/>
  <c r="T51" i="12"/>
  <c r="T55" i="12"/>
  <c r="U71" i="12"/>
  <c r="T71" i="12"/>
  <c r="U72" i="12"/>
  <c r="T72" i="12"/>
  <c r="T88" i="12"/>
  <c r="U33" i="15"/>
  <c r="T40" i="15"/>
  <c r="T44" i="15"/>
  <c r="T52" i="15"/>
  <c r="T89" i="15"/>
  <c r="T11" i="16"/>
  <c r="T23" i="16"/>
  <c r="T47" i="16"/>
  <c r="T63" i="16"/>
  <c r="T92" i="16"/>
  <c r="U15" i="17"/>
  <c r="T15" i="17"/>
  <c r="T14" i="17"/>
  <c r="T38" i="17"/>
  <c r="T42" i="17"/>
  <c r="T50" i="17"/>
  <c r="U66" i="17"/>
  <c r="T66" i="17"/>
  <c r="T87" i="17"/>
  <c r="Q71" i="18"/>
  <c r="Q73" i="18"/>
  <c r="U73" i="18" s="1"/>
  <c r="U26" i="19"/>
  <c r="T26" i="19"/>
  <c r="U46" i="19"/>
  <c r="T46" i="19"/>
  <c r="U62" i="19"/>
  <c r="T62" i="19"/>
  <c r="S71" i="19"/>
  <c r="P67" i="20"/>
  <c r="P71" i="20"/>
  <c r="U13" i="21"/>
  <c r="T13" i="21"/>
  <c r="Q15" i="21"/>
  <c r="U17" i="21"/>
  <c r="T17" i="21"/>
  <c r="Q66" i="21"/>
  <c r="U47" i="27"/>
  <c r="T47" i="27"/>
  <c r="U67" i="12"/>
  <c r="T67" i="12"/>
  <c r="U73" i="12"/>
  <c r="U15" i="12"/>
  <c r="T15" i="12"/>
  <c r="U66" i="12"/>
  <c r="T66" i="12"/>
  <c r="U53" i="14"/>
  <c r="T53" i="14"/>
  <c r="U72" i="15"/>
  <c r="T72" i="15"/>
  <c r="U71" i="15"/>
  <c r="T71" i="15"/>
  <c r="U40" i="18"/>
  <c r="T40" i="18"/>
  <c r="U58" i="19"/>
  <c r="T58" i="19"/>
  <c r="P73" i="19"/>
  <c r="T73" i="19" s="1"/>
  <c r="U88" i="19"/>
  <c r="T88" i="19"/>
  <c r="P33" i="20"/>
  <c r="T33" i="20" s="1"/>
  <c r="U58" i="20"/>
  <c r="T58" i="20"/>
  <c r="Q67" i="20"/>
  <c r="U67" i="20" s="1"/>
  <c r="U71" i="20"/>
  <c r="T71" i="20"/>
  <c r="U72" i="20"/>
  <c r="T72" i="20"/>
  <c r="U69" i="20"/>
  <c r="T69" i="20"/>
  <c r="Q71" i="20"/>
  <c r="R15" i="21"/>
  <c r="U24" i="21"/>
  <c r="T24" i="21"/>
  <c r="U66" i="21"/>
  <c r="T66" i="21"/>
  <c r="U61" i="21"/>
  <c r="T61" i="21"/>
  <c r="U24" i="23"/>
  <c r="T24" i="23"/>
  <c r="T33" i="13"/>
  <c r="U40" i="13"/>
  <c r="T40" i="13"/>
  <c r="U15" i="15"/>
  <c r="T15" i="15"/>
  <c r="U67" i="15"/>
  <c r="U59" i="15"/>
  <c r="T59" i="15"/>
  <c r="U66" i="15"/>
  <c r="T66" i="15"/>
  <c r="U30" i="16"/>
  <c r="T30" i="16"/>
  <c r="U53" i="17"/>
  <c r="T53" i="17"/>
  <c r="U24" i="18"/>
  <c r="T24" i="18"/>
  <c r="Q73" i="19"/>
  <c r="U73" i="19" s="1"/>
  <c r="U24" i="20"/>
  <c r="T24" i="20"/>
  <c r="U40" i="20"/>
  <c r="T40" i="20"/>
  <c r="U35" i="20"/>
  <c r="T35" i="20"/>
  <c r="P53" i="20"/>
  <c r="T53" i="20" s="1"/>
  <c r="U62" i="20"/>
  <c r="T62" i="20"/>
  <c r="R67" i="20"/>
  <c r="R71" i="20"/>
  <c r="U91" i="20"/>
  <c r="T91" i="20"/>
  <c r="S15" i="21"/>
  <c r="U30" i="21"/>
  <c r="T30" i="21"/>
  <c r="U45" i="21"/>
  <c r="T45" i="21"/>
  <c r="S72" i="21"/>
  <c r="U90" i="21"/>
  <c r="T90" i="21"/>
  <c r="U92" i="24"/>
  <c r="T92" i="24"/>
  <c r="U65" i="25"/>
  <c r="T65" i="25"/>
  <c r="T61" i="11"/>
  <c r="U53" i="12"/>
  <c r="T43" i="13"/>
  <c r="U72" i="13"/>
  <c r="T72" i="13"/>
  <c r="U71" i="13"/>
  <c r="T71" i="13"/>
  <c r="U40" i="16"/>
  <c r="T40" i="16"/>
  <c r="T35" i="17"/>
  <c r="U15" i="18"/>
  <c r="T67" i="18"/>
  <c r="T15" i="18"/>
  <c r="U66" i="18"/>
  <c r="T66" i="18"/>
  <c r="P66" i="18"/>
  <c r="Q67" i="18"/>
  <c r="U67" i="18" s="1"/>
  <c r="E73" i="18"/>
  <c r="U10" i="19"/>
  <c r="T10" i="19"/>
  <c r="T19" i="19"/>
  <c r="U24" i="19"/>
  <c r="T24" i="19"/>
  <c r="P30" i="19"/>
  <c r="T52" i="19"/>
  <c r="U56" i="19"/>
  <c r="Q59" i="19"/>
  <c r="R73" i="19"/>
  <c r="U11" i="20"/>
  <c r="T11" i="20"/>
  <c r="U23" i="20"/>
  <c r="T23" i="20"/>
  <c r="U27" i="20"/>
  <c r="T27" i="20"/>
  <c r="U30" i="20"/>
  <c r="T30" i="20"/>
  <c r="Q59" i="20"/>
  <c r="S67" i="20"/>
  <c r="S71" i="20"/>
  <c r="U37" i="21"/>
  <c r="T37" i="21"/>
  <c r="E15" i="23"/>
  <c r="U23" i="23"/>
  <c r="T23" i="23"/>
  <c r="U62" i="24"/>
  <c r="T62" i="24"/>
  <c r="U14" i="25"/>
  <c r="T14" i="25"/>
  <c r="U18" i="25"/>
  <c r="T18" i="25"/>
  <c r="T89" i="18"/>
  <c r="T11" i="19"/>
  <c r="T23" i="19"/>
  <c r="T27" i="19"/>
  <c r="T35" i="19"/>
  <c r="T47" i="19"/>
  <c r="T63" i="19"/>
  <c r="T70" i="19"/>
  <c r="T92" i="19"/>
  <c r="T67" i="20"/>
  <c r="U15" i="20"/>
  <c r="T15" i="20"/>
  <c r="U66" i="20"/>
  <c r="T66" i="20"/>
  <c r="Q67" i="21"/>
  <c r="U67" i="21" s="1"/>
  <c r="P73" i="21"/>
  <c r="T73" i="21" s="1"/>
  <c r="U64" i="22"/>
  <c r="T64" i="22"/>
  <c r="P66" i="22"/>
  <c r="P71" i="22"/>
  <c r="U19" i="23"/>
  <c r="T19" i="23"/>
  <c r="U59" i="25"/>
  <c r="T59" i="25"/>
  <c r="U15" i="26"/>
  <c r="T15" i="26"/>
  <c r="U9" i="26"/>
  <c r="T9" i="26"/>
  <c r="U108" i="1"/>
  <c r="T108" i="1"/>
  <c r="U72" i="18"/>
  <c r="T72" i="18"/>
  <c r="U71" i="18"/>
  <c r="T71" i="18"/>
  <c r="T91" i="19"/>
  <c r="T13" i="20"/>
  <c r="T17" i="20"/>
  <c r="T29" i="20"/>
  <c r="T37" i="20"/>
  <c r="T49" i="20"/>
  <c r="T65" i="20"/>
  <c r="T94" i="20"/>
  <c r="T20" i="21"/>
  <c r="T62" i="21"/>
  <c r="U71" i="21"/>
  <c r="T71" i="21"/>
  <c r="U72" i="21"/>
  <c r="T72" i="21"/>
  <c r="U69" i="21"/>
  <c r="U11" i="22"/>
  <c r="T11" i="22"/>
  <c r="U30" i="22"/>
  <c r="T30" i="22"/>
  <c r="U48" i="22"/>
  <c r="T48" i="22"/>
  <c r="Q71" i="22"/>
  <c r="U92" i="22"/>
  <c r="T92" i="22"/>
  <c r="U14" i="23"/>
  <c r="T14" i="23"/>
  <c r="Q59" i="23"/>
  <c r="T21" i="24"/>
  <c r="U21" i="24"/>
  <c r="U24" i="24"/>
  <c r="T24" i="24"/>
  <c r="T57" i="24"/>
  <c r="U57" i="24"/>
  <c r="P66" i="24"/>
  <c r="U87" i="25"/>
  <c r="T87" i="25"/>
  <c r="T33" i="26"/>
  <c r="T87" i="18"/>
  <c r="T9" i="19"/>
  <c r="T21" i="19"/>
  <c r="T45" i="19"/>
  <c r="T57" i="19"/>
  <c r="T61" i="19"/>
  <c r="T90" i="19"/>
  <c r="T12" i="20"/>
  <c r="T28" i="20"/>
  <c r="T32" i="20"/>
  <c r="T36" i="20"/>
  <c r="U53" i="20"/>
  <c r="T48" i="20"/>
  <c r="T64" i="20"/>
  <c r="T93" i="20"/>
  <c r="T19" i="21"/>
  <c r="Q33" i="21"/>
  <c r="U36" i="21"/>
  <c r="T36" i="21"/>
  <c r="T46" i="21"/>
  <c r="U48" i="21"/>
  <c r="T48" i="21"/>
  <c r="T65" i="21"/>
  <c r="S67" i="21"/>
  <c r="P71" i="21"/>
  <c r="Q72" i="21"/>
  <c r="U89" i="21"/>
  <c r="T89" i="21"/>
  <c r="T94" i="21"/>
  <c r="E24" i="22"/>
  <c r="R33" i="22"/>
  <c r="T40" i="22"/>
  <c r="U35" i="22"/>
  <c r="T35" i="22"/>
  <c r="Q40" i="22"/>
  <c r="U40" i="22" s="1"/>
  <c r="P59" i="22"/>
  <c r="E67" i="22"/>
  <c r="R71" i="22"/>
  <c r="S72" i="22"/>
  <c r="T89" i="22"/>
  <c r="T11" i="23"/>
  <c r="P15" i="23"/>
  <c r="T15" i="23" s="1"/>
  <c r="Q30" i="23"/>
  <c r="U30" i="23" s="1"/>
  <c r="Q53" i="24"/>
  <c r="U37" i="25"/>
  <c r="T37" i="25"/>
  <c r="U33" i="27"/>
  <c r="U33" i="19"/>
  <c r="T33" i="19"/>
  <c r="U40" i="19"/>
  <c r="T40" i="19"/>
  <c r="U15" i="21"/>
  <c r="T15" i="21"/>
  <c r="U73" i="21"/>
  <c r="T67" i="21"/>
  <c r="R33" i="21"/>
  <c r="Q71" i="21"/>
  <c r="R72" i="21"/>
  <c r="U63" i="22"/>
  <c r="T63" i="22"/>
  <c r="Q15" i="23"/>
  <c r="U15" i="23" s="1"/>
  <c r="U18" i="23"/>
  <c r="T18" i="23"/>
  <c r="U90" i="26"/>
  <c r="T90" i="26"/>
  <c r="U12" i="27"/>
  <c r="T12" i="27"/>
  <c r="U24" i="27"/>
  <c r="T24" i="27"/>
  <c r="U28" i="22"/>
  <c r="T28" i="22"/>
  <c r="U47" i="22"/>
  <c r="T47" i="22"/>
  <c r="R15" i="23"/>
  <c r="U39" i="23"/>
  <c r="T39" i="23"/>
  <c r="U53" i="23"/>
  <c r="T53" i="23"/>
  <c r="U43" i="23"/>
  <c r="T43" i="23"/>
  <c r="U51" i="23"/>
  <c r="T51" i="23"/>
  <c r="U59" i="23"/>
  <c r="T59" i="23"/>
  <c r="U88" i="23"/>
  <c r="T88" i="23"/>
  <c r="T67" i="24"/>
  <c r="T15" i="24"/>
  <c r="T9" i="24"/>
  <c r="U9" i="24"/>
  <c r="U59" i="24"/>
  <c r="T59" i="24"/>
  <c r="U30" i="25"/>
  <c r="T30" i="25"/>
  <c r="U93" i="27"/>
  <c r="T93" i="27"/>
  <c r="U67" i="19"/>
  <c r="U15" i="19"/>
  <c r="T15" i="19"/>
  <c r="U66" i="19"/>
  <c r="T66" i="19"/>
  <c r="T9" i="20"/>
  <c r="T61" i="20"/>
  <c r="E33" i="21"/>
  <c r="P53" i="21"/>
  <c r="T53" i="21" s="1"/>
  <c r="U57" i="21"/>
  <c r="T57" i="21"/>
  <c r="P59" i="21"/>
  <c r="S71" i="21"/>
  <c r="P15" i="22"/>
  <c r="T15" i="22" s="1"/>
  <c r="U23" i="22"/>
  <c r="T23" i="22"/>
  <c r="T44" i="22"/>
  <c r="T52" i="22"/>
  <c r="T30" i="23"/>
  <c r="Q53" i="23"/>
  <c r="U55" i="23"/>
  <c r="T55" i="23"/>
  <c r="E53" i="26"/>
  <c r="U53" i="21"/>
  <c r="T64" i="21"/>
  <c r="T93" i="21"/>
  <c r="T19" i="22"/>
  <c r="T39" i="22"/>
  <c r="T43" i="22"/>
  <c r="T51" i="22"/>
  <c r="T55" i="22"/>
  <c r="U72" i="22"/>
  <c r="T72" i="22"/>
  <c r="U71" i="22"/>
  <c r="T71" i="22"/>
  <c r="T88" i="22"/>
  <c r="T10" i="23"/>
  <c r="T22" i="23"/>
  <c r="T26" i="23"/>
  <c r="T46" i="23"/>
  <c r="T58" i="23"/>
  <c r="T62" i="23"/>
  <c r="T69" i="23"/>
  <c r="P72" i="23"/>
  <c r="R73" i="23"/>
  <c r="U30" i="24"/>
  <c r="T30" i="24"/>
  <c r="P33" i="24"/>
  <c r="U46" i="24"/>
  <c r="T46" i="24"/>
  <c r="U66" i="24"/>
  <c r="T66" i="24"/>
  <c r="T61" i="24"/>
  <c r="Q67" i="24"/>
  <c r="U67" i="24" s="1"/>
  <c r="U71" i="24"/>
  <c r="T71" i="24"/>
  <c r="U72" i="24"/>
  <c r="T72" i="24"/>
  <c r="U69" i="24"/>
  <c r="T69" i="24"/>
  <c r="Q71" i="24"/>
  <c r="E72" i="24"/>
  <c r="U90" i="24"/>
  <c r="U28" i="25"/>
  <c r="Q33" i="25"/>
  <c r="U49" i="25"/>
  <c r="T49" i="25"/>
  <c r="S73" i="25"/>
  <c r="U93" i="25"/>
  <c r="Q24" i="26"/>
  <c r="P40" i="26"/>
  <c r="U44" i="26"/>
  <c r="T44" i="26"/>
  <c r="P67" i="26"/>
  <c r="T67" i="26" s="1"/>
  <c r="Q71" i="26"/>
  <c r="S72" i="26"/>
  <c r="U28" i="27"/>
  <c r="T28" i="27"/>
  <c r="P30" i="27"/>
  <c r="Q59" i="27"/>
  <c r="P72" i="27"/>
  <c r="Q73" i="27"/>
  <c r="U19" i="28"/>
  <c r="T19" i="28"/>
  <c r="T67" i="22"/>
  <c r="U66" i="22"/>
  <c r="T66" i="22"/>
  <c r="Q72" i="23"/>
  <c r="U11" i="24"/>
  <c r="T11" i="24"/>
  <c r="U23" i="24"/>
  <c r="T23" i="24"/>
  <c r="U27" i="24"/>
  <c r="T27" i="24"/>
  <c r="Q33" i="24"/>
  <c r="U40" i="24"/>
  <c r="T40" i="24"/>
  <c r="U35" i="24"/>
  <c r="T35" i="24"/>
  <c r="Q66" i="24"/>
  <c r="R67" i="24"/>
  <c r="R71" i="24"/>
  <c r="U91" i="24"/>
  <c r="T91" i="24"/>
  <c r="P15" i="25"/>
  <c r="T15" i="25" s="1"/>
  <c r="P24" i="25"/>
  <c r="U29" i="25"/>
  <c r="T29" i="25"/>
  <c r="P66" i="25"/>
  <c r="U94" i="25"/>
  <c r="T94" i="25"/>
  <c r="Q40" i="26"/>
  <c r="U40" i="26" s="1"/>
  <c r="U52" i="26"/>
  <c r="T52" i="26"/>
  <c r="Q67" i="26"/>
  <c r="U67" i="26" s="1"/>
  <c r="T69" i="26"/>
  <c r="Q30" i="27"/>
  <c r="U32" i="27"/>
  <c r="T32" i="27"/>
  <c r="U36" i="27"/>
  <c r="T36" i="27"/>
  <c r="P67" i="27"/>
  <c r="U70" i="27"/>
  <c r="T70" i="27"/>
  <c r="U92" i="27"/>
  <c r="T92" i="27"/>
  <c r="T38" i="28"/>
  <c r="U38" i="28"/>
  <c r="U33" i="23"/>
  <c r="T33" i="23"/>
  <c r="U40" i="23"/>
  <c r="T40" i="23"/>
  <c r="U13" i="25"/>
  <c r="T13" i="25"/>
  <c r="Q15" i="25"/>
  <c r="U17" i="25"/>
  <c r="T17" i="25"/>
  <c r="Q66" i="25"/>
  <c r="U21" i="26"/>
  <c r="T21" i="26"/>
  <c r="P53" i="26"/>
  <c r="U56" i="26"/>
  <c r="T56" i="26"/>
  <c r="U89" i="26"/>
  <c r="T89" i="26"/>
  <c r="U11" i="27"/>
  <c r="T11" i="27"/>
  <c r="U23" i="27"/>
  <c r="T23" i="27"/>
  <c r="P71" i="27"/>
  <c r="U14" i="28"/>
  <c r="T14" i="28"/>
  <c r="U59" i="28"/>
  <c r="U53" i="22"/>
  <c r="T53" i="22"/>
  <c r="U72" i="23"/>
  <c r="T72" i="23"/>
  <c r="U71" i="23"/>
  <c r="T71" i="23"/>
  <c r="U89" i="23"/>
  <c r="T89" i="23"/>
  <c r="P24" i="24"/>
  <c r="S33" i="24"/>
  <c r="U63" i="24"/>
  <c r="T63" i="24"/>
  <c r="R15" i="25"/>
  <c r="P30" i="25"/>
  <c r="U10" i="26"/>
  <c r="U24" i="26"/>
  <c r="T24" i="26"/>
  <c r="U30" i="26"/>
  <c r="T30" i="26"/>
  <c r="Q53" i="26"/>
  <c r="U59" i="26"/>
  <c r="T59" i="26"/>
  <c r="Q73" i="26"/>
  <c r="U73" i="26" s="1"/>
  <c r="P24" i="27"/>
  <c r="U27" i="27"/>
  <c r="T27" i="27"/>
  <c r="P33" i="27"/>
  <c r="T33" i="27" s="1"/>
  <c r="U48" i="27"/>
  <c r="T48" i="27"/>
  <c r="U59" i="27"/>
  <c r="T59" i="27"/>
  <c r="R67" i="27"/>
  <c r="Q71" i="27"/>
  <c r="P15" i="28"/>
  <c r="T15" i="28" s="1"/>
  <c r="U18" i="28"/>
  <c r="T18" i="28"/>
  <c r="U40" i="21"/>
  <c r="T40" i="21"/>
  <c r="U67" i="23"/>
  <c r="T67" i="23"/>
  <c r="T73" i="23"/>
  <c r="U66" i="23"/>
  <c r="T66" i="23"/>
  <c r="U10" i="24"/>
  <c r="T10" i="24"/>
  <c r="U22" i="24"/>
  <c r="T22" i="24"/>
  <c r="U26" i="24"/>
  <c r="T26" i="24"/>
  <c r="P53" i="24"/>
  <c r="U58" i="24"/>
  <c r="T58" i="24"/>
  <c r="P72" i="24"/>
  <c r="S15" i="25"/>
  <c r="Q30" i="25"/>
  <c r="U38" i="25"/>
  <c r="T38" i="25"/>
  <c r="P40" i="25"/>
  <c r="Q33" i="26"/>
  <c r="U33" i="26" s="1"/>
  <c r="T13" i="27"/>
  <c r="Q15" i="27"/>
  <c r="U15" i="27" s="1"/>
  <c r="Q24" i="27"/>
  <c r="U40" i="27"/>
  <c r="T40" i="27"/>
  <c r="U35" i="27"/>
  <c r="T35" i="27"/>
  <c r="U64" i="27"/>
  <c r="T64" i="27"/>
  <c r="P66" i="27"/>
  <c r="R71" i="27"/>
  <c r="Q15" i="28"/>
  <c r="P30" i="28"/>
  <c r="T30" i="28" s="1"/>
  <c r="U33" i="24"/>
  <c r="T33" i="24"/>
  <c r="U47" i="24"/>
  <c r="T47" i="24"/>
  <c r="U70" i="24"/>
  <c r="T70" i="24"/>
  <c r="Q72" i="24"/>
  <c r="U24" i="25"/>
  <c r="T24" i="25"/>
  <c r="U42" i="25"/>
  <c r="T42" i="25"/>
  <c r="U50" i="25"/>
  <c r="T50" i="25"/>
  <c r="P71" i="25"/>
  <c r="U20" i="26"/>
  <c r="T20" i="26"/>
  <c r="U45" i="26"/>
  <c r="T45" i="26"/>
  <c r="U30" i="27"/>
  <c r="T30" i="27"/>
  <c r="R33" i="27"/>
  <c r="E67" i="27"/>
  <c r="R15" i="28"/>
  <c r="Q30" i="28"/>
  <c r="U30" i="28" s="1"/>
  <c r="T106" i="16"/>
  <c r="U106" i="16"/>
  <c r="U108" i="15"/>
  <c r="T108" i="15"/>
  <c r="T103" i="13"/>
  <c r="U103" i="13"/>
  <c r="U53" i="26"/>
  <c r="T53" i="26"/>
  <c r="U72" i="27"/>
  <c r="T72" i="27"/>
  <c r="U71" i="27"/>
  <c r="T71" i="27"/>
  <c r="U104" i="27"/>
  <c r="T104" i="27"/>
  <c r="U111" i="25"/>
  <c r="T111" i="25"/>
  <c r="U103" i="20"/>
  <c r="T103" i="20"/>
  <c r="T91" i="23"/>
  <c r="T13" i="24"/>
  <c r="T17" i="24"/>
  <c r="T29" i="24"/>
  <c r="T37" i="24"/>
  <c r="T49" i="24"/>
  <c r="U40" i="25"/>
  <c r="T40" i="25"/>
  <c r="T63" i="26"/>
  <c r="T70" i="26"/>
  <c r="U73" i="27"/>
  <c r="U67" i="27"/>
  <c r="T67" i="27"/>
  <c r="T15" i="27"/>
  <c r="U66" i="27"/>
  <c r="T66" i="27"/>
  <c r="U51" i="28"/>
  <c r="T51" i="28"/>
  <c r="U55" i="28"/>
  <c r="T55" i="28"/>
  <c r="U114" i="24"/>
  <c r="T114" i="24"/>
  <c r="L113" i="19"/>
  <c r="R113" i="19" s="1"/>
  <c r="R96" i="19"/>
  <c r="U99" i="17"/>
  <c r="T99" i="17"/>
  <c r="T90" i="23"/>
  <c r="T12" i="24"/>
  <c r="T28" i="24"/>
  <c r="T32" i="24"/>
  <c r="T36" i="24"/>
  <c r="U53" i="24"/>
  <c r="T53" i="24"/>
  <c r="T48" i="24"/>
  <c r="T64" i="24"/>
  <c r="U72" i="25"/>
  <c r="T72" i="25"/>
  <c r="U71" i="25"/>
  <c r="T71" i="25"/>
  <c r="T58" i="26"/>
  <c r="U40" i="28"/>
  <c r="T40" i="28"/>
  <c r="T39" i="28"/>
  <c r="U53" i="28"/>
  <c r="T53" i="28"/>
  <c r="U43" i="28"/>
  <c r="P72" i="28"/>
  <c r="U102" i="27"/>
  <c r="T102" i="27"/>
  <c r="U101" i="20"/>
  <c r="T101" i="20"/>
  <c r="T106" i="19"/>
  <c r="U106" i="19"/>
  <c r="T98" i="8"/>
  <c r="U98" i="8"/>
  <c r="U15" i="25"/>
  <c r="U67" i="25"/>
  <c r="T67" i="25"/>
  <c r="U66" i="25"/>
  <c r="T66" i="25"/>
  <c r="U53" i="27"/>
  <c r="T53" i="27"/>
  <c r="U24" i="28"/>
  <c r="T24" i="28"/>
  <c r="U104" i="1"/>
  <c r="T104" i="1"/>
  <c r="T102" i="12"/>
  <c r="U102" i="12"/>
  <c r="T40" i="26"/>
  <c r="U67" i="28"/>
  <c r="U15" i="28"/>
  <c r="T73" i="28"/>
  <c r="U50" i="28"/>
  <c r="T50" i="28"/>
  <c r="Q59" i="28"/>
  <c r="T99" i="20"/>
  <c r="E96" i="20"/>
  <c r="U96" i="20" s="1"/>
  <c r="U104" i="19"/>
  <c r="T104" i="19"/>
  <c r="U110" i="15"/>
  <c r="T110" i="15"/>
  <c r="U53" i="25"/>
  <c r="T53" i="25"/>
  <c r="T43" i="26"/>
  <c r="U72" i="26"/>
  <c r="T72" i="26"/>
  <c r="U71" i="26"/>
  <c r="T71" i="26"/>
  <c r="T69" i="27"/>
  <c r="P66" i="28"/>
  <c r="U88" i="28"/>
  <c r="T88" i="28"/>
  <c r="T110" i="1"/>
  <c r="U110" i="1"/>
  <c r="U110" i="27"/>
  <c r="T110" i="27"/>
  <c r="U103" i="25"/>
  <c r="T103" i="25"/>
  <c r="U102" i="24"/>
  <c r="T102" i="24"/>
  <c r="T98" i="22"/>
  <c r="U98" i="22"/>
  <c r="T107" i="20"/>
  <c r="U107" i="20"/>
  <c r="U108" i="16"/>
  <c r="T108" i="16"/>
  <c r="T63" i="28"/>
  <c r="T70" i="28"/>
  <c r="T72" i="28"/>
  <c r="T46" i="28"/>
  <c r="T58" i="28"/>
  <c r="T62" i="28"/>
  <c r="T69" i="28"/>
  <c r="T91" i="28"/>
  <c r="E80" i="15"/>
  <c r="T99" i="28"/>
  <c r="U101" i="28"/>
  <c r="T110" i="24"/>
  <c r="T101" i="23"/>
  <c r="U103" i="23"/>
  <c r="T111" i="23"/>
  <c r="T114" i="23"/>
  <c r="T100" i="22"/>
  <c r="U102" i="22"/>
  <c r="T106" i="22"/>
  <c r="T108" i="22"/>
  <c r="T110" i="22"/>
  <c r="U114" i="22"/>
  <c r="T102" i="21"/>
  <c r="T104" i="21"/>
  <c r="U108" i="21"/>
  <c r="T97" i="20"/>
  <c r="T109" i="20"/>
  <c r="T111" i="20"/>
  <c r="U110" i="18"/>
  <c r="M113" i="18"/>
  <c r="S113" i="18" s="1"/>
  <c r="T114" i="17"/>
  <c r="T98" i="16"/>
  <c r="T100" i="16"/>
  <c r="U106" i="15"/>
  <c r="U107" i="7"/>
  <c r="T107" i="7"/>
  <c r="T90" i="28"/>
  <c r="S96" i="24"/>
  <c r="R96" i="23"/>
  <c r="M113" i="23"/>
  <c r="S113" i="23" s="1"/>
  <c r="T114" i="20"/>
  <c r="S96" i="19"/>
  <c r="M113" i="17"/>
  <c r="S113" i="17" s="1"/>
  <c r="L113" i="14"/>
  <c r="R113" i="14" s="1"/>
  <c r="S96" i="10"/>
  <c r="T89" i="28"/>
  <c r="E80" i="7"/>
  <c r="T100" i="1"/>
  <c r="U102" i="1"/>
  <c r="T106" i="28"/>
  <c r="E96" i="27"/>
  <c r="T96" i="27" s="1"/>
  <c r="T98" i="27"/>
  <c r="U100" i="27"/>
  <c r="T106" i="27"/>
  <c r="U108" i="27"/>
  <c r="T104" i="26"/>
  <c r="U97" i="25"/>
  <c r="U105" i="25"/>
  <c r="U104" i="24"/>
  <c r="R96" i="20"/>
  <c r="T100" i="19"/>
  <c r="T101" i="18"/>
  <c r="U102" i="16"/>
  <c r="T97" i="14"/>
  <c r="T99" i="14"/>
  <c r="T107" i="12"/>
  <c r="T109" i="12"/>
  <c r="U111" i="12"/>
  <c r="T97" i="11"/>
  <c r="T99" i="11"/>
  <c r="T103" i="11"/>
  <c r="T111" i="11"/>
  <c r="T105" i="9"/>
  <c r="T109" i="9"/>
  <c r="T111" i="9"/>
  <c r="T108" i="8"/>
  <c r="U71" i="28"/>
  <c r="T71" i="28"/>
  <c r="U72" i="28"/>
  <c r="E80" i="16"/>
  <c r="E80" i="9"/>
  <c r="T98" i="28"/>
  <c r="U108" i="28"/>
  <c r="T114" i="27"/>
  <c r="U98" i="26"/>
  <c r="U106" i="26"/>
  <c r="E96" i="25"/>
  <c r="T100" i="23"/>
  <c r="T106" i="23"/>
  <c r="U108" i="23"/>
  <c r="T114" i="21"/>
  <c r="M113" i="20"/>
  <c r="S113" i="20" s="1"/>
  <c r="T97" i="18"/>
  <c r="T99" i="18"/>
  <c r="T107" i="18"/>
  <c r="T109" i="18"/>
  <c r="T108" i="17"/>
  <c r="T97" i="15"/>
  <c r="T103" i="15"/>
  <c r="T105" i="15"/>
  <c r="T108" i="13"/>
  <c r="T110" i="13"/>
  <c r="T105" i="12"/>
  <c r="R96" i="11"/>
  <c r="U114" i="11"/>
  <c r="T102" i="10"/>
  <c r="T106" i="10"/>
  <c r="T110" i="10"/>
  <c r="T97" i="9"/>
  <c r="U107" i="9"/>
  <c r="M113" i="8"/>
  <c r="S113" i="8" s="1"/>
  <c r="U66" i="28"/>
  <c r="T66" i="28"/>
  <c r="T87" i="28"/>
  <c r="E80" i="19"/>
  <c r="T107" i="1"/>
  <c r="U114" i="1"/>
  <c r="U100" i="28"/>
  <c r="R96" i="25"/>
  <c r="U98" i="23"/>
  <c r="U110" i="23"/>
  <c r="U103" i="22"/>
  <c r="U107" i="22"/>
  <c r="U105" i="21"/>
  <c r="T98" i="20"/>
  <c r="T100" i="20"/>
  <c r="T103" i="18"/>
  <c r="T111" i="18"/>
  <c r="T110" i="17"/>
  <c r="T97" i="16"/>
  <c r="T107" i="15"/>
  <c r="S96" i="14"/>
  <c r="T101" i="12"/>
  <c r="S96" i="11"/>
  <c r="U108" i="10"/>
  <c r="T101" i="9"/>
  <c r="T97" i="8"/>
  <c r="U114" i="7"/>
  <c r="T114" i="7"/>
  <c r="E80" i="22"/>
  <c r="E80" i="12"/>
  <c r="E80" i="8"/>
  <c r="U109" i="1"/>
  <c r="R96" i="27"/>
  <c r="T97" i="27"/>
  <c r="T114" i="26"/>
  <c r="T102" i="25"/>
  <c r="T110" i="25"/>
  <c r="M113" i="25"/>
  <c r="S113" i="25" s="1"/>
  <c r="T111" i="24"/>
  <c r="U97" i="22"/>
  <c r="T111" i="22"/>
  <c r="U104" i="20"/>
  <c r="T98" i="17"/>
  <c r="U114" i="12"/>
  <c r="U106" i="7"/>
  <c r="T106" i="7"/>
  <c r="U114" i="5"/>
  <c r="T114" i="5"/>
  <c r="T110" i="7"/>
  <c r="T101" i="6"/>
  <c r="T103" i="6"/>
  <c r="L113" i="6"/>
  <c r="R113" i="6" s="1"/>
  <c r="T109" i="2"/>
  <c r="U104" i="6"/>
  <c r="R96" i="5"/>
  <c r="U111" i="5"/>
  <c r="U110" i="4"/>
  <c r="T98" i="3"/>
  <c r="T100" i="3"/>
  <c r="T102" i="3"/>
  <c r="T97" i="2"/>
  <c r="T99" i="2"/>
  <c r="S96" i="5"/>
  <c r="L113" i="1"/>
  <c r="R113" i="1" s="1"/>
  <c r="R96" i="1"/>
  <c r="T102" i="28"/>
  <c r="U102" i="28"/>
  <c r="U104" i="28"/>
  <c r="T104" i="28"/>
  <c r="U110" i="28"/>
  <c r="T110" i="28"/>
  <c r="U96" i="22"/>
  <c r="E113" i="22"/>
  <c r="M113" i="22"/>
  <c r="S113" i="22" s="1"/>
  <c r="S96" i="22"/>
  <c r="U101" i="14"/>
  <c r="T101" i="14"/>
  <c r="T105" i="13"/>
  <c r="U105" i="13"/>
  <c r="U111" i="8"/>
  <c r="T111" i="8"/>
  <c r="U103" i="19"/>
  <c r="T103" i="19"/>
  <c r="T105" i="19"/>
  <c r="U105" i="19"/>
  <c r="T114" i="16"/>
  <c r="U114" i="16"/>
  <c r="U100" i="12"/>
  <c r="T100" i="12"/>
  <c r="L113" i="28"/>
  <c r="R113" i="28" s="1"/>
  <c r="T99" i="25"/>
  <c r="U99" i="25"/>
  <c r="U101" i="25"/>
  <c r="T101" i="25"/>
  <c r="T107" i="25"/>
  <c r="U107" i="25"/>
  <c r="U109" i="25"/>
  <c r="T109" i="25"/>
  <c r="T96" i="22"/>
  <c r="U97" i="1"/>
  <c r="T97" i="1"/>
  <c r="E96" i="1"/>
  <c r="T103" i="1"/>
  <c r="U103" i="1"/>
  <c r="U105" i="1"/>
  <c r="T105" i="1"/>
  <c r="U111" i="1"/>
  <c r="T111" i="1"/>
  <c r="U100" i="24"/>
  <c r="T100" i="24"/>
  <c r="U108" i="24"/>
  <c r="T108" i="24"/>
  <c r="T101" i="22"/>
  <c r="U101" i="22"/>
  <c r="T114" i="19"/>
  <c r="U99" i="16"/>
  <c r="T99" i="16"/>
  <c r="T100" i="14"/>
  <c r="U100" i="14"/>
  <c r="E96" i="14"/>
  <c r="U104" i="13"/>
  <c r="T104" i="13"/>
  <c r="T100" i="10"/>
  <c r="U100" i="10"/>
  <c r="U104" i="10"/>
  <c r="T104" i="10"/>
  <c r="T97" i="28"/>
  <c r="T105" i="28"/>
  <c r="U96" i="27"/>
  <c r="U97" i="23"/>
  <c r="E96" i="23"/>
  <c r="U102" i="23"/>
  <c r="E96" i="21"/>
  <c r="U97" i="21"/>
  <c r="T97" i="21"/>
  <c r="U111" i="21"/>
  <c r="T111" i="21"/>
  <c r="T96" i="20"/>
  <c r="E113" i="20"/>
  <c r="E96" i="19"/>
  <c r="T106" i="17"/>
  <c r="T106" i="14"/>
  <c r="U99" i="12"/>
  <c r="T99" i="12"/>
  <c r="T98" i="1"/>
  <c r="T106" i="1"/>
  <c r="T101" i="24"/>
  <c r="T109" i="24"/>
  <c r="U105" i="18"/>
  <c r="U114" i="18"/>
  <c r="T114" i="18"/>
  <c r="T110" i="16"/>
  <c r="U110" i="16"/>
  <c r="U111" i="15"/>
  <c r="E96" i="13"/>
  <c r="U96" i="9"/>
  <c r="E96" i="28"/>
  <c r="U101" i="27"/>
  <c r="T101" i="27"/>
  <c r="U103" i="27"/>
  <c r="T103" i="27"/>
  <c r="U109" i="27"/>
  <c r="T109" i="27"/>
  <c r="U111" i="27"/>
  <c r="T111" i="27"/>
  <c r="E96" i="26"/>
  <c r="S96" i="26"/>
  <c r="M113" i="26"/>
  <c r="S113" i="26" s="1"/>
  <c r="T100" i="26"/>
  <c r="U100" i="26"/>
  <c r="U102" i="26"/>
  <c r="T102" i="26"/>
  <c r="U108" i="26"/>
  <c r="T108" i="26"/>
  <c r="U110" i="26"/>
  <c r="T110" i="26"/>
  <c r="U110" i="20"/>
  <c r="T110" i="20"/>
  <c r="U108" i="19"/>
  <c r="T108" i="19"/>
  <c r="E96" i="17"/>
  <c r="U104" i="16"/>
  <c r="T104" i="16"/>
  <c r="L113" i="13"/>
  <c r="R113" i="13" s="1"/>
  <c r="R96" i="13"/>
  <c r="U109" i="7"/>
  <c r="T109" i="7"/>
  <c r="U98" i="18"/>
  <c r="T98" i="18"/>
  <c r="L113" i="17"/>
  <c r="R113" i="17" s="1"/>
  <c r="R96" i="17"/>
  <c r="U111" i="17"/>
  <c r="U111" i="16"/>
  <c r="U110" i="14"/>
  <c r="T110" i="14"/>
  <c r="M113" i="13"/>
  <c r="S113" i="13" s="1"/>
  <c r="S96" i="13"/>
  <c r="T106" i="13"/>
  <c r="U101" i="7"/>
  <c r="T101" i="7"/>
  <c r="U110" i="6"/>
  <c r="T110" i="6"/>
  <c r="E96" i="5"/>
  <c r="U99" i="5"/>
  <c r="T99" i="5"/>
  <c r="U97" i="3"/>
  <c r="T97" i="3"/>
  <c r="E96" i="3"/>
  <c r="U99" i="3"/>
  <c r="T99" i="3"/>
  <c r="T101" i="3"/>
  <c r="U101" i="3"/>
  <c r="T106" i="24"/>
  <c r="M113" i="1"/>
  <c r="S113" i="1" s="1"/>
  <c r="E96" i="24"/>
  <c r="U98" i="24"/>
  <c r="L113" i="24"/>
  <c r="R113" i="24" s="1"/>
  <c r="U99" i="23"/>
  <c r="U104" i="23"/>
  <c r="U99" i="22"/>
  <c r="U109" i="21"/>
  <c r="U108" i="20"/>
  <c r="U98" i="19"/>
  <c r="T98" i="19"/>
  <c r="U101" i="19"/>
  <c r="E96" i="18"/>
  <c r="U97" i="17"/>
  <c r="U105" i="17"/>
  <c r="T105" i="17"/>
  <c r="E96" i="15"/>
  <c r="U105" i="14"/>
  <c r="T105" i="14"/>
  <c r="U99" i="13"/>
  <c r="T99" i="13"/>
  <c r="U98" i="12"/>
  <c r="T98" i="12"/>
  <c r="E96" i="12"/>
  <c r="U103" i="10"/>
  <c r="T103" i="10"/>
  <c r="U109" i="10"/>
  <c r="T109" i="10"/>
  <c r="U111" i="10"/>
  <c r="T111" i="10"/>
  <c r="U108" i="9"/>
  <c r="T108" i="9"/>
  <c r="U110" i="9"/>
  <c r="T110" i="9"/>
  <c r="U97" i="6"/>
  <c r="E96" i="6"/>
  <c r="T97" i="6"/>
  <c r="U99" i="6"/>
  <c r="T99" i="6"/>
  <c r="U105" i="6"/>
  <c r="T105" i="6"/>
  <c r="U107" i="6"/>
  <c r="T107" i="6"/>
  <c r="U110" i="3"/>
  <c r="T110" i="3"/>
  <c r="T104" i="22"/>
  <c r="U109" i="22"/>
  <c r="R96" i="21"/>
  <c r="L113" i="21"/>
  <c r="R113" i="21" s="1"/>
  <c r="U100" i="21"/>
  <c r="U99" i="20"/>
  <c r="U110" i="19"/>
  <c r="U100" i="18"/>
  <c r="T97" i="17"/>
  <c r="U108" i="12"/>
  <c r="T108" i="12"/>
  <c r="T110" i="12"/>
  <c r="U110" i="12"/>
  <c r="U104" i="8"/>
  <c r="T104" i="8"/>
  <c r="T106" i="8"/>
  <c r="U106" i="8"/>
  <c r="U104" i="2"/>
  <c r="T104" i="2"/>
  <c r="U106" i="2"/>
  <c r="T106" i="2"/>
  <c r="T108" i="2"/>
  <c r="U108" i="2"/>
  <c r="T114" i="25"/>
  <c r="E96" i="16"/>
  <c r="M113" i="16"/>
  <c r="S113" i="16" s="1"/>
  <c r="S96" i="16"/>
  <c r="S96" i="15"/>
  <c r="L113" i="15"/>
  <c r="R113" i="15" s="1"/>
  <c r="U114" i="13"/>
  <c r="S96" i="9"/>
  <c r="M113" i="9"/>
  <c r="S113" i="9" s="1"/>
  <c r="U108" i="7"/>
  <c r="T108" i="7"/>
  <c r="U104" i="5"/>
  <c r="T104" i="5"/>
  <c r="U106" i="5"/>
  <c r="T106" i="5"/>
  <c r="L113" i="3"/>
  <c r="R113" i="3" s="1"/>
  <c r="R96" i="3"/>
  <c r="U104" i="3"/>
  <c r="T104" i="3"/>
  <c r="U98" i="2"/>
  <c r="T98" i="2"/>
  <c r="T100" i="2"/>
  <c r="U100" i="2"/>
  <c r="U103" i="21"/>
  <c r="T103" i="21"/>
  <c r="T106" i="21"/>
  <c r="U102" i="20"/>
  <c r="T102" i="20"/>
  <c r="T105" i="20"/>
  <c r="U104" i="18"/>
  <c r="U100" i="17"/>
  <c r="T100" i="17"/>
  <c r="U103" i="17"/>
  <c r="U107" i="17"/>
  <c r="T105" i="16"/>
  <c r="U101" i="15"/>
  <c r="U101" i="13"/>
  <c r="T104" i="12"/>
  <c r="U101" i="11"/>
  <c r="T105" i="11"/>
  <c r="U102" i="9"/>
  <c r="T102" i="9"/>
  <c r="U99" i="8"/>
  <c r="T99" i="8"/>
  <c r="E96" i="8"/>
  <c r="U110" i="8"/>
  <c r="U98" i="7"/>
  <c r="T98" i="7"/>
  <c r="E96" i="7"/>
  <c r="U98" i="5"/>
  <c r="T98" i="5"/>
  <c r="U97" i="4"/>
  <c r="T97" i="4"/>
  <c r="E96" i="4"/>
  <c r="U111" i="4"/>
  <c r="T111" i="4"/>
  <c r="U111" i="13"/>
  <c r="U107" i="11"/>
  <c r="T107" i="11"/>
  <c r="T109" i="11"/>
  <c r="U109" i="11"/>
  <c r="U103" i="4"/>
  <c r="T103" i="4"/>
  <c r="U105" i="4"/>
  <c r="T105" i="4"/>
  <c r="T99" i="15"/>
  <c r="T104" i="15"/>
  <c r="U109" i="15"/>
  <c r="T98" i="14"/>
  <c r="T103" i="14"/>
  <c r="U108" i="14"/>
  <c r="T97" i="13"/>
  <c r="T106" i="12"/>
  <c r="U98" i="11"/>
  <c r="E96" i="11"/>
  <c r="T98" i="11"/>
  <c r="T98" i="10"/>
  <c r="T104" i="9"/>
  <c r="U109" i="8"/>
  <c r="T109" i="8"/>
  <c r="U103" i="7"/>
  <c r="T103" i="7"/>
  <c r="T105" i="7"/>
  <c r="U105" i="7"/>
  <c r="U114" i="6"/>
  <c r="T114" i="6"/>
  <c r="M113" i="3"/>
  <c r="S113" i="3" s="1"/>
  <c r="S96" i="3"/>
  <c r="U103" i="12"/>
  <c r="T103" i="12"/>
  <c r="E96" i="10"/>
  <c r="T97" i="10"/>
  <c r="L113" i="9"/>
  <c r="R113" i="9" s="1"/>
  <c r="R96" i="7"/>
  <c r="L113" i="7"/>
  <c r="R113" i="7" s="1"/>
  <c r="U98" i="4"/>
  <c r="T98" i="4"/>
  <c r="L113" i="4"/>
  <c r="R113" i="4" s="1"/>
  <c r="U109" i="13"/>
  <c r="T109" i="13"/>
  <c r="T99" i="9"/>
  <c r="U99" i="9"/>
  <c r="U103" i="9"/>
  <c r="T103" i="9"/>
  <c r="S96" i="7"/>
  <c r="M113" i="7"/>
  <c r="S113" i="7" s="1"/>
  <c r="S96" i="6"/>
  <c r="M113" i="6"/>
  <c r="S113" i="6" s="1"/>
  <c r="U105" i="3"/>
  <c r="T105" i="3"/>
  <c r="E96" i="2"/>
  <c r="S96" i="4"/>
  <c r="M113" i="4"/>
  <c r="S113" i="4" s="1"/>
  <c r="R96" i="10"/>
  <c r="L113" i="10"/>
  <c r="R113" i="10" s="1"/>
  <c r="T114" i="10"/>
  <c r="U101" i="8"/>
  <c r="T101" i="8"/>
  <c r="U100" i="7"/>
  <c r="T100" i="7"/>
  <c r="U111" i="7"/>
  <c r="T111" i="7"/>
  <c r="U101" i="5"/>
  <c r="T101" i="5"/>
  <c r="U100" i="4"/>
  <c r="T100" i="4"/>
  <c r="U107" i="3"/>
  <c r="T107" i="3"/>
  <c r="U103" i="2"/>
  <c r="T103" i="2"/>
  <c r="U104" i="11"/>
  <c r="T104" i="11"/>
  <c r="U102" i="6"/>
  <c r="T102" i="6"/>
  <c r="U109" i="5"/>
  <c r="T109" i="5"/>
  <c r="U108" i="4"/>
  <c r="T108" i="4"/>
  <c r="T101" i="2"/>
  <c r="U111" i="2"/>
  <c r="T111" i="2"/>
  <c r="L113" i="2"/>
  <c r="R113" i="2" s="1"/>
  <c r="T59" i="20" l="1"/>
  <c r="U33" i="25"/>
  <c r="T59" i="5"/>
  <c r="U30" i="17"/>
  <c r="T33" i="14"/>
  <c r="T30" i="9"/>
  <c r="T113" i="9"/>
  <c r="T96" i="9"/>
  <c r="U59" i="2"/>
  <c r="E113" i="27"/>
  <c r="U59" i="17"/>
  <c r="U24" i="14"/>
  <c r="T24" i="14"/>
  <c r="U96" i="25"/>
  <c r="E113" i="25"/>
  <c r="T96" i="25"/>
  <c r="U24" i="22"/>
  <c r="T24" i="22"/>
  <c r="U30" i="11"/>
  <c r="T30" i="11"/>
  <c r="U30" i="12"/>
  <c r="T30" i="12"/>
  <c r="U33" i="21"/>
  <c r="T33" i="21"/>
  <c r="T96" i="4"/>
  <c r="E113" i="4"/>
  <c r="U96" i="4"/>
  <c r="E113" i="24"/>
  <c r="U96" i="24"/>
  <c r="T96" i="24"/>
  <c r="U96" i="8"/>
  <c r="T96" i="8"/>
  <c r="E113" i="8"/>
  <c r="E113" i="15"/>
  <c r="U96" i="15"/>
  <c r="T96" i="15"/>
  <c r="E113" i="2"/>
  <c r="T96" i="2"/>
  <c r="U96" i="2"/>
  <c r="U96" i="3"/>
  <c r="T96" i="3"/>
  <c r="E113" i="3"/>
  <c r="T96" i="23"/>
  <c r="E113" i="23"/>
  <c r="U96" i="23"/>
  <c r="U96" i="26"/>
  <c r="T96" i="26"/>
  <c r="E113" i="26"/>
  <c r="U113" i="27"/>
  <c r="T113" i="27"/>
  <c r="T96" i="28"/>
  <c r="U96" i="28"/>
  <c r="E113" i="28"/>
  <c r="T113" i="22"/>
  <c r="U113" i="22"/>
  <c r="T96" i="16"/>
  <c r="U96" i="16"/>
  <c r="E113" i="16"/>
  <c r="E113" i="7"/>
  <c r="T96" i="7"/>
  <c r="U96" i="7"/>
  <c r="E113" i="18"/>
  <c r="U96" i="18"/>
  <c r="T96" i="18"/>
  <c r="U96" i="19"/>
  <c r="T96" i="19"/>
  <c r="E113" i="19"/>
  <c r="E113" i="21"/>
  <c r="T96" i="21"/>
  <c r="U96" i="21"/>
  <c r="T96" i="12"/>
  <c r="U96" i="12"/>
  <c r="E113" i="12"/>
  <c r="U96" i="17"/>
  <c r="T96" i="17"/>
  <c r="E113" i="17"/>
  <c r="E113" i="10"/>
  <c r="T96" i="10"/>
  <c r="U96" i="10"/>
  <c r="E113" i="11"/>
  <c r="U96" i="11"/>
  <c r="T96" i="11"/>
  <c r="E113" i="14"/>
  <c r="U96" i="14"/>
  <c r="T96" i="14"/>
  <c r="E113" i="5"/>
  <c r="T96" i="5"/>
  <c r="U96" i="5"/>
  <c r="U96" i="6"/>
  <c r="T96" i="6"/>
  <c r="E113" i="6"/>
  <c r="E113" i="13"/>
  <c r="U96" i="13"/>
  <c r="T96" i="13"/>
  <c r="T113" i="20"/>
  <c r="U113" i="20"/>
  <c r="T96" i="1"/>
  <c r="E113" i="1"/>
  <c r="U96" i="1"/>
  <c r="U113" i="25" l="1"/>
  <c r="T113" i="25"/>
  <c r="U113" i="28"/>
  <c r="T113" i="28"/>
  <c r="U113" i="6"/>
  <c r="T113" i="6"/>
  <c r="U113" i="19"/>
  <c r="T113" i="19"/>
  <c r="U113" i="7"/>
  <c r="T113" i="7"/>
  <c r="T113" i="5"/>
  <c r="U113" i="5"/>
  <c r="U113" i="10"/>
  <c r="T113" i="10"/>
  <c r="U113" i="2"/>
  <c r="T113" i="2"/>
  <c r="T113" i="13"/>
  <c r="U113" i="13"/>
  <c r="T113" i="17"/>
  <c r="U113" i="17"/>
  <c r="U113" i="21"/>
  <c r="T113" i="21"/>
  <c r="T113" i="23"/>
  <c r="U113" i="23"/>
  <c r="U113" i="24"/>
  <c r="T113" i="24"/>
  <c r="U113" i="14"/>
  <c r="T113" i="14"/>
  <c r="T113" i="1"/>
  <c r="U113" i="1"/>
  <c r="U113" i="16"/>
  <c r="T113" i="16"/>
  <c r="U113" i="3"/>
  <c r="T113" i="3"/>
  <c r="U113" i="15"/>
  <c r="T113" i="15"/>
  <c r="U113" i="4"/>
  <c r="T113" i="4"/>
  <c r="U113" i="11"/>
  <c r="T113" i="11"/>
  <c r="U113" i="26"/>
  <c r="T113" i="26"/>
  <c r="T113" i="18"/>
  <c r="U113" i="18"/>
  <c r="U113" i="12"/>
  <c r="T113" i="12"/>
  <c r="U113" i="8"/>
  <c r="T113" i="8"/>
</calcChain>
</file>

<file path=xl/sharedStrings.xml><?xml version="1.0" encoding="utf-8"?>
<sst xmlns="http://schemas.openxmlformats.org/spreadsheetml/2006/main" count="6612" uniqueCount="153">
  <si>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</si>
  <si>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</si>
  <si>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</si>
  <si>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</si>
  <si>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</si>
  <si>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</si>
  <si>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</si>
  <si>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</si>
  <si>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</si>
  <si>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</si>
  <si>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</si>
  <si>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</si>
  <si>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</si>
  <si>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</si>
  <si>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</si>
  <si>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</si>
  <si>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</si>
  <si>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</si>
  <si>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</si>
  <si>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</si>
  <si>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</si>
  <si>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</si>
  <si>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</si>
  <si>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</si>
  <si>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</si>
  <si>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</si>
  <si>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</si>
  <si>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</si>
  <si>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</si>
  <si>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</si>
  <si>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</si>
  <si>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</si>
  <si>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</si>
  <si>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</si>
  <si>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</si>
  <si>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</si>
  <si>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</si>
  <si>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</si>
  <si>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</si>
  <si>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</si>
  <si>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</si>
  <si>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</si>
  <si>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</si>
  <si>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</si>
  <si>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</si>
  <si>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</si>
  <si>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</si>
  <si>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</si>
  <si>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</si>
  <si>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</si>
  <si>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</si>
  <si>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</si>
  <si>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</si>
  <si>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</si>
  <si>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</si>
  <si>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</si>
  <si>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</si>
  <si>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</si>
  <si>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</si>
  <si>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</si>
  <si>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</si>
  <si>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</si>
  <si>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</si>
  <si>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</si>
  <si>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</si>
  <si>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</si>
  <si>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</si>
  <si>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</si>
  <si>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</si>
  <si>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</si>
  <si>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</si>
  <si>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</si>
  <si>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</si>
  <si>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</si>
  <si>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</si>
  <si>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</si>
  <si>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</si>
  <si>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</si>
  <si>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</si>
  <si>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</si>
  <si>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</si>
  <si>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</si>
  <si>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</si>
  <si>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</si>
  <si>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</si>
  <si>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</si>
  <si>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</si>
  <si>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</si>
  <si>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</si>
  <si>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</si>
  <si>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</si>
  <si>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</si>
  <si>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</si>
  <si>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</si>
  <si>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</si>
  <si>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</si>
  <si>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</si>
  <si>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</si>
  <si>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</si>
  <si>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</si>
  <si>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</si>
  <si>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</si>
  <si>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</si>
  <si>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</si>
  <si>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</si>
  <si>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</si>
  <si>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</si>
  <si>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</si>
  <si>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</si>
  <si>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</si>
  <si>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</si>
  <si>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</si>
  <si>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</si>
  <si>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</si>
  <si>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</si>
  <si>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</si>
  <si>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MOPANI (DC33)</t>
  </si>
  <si>
    <t>LIMPOPO: MUSINA (LIM341)</t>
  </si>
  <si>
    <t>LIMPOPO: THULAMELA (LIM343)</t>
  </si>
  <si>
    <t>LIMPOPO: MAKHADO (LIM344)</t>
  </si>
  <si>
    <t>LIMPOPO: COLLINS CHABANE (LIM345)</t>
  </si>
  <si>
    <t>LIMPOPO: VHEMBE (DC34)</t>
  </si>
  <si>
    <t>LIMPOPO: BLOUBERG (LIM351)</t>
  </si>
  <si>
    <t>LIMPOPO: MOLEMOLE (LIM353)</t>
  </si>
  <si>
    <t>LIMPOPO: POLOKWANE (LIM354)</t>
  </si>
  <si>
    <t>LIMPOPO: LEPELLE-NKUMPI (LIM355)</t>
  </si>
  <si>
    <t>LIMPOPO: CAPRICORN (DC35)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</si>
  <si>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</si>
  <si>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</si>
  <si>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</si>
  <si>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</si>
  <si>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</si>
  <si>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WATERBERG (DC36)</t>
  </si>
  <si>
    <t>LIMPOPO: EPHRAIM MOGALE (LIM471)</t>
  </si>
  <si>
    <t>LIMPOPO: ELIAS MOTSOALEDI (LIM472)</t>
  </si>
  <si>
    <t>LIMPOPO: MAKHUDUTHAMAGA (LIM473)</t>
  </si>
  <si>
    <t>LIMPOPO: TUBATSE FETAKGOMO (LIM476)</t>
  </si>
  <si>
    <t>LIMPOPO: SEKHUKHUNE (DC47)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</si>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</sst>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61520000</v>
      </c>
      <c r="C10" s="92"/>
      <c r="D10" s="92"/>
      <c r="E10" s="92">
        <f t="shared" ref="E10:E15" si="0">$B10      +$C10      +$D10</f>
        <v>61520000</v>
      </c>
      <c r="F10" s="93">
        <v>61520000</v>
      </c>
      <c r="G10" s="94">
        <v>61520000</v>
      </c>
      <c r="H10" s="93">
        <v>9905000</v>
      </c>
      <c r="I10" s="94">
        <v>8257962</v>
      </c>
      <c r="J10" s="93">
        <v>15401000</v>
      </c>
      <c r="K10" s="94">
        <v>15189323</v>
      </c>
      <c r="L10" s="93">
        <v>10523000</v>
      </c>
      <c r="M10" s="94">
        <v>8592529</v>
      </c>
      <c r="N10" s="93"/>
      <c r="O10" s="94"/>
      <c r="P10" s="93">
        <f t="shared" ref="P10:P15" si="1">$H10      +$J10      +$L10      +$N10</f>
        <v>35829000</v>
      </c>
      <c r="Q10" s="94">
        <f t="shared" ref="Q10:Q15" si="2">$I10      +$K10      +$M10      +$O10</f>
        <v>32039814</v>
      </c>
      <c r="R10" s="48">
        <f t="shared" ref="R10:R15" si="3">IF(($J10      =0),0,((($L10      -$J10      )/$J10      )*100))</f>
        <v>-31.673267969612361</v>
      </c>
      <c r="S10" s="49">
        <f t="shared" ref="S10:S15" si="4">IF(($K10      =0),0,((($M10      -$K10      )/$K10      )*100))</f>
        <v>-43.430467572517877</v>
      </c>
      <c r="T10" s="48">
        <f t="shared" ref="T10:T14" si="5">IF(($E10      =0),0,(($P10      /$E10      )*100))</f>
        <v>58.239596879063718</v>
      </c>
      <c r="U10" s="50">
        <f t="shared" ref="U10:U14" si="6">IF(($E10      =0),0,(($Q10      /$E10      )*100))</f>
        <v>52.080321846553964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14000000</v>
      </c>
      <c r="C11" s="92">
        <v>289000</v>
      </c>
      <c r="D11" s="92"/>
      <c r="E11" s="92">
        <f t="shared" si="0"/>
        <v>14289000</v>
      </c>
      <c r="F11" s="93">
        <v>14289000</v>
      </c>
      <c r="G11" s="94">
        <v>14289000</v>
      </c>
      <c r="H11" s="93">
        <v>2770000</v>
      </c>
      <c r="I11" s="94">
        <v>1031110</v>
      </c>
      <c r="J11" s="93">
        <v>2964000</v>
      </c>
      <c r="K11" s="94">
        <v>3334510</v>
      </c>
      <c r="L11" s="93">
        <v>3931000</v>
      </c>
      <c r="M11" s="94">
        <v>2328575</v>
      </c>
      <c r="N11" s="93"/>
      <c r="O11" s="94"/>
      <c r="P11" s="93">
        <f t="shared" si="1"/>
        <v>9665000</v>
      </c>
      <c r="Q11" s="94">
        <f t="shared" si="2"/>
        <v>6694195</v>
      </c>
      <c r="R11" s="48">
        <f t="shared" si="3"/>
        <v>32.624831309041838</v>
      </c>
      <c r="S11" s="49">
        <f t="shared" si="4"/>
        <v>-30.167400907479657</v>
      </c>
      <c r="T11" s="48">
        <f t="shared" si="5"/>
        <v>67.639442928126542</v>
      </c>
      <c r="U11" s="50">
        <f t="shared" si="6"/>
        <v>46.848589824340401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57168000</v>
      </c>
      <c r="C13" s="92">
        <v>10503000</v>
      </c>
      <c r="D13" s="92"/>
      <c r="E13" s="92">
        <f t="shared" si="0"/>
        <v>67671000</v>
      </c>
      <c r="F13" s="93">
        <v>67671000</v>
      </c>
      <c r="G13" s="94">
        <v>67671000</v>
      </c>
      <c r="H13" s="93">
        <v>9430000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/>
      <c r="O13" s="94"/>
      <c r="P13" s="93">
        <f t="shared" si="1"/>
        <v>21602000</v>
      </c>
      <c r="Q13" s="94">
        <f t="shared" si="2"/>
        <v>20388539</v>
      </c>
      <c r="R13" s="48">
        <f t="shared" si="3"/>
        <v>298.85245901639348</v>
      </c>
      <c r="S13" s="49">
        <f t="shared" si="4"/>
        <v>-84.14068818915645</v>
      </c>
      <c r="T13" s="48">
        <f t="shared" si="5"/>
        <v>31.922093659026764</v>
      </c>
      <c r="U13" s="50">
        <f t="shared" si="6"/>
        <v>30.128916374813436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3600000</v>
      </c>
      <c r="C14" s="92">
        <v>-2393000</v>
      </c>
      <c r="D14" s="92"/>
      <c r="E14" s="92">
        <f t="shared" si="0"/>
        <v>1207000</v>
      </c>
      <c r="F14" s="93">
        <v>1207000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136288000</v>
      </c>
      <c r="C15" s="95">
        <f>SUM(C9:C14)</f>
        <v>8399000</v>
      </c>
      <c r="D15" s="95"/>
      <c r="E15" s="95">
        <f t="shared" si="0"/>
        <v>144687000</v>
      </c>
      <c r="F15" s="96">
        <f t="shared" ref="F15:O15" si="7">SUM(F9:F14)</f>
        <v>144687000</v>
      </c>
      <c r="G15" s="97">
        <f t="shared" si="7"/>
        <v>143480000</v>
      </c>
      <c r="H15" s="96">
        <f t="shared" si="7"/>
        <v>22105000</v>
      </c>
      <c r="I15" s="97">
        <f t="shared" si="7"/>
        <v>12360765</v>
      </c>
      <c r="J15" s="96">
        <f t="shared" si="7"/>
        <v>20805000</v>
      </c>
      <c r="K15" s="97">
        <f t="shared" si="7"/>
        <v>33470276</v>
      </c>
      <c r="L15" s="96">
        <f t="shared" si="7"/>
        <v>24186000</v>
      </c>
      <c r="M15" s="97">
        <f t="shared" si="7"/>
        <v>13291507</v>
      </c>
      <c r="N15" s="96">
        <f t="shared" si="7"/>
        <v>0</v>
      </c>
      <c r="O15" s="97">
        <f t="shared" si="7"/>
        <v>0</v>
      </c>
      <c r="P15" s="96">
        <f t="shared" si="1"/>
        <v>67096000</v>
      </c>
      <c r="Q15" s="97">
        <f t="shared" si="2"/>
        <v>59122548</v>
      </c>
      <c r="R15" s="52">
        <f t="shared" si="3"/>
        <v>16.250901225666908</v>
      </c>
      <c r="S15" s="53">
        <f t="shared" si="4"/>
        <v>-60.288624449944784</v>
      </c>
      <c r="T15" s="52">
        <f>IF((SUM($E9:$E13))=0,0,(P15/(SUM($E9:$E13))*100))</f>
        <v>46.763311959855031</v>
      </c>
      <c r="U15" s="54">
        <f>IF((SUM($E9:$E13))=0,0,(Q15/(SUM($E9:$E13))*100))</f>
        <v>41.206124895455815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/>
      <c r="O17" s="94"/>
      <c r="P17" s="93">
        <f t="shared" ref="P17:P24" si="9">$H17      +$J17      +$L17      +$N17</f>
        <v>293345000</v>
      </c>
      <c r="Q17" s="94">
        <f t="shared" ref="Q17:Q24" si="10">$I17      +$K17      +$M17      +$O17</f>
        <v>288994179</v>
      </c>
      <c r="R17" s="48">
        <f t="shared" ref="R17:R24" si="11">IF(($J17      =0),0,((($L17      -$J17      )/$J17      )*100))</f>
        <v>-38.868533999312085</v>
      </c>
      <c r="S17" s="49">
        <f t="shared" ref="S17:S24" si="12">IF(($K17      =0),0,((($M17      -$K17      )/$K17      )*100))</f>
        <v>-33.972330311835442</v>
      </c>
      <c r="T17" s="48">
        <f t="shared" ref="T17:T23" si="13">IF(($E17      =0),0,(($P17      /$E17      )*100))</f>
        <v>67.288834244372623</v>
      </c>
      <c r="U17" s="50">
        <f t="shared" ref="U17:U23" si="14">IF(($E17      =0),0,(($Q17      /$E17      )*100))</f>
        <v>66.290822779728813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30966000</v>
      </c>
      <c r="C19" s="92"/>
      <c r="D19" s="92"/>
      <c r="E19" s="92">
        <f t="shared" si="8"/>
        <v>30966000</v>
      </c>
      <c r="F19" s="93">
        <v>30966000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40404000</v>
      </c>
      <c r="C20" s="92">
        <v>66878000</v>
      </c>
      <c r="D20" s="92"/>
      <c r="E20" s="92">
        <f t="shared" si="8"/>
        <v>107282000</v>
      </c>
      <c r="F20" s="93">
        <v>107282000</v>
      </c>
      <c r="G20" s="94">
        <v>107282000</v>
      </c>
      <c r="H20" s="93">
        <v>7117000</v>
      </c>
      <c r="I20" s="94">
        <v>2971756</v>
      </c>
      <c r="J20" s="93">
        <v>21956000</v>
      </c>
      <c r="K20" s="94">
        <v>7840454</v>
      </c>
      <c r="L20" s="93">
        <v>780000</v>
      </c>
      <c r="M20" s="94">
        <v>6835154</v>
      </c>
      <c r="N20" s="93"/>
      <c r="O20" s="94"/>
      <c r="P20" s="93">
        <f t="shared" si="9"/>
        <v>29853000</v>
      </c>
      <c r="Q20" s="94">
        <f t="shared" si="10"/>
        <v>17647364</v>
      </c>
      <c r="R20" s="48">
        <f t="shared" si="11"/>
        <v>-96.447440335215887</v>
      </c>
      <c r="S20" s="49">
        <f t="shared" si="12"/>
        <v>-12.821961585387784</v>
      </c>
      <c r="T20" s="48">
        <f t="shared" si="13"/>
        <v>27.826662441043233</v>
      </c>
      <c r="U20" s="50">
        <f t="shared" si="14"/>
        <v>16.449510635521335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113613000</v>
      </c>
      <c r="D21" s="92"/>
      <c r="E21" s="92">
        <f t="shared" si="8"/>
        <v>113613000</v>
      </c>
      <c r="F21" s="93">
        <v>113613000</v>
      </c>
      <c r="G21" s="94">
        <v>113613000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507319000</v>
      </c>
      <c r="C24" s="95">
        <f>SUM(C17:C23)</f>
        <v>180491000</v>
      </c>
      <c r="D24" s="95"/>
      <c r="E24" s="95">
        <f t="shared" si="8"/>
        <v>687810000</v>
      </c>
      <c r="F24" s="96">
        <f t="shared" ref="F24:O24" si="15">SUM(F17:F23)</f>
        <v>687810000</v>
      </c>
      <c r="G24" s="97">
        <f t="shared" si="15"/>
        <v>656844000</v>
      </c>
      <c r="H24" s="96">
        <f t="shared" si="15"/>
        <v>84968000</v>
      </c>
      <c r="I24" s="97">
        <f t="shared" si="15"/>
        <v>81401235</v>
      </c>
      <c r="J24" s="96">
        <f t="shared" si="15"/>
        <v>155694000</v>
      </c>
      <c r="K24" s="97">
        <f t="shared" si="15"/>
        <v>134665519</v>
      </c>
      <c r="L24" s="96">
        <f t="shared" si="15"/>
        <v>82536000</v>
      </c>
      <c r="M24" s="97">
        <f t="shared" si="15"/>
        <v>90574789</v>
      </c>
      <c r="N24" s="96">
        <f t="shared" si="15"/>
        <v>0</v>
      </c>
      <c r="O24" s="97">
        <f t="shared" si="15"/>
        <v>0</v>
      </c>
      <c r="P24" s="96">
        <f t="shared" si="9"/>
        <v>323198000</v>
      </c>
      <c r="Q24" s="97">
        <f t="shared" si="10"/>
        <v>306641543</v>
      </c>
      <c r="R24" s="52">
        <f t="shared" si="11"/>
        <v>-46.98832324945085</v>
      </c>
      <c r="S24" s="53">
        <f t="shared" si="12"/>
        <v>-32.740920116306832</v>
      </c>
      <c r="T24" s="52">
        <f>IF(($E24-$E19-$E23)   =0,0,($P24   /($E24-$E19-$E23)   )*100)</f>
        <v>49.204681781366652</v>
      </c>
      <c r="U24" s="54">
        <f>IF(($E24-$E19-$E23)   =0,0,($Q24   /($E24-$E19-$E23)   )*100)</f>
        <v>46.684074605233512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/>
      <c r="O28" s="94"/>
      <c r="P28" s="93">
        <f>$H28      +$J28      +$L28      +$N28</f>
        <v>86006000</v>
      </c>
      <c r="Q28" s="94">
        <f>$I28      +$K28      +$M28      +$O28</f>
        <v>86028215</v>
      </c>
      <c r="R28" s="48">
        <f>IF(($J28      =0),0,((($L28      -$J28      )/$J28      )*100))</f>
        <v>-46.089012231472914</v>
      </c>
      <c r="S28" s="49">
        <f>IF(($K28      =0),0,((($M28      -$K28      )/$K28      )*100))</f>
        <v>-45.72496542640328</v>
      </c>
      <c r="T28" s="48">
        <f>IF(($E28      =0),0,(($P28      /$E28      )*100))</f>
        <v>52.44971886472576</v>
      </c>
      <c r="U28" s="50">
        <f>IF(($E28      =0),0,(($Q28      /$E28      )*100))</f>
        <v>52.46326641378721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12137000</v>
      </c>
      <c r="C29" s="92">
        <v>429000</v>
      </c>
      <c r="D29" s="92"/>
      <c r="E29" s="92">
        <f>$B29      +$C29      +$D29</f>
        <v>12566000</v>
      </c>
      <c r="F29" s="93">
        <v>12566000</v>
      </c>
      <c r="G29" s="94">
        <v>12566000</v>
      </c>
      <c r="H29" s="93">
        <v>2685000</v>
      </c>
      <c r="I29" s="94">
        <v>1749624</v>
      </c>
      <c r="J29" s="93">
        <v>3023000</v>
      </c>
      <c r="K29" s="94">
        <v>1325706</v>
      </c>
      <c r="L29" s="93">
        <v>1940000</v>
      </c>
      <c r="M29" s="94">
        <v>2189844</v>
      </c>
      <c r="N29" s="93"/>
      <c r="O29" s="94"/>
      <c r="P29" s="93">
        <f>$H29      +$J29      +$L29      +$N29</f>
        <v>7648000</v>
      </c>
      <c r="Q29" s="94">
        <f>$I29      +$K29      +$M29      +$O29</f>
        <v>5265174</v>
      </c>
      <c r="R29" s="48">
        <f>IF(($J29      =0),0,((($L29      -$J29      )/$J29      )*100))</f>
        <v>-35.825339067151837</v>
      </c>
      <c r="S29" s="49">
        <f>IF(($K29      =0),0,((($M29      -$K29      )/$K29      )*100))</f>
        <v>65.183230671053764</v>
      </c>
      <c r="T29" s="48">
        <f>IF(($E29      =0),0,(($P29      /$E29      )*100))</f>
        <v>60.862645233168863</v>
      </c>
      <c r="U29" s="50">
        <f>IF(($E29      =0),0,(($Q29      /$E29      )*100))</f>
        <v>41.90015915963712</v>
      </c>
      <c r="V29" s="93">
        <v>45000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226115000</v>
      </c>
      <c r="C30" s="95">
        <f>SUM(C26:C29)</f>
        <v>-49571000</v>
      </c>
      <c r="D30" s="95"/>
      <c r="E30" s="95">
        <f>$B30      +$C30      +$D30</f>
        <v>176544000</v>
      </c>
      <c r="F30" s="96">
        <f t="shared" ref="F30:O30" si="16">SUM(F26:F29)</f>
        <v>176544000</v>
      </c>
      <c r="G30" s="97">
        <f t="shared" si="16"/>
        <v>176544000</v>
      </c>
      <c r="H30" s="96">
        <f t="shared" si="16"/>
        <v>13821000</v>
      </c>
      <c r="I30" s="97">
        <f t="shared" si="16"/>
        <v>13233088</v>
      </c>
      <c r="J30" s="96">
        <f t="shared" si="16"/>
        <v>51668000</v>
      </c>
      <c r="K30" s="97">
        <f t="shared" si="16"/>
        <v>49645093</v>
      </c>
      <c r="L30" s="96">
        <f t="shared" si="16"/>
        <v>28165000</v>
      </c>
      <c r="M30" s="97">
        <f t="shared" si="16"/>
        <v>28415208</v>
      </c>
      <c r="N30" s="96">
        <f t="shared" si="16"/>
        <v>0</v>
      </c>
      <c r="O30" s="97">
        <f t="shared" si="16"/>
        <v>0</v>
      </c>
      <c r="P30" s="96">
        <f>$H30      +$J30      +$L30      +$N30</f>
        <v>93654000</v>
      </c>
      <c r="Q30" s="97">
        <f>$I30      +$K30      +$M30      +$O30</f>
        <v>91293389</v>
      </c>
      <c r="R30" s="52">
        <f>IF(($J30      =0),0,((($L30      -$J30      )/$J30      )*100))</f>
        <v>-45.488503522489744</v>
      </c>
      <c r="S30" s="53">
        <f>IF(($K30      =0),0,((($M30      -$K30      )/$K30      )*100))</f>
        <v>-42.763309960966332</v>
      </c>
      <c r="T30" s="52">
        <f>IF($E30   =0,0,($P30   /$E30   )*100)</f>
        <v>53.048531810766718</v>
      </c>
      <c r="U30" s="54">
        <f>IF($E30   =0,0,($Q30   /$E30   )*100)</f>
        <v>51.711408487402579</v>
      </c>
      <c r="V30" s="96">
        <f>SUM(V26:V29)</f>
        <v>45000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88446000</v>
      </c>
      <c r="C32" s="92">
        <v>-3620000</v>
      </c>
      <c r="D32" s="92"/>
      <c r="E32" s="92">
        <f>$B32      +$C32      +$D32</f>
        <v>84826000</v>
      </c>
      <c r="F32" s="93">
        <v>84826000</v>
      </c>
      <c r="G32" s="94">
        <v>84826000</v>
      </c>
      <c r="H32" s="93">
        <v>23496000</v>
      </c>
      <c r="I32" s="94">
        <v>18644383</v>
      </c>
      <c r="J32" s="93">
        <v>23064000</v>
      </c>
      <c r="K32" s="94">
        <v>30355851</v>
      </c>
      <c r="L32" s="93">
        <v>16362000</v>
      </c>
      <c r="M32" s="94">
        <v>22021754</v>
      </c>
      <c r="N32" s="93"/>
      <c r="O32" s="94"/>
      <c r="P32" s="93">
        <f>$H32      +$J32      +$L32      +$N32</f>
        <v>62922000</v>
      </c>
      <c r="Q32" s="94">
        <f>$I32      +$K32      +$M32      +$O32</f>
        <v>71021988</v>
      </c>
      <c r="R32" s="48">
        <f>IF(($J32      =0),0,((($L32      -$J32      )/$J32      )*100))</f>
        <v>-29.058272632674299</v>
      </c>
      <c r="S32" s="49">
        <f>IF(($K32      =0),0,((($M32      -$K32      )/$K32      )*100))</f>
        <v>-27.454664341315947</v>
      </c>
      <c r="T32" s="48">
        <f>IF(($E32      =0),0,(($P32      /$E32      )*100))</f>
        <v>74.177728526630986</v>
      </c>
      <c r="U32" s="50">
        <f>IF(($E32      =0),0,(($Q32      /$E32      )*100))</f>
        <v>83.726673425600637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88446000</v>
      </c>
      <c r="C33" s="95">
        <f>C32</f>
        <v>-3620000</v>
      </c>
      <c r="D33" s="95"/>
      <c r="E33" s="95">
        <f>$B33      +$C33      +$D33</f>
        <v>84826000</v>
      </c>
      <c r="F33" s="96">
        <f t="shared" ref="F33:O33" si="17">F32</f>
        <v>84826000</v>
      </c>
      <c r="G33" s="97">
        <f t="shared" si="17"/>
        <v>84826000</v>
      </c>
      <c r="H33" s="96">
        <f t="shared" si="17"/>
        <v>23496000</v>
      </c>
      <c r="I33" s="97">
        <f t="shared" si="17"/>
        <v>18644383</v>
      </c>
      <c r="J33" s="96">
        <f t="shared" si="17"/>
        <v>23064000</v>
      </c>
      <c r="K33" s="97">
        <f t="shared" si="17"/>
        <v>30355851</v>
      </c>
      <c r="L33" s="96">
        <f t="shared" si="17"/>
        <v>16362000</v>
      </c>
      <c r="M33" s="97">
        <f t="shared" si="17"/>
        <v>22021754</v>
      </c>
      <c r="N33" s="96">
        <f t="shared" si="17"/>
        <v>0</v>
      </c>
      <c r="O33" s="97">
        <f t="shared" si="17"/>
        <v>0</v>
      </c>
      <c r="P33" s="96">
        <f>$H33      +$J33      +$L33      +$N33</f>
        <v>62922000</v>
      </c>
      <c r="Q33" s="97">
        <f>$I33      +$K33      +$M33      +$O33</f>
        <v>71021988</v>
      </c>
      <c r="R33" s="52">
        <f>IF(($J33      =0),0,((($L33      -$J33      )/$J33      )*100))</f>
        <v>-29.058272632674299</v>
      </c>
      <c r="S33" s="53">
        <f>IF(($K33      =0),0,((($M33      -$K33      )/$K33      )*100))</f>
        <v>-27.454664341315947</v>
      </c>
      <c r="T33" s="52">
        <f>IF($E33   =0,0,($P33   /$E33   )*100)</f>
        <v>74.177728526630986</v>
      </c>
      <c r="U33" s="54">
        <f>IF($E33   =0,0,($Q33   /$E33   )*100)</f>
        <v>83.726673425600637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344014000</v>
      </c>
      <c r="C35" s="92">
        <v>-16467000</v>
      </c>
      <c r="D35" s="92"/>
      <c r="E35" s="92">
        <f t="shared" ref="E35:E40" si="18">$B35      +$C35      +$D35</f>
        <v>327547000</v>
      </c>
      <c r="F35" s="93">
        <v>327547000</v>
      </c>
      <c r="G35" s="94">
        <v>327547000</v>
      </c>
      <c r="H35" s="93">
        <v>15537000</v>
      </c>
      <c r="I35" s="94">
        <v>44036279</v>
      </c>
      <c r="J35" s="93">
        <v>106853000</v>
      </c>
      <c r="K35" s="94">
        <v>96587339</v>
      </c>
      <c r="L35" s="93">
        <v>77484000</v>
      </c>
      <c r="M35" s="94">
        <v>56225266</v>
      </c>
      <c r="N35" s="93"/>
      <c r="O35" s="94"/>
      <c r="P35" s="93">
        <f t="shared" ref="P35:P40" si="19">$H35      +$J35      +$L35      +$N35</f>
        <v>199874000</v>
      </c>
      <c r="Q35" s="94">
        <f t="shared" ref="Q35:Q40" si="20">$I35      +$K35      +$M35      +$O35</f>
        <v>196848884</v>
      </c>
      <c r="R35" s="48">
        <f t="shared" ref="R35:R40" si="21">IF(($J35      =0),0,((($L35      -$J35      )/$J35      )*100))</f>
        <v>-27.485423900124474</v>
      </c>
      <c r="S35" s="49">
        <f t="shared" ref="S35:S40" si="22">IF(($K35      =0),0,((($M35      -$K35      )/$K35      )*100))</f>
        <v>-41.788161282712224</v>
      </c>
      <c r="T35" s="48">
        <f t="shared" ref="T35:T39" si="23">IF(($E35      =0),0,(($P35      /$E35      )*100))</f>
        <v>61.021471727721519</v>
      </c>
      <c r="U35" s="50">
        <f t="shared" ref="U35:U39" si="24">IF(($E35      =0),0,(($Q35      /$E35      )*100))</f>
        <v>60.09790472817641</v>
      </c>
      <c r="V35" s="93">
        <v>46099000</v>
      </c>
      <c r="W35" s="94" t="s">
        <v>35</v>
      </c>
    </row>
    <row r="36" spans="1:23" ht="12.95" customHeight="1" x14ac:dyDescent="0.2">
      <c r="A36" s="47" t="s">
        <v>59</v>
      </c>
      <c r="B36" s="92">
        <v>503223000</v>
      </c>
      <c r="C36" s="92">
        <v>53600000</v>
      </c>
      <c r="D36" s="92"/>
      <c r="E36" s="92">
        <f t="shared" si="18"/>
        <v>556823000</v>
      </c>
      <c r="F36" s="93">
        <v>487795000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27600000</v>
      </c>
      <c r="C38" s="92">
        <v>5000000</v>
      </c>
      <c r="D38" s="92"/>
      <c r="E38" s="92">
        <f t="shared" si="18"/>
        <v>32600000</v>
      </c>
      <c r="F38" s="93">
        <v>32600000</v>
      </c>
      <c r="G38" s="94">
        <v>34600000</v>
      </c>
      <c r="H38" s="93"/>
      <c r="I38" s="94">
        <v>1464538</v>
      </c>
      <c r="J38" s="93">
        <v>9425000</v>
      </c>
      <c r="K38" s="94">
        <v>4746934</v>
      </c>
      <c r="L38" s="93">
        <v>5957000</v>
      </c>
      <c r="M38" s="94">
        <v>5317446</v>
      </c>
      <c r="N38" s="93"/>
      <c r="O38" s="94"/>
      <c r="P38" s="93">
        <f t="shared" si="19"/>
        <v>15382000</v>
      </c>
      <c r="Q38" s="94">
        <f t="shared" si="20"/>
        <v>11528918</v>
      </c>
      <c r="R38" s="48">
        <f t="shared" si="21"/>
        <v>-36.795755968169765</v>
      </c>
      <c r="S38" s="49">
        <f t="shared" si="22"/>
        <v>12.018536596464161</v>
      </c>
      <c r="T38" s="48">
        <f t="shared" si="23"/>
        <v>47.184049079754601</v>
      </c>
      <c r="U38" s="50">
        <f t="shared" si="24"/>
        <v>35.364779141104293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874837000</v>
      </c>
      <c r="C40" s="95">
        <f>SUM(C35:C39)</f>
        <v>42133000</v>
      </c>
      <c r="D40" s="95"/>
      <c r="E40" s="95">
        <f t="shared" si="18"/>
        <v>916970000</v>
      </c>
      <c r="F40" s="96">
        <f t="shared" ref="F40:O40" si="25">SUM(F35:F39)</f>
        <v>847942000</v>
      </c>
      <c r="G40" s="97">
        <f t="shared" si="25"/>
        <v>362147000</v>
      </c>
      <c r="H40" s="96">
        <f t="shared" si="25"/>
        <v>15537000</v>
      </c>
      <c r="I40" s="97">
        <f t="shared" si="25"/>
        <v>45500817</v>
      </c>
      <c r="J40" s="96">
        <f t="shared" si="25"/>
        <v>116278000</v>
      </c>
      <c r="K40" s="97">
        <f t="shared" si="25"/>
        <v>101334273</v>
      </c>
      <c r="L40" s="96">
        <f t="shared" si="25"/>
        <v>83441000</v>
      </c>
      <c r="M40" s="97">
        <f t="shared" si="25"/>
        <v>61542712</v>
      </c>
      <c r="N40" s="96">
        <f t="shared" si="25"/>
        <v>0</v>
      </c>
      <c r="O40" s="97">
        <f t="shared" si="25"/>
        <v>0</v>
      </c>
      <c r="P40" s="96">
        <f t="shared" si="19"/>
        <v>215256000</v>
      </c>
      <c r="Q40" s="97">
        <f t="shared" si="20"/>
        <v>208377802</v>
      </c>
      <c r="R40" s="52">
        <f t="shared" si="21"/>
        <v>-28.240079808734244</v>
      </c>
      <c r="S40" s="53">
        <f t="shared" si="22"/>
        <v>-39.267623699239444</v>
      </c>
      <c r="T40" s="52">
        <f>IF((+$E35+$E38) =0,0,(P40   /(+$E35+$E38) )*100)</f>
        <v>59.768927687860796</v>
      </c>
      <c r="U40" s="54">
        <f>IF((+$E35+$E38) =0,0,(Q40   /(+$E35+$E38) )*100)</f>
        <v>57.859096979844338</v>
      </c>
      <c r="V40" s="96">
        <f>SUM(V35:V39)</f>
        <v>46099000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161539000</v>
      </c>
      <c r="C43" s="92">
        <v>77000000</v>
      </c>
      <c r="D43" s="92"/>
      <c r="E43" s="92">
        <f t="shared" si="26"/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/>
      <c r="O43" s="94"/>
      <c r="P43" s="93">
        <f t="shared" si="27"/>
        <v>154146000</v>
      </c>
      <c r="Q43" s="94">
        <f t="shared" si="28"/>
        <v>180910034</v>
      </c>
      <c r="R43" s="48">
        <f t="shared" si="29"/>
        <v>-53.721654199678369</v>
      </c>
      <c r="S43" s="49">
        <f t="shared" si="30"/>
        <v>12.967023431540706</v>
      </c>
      <c r="T43" s="48">
        <f t="shared" si="31"/>
        <v>64.620879604592957</v>
      </c>
      <c r="U43" s="50">
        <f t="shared" si="32"/>
        <v>75.840862081252965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700000000</v>
      </c>
      <c r="C44" s="92"/>
      <c r="D44" s="92"/>
      <c r="E44" s="92">
        <f t="shared" si="26"/>
        <v>700000000</v>
      </c>
      <c r="F44" s="93">
        <v>700000000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470808000</v>
      </c>
      <c r="C51" s="92">
        <v>-30000000</v>
      </c>
      <c r="D51" s="92"/>
      <c r="E51" s="92">
        <f t="shared" si="26"/>
        <v>440808000</v>
      </c>
      <c r="F51" s="93">
        <v>440808000</v>
      </c>
      <c r="G51" s="94">
        <v>440808000</v>
      </c>
      <c r="H51" s="93">
        <v>72530000</v>
      </c>
      <c r="I51" s="94">
        <v>57729549</v>
      </c>
      <c r="J51" s="93">
        <v>139720000</v>
      </c>
      <c r="K51" s="94">
        <v>145446206</v>
      </c>
      <c r="L51" s="93">
        <v>108375000</v>
      </c>
      <c r="M51" s="94">
        <v>84924329</v>
      </c>
      <c r="N51" s="93"/>
      <c r="O51" s="94"/>
      <c r="P51" s="93">
        <f t="shared" si="27"/>
        <v>320625000</v>
      </c>
      <c r="Q51" s="94">
        <f t="shared" si="28"/>
        <v>288100084</v>
      </c>
      <c r="R51" s="48">
        <f t="shared" si="29"/>
        <v>-22.434154022330375</v>
      </c>
      <c r="S51" s="49">
        <f t="shared" si="30"/>
        <v>-41.611176162271299</v>
      </c>
      <c r="T51" s="48">
        <f t="shared" si="31"/>
        <v>72.735748897479183</v>
      </c>
      <c r="U51" s="50">
        <f t="shared" si="32"/>
        <v>65.357272100324863</v>
      </c>
      <c r="V51" s="93">
        <v>36040000</v>
      </c>
      <c r="W51" s="94" t="s">
        <v>35</v>
      </c>
    </row>
    <row r="52" spans="1:23" ht="12.95" customHeight="1" x14ac:dyDescent="0.2">
      <c r="A52" s="47" t="s">
        <v>74</v>
      </c>
      <c r="B52" s="92">
        <v>478474000</v>
      </c>
      <c r="C52" s="92"/>
      <c r="D52" s="92"/>
      <c r="E52" s="92">
        <f t="shared" si="26"/>
        <v>478474000</v>
      </c>
      <c r="F52" s="93">
        <v>478474000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1810821000</v>
      </c>
      <c r="C53" s="95">
        <f>SUM(C42:C52)</f>
        <v>47000000</v>
      </c>
      <c r="D53" s="95"/>
      <c r="E53" s="95">
        <f t="shared" si="26"/>
        <v>1857821000</v>
      </c>
      <c r="F53" s="96">
        <f t="shared" ref="F53:O53" si="33">SUM(F42:F52)</f>
        <v>1857821000</v>
      </c>
      <c r="G53" s="97">
        <f t="shared" si="33"/>
        <v>679347000</v>
      </c>
      <c r="H53" s="96">
        <f t="shared" si="33"/>
        <v>127530000</v>
      </c>
      <c r="I53" s="97">
        <f t="shared" si="33"/>
        <v>155291516</v>
      </c>
      <c r="J53" s="96">
        <f t="shared" si="33"/>
        <v>207499000</v>
      </c>
      <c r="K53" s="97">
        <f t="shared" si="33"/>
        <v>184582813</v>
      </c>
      <c r="L53" s="96">
        <f t="shared" si="33"/>
        <v>139742000</v>
      </c>
      <c r="M53" s="97">
        <f t="shared" si="33"/>
        <v>129135789</v>
      </c>
      <c r="N53" s="96">
        <f t="shared" si="33"/>
        <v>0</v>
      </c>
      <c r="O53" s="97">
        <f t="shared" si="33"/>
        <v>0</v>
      </c>
      <c r="P53" s="96">
        <f t="shared" si="27"/>
        <v>474771000</v>
      </c>
      <c r="Q53" s="97">
        <f t="shared" si="28"/>
        <v>469010118</v>
      </c>
      <c r="R53" s="52">
        <f t="shared" si="29"/>
        <v>-32.654133272931432</v>
      </c>
      <c r="S53" s="53">
        <f t="shared" si="30"/>
        <v>-30.039104453349076</v>
      </c>
      <c r="T53" s="52">
        <f>IF((+$E43+$E45+$E47+$E48+$E51) =0,0,(P53   /(+$E43+$E45+$E47+$E48+$E51) )*100)</f>
        <v>69.886376181833427</v>
      </c>
      <c r="U53" s="54">
        <f>IF((+$E43+$E45+$E47+$E48+$E51) =0,0,(Q53   /(+$E43+$E45+$E47+$E48+$E51) )*100)</f>
        <v>69.038373320261954</v>
      </c>
      <c r="V53" s="96">
        <f>SUM(V42:V52)</f>
        <v>36040000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3643826000</v>
      </c>
      <c r="C67" s="104">
        <f>SUM(C9:C14,C17:C23,C26:C29,C32,C35:C39,C42:C52,C55:C58,C61:C65)</f>
        <v>224832000</v>
      </c>
      <c r="D67" s="104"/>
      <c r="E67" s="104">
        <f t="shared" si="35"/>
        <v>3868658000</v>
      </c>
      <c r="F67" s="105">
        <f t="shared" ref="F67:O67" si="43">SUM(F9:F14,F17:F23,F26:F29,F32,F35:F39,F42:F52,F55:F58,F61:F65)</f>
        <v>3799630000</v>
      </c>
      <c r="G67" s="106">
        <f t="shared" si="43"/>
        <v>2103188000</v>
      </c>
      <c r="H67" s="105">
        <f t="shared" si="43"/>
        <v>287457000</v>
      </c>
      <c r="I67" s="106">
        <f t="shared" si="43"/>
        <v>326431804</v>
      </c>
      <c r="J67" s="105">
        <f t="shared" si="43"/>
        <v>575008000</v>
      </c>
      <c r="K67" s="106">
        <f t="shared" si="43"/>
        <v>534053825</v>
      </c>
      <c r="L67" s="105">
        <f t="shared" si="43"/>
        <v>374432000</v>
      </c>
      <c r="M67" s="106">
        <f t="shared" si="43"/>
        <v>344981759</v>
      </c>
      <c r="N67" s="105">
        <f t="shared" si="43"/>
        <v>0</v>
      </c>
      <c r="O67" s="106">
        <f t="shared" si="43"/>
        <v>0</v>
      </c>
      <c r="P67" s="105">
        <f t="shared" si="36"/>
        <v>1236897000</v>
      </c>
      <c r="Q67" s="106">
        <f t="shared" si="37"/>
        <v>1205467388</v>
      </c>
      <c r="R67" s="61">
        <f t="shared" si="38"/>
        <v>-34.882297289776837</v>
      </c>
      <c r="S67" s="62">
        <f t="shared" si="39"/>
        <v>-35.403185437348007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58.866555491464837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57.370753497545202</v>
      </c>
      <c r="V67" s="105">
        <f>SUM(V9:V14,V17:V23,V26:V29,V32,V35:V39,V42:V52,V55:V58,V61:V65)</f>
        <v>82184000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3519856000</v>
      </c>
      <c r="C69" s="92">
        <v>-185417000</v>
      </c>
      <c r="D69" s="92"/>
      <c r="E69" s="92">
        <f>$B69      +$C69      +$D69</f>
        <v>3334439000</v>
      </c>
      <c r="F69" s="93">
        <v>3334439000</v>
      </c>
      <c r="G69" s="94">
        <v>3334439000</v>
      </c>
      <c r="H69" s="93">
        <v>664887000</v>
      </c>
      <c r="I69" s="94">
        <v>617056007</v>
      </c>
      <c r="J69" s="93">
        <v>1050442000</v>
      </c>
      <c r="K69" s="94">
        <v>987439728</v>
      </c>
      <c r="L69" s="93">
        <v>526819000</v>
      </c>
      <c r="M69" s="94">
        <v>479737518</v>
      </c>
      <c r="N69" s="93"/>
      <c r="O69" s="94"/>
      <c r="P69" s="93">
        <f>$H69      +$J69      +$L69      +$N69</f>
        <v>2242148000</v>
      </c>
      <c r="Q69" s="94">
        <f>$I69      +$K69      +$M69      +$O69</f>
        <v>2084233253</v>
      </c>
      <c r="R69" s="48">
        <f>IF(($J69      =0),0,((($L69      -$J69      )/$J69      )*100))</f>
        <v>-49.847873561795893</v>
      </c>
      <c r="S69" s="49">
        <f>IF(($K69      =0),0,((($M69      -$K69      )/$K69      )*100))</f>
        <v>-51.416020198855115</v>
      </c>
      <c r="T69" s="48">
        <f>IF(($E69      =0),0,(($P69      /$E69      )*100))</f>
        <v>67.242135783560599</v>
      </c>
      <c r="U69" s="50">
        <f>IF(($E69      =0),0,(($Q69      /$E69      )*100))</f>
        <v>62.506264262144249</v>
      </c>
      <c r="V69" s="93">
        <v>109334000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3519856000</v>
      </c>
      <c r="C71" s="101">
        <f>SUM(C69:C70)</f>
        <v>-185417000</v>
      </c>
      <c r="D71" s="101"/>
      <c r="E71" s="101">
        <f>$B71      +$C71      +$D71</f>
        <v>3334439000</v>
      </c>
      <c r="F71" s="102">
        <f t="shared" ref="F71:O71" si="44">SUM(F69:F70)</f>
        <v>3334439000</v>
      </c>
      <c r="G71" s="103">
        <f t="shared" si="44"/>
        <v>3334439000</v>
      </c>
      <c r="H71" s="102">
        <f t="shared" si="44"/>
        <v>664887000</v>
      </c>
      <c r="I71" s="103">
        <f t="shared" si="44"/>
        <v>617056007</v>
      </c>
      <c r="J71" s="102">
        <f t="shared" si="44"/>
        <v>1050442000</v>
      </c>
      <c r="K71" s="103">
        <f t="shared" si="44"/>
        <v>987439728</v>
      </c>
      <c r="L71" s="102">
        <f t="shared" si="44"/>
        <v>526819000</v>
      </c>
      <c r="M71" s="103">
        <f t="shared" si="44"/>
        <v>479737518</v>
      </c>
      <c r="N71" s="102">
        <f t="shared" si="44"/>
        <v>0</v>
      </c>
      <c r="O71" s="103">
        <f t="shared" si="44"/>
        <v>0</v>
      </c>
      <c r="P71" s="102">
        <f>$H71      +$J71      +$L71      +$N71</f>
        <v>2242148000</v>
      </c>
      <c r="Q71" s="103">
        <f>$I71      +$K71      +$M71      +$O71</f>
        <v>2084233253</v>
      </c>
      <c r="R71" s="57">
        <f>IF(($J71      =0),0,((($L71      -$J71      )/$J71      )*100))</f>
        <v>-49.847873561795893</v>
      </c>
      <c r="S71" s="58">
        <f>IF(($K71      =0),0,((($M71      -$K71      )/$K71      )*100))</f>
        <v>-51.416020198855115</v>
      </c>
      <c r="T71" s="57">
        <f>IF(($E69      =0),0,(($P69      /$E69      )*100))</f>
        <v>67.242135783560599</v>
      </c>
      <c r="U71" s="59">
        <f>IF($E69   =0,0,($Q69   /$E69 )*100)</f>
        <v>62.506264262144249</v>
      </c>
      <c r="V71" s="102">
        <f>SUM(V69:V70)</f>
        <v>109334000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3519856000</v>
      </c>
      <c r="C72" s="104">
        <f>SUM(C69:C70)</f>
        <v>-185417000</v>
      </c>
      <c r="D72" s="104"/>
      <c r="E72" s="104">
        <f>$B72      +$C72      +$D72</f>
        <v>3334439000</v>
      </c>
      <c r="F72" s="105">
        <f t="shared" ref="F72:O72" si="45">SUM(F69:F70)</f>
        <v>3334439000</v>
      </c>
      <c r="G72" s="106">
        <f t="shared" si="45"/>
        <v>3334439000</v>
      </c>
      <c r="H72" s="105">
        <f t="shared" si="45"/>
        <v>664887000</v>
      </c>
      <c r="I72" s="106">
        <f t="shared" si="45"/>
        <v>617056007</v>
      </c>
      <c r="J72" s="105">
        <f t="shared" si="45"/>
        <v>1050442000</v>
      </c>
      <c r="K72" s="106">
        <f t="shared" si="45"/>
        <v>987439728</v>
      </c>
      <c r="L72" s="105">
        <f t="shared" si="45"/>
        <v>526819000</v>
      </c>
      <c r="M72" s="106">
        <f t="shared" si="45"/>
        <v>479737518</v>
      </c>
      <c r="N72" s="105">
        <f t="shared" si="45"/>
        <v>0</v>
      </c>
      <c r="O72" s="106">
        <f t="shared" si="45"/>
        <v>0</v>
      </c>
      <c r="P72" s="105">
        <f>$H72      +$J72      +$L72      +$N72</f>
        <v>2242148000</v>
      </c>
      <c r="Q72" s="106">
        <f>$I72      +$K72      +$M72      +$O72</f>
        <v>2084233253</v>
      </c>
      <c r="R72" s="61">
        <f>IF(($J72      =0),0,((($L72      -$J72      )/$J72      )*100))</f>
        <v>-49.847873561795893</v>
      </c>
      <c r="S72" s="62">
        <f>IF(($K72      =0),0,((($M72      -$K72      )/$K72      )*100))</f>
        <v>-51.416020198855115</v>
      </c>
      <c r="T72" s="61">
        <f>IF(($E69      =0),0,(($P69      /$E69      )*100))</f>
        <v>67.242135783560599</v>
      </c>
      <c r="U72" s="65">
        <f>IF($E69   =0,0,($Q69   /$E69 )*100)</f>
        <v>62.506264262144249</v>
      </c>
      <c r="V72" s="105">
        <f>SUM(V69:V70)</f>
        <v>109334000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7163682000</v>
      </c>
      <c r="C73" s="104">
        <f>SUM(C9:C14,C17:C23,C26:C29,C32,C35:C39,C42:C52,C55:C58,C61:C65,C69:C70)</f>
        <v>39415000</v>
      </c>
      <c r="D73" s="104"/>
      <c r="E73" s="104">
        <f>$B73      +$C73      +$D73</f>
        <v>7203097000</v>
      </c>
      <c r="F73" s="105">
        <f t="shared" ref="F73:O73" si="46">SUM(F9:F14,F17:F23,F26:F29,F32,F35:F39,F42:F52,F55:F58,F61:F65,F69:F70)</f>
        <v>7134069000</v>
      </c>
      <c r="G73" s="106">
        <f t="shared" si="46"/>
        <v>5437627000</v>
      </c>
      <c r="H73" s="105">
        <f t="shared" si="46"/>
        <v>952344000</v>
      </c>
      <c r="I73" s="106">
        <f t="shared" si="46"/>
        <v>943487811</v>
      </c>
      <c r="J73" s="105">
        <f t="shared" si="46"/>
        <v>1625450000</v>
      </c>
      <c r="K73" s="106">
        <f t="shared" si="46"/>
        <v>1521493553</v>
      </c>
      <c r="L73" s="105">
        <f t="shared" si="46"/>
        <v>901251000</v>
      </c>
      <c r="M73" s="106">
        <f t="shared" si="46"/>
        <v>824719277</v>
      </c>
      <c r="N73" s="105">
        <f t="shared" si="46"/>
        <v>0</v>
      </c>
      <c r="O73" s="106">
        <f t="shared" si="46"/>
        <v>0</v>
      </c>
      <c r="P73" s="105">
        <f>$H73      +$J73      +$L73      +$N73</f>
        <v>3479045000</v>
      </c>
      <c r="Q73" s="106">
        <f>$I73      +$K73      +$M73      +$O73</f>
        <v>3289700641</v>
      </c>
      <c r="R73" s="61">
        <f>IF(($J73      =0),0,((($L73      -$J73      )/$J73      )*100))</f>
        <v>-44.553754344950633</v>
      </c>
      <c r="S73" s="62">
        <f>IF(($K73      =0),0,((($M73      -$K73      )/$K73      )*100))</f>
        <v>-45.795414290526409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64.004483751368511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60.521088753882488</v>
      </c>
      <c r="V73" s="105">
        <f>SUM(V9:V14,V17:V23,V26:V29,V32,V35:V39,V42:V52,V55:V58,V61:V65,V69:V70)</f>
        <v>191518000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+QyNljBcUxi9qDdhLCAXBp/m7A94eF9YCa7DN4nwqxmsGzoC+uYmpwp/lZ3FB3jUETKLuKqGmTp1BP2OTQK5Ag==" saltValue="89aehro7qHPFsNyvOEDT/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432000</v>
      </c>
      <c r="I10" s="94">
        <v>527400</v>
      </c>
      <c r="J10" s="93">
        <v>762000</v>
      </c>
      <c r="K10" s="94">
        <v>761747</v>
      </c>
      <c r="L10" s="93">
        <v>225000</v>
      </c>
      <c r="M10" s="94">
        <v>225000</v>
      </c>
      <c r="N10" s="93"/>
      <c r="O10" s="94"/>
      <c r="P10" s="93">
        <f t="shared" ref="P10:P15" si="1">$H10      +$J10      +$L10      +$N10</f>
        <v>1419000</v>
      </c>
      <c r="Q10" s="94">
        <f t="shared" ref="Q10:Q15" si="2">$I10      +$K10      +$M10      +$O10</f>
        <v>1514147</v>
      </c>
      <c r="R10" s="48">
        <f t="shared" ref="R10:R15" si="3">IF(($J10      =0),0,((($L10      -$J10      )/$J10      )*100))</f>
        <v>-70.472440944881882</v>
      </c>
      <c r="S10" s="49">
        <f t="shared" ref="S10:S15" si="4">IF(($K10      =0),0,((($M10      -$K10      )/$K10      )*100))</f>
        <v>-70.462633919135882</v>
      </c>
      <c r="T10" s="48">
        <f t="shared" ref="T10:T14" si="5">IF(($E10      =0),0,(($P10      /$E10      )*100))</f>
        <v>72.769230769230759</v>
      </c>
      <c r="U10" s="50">
        <f t="shared" ref="U10:U14" si="6">IF(($E10      =0),0,(($Q10      /$E10      )*100))</f>
        <v>77.648564102564094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1950000</v>
      </c>
      <c r="C15" s="95">
        <f>SUM(C9:C14)</f>
        <v>0</v>
      </c>
      <c r="D15" s="95"/>
      <c r="E15" s="95">
        <f t="shared" si="0"/>
        <v>1950000</v>
      </c>
      <c r="F15" s="96">
        <f t="shared" ref="F15:O15" si="7">SUM(F9:F14)</f>
        <v>1950000</v>
      </c>
      <c r="G15" s="97">
        <f t="shared" si="7"/>
        <v>1950000</v>
      </c>
      <c r="H15" s="96">
        <f t="shared" si="7"/>
        <v>432000</v>
      </c>
      <c r="I15" s="97">
        <f t="shared" si="7"/>
        <v>527400</v>
      </c>
      <c r="J15" s="96">
        <f t="shared" si="7"/>
        <v>762000</v>
      </c>
      <c r="K15" s="97">
        <f t="shared" si="7"/>
        <v>761747</v>
      </c>
      <c r="L15" s="96">
        <f t="shared" si="7"/>
        <v>225000</v>
      </c>
      <c r="M15" s="97">
        <f t="shared" si="7"/>
        <v>225000</v>
      </c>
      <c r="N15" s="96">
        <f t="shared" si="7"/>
        <v>0</v>
      </c>
      <c r="O15" s="97">
        <f t="shared" si="7"/>
        <v>0</v>
      </c>
      <c r="P15" s="96">
        <f t="shared" si="1"/>
        <v>1419000</v>
      </c>
      <c r="Q15" s="97">
        <f t="shared" si="2"/>
        <v>1514147</v>
      </c>
      <c r="R15" s="52">
        <f t="shared" si="3"/>
        <v>-70.472440944881882</v>
      </c>
      <c r="S15" s="53">
        <f t="shared" si="4"/>
        <v>-70.462633919135882</v>
      </c>
      <c r="T15" s="52">
        <f>IF((SUM($E9:$E13))=0,0,(P15/(SUM($E9:$E13))*100))</f>
        <v>72.769230769230759</v>
      </c>
      <c r="U15" s="54">
        <f>IF((SUM($E9:$E13))=0,0,(Q15/(SUM($E9:$E13))*100))</f>
        <v>77.648564102564094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>
        <v>1594000</v>
      </c>
      <c r="I20" s="94">
        <v>1658596</v>
      </c>
      <c r="J20" s="93">
        <v>469000</v>
      </c>
      <c r="K20" s="94">
        <v>793084</v>
      </c>
      <c r="L20" s="93"/>
      <c r="M20" s="94"/>
      <c r="N20" s="93"/>
      <c r="O20" s="94"/>
      <c r="P20" s="93">
        <f t="shared" si="9"/>
        <v>2063000</v>
      </c>
      <c r="Q20" s="94">
        <f t="shared" si="10"/>
        <v>2451680</v>
      </c>
      <c r="R20" s="48">
        <f t="shared" si="11"/>
        <v>-100</v>
      </c>
      <c r="S20" s="49">
        <f t="shared" si="12"/>
        <v>-100</v>
      </c>
      <c r="T20" s="48">
        <f t="shared" si="13"/>
        <v>58.942857142857143</v>
      </c>
      <c r="U20" s="50">
        <f t="shared" si="14"/>
        <v>70.048000000000002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18000000</v>
      </c>
      <c r="D21" s="92"/>
      <c r="E21" s="92">
        <f t="shared" si="8"/>
        <v>18000000</v>
      </c>
      <c r="F21" s="93">
        <v>18000000</v>
      </c>
      <c r="G21" s="94">
        <v>18000000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3500000</v>
      </c>
      <c r="C24" s="95">
        <f>SUM(C17:C23)</f>
        <v>18000000</v>
      </c>
      <c r="D24" s="95"/>
      <c r="E24" s="95">
        <f t="shared" si="8"/>
        <v>21500000</v>
      </c>
      <c r="F24" s="96">
        <f t="shared" ref="F24:O24" si="15">SUM(F17:F23)</f>
        <v>21500000</v>
      </c>
      <c r="G24" s="97">
        <f t="shared" si="15"/>
        <v>21500000</v>
      </c>
      <c r="H24" s="96">
        <f t="shared" si="15"/>
        <v>1594000</v>
      </c>
      <c r="I24" s="97">
        <f t="shared" si="15"/>
        <v>1658596</v>
      </c>
      <c r="J24" s="96">
        <f t="shared" si="15"/>
        <v>469000</v>
      </c>
      <c r="K24" s="97">
        <f t="shared" si="15"/>
        <v>793084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2063000</v>
      </c>
      <c r="Q24" s="97">
        <f t="shared" si="10"/>
        <v>2451680</v>
      </c>
      <c r="R24" s="52">
        <f t="shared" si="11"/>
        <v>-100</v>
      </c>
      <c r="S24" s="53">
        <f t="shared" si="12"/>
        <v>-100</v>
      </c>
      <c r="T24" s="52">
        <f>IF(($E24-$E19-$E23)   =0,0,($P24   /($E24-$E19-$E23)   )*100)</f>
        <v>9.5953488372093023</v>
      </c>
      <c r="U24" s="54">
        <f>IF(($E24-$E19-$E23)   =0,0,($Q24   /($E24-$E19-$E23)   )*100)</f>
        <v>11.403162790697674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2932000</v>
      </c>
      <c r="C32" s="92">
        <v>-164000</v>
      </c>
      <c r="D32" s="92"/>
      <c r="E32" s="92">
        <f>$B32      +$C32      +$D32</f>
        <v>2768000</v>
      </c>
      <c r="F32" s="93">
        <v>2768000</v>
      </c>
      <c r="G32" s="94">
        <v>2768000</v>
      </c>
      <c r="H32" s="93">
        <v>732000</v>
      </c>
      <c r="I32" s="94">
        <v>732999</v>
      </c>
      <c r="J32" s="93">
        <v>732000</v>
      </c>
      <c r="K32" s="94">
        <v>732999</v>
      </c>
      <c r="L32" s="93">
        <v>691000</v>
      </c>
      <c r="M32" s="94">
        <v>691999</v>
      </c>
      <c r="N32" s="93"/>
      <c r="O32" s="94"/>
      <c r="P32" s="93">
        <f>$H32      +$J32      +$L32      +$N32</f>
        <v>2155000</v>
      </c>
      <c r="Q32" s="94">
        <f>$I32      +$K32      +$M32      +$O32</f>
        <v>2157997</v>
      </c>
      <c r="R32" s="48">
        <f>IF(($J32      =0),0,((($L32      -$J32      )/$J32      )*100))</f>
        <v>-5.6010928961748636</v>
      </c>
      <c r="S32" s="49">
        <f>IF(($K32      =0),0,((($M32      -$K32      )/$K32      )*100))</f>
        <v>-5.5934591998079126</v>
      </c>
      <c r="T32" s="48">
        <f>IF(($E32      =0),0,(($P32      /$E32      )*100))</f>
        <v>77.854046242774572</v>
      </c>
      <c r="U32" s="50">
        <f>IF(($E32      =0),0,(($Q32      /$E32      )*100))</f>
        <v>77.962319364161843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2932000</v>
      </c>
      <c r="C33" s="95">
        <f>C32</f>
        <v>-164000</v>
      </c>
      <c r="D33" s="95"/>
      <c r="E33" s="95">
        <f>$B33      +$C33      +$D33</f>
        <v>2768000</v>
      </c>
      <c r="F33" s="96">
        <f t="shared" ref="F33:O33" si="17">F32</f>
        <v>2768000</v>
      </c>
      <c r="G33" s="97">
        <f t="shared" si="17"/>
        <v>2768000</v>
      </c>
      <c r="H33" s="96">
        <f t="shared" si="17"/>
        <v>732000</v>
      </c>
      <c r="I33" s="97">
        <f t="shared" si="17"/>
        <v>732999</v>
      </c>
      <c r="J33" s="96">
        <f t="shared" si="17"/>
        <v>732000</v>
      </c>
      <c r="K33" s="97">
        <f t="shared" si="17"/>
        <v>732999</v>
      </c>
      <c r="L33" s="96">
        <f t="shared" si="17"/>
        <v>691000</v>
      </c>
      <c r="M33" s="97">
        <f t="shared" si="17"/>
        <v>691999</v>
      </c>
      <c r="N33" s="96">
        <f t="shared" si="17"/>
        <v>0</v>
      </c>
      <c r="O33" s="97">
        <f t="shared" si="17"/>
        <v>0</v>
      </c>
      <c r="P33" s="96">
        <f>$H33      +$J33      +$L33      +$N33</f>
        <v>2155000</v>
      </c>
      <c r="Q33" s="97">
        <f>$I33      +$K33      +$M33      +$O33</f>
        <v>2157997</v>
      </c>
      <c r="R33" s="52">
        <f>IF(($J33      =0),0,((($L33      -$J33      )/$J33      )*100))</f>
        <v>-5.6010928961748636</v>
      </c>
      <c r="S33" s="53">
        <f>IF(($K33      =0),0,((($M33      -$K33      )/$K33      )*100))</f>
        <v>-5.5934591998079126</v>
      </c>
      <c r="T33" s="52">
        <f>IF($E33   =0,0,($P33   /$E33   )*100)</f>
        <v>77.854046242774572</v>
      </c>
      <c r="U33" s="54">
        <f>IF($E33   =0,0,($Q33   /$E33   )*100)</f>
        <v>77.962319364161843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7000000</v>
      </c>
      <c r="C35" s="92"/>
      <c r="D35" s="92"/>
      <c r="E35" s="92">
        <f t="shared" ref="E35:E40" si="18">$B35      +$C35      +$D35</f>
        <v>7000000</v>
      </c>
      <c r="F35" s="93">
        <v>7000000</v>
      </c>
      <c r="G35" s="94">
        <v>7000000</v>
      </c>
      <c r="H35" s="93">
        <v>259000</v>
      </c>
      <c r="I35" s="94">
        <v>259616</v>
      </c>
      <c r="J35" s="93">
        <v>4015000</v>
      </c>
      <c r="K35" s="94">
        <v>4014000</v>
      </c>
      <c r="L35" s="93">
        <v>1569000</v>
      </c>
      <c r="M35" s="94">
        <v>1407832</v>
      </c>
      <c r="N35" s="93"/>
      <c r="O35" s="94"/>
      <c r="P35" s="93">
        <f t="shared" ref="P35:P40" si="19">$H35      +$J35      +$L35      +$N35</f>
        <v>5843000</v>
      </c>
      <c r="Q35" s="94">
        <f t="shared" ref="Q35:Q40" si="20">$I35      +$K35      +$M35      +$O35</f>
        <v>5681448</v>
      </c>
      <c r="R35" s="48">
        <f t="shared" ref="R35:R40" si="21">IF(($J35      =0),0,((($L35      -$J35      )/$J35      )*100))</f>
        <v>-60.92154420921544</v>
      </c>
      <c r="S35" s="49">
        <f t="shared" ref="S35:S40" si="22">IF(($K35      =0),0,((($M35      -$K35      )/$K35      )*100))</f>
        <v>-64.926955655206768</v>
      </c>
      <c r="T35" s="48">
        <f t="shared" ref="T35:T39" si="23">IF(($E35      =0),0,(($P35      /$E35      )*100))</f>
        <v>83.471428571428575</v>
      </c>
      <c r="U35" s="50">
        <f t="shared" ref="U35:U39" si="24">IF(($E35      =0),0,(($Q35      /$E35      )*100))</f>
        <v>81.163542857142858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38193000</v>
      </c>
      <c r="C36" s="92">
        <v>-1083000</v>
      </c>
      <c r="D36" s="92"/>
      <c r="E36" s="92">
        <f t="shared" si="18"/>
        <v>37110000</v>
      </c>
      <c r="F36" s="93">
        <v>37110000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45193000</v>
      </c>
      <c r="C40" s="95">
        <f>SUM(C35:C39)</f>
        <v>-1083000</v>
      </c>
      <c r="D40" s="95"/>
      <c r="E40" s="95">
        <f t="shared" si="18"/>
        <v>44110000</v>
      </c>
      <c r="F40" s="96">
        <f t="shared" ref="F40:O40" si="25">SUM(F35:F39)</f>
        <v>44110000</v>
      </c>
      <c r="G40" s="97">
        <f t="shared" si="25"/>
        <v>7000000</v>
      </c>
      <c r="H40" s="96">
        <f t="shared" si="25"/>
        <v>259000</v>
      </c>
      <c r="I40" s="97">
        <f t="shared" si="25"/>
        <v>259616</v>
      </c>
      <c r="J40" s="96">
        <f t="shared" si="25"/>
        <v>4015000</v>
      </c>
      <c r="K40" s="97">
        <f t="shared" si="25"/>
        <v>4014000</v>
      </c>
      <c r="L40" s="96">
        <f t="shared" si="25"/>
        <v>1569000</v>
      </c>
      <c r="M40" s="97">
        <f t="shared" si="25"/>
        <v>1407832</v>
      </c>
      <c r="N40" s="96">
        <f t="shared" si="25"/>
        <v>0</v>
      </c>
      <c r="O40" s="97">
        <f t="shared" si="25"/>
        <v>0</v>
      </c>
      <c r="P40" s="96">
        <f t="shared" si="19"/>
        <v>5843000</v>
      </c>
      <c r="Q40" s="97">
        <f t="shared" si="20"/>
        <v>5681448</v>
      </c>
      <c r="R40" s="52">
        <f t="shared" si="21"/>
        <v>-60.92154420921544</v>
      </c>
      <c r="S40" s="53">
        <f t="shared" si="22"/>
        <v>-64.926955655206768</v>
      </c>
      <c r="T40" s="52">
        <f>IF((+$E35+$E38) =0,0,(P40   /(+$E35+$E38) )*100)</f>
        <v>83.471428571428575</v>
      </c>
      <c r="U40" s="54">
        <f>IF((+$E35+$E38) =0,0,(Q40   /(+$E35+$E38) )*100)</f>
        <v>81.163542857142858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53575000</v>
      </c>
      <c r="C67" s="104">
        <f>SUM(C9:C14,C17:C23,C26:C29,C32,C35:C39,C42:C52,C55:C58,C61:C65)</f>
        <v>16753000</v>
      </c>
      <c r="D67" s="104"/>
      <c r="E67" s="104">
        <f t="shared" si="35"/>
        <v>70328000</v>
      </c>
      <c r="F67" s="105">
        <f t="shared" ref="F67:O67" si="43">SUM(F9:F14,F17:F23,F26:F29,F32,F35:F39,F42:F52,F55:F58,F61:F65)</f>
        <v>70328000</v>
      </c>
      <c r="G67" s="106">
        <f t="shared" si="43"/>
        <v>33218000</v>
      </c>
      <c r="H67" s="105">
        <f t="shared" si="43"/>
        <v>3017000</v>
      </c>
      <c r="I67" s="106">
        <f t="shared" si="43"/>
        <v>3178611</v>
      </c>
      <c r="J67" s="105">
        <f t="shared" si="43"/>
        <v>5978000</v>
      </c>
      <c r="K67" s="106">
        <f t="shared" si="43"/>
        <v>6301830</v>
      </c>
      <c r="L67" s="105">
        <f t="shared" si="43"/>
        <v>2485000</v>
      </c>
      <c r="M67" s="106">
        <f t="shared" si="43"/>
        <v>2324831</v>
      </c>
      <c r="N67" s="105">
        <f t="shared" si="43"/>
        <v>0</v>
      </c>
      <c r="O67" s="106">
        <f t="shared" si="43"/>
        <v>0</v>
      </c>
      <c r="P67" s="105">
        <f t="shared" si="36"/>
        <v>11480000</v>
      </c>
      <c r="Q67" s="106">
        <f t="shared" si="37"/>
        <v>11805272</v>
      </c>
      <c r="R67" s="61">
        <f t="shared" si="38"/>
        <v>-58.430913348946135</v>
      </c>
      <c r="S67" s="62">
        <f t="shared" si="39"/>
        <v>-63.108636697594193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34.559576133421636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35.538780179420797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115757000</v>
      </c>
      <c r="C69" s="92">
        <v>-7742000</v>
      </c>
      <c r="D69" s="92"/>
      <c r="E69" s="92">
        <f>$B69      +$C69      +$D69</f>
        <v>108015000</v>
      </c>
      <c r="F69" s="93">
        <v>108015000</v>
      </c>
      <c r="G69" s="94">
        <v>108015000</v>
      </c>
      <c r="H69" s="93">
        <v>34209000</v>
      </c>
      <c r="I69" s="94">
        <v>34200862</v>
      </c>
      <c r="J69" s="93">
        <v>43408000</v>
      </c>
      <c r="K69" s="94">
        <v>43407802</v>
      </c>
      <c r="L69" s="93">
        <v>22624000</v>
      </c>
      <c r="M69" s="94">
        <v>23264696</v>
      </c>
      <c r="N69" s="93"/>
      <c r="O69" s="94"/>
      <c r="P69" s="93">
        <f>$H69      +$J69      +$L69      +$N69</f>
        <v>100241000</v>
      </c>
      <c r="Q69" s="94">
        <f>$I69      +$K69      +$M69      +$O69</f>
        <v>100873360</v>
      </c>
      <c r="R69" s="48">
        <f>IF(($J69      =0),0,((($L69      -$J69      )/$J69      )*100))</f>
        <v>-47.880575009214894</v>
      </c>
      <c r="S69" s="49">
        <f>IF(($K69      =0),0,((($M69      -$K69      )/$K69      )*100))</f>
        <v>-46.404344546171679</v>
      </c>
      <c r="T69" s="48">
        <f>IF(($E69      =0),0,(($P69      /$E69      )*100))</f>
        <v>92.802851455816324</v>
      </c>
      <c r="U69" s="50">
        <f>IF(($E69      =0),0,(($Q69      /$E69      )*100))</f>
        <v>93.388288663611547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115757000</v>
      </c>
      <c r="C71" s="101">
        <f>SUM(C69:C70)</f>
        <v>-7742000</v>
      </c>
      <c r="D71" s="101"/>
      <c r="E71" s="101">
        <f>$B71      +$C71      +$D71</f>
        <v>108015000</v>
      </c>
      <c r="F71" s="102">
        <f t="shared" ref="F71:O71" si="44">SUM(F69:F70)</f>
        <v>108015000</v>
      </c>
      <c r="G71" s="103">
        <f t="shared" si="44"/>
        <v>108015000</v>
      </c>
      <c r="H71" s="102">
        <f t="shared" si="44"/>
        <v>34209000</v>
      </c>
      <c r="I71" s="103">
        <f t="shared" si="44"/>
        <v>34200862</v>
      </c>
      <c r="J71" s="102">
        <f t="shared" si="44"/>
        <v>43408000</v>
      </c>
      <c r="K71" s="103">
        <f t="shared" si="44"/>
        <v>43407802</v>
      </c>
      <c r="L71" s="102">
        <f t="shared" si="44"/>
        <v>22624000</v>
      </c>
      <c r="M71" s="103">
        <f t="shared" si="44"/>
        <v>23264696</v>
      </c>
      <c r="N71" s="102">
        <f t="shared" si="44"/>
        <v>0</v>
      </c>
      <c r="O71" s="103">
        <f t="shared" si="44"/>
        <v>0</v>
      </c>
      <c r="P71" s="102">
        <f>$H71      +$J71      +$L71      +$N71</f>
        <v>100241000</v>
      </c>
      <c r="Q71" s="103">
        <f>$I71      +$K71      +$M71      +$O71</f>
        <v>100873360</v>
      </c>
      <c r="R71" s="57">
        <f>IF(($J71      =0),0,((($L71      -$J71      )/$J71      )*100))</f>
        <v>-47.880575009214894</v>
      </c>
      <c r="S71" s="58">
        <f>IF(($K71      =0),0,((($M71      -$K71      )/$K71      )*100))</f>
        <v>-46.404344546171679</v>
      </c>
      <c r="T71" s="57">
        <f>IF(($E69      =0),0,(($P69      /$E69      )*100))</f>
        <v>92.802851455816324</v>
      </c>
      <c r="U71" s="59">
        <f>IF($E69   =0,0,($Q69   /$E69 )*100)</f>
        <v>93.388288663611547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115757000</v>
      </c>
      <c r="C72" s="104">
        <f>SUM(C69:C70)</f>
        <v>-7742000</v>
      </c>
      <c r="D72" s="104"/>
      <c r="E72" s="104">
        <f>$B72      +$C72      +$D72</f>
        <v>108015000</v>
      </c>
      <c r="F72" s="105">
        <f t="shared" ref="F72:O72" si="45">SUM(F69:F70)</f>
        <v>108015000</v>
      </c>
      <c r="G72" s="106">
        <f t="shared" si="45"/>
        <v>108015000</v>
      </c>
      <c r="H72" s="105">
        <f t="shared" si="45"/>
        <v>34209000</v>
      </c>
      <c r="I72" s="106">
        <f t="shared" si="45"/>
        <v>34200862</v>
      </c>
      <c r="J72" s="105">
        <f t="shared" si="45"/>
        <v>43408000</v>
      </c>
      <c r="K72" s="106">
        <f t="shared" si="45"/>
        <v>43407802</v>
      </c>
      <c r="L72" s="105">
        <f t="shared" si="45"/>
        <v>22624000</v>
      </c>
      <c r="M72" s="106">
        <f t="shared" si="45"/>
        <v>23264696</v>
      </c>
      <c r="N72" s="105">
        <f t="shared" si="45"/>
        <v>0</v>
      </c>
      <c r="O72" s="106">
        <f t="shared" si="45"/>
        <v>0</v>
      </c>
      <c r="P72" s="105">
        <f>$H72      +$J72      +$L72      +$N72</f>
        <v>100241000</v>
      </c>
      <c r="Q72" s="106">
        <f>$I72      +$K72      +$M72      +$O72</f>
        <v>100873360</v>
      </c>
      <c r="R72" s="61">
        <f>IF(($J72      =0),0,((($L72      -$J72      )/$J72      )*100))</f>
        <v>-47.880575009214894</v>
      </c>
      <c r="S72" s="62">
        <f>IF(($K72      =0),0,((($M72      -$K72      )/$K72      )*100))</f>
        <v>-46.404344546171679</v>
      </c>
      <c r="T72" s="61">
        <f>IF(($E69      =0),0,(($P69      /$E69      )*100))</f>
        <v>92.802851455816324</v>
      </c>
      <c r="U72" s="65">
        <f>IF($E69   =0,0,($Q69   /$E69 )*100)</f>
        <v>93.388288663611547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169332000</v>
      </c>
      <c r="C73" s="104">
        <f>SUM(C9:C14,C17:C23,C26:C29,C32,C35:C39,C42:C52,C55:C58,C61:C65,C69:C70)</f>
        <v>9011000</v>
      </c>
      <c r="D73" s="104"/>
      <c r="E73" s="104">
        <f>$B73      +$C73      +$D73</f>
        <v>178343000</v>
      </c>
      <c r="F73" s="105">
        <f t="shared" ref="F73:O73" si="46">SUM(F9:F14,F17:F23,F26:F29,F32,F35:F39,F42:F52,F55:F58,F61:F65,F69:F70)</f>
        <v>178343000</v>
      </c>
      <c r="G73" s="106">
        <f t="shared" si="46"/>
        <v>141233000</v>
      </c>
      <c r="H73" s="105">
        <f t="shared" si="46"/>
        <v>37226000</v>
      </c>
      <c r="I73" s="106">
        <f t="shared" si="46"/>
        <v>37379473</v>
      </c>
      <c r="J73" s="105">
        <f t="shared" si="46"/>
        <v>49386000</v>
      </c>
      <c r="K73" s="106">
        <f t="shared" si="46"/>
        <v>49709632</v>
      </c>
      <c r="L73" s="105">
        <f t="shared" si="46"/>
        <v>25109000</v>
      </c>
      <c r="M73" s="106">
        <f t="shared" si="46"/>
        <v>25589527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111721000</v>
      </c>
      <c r="Q73" s="106">
        <f>$I73      +$K73      +$M73      +$O73</f>
        <v>112678632</v>
      </c>
      <c r="R73" s="61">
        <f>IF(($J73      =0),0,((($L73      -$J73      )/$J73      )*100))</f>
        <v>-49.157656015874949</v>
      </c>
      <c r="S73" s="62">
        <f>IF(($K73      =0),0,((($M73      -$K73      )/$K73      )*100))</f>
        <v>-48.52199469108924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79.104033759815337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79.782084923495219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ga42d10pGUQArLU4wppOH942wcAa/bgdhubghZ4PhXCvjbBvAUeduZkstyDVsWJXYSu9X5g1PMfGbwYdzaB8Q==" saltValue="Md9+Qif4QCQlGzPOZkqPW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2550000</v>
      </c>
      <c r="C10" s="92"/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51000</v>
      </c>
      <c r="I10" s="94">
        <v>50000</v>
      </c>
      <c r="J10" s="93">
        <v>34000</v>
      </c>
      <c r="K10" s="94">
        <v>33334</v>
      </c>
      <c r="L10" s="93">
        <v>154000</v>
      </c>
      <c r="M10" s="94">
        <v>16667</v>
      </c>
      <c r="N10" s="93"/>
      <c r="O10" s="94"/>
      <c r="P10" s="93">
        <f t="shared" ref="P10:P15" si="1">$H10      +$J10      +$L10      +$N10</f>
        <v>239000</v>
      </c>
      <c r="Q10" s="94">
        <f t="shared" ref="Q10:Q15" si="2">$I10      +$K10      +$M10      +$O10</f>
        <v>100001</v>
      </c>
      <c r="R10" s="48">
        <f t="shared" ref="R10:R15" si="3">IF(($J10      =0),0,((($L10      -$J10      )/$J10      )*100))</f>
        <v>352.94117647058823</v>
      </c>
      <c r="S10" s="49">
        <f t="shared" ref="S10:S15" si="4">IF(($K10      =0),0,((($M10      -$K10      )/$K10      )*100))</f>
        <v>-50</v>
      </c>
      <c r="T10" s="48">
        <f t="shared" ref="T10:T14" si="5">IF(($E10      =0),0,(($P10      /$E10      )*100))</f>
        <v>9.3725490196078418</v>
      </c>
      <c r="U10" s="50">
        <f t="shared" ref="U10:U14" si="6">IF(($E10      =0),0,(($Q10      /$E10      )*100))</f>
        <v>3.921607843137255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3050000</v>
      </c>
      <c r="C15" s="95">
        <f>SUM(C9:C14)</f>
        <v>-500000</v>
      </c>
      <c r="D15" s="95"/>
      <c r="E15" s="95">
        <f t="shared" si="0"/>
        <v>2550000</v>
      </c>
      <c r="F15" s="96">
        <f t="shared" ref="F15:O15" si="7">SUM(F9:F14)</f>
        <v>2550000</v>
      </c>
      <c r="G15" s="97">
        <f t="shared" si="7"/>
        <v>2550000</v>
      </c>
      <c r="H15" s="96">
        <f t="shared" si="7"/>
        <v>51000</v>
      </c>
      <c r="I15" s="97">
        <f t="shared" si="7"/>
        <v>50000</v>
      </c>
      <c r="J15" s="96">
        <f t="shared" si="7"/>
        <v>34000</v>
      </c>
      <c r="K15" s="97">
        <f t="shared" si="7"/>
        <v>33334</v>
      </c>
      <c r="L15" s="96">
        <f t="shared" si="7"/>
        <v>154000</v>
      </c>
      <c r="M15" s="97">
        <f t="shared" si="7"/>
        <v>16667</v>
      </c>
      <c r="N15" s="96">
        <f t="shared" si="7"/>
        <v>0</v>
      </c>
      <c r="O15" s="97">
        <f t="shared" si="7"/>
        <v>0</v>
      </c>
      <c r="P15" s="96">
        <f t="shared" si="1"/>
        <v>239000</v>
      </c>
      <c r="Q15" s="97">
        <f t="shared" si="2"/>
        <v>100001</v>
      </c>
      <c r="R15" s="52">
        <f t="shared" si="3"/>
        <v>352.94117647058823</v>
      </c>
      <c r="S15" s="53">
        <f t="shared" si="4"/>
        <v>-50</v>
      </c>
      <c r="T15" s="52">
        <f>IF((SUM($E9:$E13))=0,0,(P15/(SUM($E9:$E13))*100))</f>
        <v>9.3725490196078418</v>
      </c>
      <c r="U15" s="54">
        <f>IF((SUM($E9:$E13))=0,0,(Q15/(SUM($E9:$E13))*100))</f>
        <v>3.921607843137255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483000</v>
      </c>
      <c r="I20" s="94"/>
      <c r="J20" s="93">
        <v>4016000</v>
      </c>
      <c r="K20" s="94"/>
      <c r="L20" s="93"/>
      <c r="M20" s="94"/>
      <c r="N20" s="93"/>
      <c r="O20" s="94"/>
      <c r="P20" s="93">
        <f t="shared" si="9"/>
        <v>4499000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99.977777777777774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9000000</v>
      </c>
      <c r="D21" s="92"/>
      <c r="E21" s="92">
        <f t="shared" si="8"/>
        <v>9000000</v>
      </c>
      <c r="F21" s="93">
        <v>9000000</v>
      </c>
      <c r="G21" s="94">
        <v>9000000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4500000</v>
      </c>
      <c r="C24" s="95">
        <f>SUM(C17:C23)</f>
        <v>9000000</v>
      </c>
      <c r="D24" s="95"/>
      <c r="E24" s="95">
        <f t="shared" si="8"/>
        <v>13500000</v>
      </c>
      <c r="F24" s="96">
        <f t="shared" ref="F24:O24" si="15">SUM(F17:F23)</f>
        <v>13500000</v>
      </c>
      <c r="G24" s="97">
        <f t="shared" si="15"/>
        <v>13500000</v>
      </c>
      <c r="H24" s="96">
        <f t="shared" si="15"/>
        <v>483000</v>
      </c>
      <c r="I24" s="97">
        <f t="shared" si="15"/>
        <v>0</v>
      </c>
      <c r="J24" s="96">
        <f t="shared" si="15"/>
        <v>4016000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4499000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33.325925925925922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1404000</v>
      </c>
      <c r="C32" s="92"/>
      <c r="D32" s="92"/>
      <c r="E32" s="92">
        <f>$B32      +$C32      +$D32</f>
        <v>1404000</v>
      </c>
      <c r="F32" s="93">
        <v>1404000</v>
      </c>
      <c r="G32" s="94">
        <v>1404000</v>
      </c>
      <c r="H32" s="93">
        <v>351000</v>
      </c>
      <c r="I32" s="94">
        <v>351001</v>
      </c>
      <c r="J32" s="93">
        <v>308000</v>
      </c>
      <c r="K32" s="94"/>
      <c r="L32" s="93">
        <v>455000</v>
      </c>
      <c r="M32" s="94">
        <v>1053000</v>
      </c>
      <c r="N32" s="93"/>
      <c r="O32" s="94"/>
      <c r="P32" s="93">
        <f>$H32      +$J32      +$L32      +$N32</f>
        <v>1114000</v>
      </c>
      <c r="Q32" s="94">
        <f>$I32      +$K32      +$M32      +$O32</f>
        <v>1404001</v>
      </c>
      <c r="R32" s="48">
        <f>IF(($J32      =0),0,((($L32      -$J32      )/$J32      )*100))</f>
        <v>47.727272727272727</v>
      </c>
      <c r="S32" s="49">
        <f>IF(($K32      =0),0,((($M32      -$K32      )/$K32      )*100))</f>
        <v>0</v>
      </c>
      <c r="T32" s="48">
        <f>IF(($E32      =0),0,(($P32      /$E32      )*100))</f>
        <v>79.344729344729345</v>
      </c>
      <c r="U32" s="50">
        <f>IF(($E32      =0),0,(($Q32      /$E32      )*100))</f>
        <v>100.00007122507122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1404000</v>
      </c>
      <c r="C33" s="95">
        <f>C32</f>
        <v>0</v>
      </c>
      <c r="D33" s="95"/>
      <c r="E33" s="95">
        <f>$B33      +$C33      +$D33</f>
        <v>1404000</v>
      </c>
      <c r="F33" s="96">
        <f t="shared" ref="F33:O33" si="17">F32</f>
        <v>1404000</v>
      </c>
      <c r="G33" s="97">
        <f t="shared" si="17"/>
        <v>1404000</v>
      </c>
      <c r="H33" s="96">
        <f t="shared" si="17"/>
        <v>351000</v>
      </c>
      <c r="I33" s="97">
        <f t="shared" si="17"/>
        <v>351001</v>
      </c>
      <c r="J33" s="96">
        <f t="shared" si="17"/>
        <v>308000</v>
      </c>
      <c r="K33" s="97">
        <f t="shared" si="17"/>
        <v>0</v>
      </c>
      <c r="L33" s="96">
        <f t="shared" si="17"/>
        <v>455000</v>
      </c>
      <c r="M33" s="97">
        <f t="shared" si="17"/>
        <v>1053000</v>
      </c>
      <c r="N33" s="96">
        <f t="shared" si="17"/>
        <v>0</v>
      </c>
      <c r="O33" s="97">
        <f t="shared" si="17"/>
        <v>0</v>
      </c>
      <c r="P33" s="96">
        <f>$H33      +$J33      +$L33      +$N33</f>
        <v>1114000</v>
      </c>
      <c r="Q33" s="97">
        <f>$I33      +$K33      +$M33      +$O33</f>
        <v>1404001</v>
      </c>
      <c r="R33" s="52">
        <f>IF(($J33      =0),0,((($L33      -$J33      )/$J33      )*100))</f>
        <v>47.727272727272727</v>
      </c>
      <c r="S33" s="53">
        <f>IF(($K33      =0),0,((($M33      -$K33      )/$K33      )*100))</f>
        <v>0</v>
      </c>
      <c r="T33" s="52">
        <f>IF($E33   =0,0,($P33   /$E33   )*100)</f>
        <v>79.344729344729345</v>
      </c>
      <c r="U33" s="54">
        <f>IF($E33   =0,0,($Q33   /$E33   )*100)</f>
        <v>100.00007122507122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12504000</v>
      </c>
      <c r="C35" s="92">
        <v>7693000</v>
      </c>
      <c r="D35" s="92"/>
      <c r="E35" s="92">
        <f t="shared" ref="E35:E40" si="18">$B35      +$C35      +$D35</f>
        <v>20197000</v>
      </c>
      <c r="F35" s="93">
        <v>20197000</v>
      </c>
      <c r="G35" s="94">
        <v>20197000</v>
      </c>
      <c r="H35" s="93">
        <v>4078000</v>
      </c>
      <c r="I35" s="94">
        <v>4834700</v>
      </c>
      <c r="J35" s="93">
        <v>6548000</v>
      </c>
      <c r="K35" s="94">
        <v>5413634</v>
      </c>
      <c r="L35" s="93">
        <v>1374000</v>
      </c>
      <c r="M35" s="94"/>
      <c r="N35" s="93"/>
      <c r="O35" s="94"/>
      <c r="P35" s="93">
        <f t="shared" ref="P35:P40" si="19">$H35      +$J35      +$L35      +$N35</f>
        <v>12000000</v>
      </c>
      <c r="Q35" s="94">
        <f t="shared" ref="Q35:Q40" si="20">$I35      +$K35      +$M35      +$O35</f>
        <v>10248334</v>
      </c>
      <c r="R35" s="48">
        <f t="shared" ref="R35:R40" si="21">IF(($J35      =0),0,((($L35      -$J35      )/$J35      )*100))</f>
        <v>-79.016493585827732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59.414764568995395</v>
      </c>
      <c r="U35" s="50">
        <f t="shared" ref="U35:U39" si="24">IF(($E35      =0),0,(($Q35      /$E35      )*100))</f>
        <v>50.741862652869244</v>
      </c>
      <c r="V35" s="93">
        <v>4734000</v>
      </c>
      <c r="W35" s="94" t="s">
        <v>35</v>
      </c>
    </row>
    <row r="36" spans="1:23" ht="12.95" customHeight="1" x14ac:dyDescent="0.2">
      <c r="A36" s="47" t="s">
        <v>59</v>
      </c>
      <c r="B36" s="92">
        <v>26906000</v>
      </c>
      <c r="C36" s="92">
        <v>6540000</v>
      </c>
      <c r="D36" s="92"/>
      <c r="E36" s="92">
        <f t="shared" si="18"/>
        <v>33446000</v>
      </c>
      <c r="F36" s="93">
        <v>33446000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39410000</v>
      </c>
      <c r="C40" s="95">
        <f>SUM(C35:C39)</f>
        <v>14233000</v>
      </c>
      <c r="D40" s="95"/>
      <c r="E40" s="95">
        <f t="shared" si="18"/>
        <v>53643000</v>
      </c>
      <c r="F40" s="96">
        <f t="shared" ref="F40:O40" si="25">SUM(F35:F39)</f>
        <v>53643000</v>
      </c>
      <c r="G40" s="97">
        <f t="shared" si="25"/>
        <v>20197000</v>
      </c>
      <c r="H40" s="96">
        <f t="shared" si="25"/>
        <v>4078000</v>
      </c>
      <c r="I40" s="97">
        <f t="shared" si="25"/>
        <v>4834700</v>
      </c>
      <c r="J40" s="96">
        <f t="shared" si="25"/>
        <v>6548000</v>
      </c>
      <c r="K40" s="97">
        <f t="shared" si="25"/>
        <v>5413634</v>
      </c>
      <c r="L40" s="96">
        <f t="shared" si="25"/>
        <v>1374000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12000000</v>
      </c>
      <c r="Q40" s="97">
        <f t="shared" si="20"/>
        <v>10248334</v>
      </c>
      <c r="R40" s="52">
        <f t="shared" si="21"/>
        <v>-79.016493585827732</v>
      </c>
      <c r="S40" s="53">
        <f t="shared" si="22"/>
        <v>-100</v>
      </c>
      <c r="T40" s="52">
        <f>IF((+$E35+$E38) =0,0,(P40   /(+$E35+$E38) )*100)</f>
        <v>59.414764568995395</v>
      </c>
      <c r="U40" s="54">
        <f>IF((+$E35+$E38) =0,0,(Q40   /(+$E35+$E38) )*100)</f>
        <v>50.741862652869244</v>
      </c>
      <c r="V40" s="96">
        <f>SUM(V35:V39)</f>
        <v>4734000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48364000</v>
      </c>
      <c r="C67" s="104">
        <f>SUM(C9:C14,C17:C23,C26:C29,C32,C35:C39,C42:C52,C55:C58,C61:C65)</f>
        <v>22733000</v>
      </c>
      <c r="D67" s="104"/>
      <c r="E67" s="104">
        <f t="shared" si="35"/>
        <v>71097000</v>
      </c>
      <c r="F67" s="105">
        <f t="shared" ref="F67:O67" si="43">SUM(F9:F14,F17:F23,F26:F29,F32,F35:F39,F42:F52,F55:F58,F61:F65)</f>
        <v>71097000</v>
      </c>
      <c r="G67" s="106">
        <f t="shared" si="43"/>
        <v>37651000</v>
      </c>
      <c r="H67" s="105">
        <f t="shared" si="43"/>
        <v>4963000</v>
      </c>
      <c r="I67" s="106">
        <f t="shared" si="43"/>
        <v>5235701</v>
      </c>
      <c r="J67" s="105">
        <f t="shared" si="43"/>
        <v>10906000</v>
      </c>
      <c r="K67" s="106">
        <f t="shared" si="43"/>
        <v>5446968</v>
      </c>
      <c r="L67" s="105">
        <f t="shared" si="43"/>
        <v>1983000</v>
      </c>
      <c r="M67" s="106">
        <f t="shared" si="43"/>
        <v>1069667</v>
      </c>
      <c r="N67" s="105">
        <f t="shared" si="43"/>
        <v>0</v>
      </c>
      <c r="O67" s="106">
        <f t="shared" si="43"/>
        <v>0</v>
      </c>
      <c r="P67" s="105">
        <f t="shared" si="36"/>
        <v>17852000</v>
      </c>
      <c r="Q67" s="106">
        <f t="shared" si="37"/>
        <v>11752336</v>
      </c>
      <c r="R67" s="61">
        <f t="shared" si="38"/>
        <v>-81.817348248670456</v>
      </c>
      <c r="S67" s="62">
        <f t="shared" si="39"/>
        <v>-80.362157442452386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47.414411303816635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31.213874797482138</v>
      </c>
      <c r="V67" s="105">
        <f>SUM(V9:V14,V17:V23,V26:V29,V32,V35:V39,V42:V52,V55:V58,V61:V65)</f>
        <v>4734000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98133000</v>
      </c>
      <c r="C69" s="92">
        <v>-6563000</v>
      </c>
      <c r="D69" s="92"/>
      <c r="E69" s="92">
        <f>$B69      +$C69      +$D69</f>
        <v>91570000</v>
      </c>
      <c r="F69" s="93">
        <v>91570000</v>
      </c>
      <c r="G69" s="94">
        <v>91570000</v>
      </c>
      <c r="H69" s="93">
        <v>23481000</v>
      </c>
      <c r="I69" s="94">
        <v>19862986</v>
      </c>
      <c r="J69" s="93">
        <v>45829000</v>
      </c>
      <c r="K69" s="94">
        <v>32355976</v>
      </c>
      <c r="L69" s="93">
        <v>22260000</v>
      </c>
      <c r="M69" s="94">
        <v>35732564</v>
      </c>
      <c r="N69" s="93"/>
      <c r="O69" s="94"/>
      <c r="P69" s="93">
        <f>$H69      +$J69      +$L69      +$N69</f>
        <v>91570000</v>
      </c>
      <c r="Q69" s="94">
        <f>$I69      +$K69      +$M69      +$O69</f>
        <v>87951526</v>
      </c>
      <c r="R69" s="48">
        <f>IF(($J69      =0),0,((($L69      -$J69      )/$J69      )*100))</f>
        <v>-51.428135023674969</v>
      </c>
      <c r="S69" s="49">
        <f>IF(($K69      =0),0,((($M69      -$K69      )/$K69      )*100))</f>
        <v>10.435747634378266</v>
      </c>
      <c r="T69" s="48">
        <f>IF(($E69      =0),0,(($P69      /$E69      )*100))</f>
        <v>100</v>
      </c>
      <c r="U69" s="50">
        <f>IF(($E69      =0),0,(($Q69      /$E69      )*100))</f>
        <v>96.048406683411599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98133000</v>
      </c>
      <c r="C71" s="101">
        <f>SUM(C69:C70)</f>
        <v>-6563000</v>
      </c>
      <c r="D71" s="101"/>
      <c r="E71" s="101">
        <f>$B71      +$C71      +$D71</f>
        <v>91570000</v>
      </c>
      <c r="F71" s="102">
        <f t="shared" ref="F71:O71" si="44">SUM(F69:F70)</f>
        <v>91570000</v>
      </c>
      <c r="G71" s="103">
        <f t="shared" si="44"/>
        <v>91570000</v>
      </c>
      <c r="H71" s="102">
        <f t="shared" si="44"/>
        <v>23481000</v>
      </c>
      <c r="I71" s="103">
        <f t="shared" si="44"/>
        <v>19862986</v>
      </c>
      <c r="J71" s="102">
        <f t="shared" si="44"/>
        <v>45829000</v>
      </c>
      <c r="K71" s="103">
        <f t="shared" si="44"/>
        <v>32355976</v>
      </c>
      <c r="L71" s="102">
        <f t="shared" si="44"/>
        <v>22260000</v>
      </c>
      <c r="M71" s="103">
        <f t="shared" si="44"/>
        <v>35732564</v>
      </c>
      <c r="N71" s="102">
        <f t="shared" si="44"/>
        <v>0</v>
      </c>
      <c r="O71" s="103">
        <f t="shared" si="44"/>
        <v>0</v>
      </c>
      <c r="P71" s="102">
        <f>$H71      +$J71      +$L71      +$N71</f>
        <v>91570000</v>
      </c>
      <c r="Q71" s="103">
        <f>$I71      +$K71      +$M71      +$O71</f>
        <v>87951526</v>
      </c>
      <c r="R71" s="57">
        <f>IF(($J71      =0),0,((($L71      -$J71      )/$J71      )*100))</f>
        <v>-51.428135023674969</v>
      </c>
      <c r="S71" s="58">
        <f>IF(($K71      =0),0,((($M71      -$K71      )/$K71      )*100))</f>
        <v>10.435747634378266</v>
      </c>
      <c r="T71" s="57">
        <f>IF(($E69      =0),0,(($P69      /$E69      )*100))</f>
        <v>100</v>
      </c>
      <c r="U71" s="59">
        <f>IF($E69   =0,0,($Q69   /$E69 )*100)</f>
        <v>96.048406683411599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98133000</v>
      </c>
      <c r="C72" s="104">
        <f>SUM(C69:C70)</f>
        <v>-6563000</v>
      </c>
      <c r="D72" s="104"/>
      <c r="E72" s="104">
        <f>$B72      +$C72      +$D72</f>
        <v>91570000</v>
      </c>
      <c r="F72" s="105">
        <f t="shared" ref="F72:O72" si="45">SUM(F69:F70)</f>
        <v>91570000</v>
      </c>
      <c r="G72" s="106">
        <f t="shared" si="45"/>
        <v>91570000</v>
      </c>
      <c r="H72" s="105">
        <f t="shared" si="45"/>
        <v>23481000</v>
      </c>
      <c r="I72" s="106">
        <f t="shared" si="45"/>
        <v>19862986</v>
      </c>
      <c r="J72" s="105">
        <f t="shared" si="45"/>
        <v>45829000</v>
      </c>
      <c r="K72" s="106">
        <f t="shared" si="45"/>
        <v>32355976</v>
      </c>
      <c r="L72" s="105">
        <f t="shared" si="45"/>
        <v>22260000</v>
      </c>
      <c r="M72" s="106">
        <f t="shared" si="45"/>
        <v>35732564</v>
      </c>
      <c r="N72" s="105">
        <f t="shared" si="45"/>
        <v>0</v>
      </c>
      <c r="O72" s="106">
        <f t="shared" si="45"/>
        <v>0</v>
      </c>
      <c r="P72" s="105">
        <f>$H72      +$J72      +$L72      +$N72</f>
        <v>91570000</v>
      </c>
      <c r="Q72" s="106">
        <f>$I72      +$K72      +$M72      +$O72</f>
        <v>87951526</v>
      </c>
      <c r="R72" s="61">
        <f>IF(($J72      =0),0,((($L72      -$J72      )/$J72      )*100))</f>
        <v>-51.428135023674969</v>
      </c>
      <c r="S72" s="62">
        <f>IF(($K72      =0),0,((($M72      -$K72      )/$K72      )*100))</f>
        <v>10.435747634378266</v>
      </c>
      <c r="T72" s="61">
        <f>IF(($E69      =0),0,(($P69      /$E69      )*100))</f>
        <v>100</v>
      </c>
      <c r="U72" s="65">
        <f>IF($E69   =0,0,($Q69   /$E69 )*100)</f>
        <v>96.048406683411599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146497000</v>
      </c>
      <c r="C73" s="104">
        <f>SUM(C9:C14,C17:C23,C26:C29,C32,C35:C39,C42:C52,C55:C58,C61:C65,C69:C70)</f>
        <v>16170000</v>
      </c>
      <c r="D73" s="104"/>
      <c r="E73" s="104">
        <f>$B73      +$C73      +$D73</f>
        <v>162667000</v>
      </c>
      <c r="F73" s="105">
        <f t="shared" ref="F73:O73" si="46">SUM(F9:F14,F17:F23,F26:F29,F32,F35:F39,F42:F52,F55:F58,F61:F65,F69:F70)</f>
        <v>162667000</v>
      </c>
      <c r="G73" s="106">
        <f t="shared" si="46"/>
        <v>129221000</v>
      </c>
      <c r="H73" s="105">
        <f t="shared" si="46"/>
        <v>28444000</v>
      </c>
      <c r="I73" s="106">
        <f t="shared" si="46"/>
        <v>25098687</v>
      </c>
      <c r="J73" s="105">
        <f t="shared" si="46"/>
        <v>56735000</v>
      </c>
      <c r="K73" s="106">
        <f t="shared" si="46"/>
        <v>37802944</v>
      </c>
      <c r="L73" s="105">
        <f t="shared" si="46"/>
        <v>24243000</v>
      </c>
      <c r="M73" s="106">
        <f t="shared" si="46"/>
        <v>36802231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109422000</v>
      </c>
      <c r="Q73" s="106">
        <f>$I73      +$K73      +$M73      +$O73</f>
        <v>99703862</v>
      </c>
      <c r="R73" s="61">
        <f>IF(($J73      =0),0,((($L73      -$J73      )/$J73      )*100))</f>
        <v>-57.269762932933808</v>
      </c>
      <c r="S73" s="62">
        <f>IF(($K73      =0),0,((($M73      -$K73      )/$K73      )*100))</f>
        <v>-2.6471827167746511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84.678186981992084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77.157630725656048</v>
      </c>
      <c r="V73" s="105">
        <f>SUM(V9:V14,V17:V23,V26:V29,V32,V35:V39,V42:V52,V55:V58,V61:V65,V69:V70)</f>
        <v>4734000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akuHeWQoYnGk48ylKhwCn3xDzc4wiPgPIH8XFd3avztOX+NmPAkBWJ/JpLAa2UdN9tHOTa1gLcejZ/MzS+3+w==" saltValue="ijFfKqNRAsjH6gkKcKMQM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371000</v>
      </c>
      <c r="I10" s="94"/>
      <c r="J10" s="93">
        <v>1160000</v>
      </c>
      <c r="K10" s="94">
        <v>766514</v>
      </c>
      <c r="L10" s="93">
        <v>454000</v>
      </c>
      <c r="M10" s="94">
        <v>1062065</v>
      </c>
      <c r="N10" s="93"/>
      <c r="O10" s="94"/>
      <c r="P10" s="93">
        <f t="shared" ref="P10:P15" si="1">$H10      +$J10      +$L10      +$N10</f>
        <v>1985000</v>
      </c>
      <c r="Q10" s="94">
        <f t="shared" ref="Q10:Q15" si="2">$I10      +$K10      +$M10      +$O10</f>
        <v>1828579</v>
      </c>
      <c r="R10" s="48">
        <f t="shared" ref="R10:R15" si="3">IF(($J10      =0),0,((($L10      -$J10      )/$J10      )*100))</f>
        <v>-60.862068965517246</v>
      </c>
      <c r="S10" s="49">
        <f t="shared" ref="S10:S15" si="4">IF(($K10      =0),0,((($M10      -$K10      )/$K10      )*100))</f>
        <v>38.557808467947098</v>
      </c>
      <c r="T10" s="48">
        <f t="shared" ref="T10:T14" si="5">IF(($E10      =0),0,(($P10      /$E10      )*100))</f>
        <v>66.166666666666657</v>
      </c>
      <c r="U10" s="50">
        <f t="shared" ref="U10:U14" si="6">IF(($E10      =0),0,(($Q10      /$E10      )*100))</f>
        <v>60.952633333333331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3500000</v>
      </c>
      <c r="H11" s="93">
        <v>233000</v>
      </c>
      <c r="I11" s="94"/>
      <c r="J11" s="93">
        <v>393000</v>
      </c>
      <c r="K11" s="94">
        <v>173568</v>
      </c>
      <c r="L11" s="93">
        <v>1484000</v>
      </c>
      <c r="M11" s="94">
        <v>1485029</v>
      </c>
      <c r="N11" s="93"/>
      <c r="O11" s="94"/>
      <c r="P11" s="93">
        <f t="shared" si="1"/>
        <v>2110000</v>
      </c>
      <c r="Q11" s="94">
        <f t="shared" si="2"/>
        <v>1658597</v>
      </c>
      <c r="R11" s="48">
        <f t="shared" si="3"/>
        <v>277.6081424936387</v>
      </c>
      <c r="S11" s="49">
        <f t="shared" si="4"/>
        <v>755.58916390117997</v>
      </c>
      <c r="T11" s="48">
        <f t="shared" si="5"/>
        <v>60.285714285714285</v>
      </c>
      <c r="U11" s="50">
        <f t="shared" si="6"/>
        <v>47.388485714285714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6500000</v>
      </c>
      <c r="C15" s="95">
        <f>SUM(C9:C14)</f>
        <v>0</v>
      </c>
      <c r="D15" s="95"/>
      <c r="E15" s="95">
        <f t="shared" si="0"/>
        <v>6500000</v>
      </c>
      <c r="F15" s="96">
        <f t="shared" ref="F15:O15" si="7">SUM(F9:F14)</f>
        <v>6500000</v>
      </c>
      <c r="G15" s="97">
        <f t="shared" si="7"/>
        <v>6500000</v>
      </c>
      <c r="H15" s="96">
        <f t="shared" si="7"/>
        <v>604000</v>
      </c>
      <c r="I15" s="97">
        <f t="shared" si="7"/>
        <v>0</v>
      </c>
      <c r="J15" s="96">
        <f t="shared" si="7"/>
        <v>1553000</v>
      </c>
      <c r="K15" s="97">
        <f t="shared" si="7"/>
        <v>940082</v>
      </c>
      <c r="L15" s="96">
        <f t="shared" si="7"/>
        <v>1938000</v>
      </c>
      <c r="M15" s="97">
        <f t="shared" si="7"/>
        <v>2547094</v>
      </c>
      <c r="N15" s="96">
        <f t="shared" si="7"/>
        <v>0</v>
      </c>
      <c r="O15" s="97">
        <f t="shared" si="7"/>
        <v>0</v>
      </c>
      <c r="P15" s="96">
        <f t="shared" si="1"/>
        <v>4095000</v>
      </c>
      <c r="Q15" s="97">
        <f t="shared" si="2"/>
        <v>3487176</v>
      </c>
      <c r="R15" s="52">
        <f t="shared" si="3"/>
        <v>24.790727623953636</v>
      </c>
      <c r="S15" s="53">
        <f t="shared" si="4"/>
        <v>170.94381128454751</v>
      </c>
      <c r="T15" s="52">
        <f>IF((SUM($E9:$E13))=0,0,(P15/(SUM($E9:$E13))*100))</f>
        <v>63</v>
      </c>
      <c r="U15" s="54">
        <f>IF((SUM($E9:$E13))=0,0,(Q15/(SUM($E9:$E13))*100))</f>
        <v>53.648861538461531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2900000</v>
      </c>
      <c r="C19" s="92"/>
      <c r="D19" s="92"/>
      <c r="E19" s="92">
        <f t="shared" si="8"/>
        <v>2900000</v>
      </c>
      <c r="F19" s="93">
        <v>2900000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2900000</v>
      </c>
      <c r="C24" s="95">
        <f>SUM(C17:C23)</f>
        <v>0</v>
      </c>
      <c r="D24" s="95"/>
      <c r="E24" s="95">
        <f t="shared" si="8"/>
        <v>2900000</v>
      </c>
      <c r="F24" s="96">
        <f t="shared" ref="F24:O24" si="15">SUM(F17:F23)</f>
        <v>2900000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2416000</v>
      </c>
      <c r="C29" s="92">
        <v>429000</v>
      </c>
      <c r="D29" s="92"/>
      <c r="E29" s="92">
        <f>$B29      +$C29      +$D29</f>
        <v>2845000</v>
      </c>
      <c r="F29" s="93">
        <v>2845000</v>
      </c>
      <c r="G29" s="94">
        <v>2845000</v>
      </c>
      <c r="H29" s="93">
        <v>840000</v>
      </c>
      <c r="I29" s="94">
        <v>534554</v>
      </c>
      <c r="J29" s="93">
        <v>443000</v>
      </c>
      <c r="K29" s="94"/>
      <c r="L29" s="93">
        <v>212000</v>
      </c>
      <c r="M29" s="94">
        <v>838175</v>
      </c>
      <c r="N29" s="93"/>
      <c r="O29" s="94"/>
      <c r="P29" s="93">
        <f>$H29      +$J29      +$L29      +$N29</f>
        <v>1495000</v>
      </c>
      <c r="Q29" s="94">
        <f>$I29      +$K29      +$M29      +$O29</f>
        <v>1372729</v>
      </c>
      <c r="R29" s="48">
        <f>IF(($J29      =0),0,((($L29      -$J29      )/$J29      )*100))</f>
        <v>-52.144469525959366</v>
      </c>
      <c r="S29" s="49">
        <f>IF(($K29      =0),0,((($M29      -$K29      )/$K29      )*100))</f>
        <v>0</v>
      </c>
      <c r="T29" s="48">
        <f>IF(($E29      =0),0,(($P29      /$E29      )*100))</f>
        <v>52.548330404217921</v>
      </c>
      <c r="U29" s="50">
        <f>IF(($E29      =0),0,(($Q29      /$E29      )*100))</f>
        <v>48.250579964850616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2416000</v>
      </c>
      <c r="C30" s="95">
        <f>SUM(C26:C29)</f>
        <v>429000</v>
      </c>
      <c r="D30" s="95"/>
      <c r="E30" s="95">
        <f>$B30      +$C30      +$D30</f>
        <v>2845000</v>
      </c>
      <c r="F30" s="96">
        <f t="shared" ref="F30:O30" si="16">SUM(F26:F29)</f>
        <v>2845000</v>
      </c>
      <c r="G30" s="97">
        <f t="shared" si="16"/>
        <v>2845000</v>
      </c>
      <c r="H30" s="96">
        <f t="shared" si="16"/>
        <v>840000</v>
      </c>
      <c r="I30" s="97">
        <f t="shared" si="16"/>
        <v>534554</v>
      </c>
      <c r="J30" s="96">
        <f t="shared" si="16"/>
        <v>443000</v>
      </c>
      <c r="K30" s="97">
        <f t="shared" si="16"/>
        <v>0</v>
      </c>
      <c r="L30" s="96">
        <f t="shared" si="16"/>
        <v>212000</v>
      </c>
      <c r="M30" s="97">
        <f t="shared" si="16"/>
        <v>838175</v>
      </c>
      <c r="N30" s="96">
        <f t="shared" si="16"/>
        <v>0</v>
      </c>
      <c r="O30" s="97">
        <f t="shared" si="16"/>
        <v>0</v>
      </c>
      <c r="P30" s="96">
        <f>$H30      +$J30      +$L30      +$N30</f>
        <v>1495000</v>
      </c>
      <c r="Q30" s="97">
        <f>$I30      +$K30      +$M30      +$O30</f>
        <v>1372729</v>
      </c>
      <c r="R30" s="52">
        <f>IF(($J30      =0),0,((($L30      -$J30      )/$J30      )*100))</f>
        <v>-52.144469525959366</v>
      </c>
      <c r="S30" s="53">
        <f>IF(($K30      =0),0,((($M30      -$K30      )/$K30      )*100))</f>
        <v>0</v>
      </c>
      <c r="T30" s="52">
        <f>IF($E30   =0,0,($P30   /$E30   )*100)</f>
        <v>52.548330404217921</v>
      </c>
      <c r="U30" s="54">
        <f>IF($E30   =0,0,($Q30   /$E30   )*100)</f>
        <v>48.250579964850616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6772000</v>
      </c>
      <c r="C32" s="92">
        <v>-378000</v>
      </c>
      <c r="D32" s="92"/>
      <c r="E32" s="92">
        <f>$B32      +$C32      +$D32</f>
        <v>6394000</v>
      </c>
      <c r="F32" s="93">
        <v>6394000</v>
      </c>
      <c r="G32" s="94">
        <v>6394000</v>
      </c>
      <c r="H32" s="93">
        <v>3620000</v>
      </c>
      <c r="I32" s="94">
        <v>454031</v>
      </c>
      <c r="J32" s="93">
        <v>1120000</v>
      </c>
      <c r="K32" s="94">
        <v>3715931</v>
      </c>
      <c r="L32" s="93">
        <v>1063000</v>
      </c>
      <c r="M32" s="94">
        <v>2211435</v>
      </c>
      <c r="N32" s="93"/>
      <c r="O32" s="94"/>
      <c r="P32" s="93">
        <f>$H32      +$J32      +$L32      +$N32</f>
        <v>5803000</v>
      </c>
      <c r="Q32" s="94">
        <f>$I32      +$K32      +$M32      +$O32</f>
        <v>6381397</v>
      </c>
      <c r="R32" s="48">
        <f>IF(($J32      =0),0,((($L32      -$J32      )/$J32      )*100))</f>
        <v>-5.0892857142857144</v>
      </c>
      <c r="S32" s="49">
        <f>IF(($K32      =0),0,((($M32      -$K32      )/$K32      )*100))</f>
        <v>-40.487727032606365</v>
      </c>
      <c r="T32" s="48">
        <f>IF(($E32      =0),0,(($P32      /$E32      )*100))</f>
        <v>90.756959649671558</v>
      </c>
      <c r="U32" s="50">
        <f>IF(($E32      =0),0,(($Q32      /$E32      )*100))</f>
        <v>99.802893337503903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6772000</v>
      </c>
      <c r="C33" s="95">
        <f>C32</f>
        <v>-378000</v>
      </c>
      <c r="D33" s="95"/>
      <c r="E33" s="95">
        <f>$B33      +$C33      +$D33</f>
        <v>6394000</v>
      </c>
      <c r="F33" s="96">
        <f t="shared" ref="F33:O33" si="17">F32</f>
        <v>6394000</v>
      </c>
      <c r="G33" s="97">
        <f t="shared" si="17"/>
        <v>6394000</v>
      </c>
      <c r="H33" s="96">
        <f t="shared" si="17"/>
        <v>3620000</v>
      </c>
      <c r="I33" s="97">
        <f t="shared" si="17"/>
        <v>454031</v>
      </c>
      <c r="J33" s="96">
        <f t="shared" si="17"/>
        <v>1120000</v>
      </c>
      <c r="K33" s="97">
        <f t="shared" si="17"/>
        <v>3715931</v>
      </c>
      <c r="L33" s="96">
        <f t="shared" si="17"/>
        <v>1063000</v>
      </c>
      <c r="M33" s="97">
        <f t="shared" si="17"/>
        <v>2211435</v>
      </c>
      <c r="N33" s="96">
        <f t="shared" si="17"/>
        <v>0</v>
      </c>
      <c r="O33" s="97">
        <f t="shared" si="17"/>
        <v>0</v>
      </c>
      <c r="P33" s="96">
        <f>$H33      +$J33      +$L33      +$N33</f>
        <v>5803000</v>
      </c>
      <c r="Q33" s="97">
        <f>$I33      +$K33      +$M33      +$O33</f>
        <v>6381397</v>
      </c>
      <c r="R33" s="52">
        <f>IF(($J33      =0),0,((($L33      -$J33      )/$J33      )*100))</f>
        <v>-5.0892857142857144</v>
      </c>
      <c r="S33" s="53">
        <f>IF(($K33      =0),0,((($M33      -$K33      )/$K33      )*100))</f>
        <v>-40.487727032606365</v>
      </c>
      <c r="T33" s="52">
        <f>IF($E33   =0,0,($P33   /$E33   )*100)</f>
        <v>90.756959649671558</v>
      </c>
      <c r="U33" s="54">
        <f>IF($E33   =0,0,($Q33   /$E33   )*100)</f>
        <v>99.802893337503903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50000000</v>
      </c>
      <c r="C44" s="92"/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109000000</v>
      </c>
      <c r="C51" s="92">
        <v>-12000000</v>
      </c>
      <c r="D51" s="92"/>
      <c r="E51" s="92">
        <f t="shared" si="26"/>
        <v>97000000</v>
      </c>
      <c r="F51" s="93">
        <v>97000000</v>
      </c>
      <c r="G51" s="94">
        <v>97000000</v>
      </c>
      <c r="H51" s="93">
        <v>8894000</v>
      </c>
      <c r="I51" s="94"/>
      <c r="J51" s="93">
        <v>23231000</v>
      </c>
      <c r="K51" s="94"/>
      <c r="L51" s="93">
        <v>42282000</v>
      </c>
      <c r="M51" s="94">
        <v>44048854</v>
      </c>
      <c r="N51" s="93"/>
      <c r="O51" s="94"/>
      <c r="P51" s="93">
        <f t="shared" si="27"/>
        <v>74407000</v>
      </c>
      <c r="Q51" s="94">
        <f t="shared" si="28"/>
        <v>44048854</v>
      </c>
      <c r="R51" s="48">
        <f t="shared" si="29"/>
        <v>82.006801256941159</v>
      </c>
      <c r="S51" s="49">
        <f t="shared" si="30"/>
        <v>0</v>
      </c>
      <c r="T51" s="48">
        <f t="shared" si="31"/>
        <v>76.708247422680415</v>
      </c>
      <c r="U51" s="50">
        <f t="shared" si="32"/>
        <v>45.411189690721649</v>
      </c>
      <c r="V51" s="93">
        <v>17669000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159000000</v>
      </c>
      <c r="C53" s="95">
        <f>SUM(C42:C52)</f>
        <v>-12000000</v>
      </c>
      <c r="D53" s="95"/>
      <c r="E53" s="95">
        <f t="shared" si="26"/>
        <v>147000000</v>
      </c>
      <c r="F53" s="96">
        <f t="shared" ref="F53:O53" si="33">SUM(F42:F52)</f>
        <v>147000000</v>
      </c>
      <c r="G53" s="97">
        <f t="shared" si="33"/>
        <v>97000000</v>
      </c>
      <c r="H53" s="96">
        <f t="shared" si="33"/>
        <v>8894000</v>
      </c>
      <c r="I53" s="97">
        <f t="shared" si="33"/>
        <v>0</v>
      </c>
      <c r="J53" s="96">
        <f t="shared" si="33"/>
        <v>23231000</v>
      </c>
      <c r="K53" s="97">
        <f t="shared" si="33"/>
        <v>0</v>
      </c>
      <c r="L53" s="96">
        <f t="shared" si="33"/>
        <v>42282000</v>
      </c>
      <c r="M53" s="97">
        <f t="shared" si="33"/>
        <v>44048854</v>
      </c>
      <c r="N53" s="96">
        <f t="shared" si="33"/>
        <v>0</v>
      </c>
      <c r="O53" s="97">
        <f t="shared" si="33"/>
        <v>0</v>
      </c>
      <c r="P53" s="96">
        <f t="shared" si="27"/>
        <v>74407000</v>
      </c>
      <c r="Q53" s="97">
        <f t="shared" si="28"/>
        <v>44048854</v>
      </c>
      <c r="R53" s="52">
        <f t="shared" si="29"/>
        <v>82.006801256941159</v>
      </c>
      <c r="S53" s="53">
        <f t="shared" si="30"/>
        <v>0</v>
      </c>
      <c r="T53" s="52">
        <f>IF((+$E43+$E45+$E47+$E48+$E51) =0,0,(P53   /(+$E43+$E45+$E47+$E48+$E51) )*100)</f>
        <v>76.708247422680415</v>
      </c>
      <c r="U53" s="54">
        <f>IF((+$E43+$E45+$E47+$E48+$E51) =0,0,(Q53   /(+$E43+$E45+$E47+$E48+$E51) )*100)</f>
        <v>45.411189690721649</v>
      </c>
      <c r="V53" s="96">
        <f>SUM(V42:V52)</f>
        <v>17669000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177588000</v>
      </c>
      <c r="C67" s="104">
        <f>SUM(C9:C14,C17:C23,C26:C29,C32,C35:C39,C42:C52,C55:C58,C61:C65)</f>
        <v>-11949000</v>
      </c>
      <c r="D67" s="104"/>
      <c r="E67" s="104">
        <f t="shared" si="35"/>
        <v>165639000</v>
      </c>
      <c r="F67" s="105">
        <f t="shared" ref="F67:O67" si="43">SUM(F9:F14,F17:F23,F26:F29,F32,F35:F39,F42:F52,F55:F58,F61:F65)</f>
        <v>165639000</v>
      </c>
      <c r="G67" s="106">
        <f t="shared" si="43"/>
        <v>112739000</v>
      </c>
      <c r="H67" s="105">
        <f t="shared" si="43"/>
        <v>13958000</v>
      </c>
      <c r="I67" s="106">
        <f t="shared" si="43"/>
        <v>988585</v>
      </c>
      <c r="J67" s="105">
        <f t="shared" si="43"/>
        <v>26347000</v>
      </c>
      <c r="K67" s="106">
        <f t="shared" si="43"/>
        <v>4656013</v>
      </c>
      <c r="L67" s="105">
        <f t="shared" si="43"/>
        <v>45495000</v>
      </c>
      <c r="M67" s="106">
        <f t="shared" si="43"/>
        <v>49645558</v>
      </c>
      <c r="N67" s="105">
        <f t="shared" si="43"/>
        <v>0</v>
      </c>
      <c r="O67" s="106">
        <f t="shared" si="43"/>
        <v>0</v>
      </c>
      <c r="P67" s="105">
        <f t="shared" si="36"/>
        <v>85800000</v>
      </c>
      <c r="Q67" s="106">
        <f t="shared" si="37"/>
        <v>55290156</v>
      </c>
      <c r="R67" s="61">
        <f t="shared" si="38"/>
        <v>72.676206019660683</v>
      </c>
      <c r="S67" s="62">
        <f t="shared" si="39"/>
        <v>966.26759847964342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76.104985852278276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49.042617018068277</v>
      </c>
      <c r="V67" s="105">
        <f>SUM(V9:V14,V17:V23,V26:V29,V32,V35:V39,V42:V52,V55:V58,V61:V65)</f>
        <v>17669000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621329000</v>
      </c>
      <c r="C69" s="92">
        <v>-41556000</v>
      </c>
      <c r="D69" s="92"/>
      <c r="E69" s="92">
        <f>$B69      +$C69      +$D69</f>
        <v>579773000</v>
      </c>
      <c r="F69" s="93">
        <v>579773000</v>
      </c>
      <c r="G69" s="94">
        <v>579773000</v>
      </c>
      <c r="H69" s="93">
        <v>120724000</v>
      </c>
      <c r="I69" s="94">
        <v>71628373</v>
      </c>
      <c r="J69" s="93">
        <v>175598000</v>
      </c>
      <c r="K69" s="94">
        <v>92230070</v>
      </c>
      <c r="L69" s="93">
        <v>49799000</v>
      </c>
      <c r="M69" s="94">
        <v>164960269</v>
      </c>
      <c r="N69" s="93"/>
      <c r="O69" s="94"/>
      <c r="P69" s="93">
        <f>$H69      +$J69      +$L69      +$N69</f>
        <v>346121000</v>
      </c>
      <c r="Q69" s="94">
        <f>$I69      +$K69      +$M69      +$O69</f>
        <v>328818712</v>
      </c>
      <c r="R69" s="48">
        <f>IF(($J69      =0),0,((($L69      -$J69      )/$J69      )*100))</f>
        <v>-71.640337589266395</v>
      </c>
      <c r="S69" s="49">
        <f>IF(($K69      =0),0,((($M69      -$K69      )/$K69      )*100))</f>
        <v>78.857360728447887</v>
      </c>
      <c r="T69" s="48">
        <f>IF(($E69      =0),0,(($P69      /$E69      )*100))</f>
        <v>59.699399592599164</v>
      </c>
      <c r="U69" s="50">
        <f>IF(($E69      =0),0,(($Q69      /$E69      )*100))</f>
        <v>56.715078487614981</v>
      </c>
      <c r="V69" s="93">
        <v>23518000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621329000</v>
      </c>
      <c r="C71" s="101">
        <f>SUM(C69:C70)</f>
        <v>-41556000</v>
      </c>
      <c r="D71" s="101"/>
      <c r="E71" s="101">
        <f>$B71      +$C71      +$D71</f>
        <v>579773000</v>
      </c>
      <c r="F71" s="102">
        <f t="shared" ref="F71:O71" si="44">SUM(F69:F70)</f>
        <v>579773000</v>
      </c>
      <c r="G71" s="103">
        <f t="shared" si="44"/>
        <v>579773000</v>
      </c>
      <c r="H71" s="102">
        <f t="shared" si="44"/>
        <v>120724000</v>
      </c>
      <c r="I71" s="103">
        <f t="shared" si="44"/>
        <v>71628373</v>
      </c>
      <c r="J71" s="102">
        <f t="shared" si="44"/>
        <v>175598000</v>
      </c>
      <c r="K71" s="103">
        <f t="shared" si="44"/>
        <v>92230070</v>
      </c>
      <c r="L71" s="102">
        <f t="shared" si="44"/>
        <v>49799000</v>
      </c>
      <c r="M71" s="103">
        <f t="shared" si="44"/>
        <v>164960269</v>
      </c>
      <c r="N71" s="102">
        <f t="shared" si="44"/>
        <v>0</v>
      </c>
      <c r="O71" s="103">
        <f t="shared" si="44"/>
        <v>0</v>
      </c>
      <c r="P71" s="102">
        <f>$H71      +$J71      +$L71      +$N71</f>
        <v>346121000</v>
      </c>
      <c r="Q71" s="103">
        <f>$I71      +$K71      +$M71      +$O71</f>
        <v>328818712</v>
      </c>
      <c r="R71" s="57">
        <f>IF(($J71      =0),0,((($L71      -$J71      )/$J71      )*100))</f>
        <v>-71.640337589266395</v>
      </c>
      <c r="S71" s="58">
        <f>IF(($K71      =0),0,((($M71      -$K71      )/$K71      )*100))</f>
        <v>78.857360728447887</v>
      </c>
      <c r="T71" s="57">
        <f>IF(($E69      =0),0,(($P69      /$E69      )*100))</f>
        <v>59.699399592599164</v>
      </c>
      <c r="U71" s="59">
        <f>IF($E69   =0,0,($Q69   /$E69 )*100)</f>
        <v>56.715078487614981</v>
      </c>
      <c r="V71" s="102">
        <f>SUM(V69:V70)</f>
        <v>23518000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621329000</v>
      </c>
      <c r="C72" s="104">
        <f>SUM(C69:C70)</f>
        <v>-41556000</v>
      </c>
      <c r="D72" s="104"/>
      <c r="E72" s="104">
        <f>$B72      +$C72      +$D72</f>
        <v>579773000</v>
      </c>
      <c r="F72" s="105">
        <f t="shared" ref="F72:O72" si="45">SUM(F69:F70)</f>
        <v>579773000</v>
      </c>
      <c r="G72" s="106">
        <f t="shared" si="45"/>
        <v>579773000</v>
      </c>
      <c r="H72" s="105">
        <f t="shared" si="45"/>
        <v>120724000</v>
      </c>
      <c r="I72" s="106">
        <f t="shared" si="45"/>
        <v>71628373</v>
      </c>
      <c r="J72" s="105">
        <f t="shared" si="45"/>
        <v>175598000</v>
      </c>
      <c r="K72" s="106">
        <f t="shared" si="45"/>
        <v>92230070</v>
      </c>
      <c r="L72" s="105">
        <f t="shared" si="45"/>
        <v>49799000</v>
      </c>
      <c r="M72" s="106">
        <f t="shared" si="45"/>
        <v>164960269</v>
      </c>
      <c r="N72" s="105">
        <f t="shared" si="45"/>
        <v>0</v>
      </c>
      <c r="O72" s="106">
        <f t="shared" si="45"/>
        <v>0</v>
      </c>
      <c r="P72" s="105">
        <f>$H72      +$J72      +$L72      +$N72</f>
        <v>346121000</v>
      </c>
      <c r="Q72" s="106">
        <f>$I72      +$K72      +$M72      +$O72</f>
        <v>328818712</v>
      </c>
      <c r="R72" s="61">
        <f>IF(($J72      =0),0,((($L72      -$J72      )/$J72      )*100))</f>
        <v>-71.640337589266395</v>
      </c>
      <c r="S72" s="62">
        <f>IF(($K72      =0),0,((($M72      -$K72      )/$K72      )*100))</f>
        <v>78.857360728447887</v>
      </c>
      <c r="T72" s="61">
        <f>IF(($E69      =0),0,(($P69      /$E69      )*100))</f>
        <v>59.699399592599164</v>
      </c>
      <c r="U72" s="65">
        <f>IF($E69   =0,0,($Q69   /$E69 )*100)</f>
        <v>56.715078487614981</v>
      </c>
      <c r="V72" s="105">
        <f>SUM(V69:V70)</f>
        <v>23518000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798917000</v>
      </c>
      <c r="C73" s="104">
        <f>SUM(C9:C14,C17:C23,C26:C29,C32,C35:C39,C42:C52,C55:C58,C61:C65,C69:C70)</f>
        <v>-53505000</v>
      </c>
      <c r="D73" s="104"/>
      <c r="E73" s="104">
        <f>$B73      +$C73      +$D73</f>
        <v>745412000</v>
      </c>
      <c r="F73" s="105">
        <f t="shared" ref="F73:O73" si="46">SUM(F9:F14,F17:F23,F26:F29,F32,F35:F39,F42:F52,F55:F58,F61:F65,F69:F70)</f>
        <v>745412000</v>
      </c>
      <c r="G73" s="106">
        <f t="shared" si="46"/>
        <v>692512000</v>
      </c>
      <c r="H73" s="105">
        <f t="shared" si="46"/>
        <v>134682000</v>
      </c>
      <c r="I73" s="106">
        <f t="shared" si="46"/>
        <v>72616958</v>
      </c>
      <c r="J73" s="105">
        <f t="shared" si="46"/>
        <v>201945000</v>
      </c>
      <c r="K73" s="106">
        <f t="shared" si="46"/>
        <v>96886083</v>
      </c>
      <c r="L73" s="105">
        <f t="shared" si="46"/>
        <v>95294000</v>
      </c>
      <c r="M73" s="106">
        <f t="shared" si="46"/>
        <v>214605827</v>
      </c>
      <c r="N73" s="105">
        <f t="shared" si="46"/>
        <v>0</v>
      </c>
      <c r="O73" s="106">
        <f t="shared" si="46"/>
        <v>0</v>
      </c>
      <c r="P73" s="105">
        <f>$H73      +$J73      +$L73      +$N73</f>
        <v>431921000</v>
      </c>
      <c r="Q73" s="106">
        <f>$I73      +$K73      +$M73      +$O73</f>
        <v>384108868</v>
      </c>
      <c r="R73" s="61">
        <f>IF(($J73      =0),0,((($L73      -$J73      )/$J73      )*100))</f>
        <v>-52.811904231350113</v>
      </c>
      <c r="S73" s="62">
        <f>IF(($K73      =0),0,((($M73      -$K73      )/$K73      )*100))</f>
        <v>121.50325449734613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62.37018275495587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55.466023404648581</v>
      </c>
      <c r="V73" s="105">
        <f>SUM(V9:V14,V17:V23,V26:V29,V32,V35:V39,V42:V52,V55:V58,V61:V65,V69:V70)</f>
        <v>41187000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HvkVuVlERD70QuG2xtWE9DCV7c9D+v/lh4zVCYV4EHUGLndDeH+6eF3QZn5Oq1Sxif+2eRrFvB7X7SD3vG0tQ==" saltValue="7Q7IhGGHrBy719g+2+yq3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/>
      <c r="I10" s="94">
        <v>833520</v>
      </c>
      <c r="J10" s="93"/>
      <c r="K10" s="94"/>
      <c r="L10" s="93">
        <v>1181000</v>
      </c>
      <c r="M10" s="94">
        <v>1041070</v>
      </c>
      <c r="N10" s="93"/>
      <c r="O10" s="94"/>
      <c r="P10" s="93">
        <f t="shared" ref="P10:P15" si="1">$H10      +$J10      +$L10      +$N10</f>
        <v>1181000</v>
      </c>
      <c r="Q10" s="94">
        <f t="shared" ref="Q10:Q15" si="2">$I10      +$K10      +$M10      +$O10</f>
        <v>1874590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49.208333333333329</v>
      </c>
      <c r="U10" s="50">
        <f t="shared" ref="U10:U14" si="6">IF(($E10      =0),0,(($Q10      /$E10      )*100))</f>
        <v>78.107916666666668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0</v>
      </c>
      <c r="I15" s="97">
        <f t="shared" si="7"/>
        <v>833520</v>
      </c>
      <c r="J15" s="96">
        <f t="shared" si="7"/>
        <v>0</v>
      </c>
      <c r="K15" s="97">
        <f t="shared" si="7"/>
        <v>0</v>
      </c>
      <c r="L15" s="96">
        <f t="shared" si="7"/>
        <v>1181000</v>
      </c>
      <c r="M15" s="97">
        <f t="shared" si="7"/>
        <v>1041070</v>
      </c>
      <c r="N15" s="96">
        <f t="shared" si="7"/>
        <v>0</v>
      </c>
      <c r="O15" s="97">
        <f t="shared" si="7"/>
        <v>0</v>
      </c>
      <c r="P15" s="96">
        <f t="shared" si="1"/>
        <v>1181000</v>
      </c>
      <c r="Q15" s="97">
        <f t="shared" si="2"/>
        <v>1874590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49.208333333333329</v>
      </c>
      <c r="U15" s="54">
        <f>IF((SUM($E9:$E13))=0,0,(Q15/(SUM($E9:$E13))*100))</f>
        <v>78.107916666666668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4000000</v>
      </c>
      <c r="C20" s="92"/>
      <c r="D20" s="92"/>
      <c r="E20" s="92">
        <f t="shared" si="8"/>
        <v>4000000</v>
      </c>
      <c r="F20" s="93">
        <v>4000000</v>
      </c>
      <c r="G20" s="94">
        <v>4000000</v>
      </c>
      <c r="H20" s="93">
        <v>1314000</v>
      </c>
      <c r="I20" s="94"/>
      <c r="J20" s="93">
        <v>2684000</v>
      </c>
      <c r="K20" s="94"/>
      <c r="L20" s="93"/>
      <c r="M20" s="94">
        <v>3999306</v>
      </c>
      <c r="N20" s="93"/>
      <c r="O20" s="94"/>
      <c r="P20" s="93">
        <f t="shared" si="9"/>
        <v>3998000</v>
      </c>
      <c r="Q20" s="94">
        <f t="shared" si="10"/>
        <v>3999306</v>
      </c>
      <c r="R20" s="48">
        <f t="shared" si="11"/>
        <v>-100</v>
      </c>
      <c r="S20" s="49">
        <f t="shared" si="12"/>
        <v>0</v>
      </c>
      <c r="T20" s="48">
        <f t="shared" si="13"/>
        <v>99.95</v>
      </c>
      <c r="U20" s="50">
        <f t="shared" si="14"/>
        <v>99.982649999999992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47100000</v>
      </c>
      <c r="D21" s="92"/>
      <c r="E21" s="92">
        <f t="shared" si="8"/>
        <v>47100000</v>
      </c>
      <c r="F21" s="93">
        <v>47100000</v>
      </c>
      <c r="G21" s="94">
        <v>47100000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4000000</v>
      </c>
      <c r="C24" s="95">
        <f>SUM(C17:C23)</f>
        <v>47100000</v>
      </c>
      <c r="D24" s="95"/>
      <c r="E24" s="95">
        <f t="shared" si="8"/>
        <v>51100000</v>
      </c>
      <c r="F24" s="96">
        <f t="shared" ref="F24:O24" si="15">SUM(F17:F23)</f>
        <v>51100000</v>
      </c>
      <c r="G24" s="97">
        <f t="shared" si="15"/>
        <v>51100000</v>
      </c>
      <c r="H24" s="96">
        <f t="shared" si="15"/>
        <v>1314000</v>
      </c>
      <c r="I24" s="97">
        <f t="shared" si="15"/>
        <v>0</v>
      </c>
      <c r="J24" s="96">
        <f t="shared" si="15"/>
        <v>2684000</v>
      </c>
      <c r="K24" s="97">
        <f t="shared" si="15"/>
        <v>0</v>
      </c>
      <c r="L24" s="96">
        <f t="shared" si="15"/>
        <v>0</v>
      </c>
      <c r="M24" s="97">
        <f t="shared" si="15"/>
        <v>3999306</v>
      </c>
      <c r="N24" s="96">
        <f t="shared" si="15"/>
        <v>0</v>
      </c>
      <c r="O24" s="97">
        <f t="shared" si="15"/>
        <v>0</v>
      </c>
      <c r="P24" s="96">
        <f t="shared" si="9"/>
        <v>3998000</v>
      </c>
      <c r="Q24" s="97">
        <f t="shared" si="10"/>
        <v>3999306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7.8238747553816044</v>
      </c>
      <c r="U24" s="54">
        <f>IF(($E24-$E19-$E23)   =0,0,($Q24   /($E24-$E19-$E23)   )*100)</f>
        <v>7.8264305283757345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1185000</v>
      </c>
      <c r="C32" s="92"/>
      <c r="D32" s="92"/>
      <c r="E32" s="92">
        <f>$B32      +$C32      +$D32</f>
        <v>1185000</v>
      </c>
      <c r="F32" s="93">
        <v>1185000</v>
      </c>
      <c r="G32" s="94">
        <v>1185000</v>
      </c>
      <c r="H32" s="93">
        <v>831000</v>
      </c>
      <c r="I32" s="94">
        <v>956617</v>
      </c>
      <c r="J32" s="93"/>
      <c r="K32" s="94"/>
      <c r="L32" s="93"/>
      <c r="M32" s="94"/>
      <c r="N32" s="93"/>
      <c r="O32" s="94"/>
      <c r="P32" s="93">
        <f>$H32      +$J32      +$L32      +$N32</f>
        <v>831000</v>
      </c>
      <c r="Q32" s="94">
        <f>$I32      +$K32      +$M32      +$O32</f>
        <v>956617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70.12658227848101</v>
      </c>
      <c r="U32" s="50">
        <f>IF(($E32      =0),0,(($Q32      /$E32      )*100))</f>
        <v>80.727172995780592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1185000</v>
      </c>
      <c r="C33" s="95">
        <f>C32</f>
        <v>0</v>
      </c>
      <c r="D33" s="95"/>
      <c r="E33" s="95">
        <f>$B33      +$C33      +$D33</f>
        <v>1185000</v>
      </c>
      <c r="F33" s="96">
        <f t="shared" ref="F33:O33" si="17">F32</f>
        <v>1185000</v>
      </c>
      <c r="G33" s="97">
        <f t="shared" si="17"/>
        <v>1185000</v>
      </c>
      <c r="H33" s="96">
        <f t="shared" si="17"/>
        <v>831000</v>
      </c>
      <c r="I33" s="97">
        <f t="shared" si="17"/>
        <v>956617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831000</v>
      </c>
      <c r="Q33" s="97">
        <f>$I33      +$K33      +$M33      +$O33</f>
        <v>956617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70.12658227848101</v>
      </c>
      <c r="U33" s="54">
        <f>IF($E33   =0,0,($Q33   /$E33   )*100)</f>
        <v>80.727172995780592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33000000</v>
      </c>
      <c r="C35" s="92"/>
      <c r="D35" s="92"/>
      <c r="E35" s="92">
        <f t="shared" ref="E35:E40" si="18">$B35      +$C35      +$D35</f>
        <v>33000000</v>
      </c>
      <c r="F35" s="93">
        <v>33000000</v>
      </c>
      <c r="G35" s="94">
        <v>33000000</v>
      </c>
      <c r="H35" s="93">
        <v>426000</v>
      </c>
      <c r="I35" s="94">
        <v>852030</v>
      </c>
      <c r="J35" s="93">
        <v>2666000</v>
      </c>
      <c r="K35" s="94"/>
      <c r="L35" s="93"/>
      <c r="M35" s="94">
        <v>5518707</v>
      </c>
      <c r="N35" s="93"/>
      <c r="O35" s="94"/>
      <c r="P35" s="93">
        <f t="shared" ref="P35:P40" si="19">$H35      +$J35      +$L35      +$N35</f>
        <v>3092000</v>
      </c>
      <c r="Q35" s="94">
        <f t="shared" ref="Q35:Q40" si="20">$I35      +$K35      +$M35      +$O35</f>
        <v>6370737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9.3696969696969692</v>
      </c>
      <c r="U35" s="50">
        <f t="shared" ref="U35:U39" si="24">IF(($E35      =0),0,(($Q35      /$E35      )*100))</f>
        <v>19.305263636363637</v>
      </c>
      <c r="V35" s="93">
        <v>5412000</v>
      </c>
      <c r="W35" s="94" t="s">
        <v>35</v>
      </c>
    </row>
    <row r="36" spans="1:23" ht="12.95" customHeight="1" x14ac:dyDescent="0.2">
      <c r="A36" s="47" t="s">
        <v>59</v>
      </c>
      <c r="B36" s="92">
        <v>10189000</v>
      </c>
      <c r="C36" s="92">
        <v>-3411000</v>
      </c>
      <c r="D36" s="92"/>
      <c r="E36" s="92">
        <f t="shared" si="18"/>
        <v>6778000</v>
      </c>
      <c r="F36" s="93">
        <v>6778000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43189000</v>
      </c>
      <c r="C40" s="95">
        <f>SUM(C35:C39)</f>
        <v>-3411000</v>
      </c>
      <c r="D40" s="95"/>
      <c r="E40" s="95">
        <f t="shared" si="18"/>
        <v>39778000</v>
      </c>
      <c r="F40" s="96">
        <f t="shared" ref="F40:O40" si="25">SUM(F35:F39)</f>
        <v>39778000</v>
      </c>
      <c r="G40" s="97">
        <f t="shared" si="25"/>
        <v>33000000</v>
      </c>
      <c r="H40" s="96">
        <f t="shared" si="25"/>
        <v>426000</v>
      </c>
      <c r="I40" s="97">
        <f t="shared" si="25"/>
        <v>852030</v>
      </c>
      <c r="J40" s="96">
        <f t="shared" si="25"/>
        <v>2666000</v>
      </c>
      <c r="K40" s="97">
        <f t="shared" si="25"/>
        <v>0</v>
      </c>
      <c r="L40" s="96">
        <f t="shared" si="25"/>
        <v>0</v>
      </c>
      <c r="M40" s="97">
        <f t="shared" si="25"/>
        <v>5518707</v>
      </c>
      <c r="N40" s="96">
        <f t="shared" si="25"/>
        <v>0</v>
      </c>
      <c r="O40" s="97">
        <f t="shared" si="25"/>
        <v>0</v>
      </c>
      <c r="P40" s="96">
        <f t="shared" si="19"/>
        <v>3092000</v>
      </c>
      <c r="Q40" s="97">
        <f t="shared" si="20"/>
        <v>6370737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9.3696969696969692</v>
      </c>
      <c r="U40" s="54">
        <f>IF((+$E35+$E38) =0,0,(Q40   /(+$E35+$E38) )*100)</f>
        <v>19.305263636363637</v>
      </c>
      <c r="V40" s="96">
        <f>SUM(V35:V39)</f>
        <v>5412000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50774000</v>
      </c>
      <c r="C67" s="104">
        <f>SUM(C9:C14,C17:C23,C26:C29,C32,C35:C39,C42:C52,C55:C58,C61:C65)</f>
        <v>43689000</v>
      </c>
      <c r="D67" s="104"/>
      <c r="E67" s="104">
        <f t="shared" si="35"/>
        <v>94463000</v>
      </c>
      <c r="F67" s="105">
        <f t="shared" ref="F67:O67" si="43">SUM(F9:F14,F17:F23,F26:F29,F32,F35:F39,F42:F52,F55:F58,F61:F65)</f>
        <v>94463000</v>
      </c>
      <c r="G67" s="106">
        <f t="shared" si="43"/>
        <v>87685000</v>
      </c>
      <c r="H67" s="105">
        <f t="shared" si="43"/>
        <v>2571000</v>
      </c>
      <c r="I67" s="106">
        <f t="shared" si="43"/>
        <v>2642167</v>
      </c>
      <c r="J67" s="105">
        <f t="shared" si="43"/>
        <v>5350000</v>
      </c>
      <c r="K67" s="106">
        <f t="shared" si="43"/>
        <v>0</v>
      </c>
      <c r="L67" s="105">
        <f t="shared" si="43"/>
        <v>1181000</v>
      </c>
      <c r="M67" s="106">
        <f t="shared" si="43"/>
        <v>10559083</v>
      </c>
      <c r="N67" s="105">
        <f t="shared" si="43"/>
        <v>0</v>
      </c>
      <c r="O67" s="106">
        <f t="shared" si="43"/>
        <v>0</v>
      </c>
      <c r="P67" s="105">
        <f t="shared" si="36"/>
        <v>9102000</v>
      </c>
      <c r="Q67" s="106">
        <f t="shared" si="37"/>
        <v>13201250</v>
      </c>
      <c r="R67" s="61">
        <f t="shared" si="38"/>
        <v>-77.925233644859816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10.380338712436563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15.055311626846096</v>
      </c>
      <c r="V67" s="105">
        <f>SUM(V9:V14,V17:V23,V26:V29,V32,V35:V39,V42:V52,V55:V58,V61:V65)</f>
        <v>5412000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52575000</v>
      </c>
      <c r="C69" s="92">
        <v>6484000</v>
      </c>
      <c r="D69" s="92"/>
      <c r="E69" s="92">
        <f>$B69      +$C69      +$D69</f>
        <v>59059000</v>
      </c>
      <c r="F69" s="93">
        <v>59059000</v>
      </c>
      <c r="G69" s="94">
        <v>59059000</v>
      </c>
      <c r="H69" s="93">
        <v>6174000</v>
      </c>
      <c r="I69" s="94">
        <v>6131601</v>
      </c>
      <c r="J69" s="93">
        <v>32593000</v>
      </c>
      <c r="K69" s="94"/>
      <c r="L69" s="93">
        <v>6579000</v>
      </c>
      <c r="M69" s="94">
        <v>4225736</v>
      </c>
      <c r="N69" s="93"/>
      <c r="O69" s="94"/>
      <c r="P69" s="93">
        <f>$H69      +$J69      +$L69      +$N69</f>
        <v>45346000</v>
      </c>
      <c r="Q69" s="94">
        <f>$I69      +$K69      +$M69      +$O69</f>
        <v>10357337</v>
      </c>
      <c r="R69" s="48">
        <f>IF(($J69      =0),0,((($L69      -$J69      )/$J69      )*100))</f>
        <v>-79.814684134630127</v>
      </c>
      <c r="S69" s="49">
        <f>IF(($K69      =0),0,((($M69      -$K69      )/$K69      )*100))</f>
        <v>0</v>
      </c>
      <c r="T69" s="48">
        <f>IF(($E69      =0),0,(($P69      /$E69      )*100))</f>
        <v>76.78084627237169</v>
      </c>
      <c r="U69" s="50">
        <f>IF(($E69      =0),0,(($Q69      /$E69      )*100))</f>
        <v>17.537271203372899</v>
      </c>
      <c r="V69" s="93">
        <v>10396000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52575000</v>
      </c>
      <c r="C71" s="101">
        <f>SUM(C69:C70)</f>
        <v>6484000</v>
      </c>
      <c r="D71" s="101"/>
      <c r="E71" s="101">
        <f>$B71      +$C71      +$D71</f>
        <v>59059000</v>
      </c>
      <c r="F71" s="102">
        <f t="shared" ref="F71:O71" si="44">SUM(F69:F70)</f>
        <v>59059000</v>
      </c>
      <c r="G71" s="103">
        <f t="shared" si="44"/>
        <v>59059000</v>
      </c>
      <c r="H71" s="102">
        <f t="shared" si="44"/>
        <v>6174000</v>
      </c>
      <c r="I71" s="103">
        <f t="shared" si="44"/>
        <v>6131601</v>
      </c>
      <c r="J71" s="102">
        <f t="shared" si="44"/>
        <v>32593000</v>
      </c>
      <c r="K71" s="103">
        <f t="shared" si="44"/>
        <v>0</v>
      </c>
      <c r="L71" s="102">
        <f t="shared" si="44"/>
        <v>6579000</v>
      </c>
      <c r="M71" s="103">
        <f t="shared" si="44"/>
        <v>4225736</v>
      </c>
      <c r="N71" s="102">
        <f t="shared" si="44"/>
        <v>0</v>
      </c>
      <c r="O71" s="103">
        <f t="shared" si="44"/>
        <v>0</v>
      </c>
      <c r="P71" s="102">
        <f>$H71      +$J71      +$L71      +$N71</f>
        <v>45346000</v>
      </c>
      <c r="Q71" s="103">
        <f>$I71      +$K71      +$M71      +$O71</f>
        <v>10357337</v>
      </c>
      <c r="R71" s="57">
        <f>IF(($J71      =0),0,((($L71      -$J71      )/$J71      )*100))</f>
        <v>-79.814684134630127</v>
      </c>
      <c r="S71" s="58">
        <f>IF(($K71      =0),0,((($M71      -$K71      )/$K71      )*100))</f>
        <v>0</v>
      </c>
      <c r="T71" s="57">
        <f>IF(($E69      =0),0,(($P69      /$E69      )*100))</f>
        <v>76.78084627237169</v>
      </c>
      <c r="U71" s="59">
        <f>IF($E69   =0,0,($Q69   /$E69 )*100)</f>
        <v>17.537271203372899</v>
      </c>
      <c r="V71" s="102">
        <f>SUM(V69:V70)</f>
        <v>10396000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52575000</v>
      </c>
      <c r="C72" s="104">
        <f>SUM(C69:C70)</f>
        <v>6484000</v>
      </c>
      <c r="D72" s="104"/>
      <c r="E72" s="104">
        <f>$B72      +$C72      +$D72</f>
        <v>59059000</v>
      </c>
      <c r="F72" s="105">
        <f t="shared" ref="F72:O72" si="45">SUM(F69:F70)</f>
        <v>59059000</v>
      </c>
      <c r="G72" s="106">
        <f t="shared" si="45"/>
        <v>59059000</v>
      </c>
      <c r="H72" s="105">
        <f t="shared" si="45"/>
        <v>6174000</v>
      </c>
      <c r="I72" s="106">
        <f t="shared" si="45"/>
        <v>6131601</v>
      </c>
      <c r="J72" s="105">
        <f t="shared" si="45"/>
        <v>32593000</v>
      </c>
      <c r="K72" s="106">
        <f t="shared" si="45"/>
        <v>0</v>
      </c>
      <c r="L72" s="105">
        <f t="shared" si="45"/>
        <v>6579000</v>
      </c>
      <c r="M72" s="106">
        <f t="shared" si="45"/>
        <v>4225736</v>
      </c>
      <c r="N72" s="105">
        <f t="shared" si="45"/>
        <v>0</v>
      </c>
      <c r="O72" s="106">
        <f t="shared" si="45"/>
        <v>0</v>
      </c>
      <c r="P72" s="105">
        <f>$H72      +$J72      +$L72      +$N72</f>
        <v>45346000</v>
      </c>
      <c r="Q72" s="106">
        <f>$I72      +$K72      +$M72      +$O72</f>
        <v>10357337</v>
      </c>
      <c r="R72" s="61">
        <f>IF(($J72      =0),0,((($L72      -$J72      )/$J72      )*100))</f>
        <v>-79.814684134630127</v>
      </c>
      <c r="S72" s="62">
        <f>IF(($K72      =0),0,((($M72      -$K72      )/$K72      )*100))</f>
        <v>0</v>
      </c>
      <c r="T72" s="61">
        <f>IF(($E69      =0),0,(($P69      /$E69      )*100))</f>
        <v>76.78084627237169</v>
      </c>
      <c r="U72" s="65">
        <f>IF($E69   =0,0,($Q69   /$E69 )*100)</f>
        <v>17.537271203372899</v>
      </c>
      <c r="V72" s="105">
        <f>SUM(V69:V70)</f>
        <v>10396000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103349000</v>
      </c>
      <c r="C73" s="104">
        <f>SUM(C9:C14,C17:C23,C26:C29,C32,C35:C39,C42:C52,C55:C58,C61:C65,C69:C70)</f>
        <v>50173000</v>
      </c>
      <c r="D73" s="104"/>
      <c r="E73" s="104">
        <f>$B73      +$C73      +$D73</f>
        <v>153522000</v>
      </c>
      <c r="F73" s="105">
        <f t="shared" ref="F73:O73" si="46">SUM(F9:F14,F17:F23,F26:F29,F32,F35:F39,F42:F52,F55:F58,F61:F65,F69:F70)</f>
        <v>153522000</v>
      </c>
      <c r="G73" s="106">
        <f t="shared" si="46"/>
        <v>146744000</v>
      </c>
      <c r="H73" s="105">
        <f t="shared" si="46"/>
        <v>8745000</v>
      </c>
      <c r="I73" s="106">
        <f t="shared" si="46"/>
        <v>8773768</v>
      </c>
      <c r="J73" s="105">
        <f t="shared" si="46"/>
        <v>37943000</v>
      </c>
      <c r="K73" s="106">
        <f t="shared" si="46"/>
        <v>0</v>
      </c>
      <c r="L73" s="105">
        <f t="shared" si="46"/>
        <v>7760000</v>
      </c>
      <c r="M73" s="106">
        <f t="shared" si="46"/>
        <v>14784819</v>
      </c>
      <c r="N73" s="105">
        <f t="shared" si="46"/>
        <v>0</v>
      </c>
      <c r="O73" s="106">
        <f t="shared" si="46"/>
        <v>0</v>
      </c>
      <c r="P73" s="105">
        <f>$H73      +$J73      +$L73      +$N73</f>
        <v>54448000</v>
      </c>
      <c r="Q73" s="106">
        <f>$I73      +$K73      +$M73      +$O73</f>
        <v>23558587</v>
      </c>
      <c r="R73" s="61">
        <f>IF(($J73      =0),0,((($L73      -$J73      )/$J73      )*100))</f>
        <v>-79.548269773080676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37.104072398190048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16.054208008504606</v>
      </c>
      <c r="V73" s="105">
        <f>SUM(V9:V14,V17:V23,V26:V29,V32,V35:V39,V42:V52,V55:V58,V61:V65,V69:V70)</f>
        <v>15808000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MLwLiC0PqN4L7UHgL7jtxsmwxpZpRNhKwexBJRpntCHVq0FFGk/ql8zJYey7hlxbJ91x/obh++rhqHLDzRxoQ==" saltValue="PCWoj1RvK4hQNw7mk3pdS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241000</v>
      </c>
      <c r="I10" s="94">
        <v>585593</v>
      </c>
      <c r="J10" s="93">
        <v>399000</v>
      </c>
      <c r="K10" s="94">
        <v>382633</v>
      </c>
      <c r="L10" s="93">
        <v>713000</v>
      </c>
      <c r="M10" s="94">
        <v>565535</v>
      </c>
      <c r="N10" s="93"/>
      <c r="O10" s="94"/>
      <c r="P10" s="93">
        <f t="shared" ref="P10:P15" si="1">$H10      +$J10      +$L10      +$N10</f>
        <v>1353000</v>
      </c>
      <c r="Q10" s="94">
        <f t="shared" ref="Q10:Q15" si="2">$I10      +$K10      +$M10      +$O10</f>
        <v>1533761</v>
      </c>
      <c r="R10" s="48">
        <f t="shared" ref="R10:R15" si="3">IF(($J10      =0),0,((($L10      -$J10      )/$J10      )*100))</f>
        <v>78.696741854636585</v>
      </c>
      <c r="S10" s="49">
        <f t="shared" ref="S10:S15" si="4">IF(($K10      =0),0,((($M10      -$K10      )/$K10      )*100))</f>
        <v>47.800895374941518</v>
      </c>
      <c r="T10" s="48">
        <f t="shared" ref="T10:T14" si="5">IF(($E10      =0),0,(($P10      /$E10      )*100))</f>
        <v>58.826086956521742</v>
      </c>
      <c r="U10" s="50">
        <f t="shared" ref="U10:U14" si="6">IF(($E10      =0),0,(($Q10      /$E10      )*100))</f>
        <v>66.685260869565226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241000</v>
      </c>
      <c r="I15" s="97">
        <f t="shared" si="7"/>
        <v>585593</v>
      </c>
      <c r="J15" s="96">
        <f t="shared" si="7"/>
        <v>399000</v>
      </c>
      <c r="K15" s="97">
        <f t="shared" si="7"/>
        <v>382633</v>
      </c>
      <c r="L15" s="96">
        <f t="shared" si="7"/>
        <v>713000</v>
      </c>
      <c r="M15" s="97">
        <f t="shared" si="7"/>
        <v>565535</v>
      </c>
      <c r="N15" s="96">
        <f t="shared" si="7"/>
        <v>0</v>
      </c>
      <c r="O15" s="97">
        <f t="shared" si="7"/>
        <v>0</v>
      </c>
      <c r="P15" s="96">
        <f t="shared" si="1"/>
        <v>1353000</v>
      </c>
      <c r="Q15" s="97">
        <f t="shared" si="2"/>
        <v>1533761</v>
      </c>
      <c r="R15" s="52">
        <f t="shared" si="3"/>
        <v>78.696741854636585</v>
      </c>
      <c r="S15" s="53">
        <f t="shared" si="4"/>
        <v>47.800895374941518</v>
      </c>
      <c r="T15" s="52">
        <f>IF((SUM($E9:$E13))=0,0,(P15/(SUM($E9:$E13))*100))</f>
        <v>58.826086956521742</v>
      </c>
      <c r="U15" s="54">
        <f>IF((SUM($E9:$E13))=0,0,(Q15/(SUM($E9:$E13))*100))</f>
        <v>66.685260869565226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4500000</v>
      </c>
      <c r="C20" s="92">
        <v>17556000</v>
      </c>
      <c r="D20" s="92"/>
      <c r="E20" s="92">
        <f t="shared" si="8"/>
        <v>22056000</v>
      </c>
      <c r="F20" s="93">
        <v>22056000</v>
      </c>
      <c r="G20" s="94">
        <v>22056000</v>
      </c>
      <c r="H20" s="93"/>
      <c r="I20" s="94"/>
      <c r="J20" s="93">
        <v>4293000</v>
      </c>
      <c r="K20" s="94"/>
      <c r="L20" s="93"/>
      <c r="M20" s="94"/>
      <c r="N20" s="93"/>
      <c r="O20" s="94"/>
      <c r="P20" s="93">
        <f t="shared" si="9"/>
        <v>4293000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19.464091403699673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4500000</v>
      </c>
      <c r="C24" s="95">
        <f>SUM(C17:C23)</f>
        <v>17556000</v>
      </c>
      <c r="D24" s="95"/>
      <c r="E24" s="95">
        <f t="shared" si="8"/>
        <v>22056000</v>
      </c>
      <c r="F24" s="96">
        <f t="shared" ref="F24:O24" si="15">SUM(F17:F23)</f>
        <v>22056000</v>
      </c>
      <c r="G24" s="97">
        <f t="shared" si="15"/>
        <v>22056000</v>
      </c>
      <c r="H24" s="96">
        <f t="shared" si="15"/>
        <v>0</v>
      </c>
      <c r="I24" s="97">
        <f t="shared" si="15"/>
        <v>0</v>
      </c>
      <c r="J24" s="96">
        <f t="shared" si="15"/>
        <v>4293000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4293000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19.464091403699673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1219000</v>
      </c>
      <c r="C32" s="92"/>
      <c r="D32" s="92"/>
      <c r="E32" s="92">
        <f>$B32      +$C32      +$D32</f>
        <v>1219000</v>
      </c>
      <c r="F32" s="93">
        <v>1219000</v>
      </c>
      <c r="G32" s="94">
        <v>1219000</v>
      </c>
      <c r="H32" s="93">
        <v>452000</v>
      </c>
      <c r="I32" s="94">
        <v>451372</v>
      </c>
      <c r="J32" s="93">
        <v>285000</v>
      </c>
      <c r="K32" s="94">
        <v>189388</v>
      </c>
      <c r="L32" s="93">
        <v>283000</v>
      </c>
      <c r="M32" s="94">
        <v>375273</v>
      </c>
      <c r="N32" s="93"/>
      <c r="O32" s="94"/>
      <c r="P32" s="93">
        <f>$H32      +$J32      +$L32      +$N32</f>
        <v>1020000</v>
      </c>
      <c r="Q32" s="94">
        <f>$I32      +$K32      +$M32      +$O32</f>
        <v>1016033</v>
      </c>
      <c r="R32" s="48">
        <f>IF(($J32      =0),0,((($L32      -$J32      )/$J32      )*100))</f>
        <v>-0.70175438596491224</v>
      </c>
      <c r="S32" s="49">
        <f>IF(($K32      =0),0,((($M32      -$K32      )/$K32      )*100))</f>
        <v>98.150357995226727</v>
      </c>
      <c r="T32" s="48">
        <f>IF(($E32      =0),0,(($P32      /$E32      )*100))</f>
        <v>83.675143560295325</v>
      </c>
      <c r="U32" s="50">
        <f>IF(($E32      =0),0,(($Q32      /$E32      )*100))</f>
        <v>83.349712879409353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1219000</v>
      </c>
      <c r="C33" s="95">
        <f>C32</f>
        <v>0</v>
      </c>
      <c r="D33" s="95"/>
      <c r="E33" s="95">
        <f>$B33      +$C33      +$D33</f>
        <v>1219000</v>
      </c>
      <c r="F33" s="96">
        <f t="shared" ref="F33:O33" si="17">F32</f>
        <v>1219000</v>
      </c>
      <c r="G33" s="97">
        <f t="shared" si="17"/>
        <v>1219000</v>
      </c>
      <c r="H33" s="96">
        <f t="shared" si="17"/>
        <v>452000</v>
      </c>
      <c r="I33" s="97">
        <f t="shared" si="17"/>
        <v>451372</v>
      </c>
      <c r="J33" s="96">
        <f t="shared" si="17"/>
        <v>285000</v>
      </c>
      <c r="K33" s="97">
        <f t="shared" si="17"/>
        <v>189388</v>
      </c>
      <c r="L33" s="96">
        <f t="shared" si="17"/>
        <v>283000</v>
      </c>
      <c r="M33" s="97">
        <f t="shared" si="17"/>
        <v>375273</v>
      </c>
      <c r="N33" s="96">
        <f t="shared" si="17"/>
        <v>0</v>
      </c>
      <c r="O33" s="97">
        <f t="shared" si="17"/>
        <v>0</v>
      </c>
      <c r="P33" s="96">
        <f>$H33      +$J33      +$L33      +$N33</f>
        <v>1020000</v>
      </c>
      <c r="Q33" s="97">
        <f>$I33      +$K33      +$M33      +$O33</f>
        <v>1016033</v>
      </c>
      <c r="R33" s="52">
        <f>IF(($J33      =0),0,((($L33      -$J33      )/$J33      )*100))</f>
        <v>-0.70175438596491224</v>
      </c>
      <c r="S33" s="53">
        <f>IF(($K33      =0),0,((($M33      -$K33      )/$K33      )*100))</f>
        <v>98.150357995226727</v>
      </c>
      <c r="T33" s="52">
        <f>IF($E33   =0,0,($P33   /$E33   )*100)</f>
        <v>83.675143560295325</v>
      </c>
      <c r="U33" s="54">
        <f>IF($E33   =0,0,($Q33   /$E33   )*100)</f>
        <v>83.349712879409353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19168000</v>
      </c>
      <c r="C35" s="92"/>
      <c r="D35" s="92"/>
      <c r="E35" s="92">
        <f t="shared" ref="E35:E40" si="18">$B35      +$C35      +$D35</f>
        <v>19168000</v>
      </c>
      <c r="F35" s="93">
        <v>19168000</v>
      </c>
      <c r="G35" s="94">
        <v>15000000</v>
      </c>
      <c r="H35" s="93">
        <v>860000</v>
      </c>
      <c r="I35" s="94">
        <v>1374204</v>
      </c>
      <c r="J35" s="93">
        <v>7171000</v>
      </c>
      <c r="K35" s="94">
        <v>6176133</v>
      </c>
      <c r="L35" s="93">
        <v>6969000</v>
      </c>
      <c r="M35" s="94">
        <v>3835113</v>
      </c>
      <c r="N35" s="93"/>
      <c r="O35" s="94"/>
      <c r="P35" s="93">
        <f t="shared" ref="P35:P40" si="19">$H35      +$J35      +$L35      +$N35</f>
        <v>15000000</v>
      </c>
      <c r="Q35" s="94">
        <f t="shared" ref="Q35:Q40" si="20">$I35      +$K35      +$M35      +$O35</f>
        <v>11385450</v>
      </c>
      <c r="R35" s="48">
        <f t="shared" ref="R35:R40" si="21">IF(($J35      =0),0,((($L35      -$J35      )/$J35      )*100))</f>
        <v>-2.8169014084507045</v>
      </c>
      <c r="S35" s="49">
        <f t="shared" ref="S35:S40" si="22">IF(($K35      =0),0,((($M35      -$K35      )/$K35      )*100))</f>
        <v>-37.904300312185633</v>
      </c>
      <c r="T35" s="48">
        <f t="shared" ref="T35:T39" si="23">IF(($E35      =0),0,(($P35      /$E35      )*100))</f>
        <v>78.255425709515862</v>
      </c>
      <c r="U35" s="50">
        <f t="shared" ref="U35:U39" si="24">IF(($E35      =0),0,(($Q35      /$E35      )*100))</f>
        <v>59.398215776293824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11314000</v>
      </c>
      <c r="C36" s="92">
        <v>7429000</v>
      </c>
      <c r="D36" s="92"/>
      <c r="E36" s="92">
        <f t="shared" si="18"/>
        <v>18743000</v>
      </c>
      <c r="F36" s="93">
        <v>18743000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30482000</v>
      </c>
      <c r="C40" s="95">
        <f>SUM(C35:C39)</f>
        <v>7429000</v>
      </c>
      <c r="D40" s="95"/>
      <c r="E40" s="95">
        <f t="shared" si="18"/>
        <v>37911000</v>
      </c>
      <c r="F40" s="96">
        <f t="shared" ref="F40:O40" si="25">SUM(F35:F39)</f>
        <v>37911000</v>
      </c>
      <c r="G40" s="97">
        <f t="shared" si="25"/>
        <v>15000000</v>
      </c>
      <c r="H40" s="96">
        <f t="shared" si="25"/>
        <v>860000</v>
      </c>
      <c r="I40" s="97">
        <f t="shared" si="25"/>
        <v>1374204</v>
      </c>
      <c r="J40" s="96">
        <f t="shared" si="25"/>
        <v>7171000</v>
      </c>
      <c r="K40" s="97">
        <f t="shared" si="25"/>
        <v>6176133</v>
      </c>
      <c r="L40" s="96">
        <f t="shared" si="25"/>
        <v>6969000</v>
      </c>
      <c r="M40" s="97">
        <f t="shared" si="25"/>
        <v>3835113</v>
      </c>
      <c r="N40" s="96">
        <f t="shared" si="25"/>
        <v>0</v>
      </c>
      <c r="O40" s="97">
        <f t="shared" si="25"/>
        <v>0</v>
      </c>
      <c r="P40" s="96">
        <f t="shared" si="19"/>
        <v>15000000</v>
      </c>
      <c r="Q40" s="97">
        <f t="shared" si="20"/>
        <v>11385450</v>
      </c>
      <c r="R40" s="52">
        <f t="shared" si="21"/>
        <v>-2.8169014084507045</v>
      </c>
      <c r="S40" s="53">
        <f t="shared" si="22"/>
        <v>-37.904300312185633</v>
      </c>
      <c r="T40" s="52">
        <f>IF((+$E35+$E38) =0,0,(P40   /(+$E35+$E38) )*100)</f>
        <v>78.255425709515862</v>
      </c>
      <c r="U40" s="54">
        <f>IF((+$E35+$E38) =0,0,(Q40   /(+$E35+$E38) )*100)</f>
        <v>59.398215776293824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38501000</v>
      </c>
      <c r="C67" s="104">
        <f>SUM(C9:C14,C17:C23,C26:C29,C32,C35:C39,C42:C52,C55:C58,C61:C65)</f>
        <v>24985000</v>
      </c>
      <c r="D67" s="104"/>
      <c r="E67" s="104">
        <f t="shared" si="35"/>
        <v>63486000</v>
      </c>
      <c r="F67" s="105">
        <f t="shared" ref="F67:O67" si="43">SUM(F9:F14,F17:F23,F26:F29,F32,F35:F39,F42:F52,F55:F58,F61:F65)</f>
        <v>63486000</v>
      </c>
      <c r="G67" s="106">
        <f t="shared" si="43"/>
        <v>40575000</v>
      </c>
      <c r="H67" s="105">
        <f t="shared" si="43"/>
        <v>1553000</v>
      </c>
      <c r="I67" s="106">
        <f t="shared" si="43"/>
        <v>2411169</v>
      </c>
      <c r="J67" s="105">
        <f t="shared" si="43"/>
        <v>12148000</v>
      </c>
      <c r="K67" s="106">
        <f t="shared" si="43"/>
        <v>6748154</v>
      </c>
      <c r="L67" s="105">
        <f t="shared" si="43"/>
        <v>7965000</v>
      </c>
      <c r="M67" s="106">
        <f t="shared" si="43"/>
        <v>4775921</v>
      </c>
      <c r="N67" s="105">
        <f t="shared" si="43"/>
        <v>0</v>
      </c>
      <c r="O67" s="106">
        <f t="shared" si="43"/>
        <v>0</v>
      </c>
      <c r="P67" s="105">
        <f t="shared" si="36"/>
        <v>21666000</v>
      </c>
      <c r="Q67" s="106">
        <f t="shared" si="37"/>
        <v>13935244</v>
      </c>
      <c r="R67" s="61">
        <f t="shared" si="38"/>
        <v>-34.433651629897923</v>
      </c>
      <c r="S67" s="62">
        <f t="shared" si="39"/>
        <v>-29.226259507414916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48.423217039536908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31.14508191225443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41453000</v>
      </c>
      <c r="C69" s="92">
        <v>3728000</v>
      </c>
      <c r="D69" s="92"/>
      <c r="E69" s="92">
        <f>$B69      +$C69      +$D69</f>
        <v>45181000</v>
      </c>
      <c r="F69" s="93">
        <v>45181000</v>
      </c>
      <c r="G69" s="94">
        <v>45181000</v>
      </c>
      <c r="H69" s="93">
        <v>17447000</v>
      </c>
      <c r="I69" s="94">
        <v>17308427</v>
      </c>
      <c r="J69" s="93">
        <v>15903000</v>
      </c>
      <c r="K69" s="94">
        <v>15945264</v>
      </c>
      <c r="L69" s="93">
        <v>2647000</v>
      </c>
      <c r="M69" s="94">
        <v>5721297</v>
      </c>
      <c r="N69" s="93"/>
      <c r="O69" s="94"/>
      <c r="P69" s="93">
        <f>$H69      +$J69      +$L69      +$N69</f>
        <v>35997000</v>
      </c>
      <c r="Q69" s="94">
        <f>$I69      +$K69      +$M69      +$O69</f>
        <v>38974988</v>
      </c>
      <c r="R69" s="48">
        <f>IF(($J69      =0),0,((($L69      -$J69      )/$J69      )*100))</f>
        <v>-83.355341759416461</v>
      </c>
      <c r="S69" s="49">
        <f>IF(($K69      =0),0,((($M69      -$K69      )/$K69      )*100))</f>
        <v>-64.119145346229459</v>
      </c>
      <c r="T69" s="48">
        <f>IF(($E69      =0),0,(($P69      /$E69      )*100))</f>
        <v>79.672871339722448</v>
      </c>
      <c r="U69" s="50">
        <f>IF(($E69      =0),0,(($Q69      /$E69      )*100))</f>
        <v>86.264111020119074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41453000</v>
      </c>
      <c r="C71" s="101">
        <f>SUM(C69:C70)</f>
        <v>3728000</v>
      </c>
      <c r="D71" s="101"/>
      <c r="E71" s="101">
        <f>$B71      +$C71      +$D71</f>
        <v>45181000</v>
      </c>
      <c r="F71" s="102">
        <f t="shared" ref="F71:O71" si="44">SUM(F69:F70)</f>
        <v>45181000</v>
      </c>
      <c r="G71" s="103">
        <f t="shared" si="44"/>
        <v>45181000</v>
      </c>
      <c r="H71" s="102">
        <f t="shared" si="44"/>
        <v>17447000</v>
      </c>
      <c r="I71" s="103">
        <f t="shared" si="44"/>
        <v>17308427</v>
      </c>
      <c r="J71" s="102">
        <f t="shared" si="44"/>
        <v>15903000</v>
      </c>
      <c r="K71" s="103">
        <f t="shared" si="44"/>
        <v>15945264</v>
      </c>
      <c r="L71" s="102">
        <f t="shared" si="44"/>
        <v>2647000</v>
      </c>
      <c r="M71" s="103">
        <f t="shared" si="44"/>
        <v>5721297</v>
      </c>
      <c r="N71" s="102">
        <f t="shared" si="44"/>
        <v>0</v>
      </c>
      <c r="O71" s="103">
        <f t="shared" si="44"/>
        <v>0</v>
      </c>
      <c r="P71" s="102">
        <f>$H71      +$J71      +$L71      +$N71</f>
        <v>35997000</v>
      </c>
      <c r="Q71" s="103">
        <f>$I71      +$K71      +$M71      +$O71</f>
        <v>38974988</v>
      </c>
      <c r="R71" s="57">
        <f>IF(($J71      =0),0,((($L71      -$J71      )/$J71      )*100))</f>
        <v>-83.355341759416461</v>
      </c>
      <c r="S71" s="58">
        <f>IF(($K71      =0),0,((($M71      -$K71      )/$K71      )*100))</f>
        <v>-64.119145346229459</v>
      </c>
      <c r="T71" s="57">
        <f>IF(($E69      =0),0,(($P69      /$E69      )*100))</f>
        <v>79.672871339722448</v>
      </c>
      <c r="U71" s="59">
        <f>IF($E69   =0,0,($Q69   /$E69 )*100)</f>
        <v>86.264111020119074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41453000</v>
      </c>
      <c r="C72" s="104">
        <f>SUM(C69:C70)</f>
        <v>3728000</v>
      </c>
      <c r="D72" s="104"/>
      <c r="E72" s="104">
        <f>$B72      +$C72      +$D72</f>
        <v>45181000</v>
      </c>
      <c r="F72" s="105">
        <f t="shared" ref="F72:O72" si="45">SUM(F69:F70)</f>
        <v>45181000</v>
      </c>
      <c r="G72" s="106">
        <f t="shared" si="45"/>
        <v>45181000</v>
      </c>
      <c r="H72" s="105">
        <f t="shared" si="45"/>
        <v>17447000</v>
      </c>
      <c r="I72" s="106">
        <f t="shared" si="45"/>
        <v>17308427</v>
      </c>
      <c r="J72" s="105">
        <f t="shared" si="45"/>
        <v>15903000</v>
      </c>
      <c r="K72" s="106">
        <f t="shared" si="45"/>
        <v>15945264</v>
      </c>
      <c r="L72" s="105">
        <f t="shared" si="45"/>
        <v>2647000</v>
      </c>
      <c r="M72" s="106">
        <f t="shared" si="45"/>
        <v>5721297</v>
      </c>
      <c r="N72" s="105">
        <f t="shared" si="45"/>
        <v>0</v>
      </c>
      <c r="O72" s="106">
        <f t="shared" si="45"/>
        <v>0</v>
      </c>
      <c r="P72" s="105">
        <f>$H72      +$J72      +$L72      +$N72</f>
        <v>35997000</v>
      </c>
      <c r="Q72" s="106">
        <f>$I72      +$K72      +$M72      +$O72</f>
        <v>38974988</v>
      </c>
      <c r="R72" s="61">
        <f>IF(($J72      =0),0,((($L72      -$J72      )/$J72      )*100))</f>
        <v>-83.355341759416461</v>
      </c>
      <c r="S72" s="62">
        <f>IF(($K72      =0),0,((($M72      -$K72      )/$K72      )*100))</f>
        <v>-64.119145346229459</v>
      </c>
      <c r="T72" s="61">
        <f>IF(($E69      =0),0,(($P69      /$E69      )*100))</f>
        <v>79.672871339722448</v>
      </c>
      <c r="U72" s="65">
        <f>IF($E69   =0,0,($Q69   /$E69 )*100)</f>
        <v>86.264111020119074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79954000</v>
      </c>
      <c r="C73" s="104">
        <f>SUM(C9:C14,C17:C23,C26:C29,C32,C35:C39,C42:C52,C55:C58,C61:C65,C69:C70)</f>
        <v>28713000</v>
      </c>
      <c r="D73" s="104"/>
      <c r="E73" s="104">
        <f>$B73      +$C73      +$D73</f>
        <v>108667000</v>
      </c>
      <c r="F73" s="105">
        <f t="shared" ref="F73:O73" si="46">SUM(F9:F14,F17:F23,F26:F29,F32,F35:F39,F42:F52,F55:F58,F61:F65,F69:F70)</f>
        <v>108667000</v>
      </c>
      <c r="G73" s="106">
        <f t="shared" si="46"/>
        <v>85756000</v>
      </c>
      <c r="H73" s="105">
        <f t="shared" si="46"/>
        <v>19000000</v>
      </c>
      <c r="I73" s="106">
        <f t="shared" si="46"/>
        <v>19719596</v>
      </c>
      <c r="J73" s="105">
        <f t="shared" si="46"/>
        <v>28051000</v>
      </c>
      <c r="K73" s="106">
        <f t="shared" si="46"/>
        <v>22693418</v>
      </c>
      <c r="L73" s="105">
        <f t="shared" si="46"/>
        <v>10612000</v>
      </c>
      <c r="M73" s="106">
        <f t="shared" si="46"/>
        <v>10497218</v>
      </c>
      <c r="N73" s="105">
        <f t="shared" si="46"/>
        <v>0</v>
      </c>
      <c r="O73" s="106">
        <f t="shared" si="46"/>
        <v>0</v>
      </c>
      <c r="P73" s="105">
        <f>$H73      +$J73      +$L73      +$N73</f>
        <v>57663000</v>
      </c>
      <c r="Q73" s="106">
        <f>$I73      +$K73      +$M73      +$O73</f>
        <v>52910232</v>
      </c>
      <c r="R73" s="61">
        <f>IF(($J73      =0),0,((($L73      -$J73      )/$J73      )*100))</f>
        <v>-62.168906634344587</v>
      </c>
      <c r="S73" s="62">
        <f>IF(($K73      =0),0,((($M73      -$K73      )/$K73      )*100))</f>
        <v>-53.743336504003061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64.124149281615587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58.838832792135577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ned/NPKIXPnyZ17pbxyws7Zo8qw9HokuKNX6yfJ23vdJejzIqfukh43v9y5DwAAsIgTX5NQFnNEVKmUMgpt+g==" saltValue="Sh/Yl0xxfxM5g7fmgXWaW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246000</v>
      </c>
      <c r="I10" s="94">
        <v>245169</v>
      </c>
      <c r="J10" s="93">
        <v>455000</v>
      </c>
      <c r="K10" s="94">
        <v>455949</v>
      </c>
      <c r="L10" s="93">
        <v>959000</v>
      </c>
      <c r="M10" s="94">
        <v>958341</v>
      </c>
      <c r="N10" s="93"/>
      <c r="O10" s="94"/>
      <c r="P10" s="93">
        <f t="shared" ref="P10:P15" si="1">$H10      +$J10      +$L10      +$N10</f>
        <v>1660000</v>
      </c>
      <c r="Q10" s="94">
        <f t="shared" ref="Q10:Q15" si="2">$I10      +$K10      +$M10      +$O10</f>
        <v>1659459</v>
      </c>
      <c r="R10" s="48">
        <f t="shared" ref="R10:R15" si="3">IF(($J10      =0),0,((($L10      -$J10      )/$J10      )*100))</f>
        <v>110.76923076923077</v>
      </c>
      <c r="S10" s="49">
        <f t="shared" ref="S10:S15" si="4">IF(($K10      =0),0,((($M10      -$K10      )/$K10      )*100))</f>
        <v>110.18600764559194</v>
      </c>
      <c r="T10" s="48">
        <f t="shared" ref="T10:T14" si="5">IF(($E10      =0),0,(($P10      /$E10      )*100))</f>
        <v>69.166666666666671</v>
      </c>
      <c r="U10" s="50">
        <f t="shared" ref="U10:U14" si="6">IF(($E10      =0),0,(($Q10      /$E10      )*100))</f>
        <v>69.144125000000003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5500000</v>
      </c>
      <c r="C11" s="92">
        <v>369000</v>
      </c>
      <c r="D11" s="92"/>
      <c r="E11" s="92">
        <f t="shared" si="0"/>
        <v>5869000</v>
      </c>
      <c r="F11" s="93">
        <v>5869000</v>
      </c>
      <c r="G11" s="94">
        <v>5869000</v>
      </c>
      <c r="H11" s="93">
        <v>1157000</v>
      </c>
      <c r="I11" s="94"/>
      <c r="J11" s="93">
        <v>1685000</v>
      </c>
      <c r="K11" s="94">
        <v>1767828</v>
      </c>
      <c r="L11" s="93">
        <v>1159000</v>
      </c>
      <c r="M11" s="94">
        <v>183572</v>
      </c>
      <c r="N11" s="93"/>
      <c r="O11" s="94"/>
      <c r="P11" s="93">
        <f t="shared" si="1"/>
        <v>4001000</v>
      </c>
      <c r="Q11" s="94">
        <f t="shared" si="2"/>
        <v>1951400</v>
      </c>
      <c r="R11" s="48">
        <f t="shared" si="3"/>
        <v>-31.21661721068249</v>
      </c>
      <c r="S11" s="49">
        <f t="shared" si="4"/>
        <v>-89.615958113572134</v>
      </c>
      <c r="T11" s="48">
        <f t="shared" si="5"/>
        <v>68.171749872209915</v>
      </c>
      <c r="U11" s="50">
        <f t="shared" si="6"/>
        <v>33.249275856193563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32168000</v>
      </c>
      <c r="C13" s="92">
        <v>-10000000</v>
      </c>
      <c r="D13" s="92"/>
      <c r="E13" s="92">
        <f t="shared" si="0"/>
        <v>22168000</v>
      </c>
      <c r="F13" s="93">
        <v>22168000</v>
      </c>
      <c r="G13" s="94">
        <v>22168000</v>
      </c>
      <c r="H13" s="93">
        <v>8141000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/>
      <c r="O13" s="94"/>
      <c r="P13" s="93">
        <f t="shared" si="1"/>
        <v>20313000</v>
      </c>
      <c r="Q13" s="94">
        <f t="shared" si="2"/>
        <v>20388539</v>
      </c>
      <c r="R13" s="48">
        <f t="shared" si="3"/>
        <v>298.85245901639348</v>
      </c>
      <c r="S13" s="49">
        <f t="shared" si="4"/>
        <v>-84.14068818915645</v>
      </c>
      <c r="T13" s="48">
        <f t="shared" si="5"/>
        <v>91.632082280765076</v>
      </c>
      <c r="U13" s="50">
        <f t="shared" si="6"/>
        <v>91.972839227715625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41068000</v>
      </c>
      <c r="C15" s="95">
        <f>SUM(C9:C14)</f>
        <v>-10631000</v>
      </c>
      <c r="D15" s="95"/>
      <c r="E15" s="95">
        <f t="shared" si="0"/>
        <v>30437000</v>
      </c>
      <c r="F15" s="96">
        <f t="shared" ref="F15:O15" si="7">SUM(F9:F14)</f>
        <v>30437000</v>
      </c>
      <c r="G15" s="97">
        <f t="shared" si="7"/>
        <v>30437000</v>
      </c>
      <c r="H15" s="96">
        <f t="shared" si="7"/>
        <v>9544000</v>
      </c>
      <c r="I15" s="97">
        <f t="shared" si="7"/>
        <v>3316862</v>
      </c>
      <c r="J15" s="96">
        <f t="shared" si="7"/>
        <v>4580000</v>
      </c>
      <c r="K15" s="97">
        <f t="shared" si="7"/>
        <v>17170220</v>
      </c>
      <c r="L15" s="96">
        <f t="shared" si="7"/>
        <v>11850000</v>
      </c>
      <c r="M15" s="97">
        <f t="shared" si="7"/>
        <v>3512316</v>
      </c>
      <c r="N15" s="96">
        <f t="shared" si="7"/>
        <v>0</v>
      </c>
      <c r="O15" s="97">
        <f t="shared" si="7"/>
        <v>0</v>
      </c>
      <c r="P15" s="96">
        <f t="shared" si="1"/>
        <v>25974000</v>
      </c>
      <c r="Q15" s="97">
        <f t="shared" si="2"/>
        <v>23999398</v>
      </c>
      <c r="R15" s="52">
        <f t="shared" si="3"/>
        <v>158.73362445414847</v>
      </c>
      <c r="S15" s="53">
        <f t="shared" si="4"/>
        <v>-79.544140960337145</v>
      </c>
      <c r="T15" s="52">
        <f>IF((SUM($E9:$E13))=0,0,(P15/(SUM($E9:$E13))*100))</f>
        <v>85.336925452574178</v>
      </c>
      <c r="U15" s="54">
        <f>IF((SUM($E9:$E13))=0,0,(Q15/(SUM($E9:$E13))*100))</f>
        <v>78.849420113677439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/>
      <c r="O17" s="94"/>
      <c r="P17" s="93">
        <f t="shared" ref="P17:P24" si="9">$H17      +$J17      +$L17      +$N17</f>
        <v>293345000</v>
      </c>
      <c r="Q17" s="94">
        <f t="shared" ref="Q17:Q24" si="10">$I17      +$K17      +$M17      +$O17</f>
        <v>288994179</v>
      </c>
      <c r="R17" s="48">
        <f t="shared" ref="R17:R24" si="11">IF(($J17      =0),0,((($L17      -$J17      )/$J17      )*100))</f>
        <v>-38.868533999312085</v>
      </c>
      <c r="S17" s="49">
        <f t="shared" ref="S17:S24" si="12">IF(($K17      =0),0,((($M17      -$K17      )/$K17      )*100))</f>
        <v>-33.972330311835442</v>
      </c>
      <c r="T17" s="48">
        <f t="shared" ref="T17:T23" si="13">IF(($E17      =0),0,(($P17      /$E17      )*100))</f>
        <v>67.288834244372623</v>
      </c>
      <c r="U17" s="50">
        <f t="shared" ref="U17:U23" si="14">IF(($E17      =0),0,(($Q17      /$E17      )*100))</f>
        <v>66.290822779728813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566000</v>
      </c>
      <c r="I20" s="94">
        <v>214708</v>
      </c>
      <c r="J20" s="93">
        <v>2081000</v>
      </c>
      <c r="K20" s="94">
        <v>2666009</v>
      </c>
      <c r="L20" s="93">
        <v>780000</v>
      </c>
      <c r="M20" s="94">
        <v>1619283</v>
      </c>
      <c r="N20" s="93"/>
      <c r="O20" s="94"/>
      <c r="P20" s="93">
        <f t="shared" si="9"/>
        <v>3427000</v>
      </c>
      <c r="Q20" s="94">
        <f t="shared" si="10"/>
        <v>4500000</v>
      </c>
      <c r="R20" s="48">
        <f t="shared" si="11"/>
        <v>-62.518020182604516</v>
      </c>
      <c r="S20" s="49">
        <f t="shared" si="12"/>
        <v>-39.261907968052626</v>
      </c>
      <c r="T20" s="48">
        <f t="shared" si="13"/>
        <v>76.155555555555551</v>
      </c>
      <c r="U20" s="50">
        <f t="shared" si="14"/>
        <v>100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14280000</v>
      </c>
      <c r="D21" s="92"/>
      <c r="E21" s="92">
        <f t="shared" si="8"/>
        <v>14280000</v>
      </c>
      <c r="F21" s="93">
        <v>14280000</v>
      </c>
      <c r="G21" s="94">
        <v>14280000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440449000</v>
      </c>
      <c r="C24" s="95">
        <f>SUM(C17:C23)</f>
        <v>14280000</v>
      </c>
      <c r="D24" s="95"/>
      <c r="E24" s="95">
        <f t="shared" si="8"/>
        <v>454729000</v>
      </c>
      <c r="F24" s="96">
        <f t="shared" ref="F24:O24" si="15">SUM(F17:F23)</f>
        <v>454729000</v>
      </c>
      <c r="G24" s="97">
        <f t="shared" si="15"/>
        <v>454729000</v>
      </c>
      <c r="H24" s="96">
        <f t="shared" si="15"/>
        <v>78417000</v>
      </c>
      <c r="I24" s="97">
        <f t="shared" si="15"/>
        <v>78644187</v>
      </c>
      <c r="J24" s="96">
        <f t="shared" si="15"/>
        <v>135819000</v>
      </c>
      <c r="K24" s="97">
        <f t="shared" si="15"/>
        <v>129491074</v>
      </c>
      <c r="L24" s="96">
        <f t="shared" si="15"/>
        <v>82536000</v>
      </c>
      <c r="M24" s="97">
        <f t="shared" si="15"/>
        <v>85358918</v>
      </c>
      <c r="N24" s="96">
        <f t="shared" si="15"/>
        <v>0</v>
      </c>
      <c r="O24" s="97">
        <f t="shared" si="15"/>
        <v>0</v>
      </c>
      <c r="P24" s="96">
        <f t="shared" si="9"/>
        <v>296772000</v>
      </c>
      <c r="Q24" s="97">
        <f t="shared" si="10"/>
        <v>293494179</v>
      </c>
      <c r="R24" s="52">
        <f t="shared" si="11"/>
        <v>-39.230888167340353</v>
      </c>
      <c r="S24" s="53">
        <f t="shared" si="12"/>
        <v>-34.081234047066438</v>
      </c>
      <c r="T24" s="52">
        <f>IF(($E24-$E19-$E23)   =0,0,($P24   /($E24-$E19-$E23)   )*100)</f>
        <v>65.263486604109261</v>
      </c>
      <c r="U24" s="54">
        <f>IF(($E24-$E19-$E23)   =0,0,($Q24   /($E24-$E19-$E23)   )*100)</f>
        <v>64.54265705508115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/>
      <c r="O28" s="94"/>
      <c r="P28" s="93">
        <f>$H28      +$J28      +$L28      +$N28</f>
        <v>86006000</v>
      </c>
      <c r="Q28" s="94">
        <f>$I28      +$K28      +$M28      +$O28</f>
        <v>86028215</v>
      </c>
      <c r="R28" s="48">
        <f>IF(($J28      =0),0,((($L28      -$J28      )/$J28      )*100))</f>
        <v>-46.089012231472914</v>
      </c>
      <c r="S28" s="49">
        <f>IF(($K28      =0),0,((($M28      -$K28      )/$K28      )*100))</f>
        <v>-45.72496542640328</v>
      </c>
      <c r="T28" s="48">
        <f>IF(($E28      =0),0,(($P28      /$E28      )*100))</f>
        <v>52.44971886472576</v>
      </c>
      <c r="U28" s="50">
        <f>IF(($E28      =0),0,(($Q28      /$E28      )*100))</f>
        <v>52.46326641378721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213978000</v>
      </c>
      <c r="C30" s="95">
        <f>SUM(C26:C29)</f>
        <v>-50000000</v>
      </c>
      <c r="D30" s="95"/>
      <c r="E30" s="95">
        <f>$B30      +$C30      +$D30</f>
        <v>163978000</v>
      </c>
      <c r="F30" s="96">
        <f t="shared" ref="F30:O30" si="16">SUM(F26:F29)</f>
        <v>163978000</v>
      </c>
      <c r="G30" s="97">
        <f t="shared" si="16"/>
        <v>163978000</v>
      </c>
      <c r="H30" s="96">
        <f t="shared" si="16"/>
        <v>11136000</v>
      </c>
      <c r="I30" s="97">
        <f t="shared" si="16"/>
        <v>11483464</v>
      </c>
      <c r="J30" s="96">
        <f t="shared" si="16"/>
        <v>48645000</v>
      </c>
      <c r="K30" s="97">
        <f t="shared" si="16"/>
        <v>48319387</v>
      </c>
      <c r="L30" s="96">
        <f t="shared" si="16"/>
        <v>26225000</v>
      </c>
      <c r="M30" s="97">
        <f t="shared" si="16"/>
        <v>26225364</v>
      </c>
      <c r="N30" s="96">
        <f t="shared" si="16"/>
        <v>0</v>
      </c>
      <c r="O30" s="97">
        <f t="shared" si="16"/>
        <v>0</v>
      </c>
      <c r="P30" s="96">
        <f>$H30      +$J30      +$L30      +$N30</f>
        <v>86006000</v>
      </c>
      <c r="Q30" s="97">
        <f>$I30      +$K30      +$M30      +$O30</f>
        <v>86028215</v>
      </c>
      <c r="R30" s="52">
        <f>IF(($J30      =0),0,((($L30      -$J30      )/$J30      )*100))</f>
        <v>-46.089012231472914</v>
      </c>
      <c r="S30" s="53">
        <f>IF(($K30      =0),0,((($M30      -$K30      )/$K30      )*100))</f>
        <v>-45.72496542640328</v>
      </c>
      <c r="T30" s="52">
        <f>IF($E30   =0,0,($P30   /$E30   )*100)</f>
        <v>52.44971886472576</v>
      </c>
      <c r="U30" s="54">
        <f>IF($E30   =0,0,($Q30   /$E30   )*100)</f>
        <v>52.46326641378721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11794000</v>
      </c>
      <c r="C32" s="92">
        <v>-659000</v>
      </c>
      <c r="D32" s="92"/>
      <c r="E32" s="92">
        <f>$B32      +$C32      +$D32</f>
        <v>11135000</v>
      </c>
      <c r="F32" s="93">
        <v>11135000</v>
      </c>
      <c r="G32" s="94">
        <v>11135000</v>
      </c>
      <c r="H32" s="93">
        <v>2990000</v>
      </c>
      <c r="I32" s="94">
        <v>2988822</v>
      </c>
      <c r="J32" s="93">
        <v>2070000</v>
      </c>
      <c r="K32" s="94">
        <v>2967985</v>
      </c>
      <c r="L32" s="93">
        <v>1267000</v>
      </c>
      <c r="M32" s="94">
        <v>1063333</v>
      </c>
      <c r="N32" s="93"/>
      <c r="O32" s="94"/>
      <c r="P32" s="93">
        <f>$H32      +$J32      +$L32      +$N32</f>
        <v>6327000</v>
      </c>
      <c r="Q32" s="94">
        <f>$I32      +$K32      +$M32      +$O32</f>
        <v>7020140</v>
      </c>
      <c r="R32" s="48">
        <f>IF(($J32      =0),0,((($L32      -$J32      )/$J32      )*100))</f>
        <v>-38.792270531400966</v>
      </c>
      <c r="S32" s="49">
        <f>IF(($K32      =0),0,((($M32      -$K32      )/$K32      )*100))</f>
        <v>-64.173235376863431</v>
      </c>
      <c r="T32" s="48">
        <f>IF(($E32      =0),0,(($P32      /$E32      )*100))</f>
        <v>56.820835204310725</v>
      </c>
      <c r="U32" s="50">
        <f>IF(($E32      =0),0,(($Q32      /$E32      )*100))</f>
        <v>63.045711719802419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11794000</v>
      </c>
      <c r="C33" s="95">
        <f>C32</f>
        <v>-659000</v>
      </c>
      <c r="D33" s="95"/>
      <c r="E33" s="95">
        <f>$B33      +$C33      +$D33</f>
        <v>11135000</v>
      </c>
      <c r="F33" s="96">
        <f t="shared" ref="F33:O33" si="17">F32</f>
        <v>11135000</v>
      </c>
      <c r="G33" s="97">
        <f t="shared" si="17"/>
        <v>11135000</v>
      </c>
      <c r="H33" s="96">
        <f t="shared" si="17"/>
        <v>2990000</v>
      </c>
      <c r="I33" s="97">
        <f t="shared" si="17"/>
        <v>2988822</v>
      </c>
      <c r="J33" s="96">
        <f t="shared" si="17"/>
        <v>2070000</v>
      </c>
      <c r="K33" s="97">
        <f t="shared" si="17"/>
        <v>2967985</v>
      </c>
      <c r="L33" s="96">
        <f t="shared" si="17"/>
        <v>1267000</v>
      </c>
      <c r="M33" s="97">
        <f t="shared" si="17"/>
        <v>1063333</v>
      </c>
      <c r="N33" s="96">
        <f t="shared" si="17"/>
        <v>0</v>
      </c>
      <c r="O33" s="97">
        <f t="shared" si="17"/>
        <v>0</v>
      </c>
      <c r="P33" s="96">
        <f>$H33      +$J33      +$L33      +$N33</f>
        <v>6327000</v>
      </c>
      <c r="Q33" s="97">
        <f>$I33      +$K33      +$M33      +$O33</f>
        <v>7020140</v>
      </c>
      <c r="R33" s="52">
        <f>IF(($J33      =0),0,((($L33      -$J33      )/$J33      )*100))</f>
        <v>-38.792270531400966</v>
      </c>
      <c r="S33" s="53">
        <f>IF(($K33      =0),0,((($M33      -$K33      )/$K33      )*100))</f>
        <v>-64.173235376863431</v>
      </c>
      <c r="T33" s="52">
        <f>IF($E33   =0,0,($P33   /$E33   )*100)</f>
        <v>56.820835204310725</v>
      </c>
      <c r="U33" s="54">
        <f>IF($E33   =0,0,($Q33   /$E33   )*100)</f>
        <v>63.045711719802419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17161000</v>
      </c>
      <c r="C35" s="92"/>
      <c r="D35" s="92"/>
      <c r="E35" s="92">
        <f t="shared" ref="E35:E40" si="18">$B35      +$C35      +$D35</f>
        <v>17161000</v>
      </c>
      <c r="F35" s="93">
        <v>17161000</v>
      </c>
      <c r="G35" s="94">
        <v>21329000</v>
      </c>
      <c r="H35" s="93"/>
      <c r="I35" s="94"/>
      <c r="J35" s="93">
        <v>4630000</v>
      </c>
      <c r="K35" s="94">
        <v>1818630</v>
      </c>
      <c r="L35" s="93">
        <v>8687000</v>
      </c>
      <c r="M35" s="94">
        <v>9121698</v>
      </c>
      <c r="N35" s="93"/>
      <c r="O35" s="94"/>
      <c r="P35" s="93">
        <f t="shared" ref="P35:P40" si="19">$H35      +$J35      +$L35      +$N35</f>
        <v>13317000</v>
      </c>
      <c r="Q35" s="94">
        <f t="shared" ref="Q35:Q40" si="20">$I35      +$K35      +$M35      +$O35</f>
        <v>10940328</v>
      </c>
      <c r="R35" s="48">
        <f t="shared" ref="R35:R40" si="21">IF(($J35      =0),0,((($L35      -$J35      )/$J35      )*100))</f>
        <v>87.624190064794817</v>
      </c>
      <c r="S35" s="49">
        <f t="shared" ref="S35:S40" si="22">IF(($K35      =0),0,((($M35      -$K35      )/$K35      )*100))</f>
        <v>401.56975305587173</v>
      </c>
      <c r="T35" s="48">
        <f t="shared" ref="T35:T39" si="23">IF(($E35      =0),0,(($P35      /$E35      )*100))</f>
        <v>77.600372938639936</v>
      </c>
      <c r="U35" s="50">
        <f t="shared" ref="U35:U39" si="24">IF(($E35      =0),0,(($Q35      /$E35      )*100))</f>
        <v>63.751110075170445</v>
      </c>
      <c r="V35" s="93">
        <v>468000</v>
      </c>
      <c r="W35" s="94" t="s">
        <v>35</v>
      </c>
    </row>
    <row r="36" spans="1:23" ht="12.95" customHeight="1" x14ac:dyDescent="0.2">
      <c r="A36" s="47" t="s">
        <v>59</v>
      </c>
      <c r="B36" s="92">
        <v>119674000</v>
      </c>
      <c r="C36" s="92">
        <v>-16224000</v>
      </c>
      <c r="D36" s="92"/>
      <c r="E36" s="92">
        <f t="shared" si="18"/>
        <v>103450000</v>
      </c>
      <c r="F36" s="93">
        <v>103450000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421000</v>
      </c>
      <c r="K38" s="94">
        <v>485195</v>
      </c>
      <c r="L38" s="93">
        <v>210000</v>
      </c>
      <c r="M38" s="94">
        <v>203381</v>
      </c>
      <c r="N38" s="93"/>
      <c r="O38" s="94"/>
      <c r="P38" s="93">
        <f t="shared" si="19"/>
        <v>631000</v>
      </c>
      <c r="Q38" s="94">
        <f t="shared" si="20"/>
        <v>688576</v>
      </c>
      <c r="R38" s="48">
        <f t="shared" si="21"/>
        <v>-50.118764845605703</v>
      </c>
      <c r="S38" s="49">
        <f t="shared" si="22"/>
        <v>-58.082626572821241</v>
      </c>
      <c r="T38" s="48">
        <f t="shared" si="23"/>
        <v>15.775</v>
      </c>
      <c r="U38" s="50">
        <f t="shared" si="24"/>
        <v>17.214399999999998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140835000</v>
      </c>
      <c r="C40" s="95">
        <f>SUM(C35:C39)</f>
        <v>-16224000</v>
      </c>
      <c r="D40" s="95"/>
      <c r="E40" s="95">
        <f t="shared" si="18"/>
        <v>124611000</v>
      </c>
      <c r="F40" s="96">
        <f t="shared" ref="F40:O40" si="25">SUM(F35:F39)</f>
        <v>124611000</v>
      </c>
      <c r="G40" s="97">
        <f t="shared" si="25"/>
        <v>25329000</v>
      </c>
      <c r="H40" s="96">
        <f t="shared" si="25"/>
        <v>0</v>
      </c>
      <c r="I40" s="97">
        <f t="shared" si="25"/>
        <v>0</v>
      </c>
      <c r="J40" s="96">
        <f t="shared" si="25"/>
        <v>5051000</v>
      </c>
      <c r="K40" s="97">
        <f t="shared" si="25"/>
        <v>2303825</v>
      </c>
      <c r="L40" s="96">
        <f t="shared" si="25"/>
        <v>8897000</v>
      </c>
      <c r="M40" s="97">
        <f t="shared" si="25"/>
        <v>9325079</v>
      </c>
      <c r="N40" s="96">
        <f t="shared" si="25"/>
        <v>0</v>
      </c>
      <c r="O40" s="97">
        <f t="shared" si="25"/>
        <v>0</v>
      </c>
      <c r="P40" s="96">
        <f t="shared" si="19"/>
        <v>13948000</v>
      </c>
      <c r="Q40" s="97">
        <f t="shared" si="20"/>
        <v>11628904</v>
      </c>
      <c r="R40" s="52">
        <f t="shared" si="21"/>
        <v>76.143337952880614</v>
      </c>
      <c r="S40" s="53">
        <f t="shared" si="22"/>
        <v>304.76507547231233</v>
      </c>
      <c r="T40" s="52">
        <f>IF((+$E35+$E38) =0,0,(P40   /(+$E35+$E38) )*100)</f>
        <v>65.913709181985723</v>
      </c>
      <c r="U40" s="54">
        <f>IF((+$E35+$E38) =0,0,(Q40   /(+$E35+$E38) )*100)</f>
        <v>54.954416142904392</v>
      </c>
      <c r="V40" s="96">
        <f>SUM(V35:V39)</f>
        <v>468000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161539000</v>
      </c>
      <c r="C43" s="92">
        <v>77000000</v>
      </c>
      <c r="D43" s="92"/>
      <c r="E43" s="92">
        <f t="shared" si="26"/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/>
      <c r="O43" s="94"/>
      <c r="P43" s="93">
        <f t="shared" si="27"/>
        <v>154146000</v>
      </c>
      <c r="Q43" s="94">
        <f t="shared" si="28"/>
        <v>180910034</v>
      </c>
      <c r="R43" s="48">
        <f t="shared" si="29"/>
        <v>-53.721654199678369</v>
      </c>
      <c r="S43" s="49">
        <f t="shared" si="30"/>
        <v>12.967023431540706</v>
      </c>
      <c r="T43" s="48">
        <f t="shared" si="31"/>
        <v>64.620879604592957</v>
      </c>
      <c r="U43" s="50">
        <f t="shared" si="32"/>
        <v>75.840862081252965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72700000</v>
      </c>
      <c r="C51" s="92">
        <v>-5000000</v>
      </c>
      <c r="D51" s="92"/>
      <c r="E51" s="92">
        <f t="shared" si="26"/>
        <v>67700000</v>
      </c>
      <c r="F51" s="93">
        <v>67700000</v>
      </c>
      <c r="G51" s="94">
        <v>67700000</v>
      </c>
      <c r="H51" s="93">
        <v>16175000</v>
      </c>
      <c r="I51" s="94">
        <v>16100623</v>
      </c>
      <c r="J51" s="93">
        <v>21423000</v>
      </c>
      <c r="K51" s="94">
        <v>21498821</v>
      </c>
      <c r="L51" s="93">
        <v>8794000</v>
      </c>
      <c r="M51" s="94">
        <v>8238538</v>
      </c>
      <c r="N51" s="93"/>
      <c r="O51" s="94"/>
      <c r="P51" s="93">
        <f t="shared" si="27"/>
        <v>46392000</v>
      </c>
      <c r="Q51" s="94">
        <f t="shared" si="28"/>
        <v>45837982</v>
      </c>
      <c r="R51" s="48">
        <f t="shared" si="29"/>
        <v>-58.950660505064647</v>
      </c>
      <c r="S51" s="49">
        <f t="shared" si="30"/>
        <v>-61.679117194380105</v>
      </c>
      <c r="T51" s="48">
        <f t="shared" si="31"/>
        <v>68.525849335302809</v>
      </c>
      <c r="U51" s="50">
        <f t="shared" si="32"/>
        <v>67.707506646971936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234239000</v>
      </c>
      <c r="C53" s="95">
        <f>SUM(C42:C52)</f>
        <v>72000000</v>
      </c>
      <c r="D53" s="95"/>
      <c r="E53" s="95">
        <f t="shared" si="26"/>
        <v>306239000</v>
      </c>
      <c r="F53" s="96">
        <f t="shared" ref="F53:O53" si="33">SUM(F42:F52)</f>
        <v>306239000</v>
      </c>
      <c r="G53" s="97">
        <f t="shared" si="33"/>
        <v>306239000</v>
      </c>
      <c r="H53" s="96">
        <f t="shared" si="33"/>
        <v>71175000</v>
      </c>
      <c r="I53" s="97">
        <f t="shared" si="33"/>
        <v>113662590</v>
      </c>
      <c r="J53" s="96">
        <f t="shared" si="33"/>
        <v>89202000</v>
      </c>
      <c r="K53" s="97">
        <f t="shared" si="33"/>
        <v>60635428</v>
      </c>
      <c r="L53" s="96">
        <f t="shared" si="33"/>
        <v>40161000</v>
      </c>
      <c r="M53" s="97">
        <f t="shared" si="33"/>
        <v>52449998</v>
      </c>
      <c r="N53" s="96">
        <f t="shared" si="33"/>
        <v>0</v>
      </c>
      <c r="O53" s="97">
        <f t="shared" si="33"/>
        <v>0</v>
      </c>
      <c r="P53" s="96">
        <f t="shared" si="27"/>
        <v>200538000</v>
      </c>
      <c r="Q53" s="97">
        <f t="shared" si="28"/>
        <v>226748016</v>
      </c>
      <c r="R53" s="52">
        <f t="shared" si="29"/>
        <v>-54.97746687294007</v>
      </c>
      <c r="S53" s="53">
        <f t="shared" si="30"/>
        <v>-13.499418194920631</v>
      </c>
      <c r="T53" s="52">
        <f>IF((+$E43+$E45+$E47+$E48+$E51) =0,0,(P53   /(+$E43+$E45+$E47+$E48+$E51) )*100)</f>
        <v>65.484148002050688</v>
      </c>
      <c r="U53" s="54">
        <f>IF((+$E43+$E45+$E47+$E48+$E51) =0,0,(Q53   /(+$E43+$E45+$E47+$E48+$E51) )*100)</f>
        <v>74.042827987290977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1082363000</v>
      </c>
      <c r="C67" s="104">
        <f>SUM(C9:C14,C17:C23,C26:C29,C32,C35:C39,C42:C52,C55:C58,C61:C65)</f>
        <v>8766000</v>
      </c>
      <c r="D67" s="104"/>
      <c r="E67" s="104">
        <f t="shared" si="35"/>
        <v>1091129000</v>
      </c>
      <c r="F67" s="105">
        <f t="shared" ref="F67:O67" si="43">SUM(F9:F14,F17:F23,F26:F29,F32,F35:F39,F42:F52,F55:F58,F61:F65)</f>
        <v>1091129000</v>
      </c>
      <c r="G67" s="106">
        <f t="shared" si="43"/>
        <v>991847000</v>
      </c>
      <c r="H67" s="105">
        <f t="shared" si="43"/>
        <v>173262000</v>
      </c>
      <c r="I67" s="106">
        <f t="shared" si="43"/>
        <v>210095925</v>
      </c>
      <c r="J67" s="105">
        <f t="shared" si="43"/>
        <v>285367000</v>
      </c>
      <c r="K67" s="106">
        <f t="shared" si="43"/>
        <v>260887919</v>
      </c>
      <c r="L67" s="105">
        <f t="shared" si="43"/>
        <v>170936000</v>
      </c>
      <c r="M67" s="106">
        <f t="shared" si="43"/>
        <v>177935008</v>
      </c>
      <c r="N67" s="105">
        <f t="shared" si="43"/>
        <v>0</v>
      </c>
      <c r="O67" s="106">
        <f t="shared" si="43"/>
        <v>0</v>
      </c>
      <c r="P67" s="105">
        <f t="shared" si="36"/>
        <v>629565000</v>
      </c>
      <c r="Q67" s="106">
        <f t="shared" si="37"/>
        <v>648918852</v>
      </c>
      <c r="R67" s="61">
        <f t="shared" si="38"/>
        <v>-40.099591052924829</v>
      </c>
      <c r="S67" s="62">
        <f t="shared" si="39"/>
        <v>-31.796378812006239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63.741863500185794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65.701392051466115</v>
      </c>
      <c r="V67" s="105">
        <f>SUM(V9:V14,V17:V23,V26:V29,V32,V35:V39,V42:V52,V55:V58,V61:V65)</f>
        <v>468000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1082363000</v>
      </c>
      <c r="C73" s="104">
        <f>SUM(C9:C14,C17:C23,C26:C29,C32,C35:C39,C42:C52,C55:C58,C61:C65,C69:C70)</f>
        <v>8766000</v>
      </c>
      <c r="D73" s="104"/>
      <c r="E73" s="104">
        <f>$B73      +$C73      +$D73</f>
        <v>1091129000</v>
      </c>
      <c r="F73" s="105">
        <f t="shared" ref="F73:O73" si="46">SUM(F9:F14,F17:F23,F26:F29,F32,F35:F39,F42:F52,F55:F58,F61:F65,F69:F70)</f>
        <v>1091129000</v>
      </c>
      <c r="G73" s="106">
        <f t="shared" si="46"/>
        <v>991847000</v>
      </c>
      <c r="H73" s="105">
        <f t="shared" si="46"/>
        <v>173262000</v>
      </c>
      <c r="I73" s="106">
        <f t="shared" si="46"/>
        <v>210095925</v>
      </c>
      <c r="J73" s="105">
        <f t="shared" si="46"/>
        <v>285367000</v>
      </c>
      <c r="K73" s="106">
        <f t="shared" si="46"/>
        <v>260887919</v>
      </c>
      <c r="L73" s="105">
        <f t="shared" si="46"/>
        <v>170936000</v>
      </c>
      <c r="M73" s="106">
        <f t="shared" si="46"/>
        <v>177935008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629565000</v>
      </c>
      <c r="Q73" s="106">
        <f>$I73      +$K73      +$M73      +$O73</f>
        <v>648918852</v>
      </c>
      <c r="R73" s="61">
        <f>IF(($J73      =0),0,((($L73      -$J73      )/$J73      )*100))</f>
        <v>-40.099591052924829</v>
      </c>
      <c r="S73" s="62">
        <f>IF(($K73      =0),0,((($M73      -$K73      )/$K73      )*100))</f>
        <v>-31.796378812006239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63.741863500185794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65.701392051466115</v>
      </c>
      <c r="V73" s="105">
        <f>SUM(V9:V14,V17:V23,V26:V29,V32,V35:V39,V42:V52,V55:V58,V61:V65,V69:V70)</f>
        <v>468000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vSyXLK8vX0JTfVSJX//fsOEqE/56HKio7+igSo0xvyXyKW8w0vBZkD0qVSWo5EL0+TfLhZ9+q19EySaoZY0hQ==" saltValue="M+kbWiwuUcPWWzt7CMAx9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>
        <v>75000</v>
      </c>
      <c r="J10" s="93">
        <v>659000</v>
      </c>
      <c r="K10" s="94">
        <v>608591</v>
      </c>
      <c r="L10" s="93">
        <v>75000</v>
      </c>
      <c r="M10" s="94">
        <v>75000</v>
      </c>
      <c r="N10" s="93"/>
      <c r="O10" s="94"/>
      <c r="P10" s="93">
        <f t="shared" ref="P10:P15" si="1">$H10      +$J10      +$L10      +$N10</f>
        <v>734000</v>
      </c>
      <c r="Q10" s="94">
        <f t="shared" ref="Q10:Q15" si="2">$I10      +$K10      +$M10      +$O10</f>
        <v>758591</v>
      </c>
      <c r="R10" s="48">
        <f t="shared" ref="R10:R15" si="3">IF(($J10      =0),0,((($L10      -$J10      )/$J10      )*100))</f>
        <v>-88.619119878603954</v>
      </c>
      <c r="S10" s="49">
        <f t="shared" ref="S10:S15" si="4">IF(($K10      =0),0,((($M10      -$K10      )/$K10      )*100))</f>
        <v>-87.676452658682109</v>
      </c>
      <c r="T10" s="48">
        <f t="shared" ref="T10:T14" si="5">IF(($E10      =0),0,(($P10      /$E10      )*100))</f>
        <v>36.700000000000003</v>
      </c>
      <c r="U10" s="50">
        <f t="shared" ref="U10:U14" si="6">IF(($E10      =0),0,(($Q10      /$E10      )*100))</f>
        <v>37.929549999999999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75000</v>
      </c>
      <c r="J15" s="96">
        <f t="shared" si="7"/>
        <v>659000</v>
      </c>
      <c r="K15" s="97">
        <f t="shared" si="7"/>
        <v>608591</v>
      </c>
      <c r="L15" s="96">
        <f t="shared" si="7"/>
        <v>75000</v>
      </c>
      <c r="M15" s="97">
        <f t="shared" si="7"/>
        <v>75000</v>
      </c>
      <c r="N15" s="96">
        <f t="shared" si="7"/>
        <v>0</v>
      </c>
      <c r="O15" s="97">
        <f t="shared" si="7"/>
        <v>0</v>
      </c>
      <c r="P15" s="96">
        <f t="shared" si="1"/>
        <v>734000</v>
      </c>
      <c r="Q15" s="97">
        <f t="shared" si="2"/>
        <v>758591</v>
      </c>
      <c r="R15" s="52">
        <f t="shared" si="3"/>
        <v>-88.619119878603954</v>
      </c>
      <c r="S15" s="53">
        <f t="shared" si="4"/>
        <v>-87.676452658682109</v>
      </c>
      <c r="T15" s="52">
        <f>IF((SUM($E9:$E13))=0,0,(P15/(SUM($E9:$E13))*100))</f>
        <v>36.700000000000003</v>
      </c>
      <c r="U15" s="54">
        <f>IF((SUM($E9:$E13))=0,0,(Q15/(SUM($E9:$E13))*100))</f>
        <v>37.929549999999999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4500000</v>
      </c>
      <c r="C20" s="92">
        <v>15000000</v>
      </c>
      <c r="D20" s="92"/>
      <c r="E20" s="92">
        <f t="shared" si="8"/>
        <v>19500000</v>
      </c>
      <c r="F20" s="93">
        <v>19500000</v>
      </c>
      <c r="G20" s="94">
        <v>19500000</v>
      </c>
      <c r="H20" s="93"/>
      <c r="I20" s="94"/>
      <c r="J20" s="93"/>
      <c r="K20" s="94">
        <v>1807005</v>
      </c>
      <c r="L20" s="93"/>
      <c r="M20" s="94">
        <v>1160465</v>
      </c>
      <c r="N20" s="93"/>
      <c r="O20" s="94"/>
      <c r="P20" s="93">
        <f t="shared" si="9"/>
        <v>0</v>
      </c>
      <c r="Q20" s="94">
        <f t="shared" si="10"/>
        <v>2967470</v>
      </c>
      <c r="R20" s="48">
        <f t="shared" si="11"/>
        <v>0</v>
      </c>
      <c r="S20" s="49">
        <f t="shared" si="12"/>
        <v>-35.779646431526203</v>
      </c>
      <c r="T20" s="48">
        <f t="shared" si="13"/>
        <v>0</v>
      </c>
      <c r="U20" s="50">
        <f t="shared" si="14"/>
        <v>15.217794871794871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4500000</v>
      </c>
      <c r="C24" s="95">
        <f>SUM(C17:C23)</f>
        <v>15000000</v>
      </c>
      <c r="D24" s="95"/>
      <c r="E24" s="95">
        <f t="shared" si="8"/>
        <v>19500000</v>
      </c>
      <c r="F24" s="96">
        <f t="shared" ref="F24:O24" si="15">SUM(F17:F23)</f>
        <v>19500000</v>
      </c>
      <c r="G24" s="97">
        <f t="shared" si="15"/>
        <v>19500000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1807005</v>
      </c>
      <c r="L24" s="96">
        <f t="shared" si="15"/>
        <v>0</v>
      </c>
      <c r="M24" s="97">
        <f t="shared" si="15"/>
        <v>1160465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2967470</v>
      </c>
      <c r="R24" s="52">
        <f t="shared" si="11"/>
        <v>0</v>
      </c>
      <c r="S24" s="53">
        <f t="shared" si="12"/>
        <v>-35.779646431526203</v>
      </c>
      <c r="T24" s="52">
        <f>IF(($E24-$E19-$E23)   =0,0,($P24   /($E24-$E19-$E23)   )*100)</f>
        <v>0</v>
      </c>
      <c r="U24" s="54">
        <f>IF(($E24-$E19-$E23)   =0,0,($Q24   /($E24-$E19-$E23)   )*100)</f>
        <v>15.217794871794871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1244000</v>
      </c>
      <c r="C32" s="92"/>
      <c r="D32" s="92"/>
      <c r="E32" s="92">
        <f>$B32      +$C32      +$D32</f>
        <v>1244000</v>
      </c>
      <c r="F32" s="93">
        <v>1244000</v>
      </c>
      <c r="G32" s="94">
        <v>1244000</v>
      </c>
      <c r="H32" s="93"/>
      <c r="I32" s="94"/>
      <c r="J32" s="93">
        <v>737000</v>
      </c>
      <c r="K32" s="94">
        <v>1186901</v>
      </c>
      <c r="L32" s="93">
        <v>57000</v>
      </c>
      <c r="M32" s="94">
        <v>57100</v>
      </c>
      <c r="N32" s="93"/>
      <c r="O32" s="94"/>
      <c r="P32" s="93">
        <f>$H32      +$J32      +$L32      +$N32</f>
        <v>794000</v>
      </c>
      <c r="Q32" s="94">
        <f>$I32      +$K32      +$M32      +$O32</f>
        <v>1244001</v>
      </c>
      <c r="R32" s="48">
        <f>IF(($J32      =0),0,((($L32      -$J32      )/$J32      )*100))</f>
        <v>-92.265943012211665</v>
      </c>
      <c r="S32" s="49">
        <f>IF(($K32      =0),0,((($M32      -$K32      )/$K32      )*100))</f>
        <v>-95.189152254484583</v>
      </c>
      <c r="T32" s="48">
        <f>IF(($E32      =0),0,(($P32      /$E32      )*100))</f>
        <v>63.826366559485528</v>
      </c>
      <c r="U32" s="50">
        <f>IF(($E32      =0),0,(($Q32      /$E32      )*100))</f>
        <v>100.00008038585209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1244000</v>
      </c>
      <c r="C33" s="95">
        <f>C32</f>
        <v>0</v>
      </c>
      <c r="D33" s="95"/>
      <c r="E33" s="95">
        <f>$B33      +$C33      +$D33</f>
        <v>1244000</v>
      </c>
      <c r="F33" s="96">
        <f t="shared" ref="F33:O33" si="17">F32</f>
        <v>1244000</v>
      </c>
      <c r="G33" s="97">
        <f t="shared" si="17"/>
        <v>1244000</v>
      </c>
      <c r="H33" s="96">
        <f t="shared" si="17"/>
        <v>0</v>
      </c>
      <c r="I33" s="97">
        <f t="shared" si="17"/>
        <v>0</v>
      </c>
      <c r="J33" s="96">
        <f t="shared" si="17"/>
        <v>737000</v>
      </c>
      <c r="K33" s="97">
        <f t="shared" si="17"/>
        <v>1186901</v>
      </c>
      <c r="L33" s="96">
        <f t="shared" si="17"/>
        <v>57000</v>
      </c>
      <c r="M33" s="97">
        <f t="shared" si="17"/>
        <v>57100</v>
      </c>
      <c r="N33" s="96">
        <f t="shared" si="17"/>
        <v>0</v>
      </c>
      <c r="O33" s="97">
        <f t="shared" si="17"/>
        <v>0</v>
      </c>
      <c r="P33" s="96">
        <f>$H33      +$J33      +$L33      +$N33</f>
        <v>794000</v>
      </c>
      <c r="Q33" s="97">
        <f>$I33      +$K33      +$M33      +$O33</f>
        <v>1244001</v>
      </c>
      <c r="R33" s="52">
        <f>IF(($J33      =0),0,((($L33      -$J33      )/$J33      )*100))</f>
        <v>-92.265943012211665</v>
      </c>
      <c r="S33" s="53">
        <f>IF(($K33      =0),0,((($M33      -$K33      )/$K33      )*100))</f>
        <v>-95.189152254484583</v>
      </c>
      <c r="T33" s="52">
        <f>IF($E33   =0,0,($P33   /$E33   )*100)</f>
        <v>63.826366559485528</v>
      </c>
      <c r="U33" s="54">
        <f>IF($E33   =0,0,($Q33   /$E33   )*100)</f>
        <v>100.00008038585209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14900000</v>
      </c>
      <c r="C35" s="92">
        <v>-11960000</v>
      </c>
      <c r="D35" s="92"/>
      <c r="E35" s="92">
        <f t="shared" ref="E35:E40" si="18">$B35      +$C35      +$D35</f>
        <v>2940000</v>
      </c>
      <c r="F35" s="93">
        <v>2940000</v>
      </c>
      <c r="G35" s="94">
        <v>2940000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18190000</v>
      </c>
      <c r="C36" s="92">
        <v>4610000</v>
      </c>
      <c r="D36" s="92"/>
      <c r="E36" s="92">
        <f t="shared" si="18"/>
        <v>22800000</v>
      </c>
      <c r="F36" s="93">
        <v>22800000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33090000</v>
      </c>
      <c r="C40" s="95">
        <f>SUM(C35:C39)</f>
        <v>-7350000</v>
      </c>
      <c r="D40" s="95"/>
      <c r="E40" s="95">
        <f t="shared" si="18"/>
        <v>25740000</v>
      </c>
      <c r="F40" s="96">
        <f t="shared" ref="F40:O40" si="25">SUM(F35:F39)</f>
        <v>25740000</v>
      </c>
      <c r="G40" s="97">
        <f t="shared" si="25"/>
        <v>2940000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40834000</v>
      </c>
      <c r="C67" s="104">
        <f>SUM(C9:C14,C17:C23,C26:C29,C32,C35:C39,C42:C52,C55:C58,C61:C65)</f>
        <v>7650000</v>
      </c>
      <c r="D67" s="104"/>
      <c r="E67" s="104">
        <f t="shared" si="35"/>
        <v>48484000</v>
      </c>
      <c r="F67" s="105">
        <f t="shared" ref="F67:O67" si="43">SUM(F9:F14,F17:F23,F26:F29,F32,F35:F39,F42:F52,F55:F58,F61:F65)</f>
        <v>48484000</v>
      </c>
      <c r="G67" s="106">
        <f t="shared" si="43"/>
        <v>25684000</v>
      </c>
      <c r="H67" s="105">
        <f t="shared" si="43"/>
        <v>0</v>
      </c>
      <c r="I67" s="106">
        <f t="shared" si="43"/>
        <v>75000</v>
      </c>
      <c r="J67" s="105">
        <f t="shared" si="43"/>
        <v>1396000</v>
      </c>
      <c r="K67" s="106">
        <f t="shared" si="43"/>
        <v>3602497</v>
      </c>
      <c r="L67" s="105">
        <f t="shared" si="43"/>
        <v>132000</v>
      </c>
      <c r="M67" s="106">
        <f t="shared" si="43"/>
        <v>1292565</v>
      </c>
      <c r="N67" s="105">
        <f t="shared" si="43"/>
        <v>0</v>
      </c>
      <c r="O67" s="106">
        <f t="shared" si="43"/>
        <v>0</v>
      </c>
      <c r="P67" s="105">
        <f t="shared" si="36"/>
        <v>1528000</v>
      </c>
      <c r="Q67" s="106">
        <f t="shared" si="37"/>
        <v>4970062</v>
      </c>
      <c r="R67" s="61">
        <f t="shared" si="38"/>
        <v>-90.544412607449857</v>
      </c>
      <c r="S67" s="62">
        <f t="shared" si="39"/>
        <v>-64.120303223014488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5.9492290920417377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19.350809842703629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64332000</v>
      </c>
      <c r="C69" s="92">
        <v>-4303000</v>
      </c>
      <c r="D69" s="92"/>
      <c r="E69" s="92">
        <f>$B69      +$C69      +$D69</f>
        <v>60029000</v>
      </c>
      <c r="F69" s="93">
        <v>60029000</v>
      </c>
      <c r="G69" s="94">
        <v>60029000</v>
      </c>
      <c r="H69" s="93">
        <v>1638000</v>
      </c>
      <c r="I69" s="94">
        <v>16642197</v>
      </c>
      <c r="J69" s="93">
        <v>16717000</v>
      </c>
      <c r="K69" s="94">
        <v>3236099</v>
      </c>
      <c r="L69" s="93">
        <v>2226000</v>
      </c>
      <c r="M69" s="94">
        <v>136368</v>
      </c>
      <c r="N69" s="93"/>
      <c r="O69" s="94"/>
      <c r="P69" s="93">
        <f>$H69      +$J69      +$L69      +$N69</f>
        <v>20581000</v>
      </c>
      <c r="Q69" s="94">
        <f>$I69      +$K69      +$M69      +$O69</f>
        <v>20014664</v>
      </c>
      <c r="R69" s="48">
        <f>IF(($J69      =0),0,((($L69      -$J69      )/$J69      )*100))</f>
        <v>-86.684213674702406</v>
      </c>
      <c r="S69" s="49">
        <f>IF(($K69      =0),0,((($M69      -$K69      )/$K69      )*100))</f>
        <v>-95.786037448174483</v>
      </c>
      <c r="T69" s="48">
        <f>IF(($E69      =0),0,(($P69      /$E69      )*100))</f>
        <v>34.285095537157041</v>
      </c>
      <c r="U69" s="50">
        <f>IF(($E69      =0),0,(($Q69      /$E69      )*100))</f>
        <v>33.341658198537374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64332000</v>
      </c>
      <c r="C71" s="101">
        <f>SUM(C69:C70)</f>
        <v>-4303000</v>
      </c>
      <c r="D71" s="101"/>
      <c r="E71" s="101">
        <f>$B71      +$C71      +$D71</f>
        <v>60029000</v>
      </c>
      <c r="F71" s="102">
        <f t="shared" ref="F71:O71" si="44">SUM(F69:F70)</f>
        <v>60029000</v>
      </c>
      <c r="G71" s="103">
        <f t="shared" si="44"/>
        <v>60029000</v>
      </c>
      <c r="H71" s="102">
        <f t="shared" si="44"/>
        <v>1638000</v>
      </c>
      <c r="I71" s="103">
        <f t="shared" si="44"/>
        <v>16642197</v>
      </c>
      <c r="J71" s="102">
        <f t="shared" si="44"/>
        <v>16717000</v>
      </c>
      <c r="K71" s="103">
        <f t="shared" si="44"/>
        <v>3236099</v>
      </c>
      <c r="L71" s="102">
        <f t="shared" si="44"/>
        <v>2226000</v>
      </c>
      <c r="M71" s="103">
        <f t="shared" si="44"/>
        <v>136368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20581000</v>
      </c>
      <c r="Q71" s="103">
        <f>$I71      +$K71      +$M71      +$O71</f>
        <v>20014664</v>
      </c>
      <c r="R71" s="57">
        <f>IF(($J71      =0),0,((($L71      -$J71      )/$J71      )*100))</f>
        <v>-86.684213674702406</v>
      </c>
      <c r="S71" s="58">
        <f>IF(($K71      =0),0,((($M71      -$K71      )/$K71      )*100))</f>
        <v>-95.786037448174483</v>
      </c>
      <c r="T71" s="57">
        <f>IF(($E69      =0),0,(($P69      /$E69      )*100))</f>
        <v>34.285095537157041</v>
      </c>
      <c r="U71" s="59">
        <f>IF($E69   =0,0,($Q69   /$E69 )*100)</f>
        <v>33.341658198537374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64332000</v>
      </c>
      <c r="C72" s="104">
        <f>SUM(C69:C70)</f>
        <v>-4303000</v>
      </c>
      <c r="D72" s="104"/>
      <c r="E72" s="104">
        <f>$B72      +$C72      +$D72</f>
        <v>60029000</v>
      </c>
      <c r="F72" s="105">
        <f t="shared" ref="F72:O72" si="45">SUM(F69:F70)</f>
        <v>60029000</v>
      </c>
      <c r="G72" s="106">
        <f t="shared" si="45"/>
        <v>60029000</v>
      </c>
      <c r="H72" s="105">
        <f t="shared" si="45"/>
        <v>1638000</v>
      </c>
      <c r="I72" s="106">
        <f t="shared" si="45"/>
        <v>16642197</v>
      </c>
      <c r="J72" s="105">
        <f t="shared" si="45"/>
        <v>16717000</v>
      </c>
      <c r="K72" s="106">
        <f t="shared" si="45"/>
        <v>3236099</v>
      </c>
      <c r="L72" s="105">
        <f t="shared" si="45"/>
        <v>2226000</v>
      </c>
      <c r="M72" s="106">
        <f t="shared" si="45"/>
        <v>136368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20581000</v>
      </c>
      <c r="Q72" s="106">
        <f>$I72      +$K72      +$M72      +$O72</f>
        <v>20014664</v>
      </c>
      <c r="R72" s="61">
        <f>IF(($J72      =0),0,((($L72      -$J72      )/$J72      )*100))</f>
        <v>-86.684213674702406</v>
      </c>
      <c r="S72" s="62">
        <f>IF(($K72      =0),0,((($M72      -$K72      )/$K72      )*100))</f>
        <v>-95.786037448174483</v>
      </c>
      <c r="T72" s="61">
        <f>IF(($E69      =0),0,(($P69      /$E69      )*100))</f>
        <v>34.285095537157041</v>
      </c>
      <c r="U72" s="65">
        <f>IF($E69   =0,0,($Q69   /$E69 )*100)</f>
        <v>33.341658198537374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105166000</v>
      </c>
      <c r="C73" s="104">
        <f>SUM(C9:C14,C17:C23,C26:C29,C32,C35:C39,C42:C52,C55:C58,C61:C65,C69:C70)</f>
        <v>3347000</v>
      </c>
      <c r="D73" s="104"/>
      <c r="E73" s="104">
        <f>$B73      +$C73      +$D73</f>
        <v>108513000</v>
      </c>
      <c r="F73" s="105">
        <f t="shared" ref="F73:O73" si="46">SUM(F9:F14,F17:F23,F26:F29,F32,F35:F39,F42:F52,F55:F58,F61:F65,F69:F70)</f>
        <v>108513000</v>
      </c>
      <c r="G73" s="106">
        <f t="shared" si="46"/>
        <v>85713000</v>
      </c>
      <c r="H73" s="105">
        <f t="shared" si="46"/>
        <v>1638000</v>
      </c>
      <c r="I73" s="106">
        <f t="shared" si="46"/>
        <v>16717197</v>
      </c>
      <c r="J73" s="105">
        <f t="shared" si="46"/>
        <v>18113000</v>
      </c>
      <c r="K73" s="106">
        <f t="shared" si="46"/>
        <v>6838596</v>
      </c>
      <c r="L73" s="105">
        <f t="shared" si="46"/>
        <v>2358000</v>
      </c>
      <c r="M73" s="106">
        <f t="shared" si="46"/>
        <v>1428933</v>
      </c>
      <c r="N73" s="105">
        <f t="shared" si="46"/>
        <v>0</v>
      </c>
      <c r="O73" s="106">
        <f t="shared" si="46"/>
        <v>0</v>
      </c>
      <c r="P73" s="105">
        <f>$H73      +$J73      +$L73      +$N73</f>
        <v>22109000</v>
      </c>
      <c r="Q73" s="106">
        <f>$I73      +$K73      +$M73      +$O73</f>
        <v>24984726</v>
      </c>
      <c r="R73" s="61">
        <f>IF(($J73      =0),0,((($L73      -$J73      )/$J73      )*100))</f>
        <v>-86.98172583227516</v>
      </c>
      <c r="S73" s="62">
        <f>IF(($K73      =0),0,((($M73      -$K73      )/$K73      )*100))</f>
        <v>-79.104877667872174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25.794220246637035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29.14928423926359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LSQL6PP2eAmVb9xi42RUJfAX+42XZ9bbcmT5G2Q55Ku+Xu8j30+AtKLf0UhodwDL7u+T5xpdMwiarLpUCvBHA==" saltValue="ebGzKlksPUWlau/wBrjkv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523000</v>
      </c>
      <c r="I10" s="94">
        <v>522535</v>
      </c>
      <c r="J10" s="93">
        <v>75000</v>
      </c>
      <c r="K10" s="94">
        <v>130200</v>
      </c>
      <c r="L10" s="93">
        <v>402000</v>
      </c>
      <c r="M10" s="94">
        <v>308740</v>
      </c>
      <c r="N10" s="93"/>
      <c r="O10" s="94"/>
      <c r="P10" s="93">
        <f t="shared" ref="P10:P15" si="1">$H10      +$J10      +$L10      +$N10</f>
        <v>1000000</v>
      </c>
      <c r="Q10" s="94">
        <f t="shared" ref="Q10:Q15" si="2">$I10      +$K10      +$M10      +$O10</f>
        <v>961475</v>
      </c>
      <c r="R10" s="48">
        <f t="shared" ref="R10:R15" si="3">IF(($J10      =0),0,((($L10      -$J10      )/$J10      )*100))</f>
        <v>436.00000000000006</v>
      </c>
      <c r="S10" s="49">
        <f t="shared" ref="S10:S15" si="4">IF(($K10      =0),0,((($M10      -$K10      )/$K10      )*100))</f>
        <v>137.1274961597542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96.147499999999994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523000</v>
      </c>
      <c r="I15" s="97">
        <f t="shared" si="7"/>
        <v>522535</v>
      </c>
      <c r="J15" s="96">
        <f t="shared" si="7"/>
        <v>75000</v>
      </c>
      <c r="K15" s="97">
        <f t="shared" si="7"/>
        <v>130200</v>
      </c>
      <c r="L15" s="96">
        <f t="shared" si="7"/>
        <v>402000</v>
      </c>
      <c r="M15" s="97">
        <f t="shared" si="7"/>
        <v>308740</v>
      </c>
      <c r="N15" s="96">
        <f t="shared" si="7"/>
        <v>0</v>
      </c>
      <c r="O15" s="97">
        <f t="shared" si="7"/>
        <v>0</v>
      </c>
      <c r="P15" s="96">
        <f t="shared" si="1"/>
        <v>1000000</v>
      </c>
      <c r="Q15" s="97">
        <f t="shared" si="2"/>
        <v>961475</v>
      </c>
      <c r="R15" s="52">
        <f t="shared" si="3"/>
        <v>436.00000000000006</v>
      </c>
      <c r="S15" s="53">
        <f t="shared" si="4"/>
        <v>137.1274961597542</v>
      </c>
      <c r="T15" s="52">
        <f>IF((SUM($E9:$E13))=0,0,(P15/(SUM($E9:$E13))*100))</f>
        <v>100</v>
      </c>
      <c r="U15" s="54">
        <f>IF((SUM($E9:$E13))=0,0,(Q15/(SUM($E9:$E13))*100))</f>
        <v>96.147499999999994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2601000</v>
      </c>
      <c r="C29" s="92"/>
      <c r="D29" s="92"/>
      <c r="E29" s="92">
        <f>$B29      +$C29      +$D29</f>
        <v>2601000</v>
      </c>
      <c r="F29" s="93">
        <v>2601000</v>
      </c>
      <c r="G29" s="94">
        <v>2601000</v>
      </c>
      <c r="H29" s="93">
        <v>876000</v>
      </c>
      <c r="I29" s="94">
        <v>875817</v>
      </c>
      <c r="J29" s="93">
        <v>1145000</v>
      </c>
      <c r="K29" s="94">
        <v>886123</v>
      </c>
      <c r="L29" s="93">
        <v>581000</v>
      </c>
      <c r="M29" s="94">
        <v>841974</v>
      </c>
      <c r="N29" s="93"/>
      <c r="O29" s="94"/>
      <c r="P29" s="93">
        <f>$H29      +$J29      +$L29      +$N29</f>
        <v>2602000</v>
      </c>
      <c r="Q29" s="94">
        <f>$I29      +$K29      +$M29      +$O29</f>
        <v>2603914</v>
      </c>
      <c r="R29" s="48">
        <f>IF(($J29      =0),0,((($L29      -$J29      )/$J29      )*100))</f>
        <v>-49.257641921397379</v>
      </c>
      <c r="S29" s="49">
        <f>IF(($K29      =0),0,((($M29      -$K29      )/$K29      )*100))</f>
        <v>-4.9822654417050458</v>
      </c>
      <c r="T29" s="48">
        <f>IF(($E29      =0),0,(($P29      /$E29      )*100))</f>
        <v>100.03844675124951</v>
      </c>
      <c r="U29" s="50">
        <f>IF(($E29      =0),0,(($Q29      /$E29      )*100))</f>
        <v>100.11203383314108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2601000</v>
      </c>
      <c r="C30" s="95">
        <f>SUM(C26:C29)</f>
        <v>0</v>
      </c>
      <c r="D30" s="95"/>
      <c r="E30" s="95">
        <f>$B30      +$C30      +$D30</f>
        <v>2601000</v>
      </c>
      <c r="F30" s="96">
        <f t="shared" ref="F30:O30" si="16">SUM(F26:F29)</f>
        <v>2601000</v>
      </c>
      <c r="G30" s="97">
        <f t="shared" si="16"/>
        <v>2601000</v>
      </c>
      <c r="H30" s="96">
        <f t="shared" si="16"/>
        <v>876000</v>
      </c>
      <c r="I30" s="97">
        <f t="shared" si="16"/>
        <v>875817</v>
      </c>
      <c r="J30" s="96">
        <f t="shared" si="16"/>
        <v>1145000</v>
      </c>
      <c r="K30" s="97">
        <f t="shared" si="16"/>
        <v>886123</v>
      </c>
      <c r="L30" s="96">
        <f t="shared" si="16"/>
        <v>581000</v>
      </c>
      <c r="M30" s="97">
        <f t="shared" si="16"/>
        <v>841974</v>
      </c>
      <c r="N30" s="96">
        <f t="shared" si="16"/>
        <v>0</v>
      </c>
      <c r="O30" s="97">
        <f t="shared" si="16"/>
        <v>0</v>
      </c>
      <c r="P30" s="96">
        <f>$H30      +$J30      +$L30      +$N30</f>
        <v>2602000</v>
      </c>
      <c r="Q30" s="97">
        <f>$I30      +$K30      +$M30      +$O30</f>
        <v>2603914</v>
      </c>
      <c r="R30" s="52">
        <f>IF(($J30      =0),0,((($L30      -$J30      )/$J30      )*100))</f>
        <v>-49.257641921397379</v>
      </c>
      <c r="S30" s="53">
        <f>IF(($K30      =0),0,((($M30      -$K30      )/$K30      )*100))</f>
        <v>-4.9822654417050458</v>
      </c>
      <c r="T30" s="52">
        <f>IF($E30   =0,0,($P30   /$E30   )*100)</f>
        <v>100.03844675124951</v>
      </c>
      <c r="U30" s="54">
        <f>IF($E30   =0,0,($Q30   /$E30   )*100)</f>
        <v>100.11203383314108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3303000</v>
      </c>
      <c r="C32" s="92">
        <v>-185000</v>
      </c>
      <c r="D32" s="92"/>
      <c r="E32" s="92">
        <f>$B32      +$C32      +$D32</f>
        <v>3118000</v>
      </c>
      <c r="F32" s="93">
        <v>3118000</v>
      </c>
      <c r="G32" s="94">
        <v>3118000</v>
      </c>
      <c r="H32" s="93">
        <v>665000</v>
      </c>
      <c r="I32" s="94">
        <v>664967</v>
      </c>
      <c r="J32" s="93">
        <v>1019000</v>
      </c>
      <c r="K32" s="94">
        <v>1018364</v>
      </c>
      <c r="L32" s="93">
        <v>672000</v>
      </c>
      <c r="M32" s="94">
        <v>671886</v>
      </c>
      <c r="N32" s="93"/>
      <c r="O32" s="94"/>
      <c r="P32" s="93">
        <f>$H32      +$J32      +$L32      +$N32</f>
        <v>2356000</v>
      </c>
      <c r="Q32" s="94">
        <f>$I32      +$K32      +$M32      +$O32</f>
        <v>2355217</v>
      </c>
      <c r="R32" s="48">
        <f>IF(($J32      =0),0,((($L32      -$J32      )/$J32      )*100))</f>
        <v>-34.052993130520115</v>
      </c>
      <c r="S32" s="49">
        <f>IF(($K32      =0),0,((($M32      -$K32      )/$K32      )*100))</f>
        <v>-34.02300159864253</v>
      </c>
      <c r="T32" s="48">
        <f>IF(($E32      =0),0,(($P32      /$E32      )*100))</f>
        <v>75.561257216164208</v>
      </c>
      <c r="U32" s="50">
        <f>IF(($E32      =0),0,(($Q32      /$E32      )*100))</f>
        <v>75.536144964720975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3303000</v>
      </c>
      <c r="C33" s="95">
        <f>C32</f>
        <v>-185000</v>
      </c>
      <c r="D33" s="95"/>
      <c r="E33" s="95">
        <f>$B33      +$C33      +$D33</f>
        <v>3118000</v>
      </c>
      <c r="F33" s="96">
        <f t="shared" ref="F33:O33" si="17">F32</f>
        <v>3118000</v>
      </c>
      <c r="G33" s="97">
        <f t="shared" si="17"/>
        <v>3118000</v>
      </c>
      <c r="H33" s="96">
        <f t="shared" si="17"/>
        <v>665000</v>
      </c>
      <c r="I33" s="97">
        <f t="shared" si="17"/>
        <v>664967</v>
      </c>
      <c r="J33" s="96">
        <f t="shared" si="17"/>
        <v>1019000</v>
      </c>
      <c r="K33" s="97">
        <f t="shared" si="17"/>
        <v>1018364</v>
      </c>
      <c r="L33" s="96">
        <f t="shared" si="17"/>
        <v>672000</v>
      </c>
      <c r="M33" s="97">
        <f t="shared" si="17"/>
        <v>671886</v>
      </c>
      <c r="N33" s="96">
        <f t="shared" si="17"/>
        <v>0</v>
      </c>
      <c r="O33" s="97">
        <f t="shared" si="17"/>
        <v>0</v>
      </c>
      <c r="P33" s="96">
        <f>$H33      +$J33      +$L33      +$N33</f>
        <v>2356000</v>
      </c>
      <c r="Q33" s="97">
        <f>$I33      +$K33      +$M33      +$O33</f>
        <v>2355217</v>
      </c>
      <c r="R33" s="52">
        <f>IF(($J33      =0),0,((($L33      -$J33      )/$J33      )*100))</f>
        <v>-34.052993130520115</v>
      </c>
      <c r="S33" s="53">
        <f>IF(($K33      =0),0,((($M33      -$K33      )/$K33      )*100))</f>
        <v>-34.02300159864253</v>
      </c>
      <c r="T33" s="52">
        <f>IF($E33   =0,0,($P33   /$E33   )*100)</f>
        <v>75.561257216164208</v>
      </c>
      <c r="U33" s="54">
        <f>IF($E33   =0,0,($Q33   /$E33   )*100)</f>
        <v>75.536144964720975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158025000</v>
      </c>
      <c r="C51" s="92">
        <v>-13000000</v>
      </c>
      <c r="D51" s="92"/>
      <c r="E51" s="92">
        <f t="shared" si="26"/>
        <v>145025000</v>
      </c>
      <c r="F51" s="93">
        <v>145025000</v>
      </c>
      <c r="G51" s="94">
        <v>145025000</v>
      </c>
      <c r="H51" s="93">
        <v>23552000</v>
      </c>
      <c r="I51" s="94">
        <v>26348395</v>
      </c>
      <c r="J51" s="93">
        <v>72926000</v>
      </c>
      <c r="K51" s="94">
        <v>83136296</v>
      </c>
      <c r="L51" s="93">
        <v>39425000</v>
      </c>
      <c r="M51" s="94">
        <v>20649392</v>
      </c>
      <c r="N51" s="93"/>
      <c r="O51" s="94"/>
      <c r="P51" s="93">
        <f t="shared" si="27"/>
        <v>135903000</v>
      </c>
      <c r="Q51" s="94">
        <f t="shared" si="28"/>
        <v>130134083</v>
      </c>
      <c r="R51" s="48">
        <f t="shared" si="29"/>
        <v>-45.938348462825331</v>
      </c>
      <c r="S51" s="49">
        <f t="shared" si="30"/>
        <v>-75.162001443990249</v>
      </c>
      <c r="T51" s="48">
        <f t="shared" si="31"/>
        <v>93.710049991380799</v>
      </c>
      <c r="U51" s="50">
        <f t="shared" si="32"/>
        <v>89.732172384071703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158025000</v>
      </c>
      <c r="C53" s="95">
        <f>SUM(C42:C52)</f>
        <v>-13000000</v>
      </c>
      <c r="D53" s="95"/>
      <c r="E53" s="95">
        <f t="shared" si="26"/>
        <v>145025000</v>
      </c>
      <c r="F53" s="96">
        <f t="shared" ref="F53:O53" si="33">SUM(F42:F52)</f>
        <v>145025000</v>
      </c>
      <c r="G53" s="97">
        <f t="shared" si="33"/>
        <v>145025000</v>
      </c>
      <c r="H53" s="96">
        <f t="shared" si="33"/>
        <v>23552000</v>
      </c>
      <c r="I53" s="97">
        <f t="shared" si="33"/>
        <v>26348395</v>
      </c>
      <c r="J53" s="96">
        <f t="shared" si="33"/>
        <v>72926000</v>
      </c>
      <c r="K53" s="97">
        <f t="shared" si="33"/>
        <v>83136296</v>
      </c>
      <c r="L53" s="96">
        <f t="shared" si="33"/>
        <v>39425000</v>
      </c>
      <c r="M53" s="97">
        <f t="shared" si="33"/>
        <v>20649392</v>
      </c>
      <c r="N53" s="96">
        <f t="shared" si="33"/>
        <v>0</v>
      </c>
      <c r="O53" s="97">
        <f t="shared" si="33"/>
        <v>0</v>
      </c>
      <c r="P53" s="96">
        <f t="shared" si="27"/>
        <v>135903000</v>
      </c>
      <c r="Q53" s="97">
        <f t="shared" si="28"/>
        <v>130134083</v>
      </c>
      <c r="R53" s="52">
        <f t="shared" si="29"/>
        <v>-45.938348462825331</v>
      </c>
      <c r="S53" s="53">
        <f t="shared" si="30"/>
        <v>-75.162001443990249</v>
      </c>
      <c r="T53" s="52">
        <f>IF((+$E43+$E45+$E47+$E48+$E51) =0,0,(P53   /(+$E43+$E45+$E47+$E48+$E51) )*100)</f>
        <v>93.710049991380799</v>
      </c>
      <c r="U53" s="54">
        <f>IF((+$E43+$E45+$E47+$E48+$E51) =0,0,(Q53   /(+$E43+$E45+$E47+$E48+$E51) )*100)</f>
        <v>89.732172384071703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165929000</v>
      </c>
      <c r="C67" s="104">
        <f>SUM(C9:C14,C17:C23,C26:C29,C32,C35:C39,C42:C52,C55:C58,C61:C65)</f>
        <v>-13185000</v>
      </c>
      <c r="D67" s="104"/>
      <c r="E67" s="104">
        <f t="shared" si="35"/>
        <v>152744000</v>
      </c>
      <c r="F67" s="105">
        <f t="shared" ref="F67:O67" si="43">SUM(F9:F14,F17:F23,F26:F29,F32,F35:F39,F42:F52,F55:F58,F61:F65)</f>
        <v>152744000</v>
      </c>
      <c r="G67" s="106">
        <f t="shared" si="43"/>
        <v>151744000</v>
      </c>
      <c r="H67" s="105">
        <f t="shared" si="43"/>
        <v>25616000</v>
      </c>
      <c r="I67" s="106">
        <f t="shared" si="43"/>
        <v>28411714</v>
      </c>
      <c r="J67" s="105">
        <f t="shared" si="43"/>
        <v>75165000</v>
      </c>
      <c r="K67" s="106">
        <f t="shared" si="43"/>
        <v>85170983</v>
      </c>
      <c r="L67" s="105">
        <f t="shared" si="43"/>
        <v>41080000</v>
      </c>
      <c r="M67" s="106">
        <f t="shared" si="43"/>
        <v>22471992</v>
      </c>
      <c r="N67" s="105">
        <f t="shared" si="43"/>
        <v>0</v>
      </c>
      <c r="O67" s="106">
        <f t="shared" si="43"/>
        <v>0</v>
      </c>
      <c r="P67" s="105">
        <f t="shared" si="36"/>
        <v>141861000</v>
      </c>
      <c r="Q67" s="106">
        <f t="shared" si="37"/>
        <v>136054689</v>
      </c>
      <c r="R67" s="61">
        <f t="shared" si="38"/>
        <v>-45.346903479012838</v>
      </c>
      <c r="S67" s="62">
        <f t="shared" si="39"/>
        <v>-73.615436609437751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93.487057148882329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89.660671262125689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277987000</v>
      </c>
      <c r="C69" s="92">
        <v>31407000</v>
      </c>
      <c r="D69" s="92"/>
      <c r="E69" s="92">
        <f>$B69      +$C69      +$D69</f>
        <v>309394000</v>
      </c>
      <c r="F69" s="93">
        <v>309394000</v>
      </c>
      <c r="G69" s="94">
        <v>309394000</v>
      </c>
      <c r="H69" s="93">
        <v>117351000</v>
      </c>
      <c r="I69" s="94">
        <v>161959508</v>
      </c>
      <c r="J69" s="93">
        <v>103184000</v>
      </c>
      <c r="K69" s="94">
        <v>60982203</v>
      </c>
      <c r="L69" s="93">
        <v>27698000</v>
      </c>
      <c r="M69" s="94">
        <v>10616764</v>
      </c>
      <c r="N69" s="93"/>
      <c r="O69" s="94"/>
      <c r="P69" s="93">
        <f>$H69      +$J69      +$L69      +$N69</f>
        <v>248233000</v>
      </c>
      <c r="Q69" s="94">
        <f>$I69      +$K69      +$M69      +$O69</f>
        <v>233558475</v>
      </c>
      <c r="R69" s="48">
        <f>IF(($J69      =0),0,((($L69      -$J69      )/$J69      )*100))</f>
        <v>-73.156690959838727</v>
      </c>
      <c r="S69" s="49">
        <f>IF(($K69      =0),0,((($M69      -$K69      )/$K69      )*100))</f>
        <v>-82.590389527252725</v>
      </c>
      <c r="T69" s="48">
        <f>IF(($E69      =0),0,(($P69      /$E69      )*100))</f>
        <v>80.232001913417832</v>
      </c>
      <c r="U69" s="50">
        <f>IF(($E69      =0),0,(($Q69      /$E69      )*100))</f>
        <v>75.489012391966227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277987000</v>
      </c>
      <c r="C71" s="101">
        <f>SUM(C69:C70)</f>
        <v>31407000</v>
      </c>
      <c r="D71" s="101"/>
      <c r="E71" s="101">
        <f>$B71      +$C71      +$D71</f>
        <v>309394000</v>
      </c>
      <c r="F71" s="102">
        <f t="shared" ref="F71:O71" si="44">SUM(F69:F70)</f>
        <v>309394000</v>
      </c>
      <c r="G71" s="103">
        <f t="shared" si="44"/>
        <v>309394000</v>
      </c>
      <c r="H71" s="102">
        <f t="shared" si="44"/>
        <v>117351000</v>
      </c>
      <c r="I71" s="103">
        <f t="shared" si="44"/>
        <v>161959508</v>
      </c>
      <c r="J71" s="102">
        <f t="shared" si="44"/>
        <v>103184000</v>
      </c>
      <c r="K71" s="103">
        <f t="shared" si="44"/>
        <v>60982203</v>
      </c>
      <c r="L71" s="102">
        <f t="shared" si="44"/>
        <v>27698000</v>
      </c>
      <c r="M71" s="103">
        <f t="shared" si="44"/>
        <v>10616764</v>
      </c>
      <c r="N71" s="102">
        <f t="shared" si="44"/>
        <v>0</v>
      </c>
      <c r="O71" s="103">
        <f t="shared" si="44"/>
        <v>0</v>
      </c>
      <c r="P71" s="102">
        <f>$H71      +$J71      +$L71      +$N71</f>
        <v>248233000</v>
      </c>
      <c r="Q71" s="103">
        <f>$I71      +$K71      +$M71      +$O71</f>
        <v>233558475</v>
      </c>
      <c r="R71" s="57">
        <f>IF(($J71      =0),0,((($L71      -$J71      )/$J71      )*100))</f>
        <v>-73.156690959838727</v>
      </c>
      <c r="S71" s="58">
        <f>IF(($K71      =0),0,((($M71      -$K71      )/$K71      )*100))</f>
        <v>-82.590389527252725</v>
      </c>
      <c r="T71" s="57">
        <f>IF(($E69      =0),0,(($P69      /$E69      )*100))</f>
        <v>80.232001913417832</v>
      </c>
      <c r="U71" s="59">
        <f>IF($E69   =0,0,($Q69   /$E69 )*100)</f>
        <v>75.489012391966227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277987000</v>
      </c>
      <c r="C72" s="104">
        <f>SUM(C69:C70)</f>
        <v>31407000</v>
      </c>
      <c r="D72" s="104"/>
      <c r="E72" s="104">
        <f>$B72      +$C72      +$D72</f>
        <v>309394000</v>
      </c>
      <c r="F72" s="105">
        <f t="shared" ref="F72:O72" si="45">SUM(F69:F70)</f>
        <v>309394000</v>
      </c>
      <c r="G72" s="106">
        <f t="shared" si="45"/>
        <v>309394000</v>
      </c>
      <c r="H72" s="105">
        <f t="shared" si="45"/>
        <v>117351000</v>
      </c>
      <c r="I72" s="106">
        <f t="shared" si="45"/>
        <v>161959508</v>
      </c>
      <c r="J72" s="105">
        <f t="shared" si="45"/>
        <v>103184000</v>
      </c>
      <c r="K72" s="106">
        <f t="shared" si="45"/>
        <v>60982203</v>
      </c>
      <c r="L72" s="105">
        <f t="shared" si="45"/>
        <v>27698000</v>
      </c>
      <c r="M72" s="106">
        <f t="shared" si="45"/>
        <v>10616764</v>
      </c>
      <c r="N72" s="105">
        <f t="shared" si="45"/>
        <v>0</v>
      </c>
      <c r="O72" s="106">
        <f t="shared" si="45"/>
        <v>0</v>
      </c>
      <c r="P72" s="105">
        <f>$H72      +$J72      +$L72      +$N72</f>
        <v>248233000</v>
      </c>
      <c r="Q72" s="106">
        <f>$I72      +$K72      +$M72      +$O72</f>
        <v>233558475</v>
      </c>
      <c r="R72" s="61">
        <f>IF(($J72      =0),0,((($L72      -$J72      )/$J72      )*100))</f>
        <v>-73.156690959838727</v>
      </c>
      <c r="S72" s="62">
        <f>IF(($K72      =0),0,((($M72      -$K72      )/$K72      )*100))</f>
        <v>-82.590389527252725</v>
      </c>
      <c r="T72" s="61">
        <f>IF(($E69      =0),0,(($P69      /$E69      )*100))</f>
        <v>80.232001913417832</v>
      </c>
      <c r="U72" s="65">
        <f>IF($E69   =0,0,($Q69   /$E69 )*100)</f>
        <v>75.489012391966227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443916000</v>
      </c>
      <c r="C73" s="104">
        <f>SUM(C9:C14,C17:C23,C26:C29,C32,C35:C39,C42:C52,C55:C58,C61:C65,C69:C70)</f>
        <v>18222000</v>
      </c>
      <c r="D73" s="104"/>
      <c r="E73" s="104">
        <f>$B73      +$C73      +$D73</f>
        <v>462138000</v>
      </c>
      <c r="F73" s="105">
        <f t="shared" ref="F73:O73" si="46">SUM(F9:F14,F17:F23,F26:F29,F32,F35:F39,F42:F52,F55:F58,F61:F65,F69:F70)</f>
        <v>462138000</v>
      </c>
      <c r="G73" s="106">
        <f t="shared" si="46"/>
        <v>461138000</v>
      </c>
      <c r="H73" s="105">
        <f t="shared" si="46"/>
        <v>142967000</v>
      </c>
      <c r="I73" s="106">
        <f t="shared" si="46"/>
        <v>190371222</v>
      </c>
      <c r="J73" s="105">
        <f t="shared" si="46"/>
        <v>178349000</v>
      </c>
      <c r="K73" s="106">
        <f t="shared" si="46"/>
        <v>146153186</v>
      </c>
      <c r="L73" s="105">
        <f t="shared" si="46"/>
        <v>68778000</v>
      </c>
      <c r="M73" s="106">
        <f t="shared" si="46"/>
        <v>33088756</v>
      </c>
      <c r="N73" s="105">
        <f t="shared" si="46"/>
        <v>0</v>
      </c>
      <c r="O73" s="106">
        <f t="shared" si="46"/>
        <v>0</v>
      </c>
      <c r="P73" s="105">
        <f>$H73      +$J73      +$L73      +$N73</f>
        <v>390094000</v>
      </c>
      <c r="Q73" s="106">
        <f>$I73      +$K73      +$M73      +$O73</f>
        <v>369613164</v>
      </c>
      <c r="R73" s="61">
        <f>IF(($J73      =0),0,((($L73      -$J73      )/$J73      )*100))</f>
        <v>-61.436285036641635</v>
      </c>
      <c r="S73" s="62">
        <f>IF(($K73      =0),0,((($M73      -$K73      )/$K73      )*100))</f>
        <v>-77.360222581805374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84.593765857509027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80.152397763793047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NYc5c+voIoLYJ58w4fwlfzAme8F39C/R8tOy2qv3/+tAzjEPcXwpq0AGL84qH9pPgRdwNWSXMg6atW3nza8HA==" saltValue="gnofC7MV/h2m8vF5Xm6DM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2093000</v>
      </c>
      <c r="I10" s="94">
        <v>100000</v>
      </c>
      <c r="J10" s="93">
        <v>167000</v>
      </c>
      <c r="K10" s="94">
        <v>1954211</v>
      </c>
      <c r="L10" s="93">
        <v>268000</v>
      </c>
      <c r="M10" s="94">
        <v>33334</v>
      </c>
      <c r="N10" s="93"/>
      <c r="O10" s="94"/>
      <c r="P10" s="93">
        <f t="shared" ref="P10:P15" si="1">$H10      +$J10      +$L10      +$N10</f>
        <v>2528000</v>
      </c>
      <c r="Q10" s="94">
        <f t="shared" ref="Q10:Q15" si="2">$I10      +$K10      +$M10      +$O10</f>
        <v>2087545</v>
      </c>
      <c r="R10" s="48">
        <f t="shared" ref="R10:R15" si="3">IF(($J10      =0),0,((($L10      -$J10      )/$J10      )*100))</f>
        <v>60.479041916167667</v>
      </c>
      <c r="S10" s="49">
        <f t="shared" ref="S10:S15" si="4">IF(($K10      =0),0,((($M10      -$K10      )/$K10      )*100))</f>
        <v>-98.294247652889069</v>
      </c>
      <c r="T10" s="48">
        <f t="shared" ref="T10:T14" si="5">IF(($E10      =0),0,(($P10      /$E10      )*100))</f>
        <v>81.548387096774192</v>
      </c>
      <c r="U10" s="50">
        <f t="shared" ref="U10:U14" si="6">IF(($E10      =0),0,(($Q10      /$E10      )*100))</f>
        <v>67.34016129032257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2093000</v>
      </c>
      <c r="I15" s="97">
        <f t="shared" si="7"/>
        <v>100000</v>
      </c>
      <c r="J15" s="96">
        <f t="shared" si="7"/>
        <v>167000</v>
      </c>
      <c r="K15" s="97">
        <f t="shared" si="7"/>
        <v>1954211</v>
      </c>
      <c r="L15" s="96">
        <f t="shared" si="7"/>
        <v>268000</v>
      </c>
      <c r="M15" s="97">
        <f t="shared" si="7"/>
        <v>33334</v>
      </c>
      <c r="N15" s="96">
        <f t="shared" si="7"/>
        <v>0</v>
      </c>
      <c r="O15" s="97">
        <f t="shared" si="7"/>
        <v>0</v>
      </c>
      <c r="P15" s="96">
        <f t="shared" si="1"/>
        <v>2528000</v>
      </c>
      <c r="Q15" s="97">
        <f t="shared" si="2"/>
        <v>2087545</v>
      </c>
      <c r="R15" s="52">
        <f t="shared" si="3"/>
        <v>60.479041916167667</v>
      </c>
      <c r="S15" s="53">
        <f t="shared" si="4"/>
        <v>-98.294247652889069</v>
      </c>
      <c r="T15" s="52">
        <f>IF((SUM($E9:$E13))=0,0,(P15/(SUM($E9:$E13))*100))</f>
        <v>81.548387096774192</v>
      </c>
      <c r="U15" s="54">
        <f>IF((SUM($E9:$E13))=0,0,(Q15/(SUM($E9:$E13))*100))</f>
        <v>67.34016129032257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1370000</v>
      </c>
      <c r="C32" s="92"/>
      <c r="D32" s="92"/>
      <c r="E32" s="92">
        <f>$B32      +$C32      +$D32</f>
        <v>1370000</v>
      </c>
      <c r="F32" s="93">
        <v>1370000</v>
      </c>
      <c r="G32" s="94">
        <v>1370000</v>
      </c>
      <c r="H32" s="93">
        <v>274000</v>
      </c>
      <c r="I32" s="94">
        <v>343000</v>
      </c>
      <c r="J32" s="93"/>
      <c r="K32" s="94">
        <v>616000</v>
      </c>
      <c r="L32" s="93">
        <v>139000</v>
      </c>
      <c r="M32" s="94">
        <v>102750</v>
      </c>
      <c r="N32" s="93"/>
      <c r="O32" s="94"/>
      <c r="P32" s="93">
        <f>$H32      +$J32      +$L32      +$N32</f>
        <v>413000</v>
      </c>
      <c r="Q32" s="94">
        <f>$I32      +$K32      +$M32      +$O32</f>
        <v>1061750</v>
      </c>
      <c r="R32" s="48">
        <f>IF(($J32      =0),0,((($L32      -$J32      )/$J32      )*100))</f>
        <v>0</v>
      </c>
      <c r="S32" s="49">
        <f>IF(($K32      =0),0,((($M32      -$K32      )/$K32      )*100))</f>
        <v>-83.319805194805198</v>
      </c>
      <c r="T32" s="48">
        <f>IF(($E32      =0),0,(($P32      /$E32      )*100))</f>
        <v>30.145985401459853</v>
      </c>
      <c r="U32" s="50">
        <f>IF(($E32      =0),0,(($Q32      /$E32      )*100))</f>
        <v>77.5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1370000</v>
      </c>
      <c r="C33" s="95">
        <f>C32</f>
        <v>0</v>
      </c>
      <c r="D33" s="95"/>
      <c r="E33" s="95">
        <f>$B33      +$C33      +$D33</f>
        <v>1370000</v>
      </c>
      <c r="F33" s="96">
        <f t="shared" ref="F33:O33" si="17">F32</f>
        <v>1370000</v>
      </c>
      <c r="G33" s="97">
        <f t="shared" si="17"/>
        <v>1370000</v>
      </c>
      <c r="H33" s="96">
        <f t="shared" si="17"/>
        <v>274000</v>
      </c>
      <c r="I33" s="97">
        <f t="shared" si="17"/>
        <v>343000</v>
      </c>
      <c r="J33" s="96">
        <f t="shared" si="17"/>
        <v>0</v>
      </c>
      <c r="K33" s="97">
        <f t="shared" si="17"/>
        <v>616000</v>
      </c>
      <c r="L33" s="96">
        <f t="shared" si="17"/>
        <v>139000</v>
      </c>
      <c r="M33" s="97">
        <f t="shared" si="17"/>
        <v>102750</v>
      </c>
      <c r="N33" s="96">
        <f t="shared" si="17"/>
        <v>0</v>
      </c>
      <c r="O33" s="97">
        <f t="shared" si="17"/>
        <v>0</v>
      </c>
      <c r="P33" s="96">
        <f>$H33      +$J33      +$L33      +$N33</f>
        <v>413000</v>
      </c>
      <c r="Q33" s="97">
        <f>$I33      +$K33      +$M33      +$O33</f>
        <v>1061750</v>
      </c>
      <c r="R33" s="52">
        <f>IF(($J33      =0),0,((($L33      -$J33      )/$J33      )*100))</f>
        <v>0</v>
      </c>
      <c r="S33" s="53">
        <f>IF(($K33      =0),0,((($M33      -$K33      )/$K33      )*100))</f>
        <v>-83.319805194805198</v>
      </c>
      <c r="T33" s="52">
        <f>IF($E33   =0,0,($P33   /$E33   )*100)</f>
        <v>30.145985401459853</v>
      </c>
      <c r="U33" s="54">
        <f>IF($E33   =0,0,($Q33   /$E33   )*100)</f>
        <v>77.5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32800000</v>
      </c>
      <c r="C35" s="92"/>
      <c r="D35" s="92"/>
      <c r="E35" s="92">
        <f t="shared" ref="E35:E40" si="18">$B35      +$C35      +$D35</f>
        <v>32800000</v>
      </c>
      <c r="F35" s="93">
        <v>32800000</v>
      </c>
      <c r="G35" s="94">
        <v>32800000</v>
      </c>
      <c r="H35" s="93"/>
      <c r="I35" s="94"/>
      <c r="J35" s="93">
        <v>18649000</v>
      </c>
      <c r="K35" s="94">
        <v>14499745</v>
      </c>
      <c r="L35" s="93"/>
      <c r="M35" s="94"/>
      <c r="N35" s="93"/>
      <c r="O35" s="94"/>
      <c r="P35" s="93">
        <f t="shared" ref="P35:P40" si="19">$H35      +$J35      +$L35      +$N35</f>
        <v>18649000</v>
      </c>
      <c r="Q35" s="94">
        <f t="shared" ref="Q35:Q40" si="20">$I35      +$K35      +$M35      +$O35</f>
        <v>14499745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56.856707317073173</v>
      </c>
      <c r="U35" s="50">
        <f t="shared" ref="U35:U39" si="24">IF(($E35      =0),0,(($Q35      /$E35      )*100))</f>
        <v>44.206539634146338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236000</v>
      </c>
      <c r="C36" s="92">
        <v>-100000</v>
      </c>
      <c r="D36" s="92"/>
      <c r="E36" s="92">
        <f t="shared" si="18"/>
        <v>136000</v>
      </c>
      <c r="F36" s="93">
        <v>136000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33036000</v>
      </c>
      <c r="C40" s="95">
        <f>SUM(C35:C39)</f>
        <v>-100000</v>
      </c>
      <c r="D40" s="95"/>
      <c r="E40" s="95">
        <f t="shared" si="18"/>
        <v>32936000</v>
      </c>
      <c r="F40" s="96">
        <f t="shared" ref="F40:O40" si="25">SUM(F35:F39)</f>
        <v>32936000</v>
      </c>
      <c r="G40" s="97">
        <f t="shared" si="25"/>
        <v>32800000</v>
      </c>
      <c r="H40" s="96">
        <f t="shared" si="25"/>
        <v>0</v>
      </c>
      <c r="I40" s="97">
        <f t="shared" si="25"/>
        <v>0</v>
      </c>
      <c r="J40" s="96">
        <f t="shared" si="25"/>
        <v>18649000</v>
      </c>
      <c r="K40" s="97">
        <f t="shared" si="25"/>
        <v>14499745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18649000</v>
      </c>
      <c r="Q40" s="97">
        <f t="shared" si="20"/>
        <v>14499745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56.856707317073173</v>
      </c>
      <c r="U40" s="54">
        <f>IF((+$E35+$E38) =0,0,(Q40   /(+$E35+$E38) )*100)</f>
        <v>44.206539634146338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38490000</v>
      </c>
      <c r="C52" s="92"/>
      <c r="D52" s="92"/>
      <c r="E52" s="92">
        <f t="shared" si="26"/>
        <v>38490000</v>
      </c>
      <c r="F52" s="93">
        <v>38490000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38490000</v>
      </c>
      <c r="C53" s="95">
        <f>SUM(C42:C52)</f>
        <v>0</v>
      </c>
      <c r="D53" s="95"/>
      <c r="E53" s="95">
        <f t="shared" si="26"/>
        <v>38490000</v>
      </c>
      <c r="F53" s="96">
        <f t="shared" ref="F53:O53" si="33">SUM(F42:F52)</f>
        <v>38490000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75996000</v>
      </c>
      <c r="C67" s="104">
        <f>SUM(C9:C14,C17:C23,C26:C29,C32,C35:C39,C42:C52,C55:C58,C61:C65)</f>
        <v>-100000</v>
      </c>
      <c r="D67" s="104"/>
      <c r="E67" s="104">
        <f t="shared" si="35"/>
        <v>75896000</v>
      </c>
      <c r="F67" s="105">
        <f t="shared" ref="F67:O67" si="43">SUM(F9:F14,F17:F23,F26:F29,F32,F35:F39,F42:F52,F55:F58,F61:F65)</f>
        <v>75896000</v>
      </c>
      <c r="G67" s="106">
        <f t="shared" si="43"/>
        <v>37270000</v>
      </c>
      <c r="H67" s="105">
        <f t="shared" si="43"/>
        <v>2367000</v>
      </c>
      <c r="I67" s="106">
        <f t="shared" si="43"/>
        <v>443000</v>
      </c>
      <c r="J67" s="105">
        <f t="shared" si="43"/>
        <v>18816000</v>
      </c>
      <c r="K67" s="106">
        <f t="shared" si="43"/>
        <v>17069956</v>
      </c>
      <c r="L67" s="105">
        <f t="shared" si="43"/>
        <v>407000</v>
      </c>
      <c r="M67" s="106">
        <f t="shared" si="43"/>
        <v>136084</v>
      </c>
      <c r="N67" s="105">
        <f t="shared" si="43"/>
        <v>0</v>
      </c>
      <c r="O67" s="106">
        <f t="shared" si="43"/>
        <v>0</v>
      </c>
      <c r="P67" s="105">
        <f t="shared" si="36"/>
        <v>21590000</v>
      </c>
      <c r="Q67" s="106">
        <f t="shared" si="37"/>
        <v>17649040</v>
      </c>
      <c r="R67" s="61">
        <f t="shared" si="38"/>
        <v>-97.836947278911566</v>
      </c>
      <c r="S67" s="62">
        <f t="shared" si="39"/>
        <v>-99.202786462952801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57.928628924067617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47.354547893748325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39129000</v>
      </c>
      <c r="C69" s="92">
        <v>-2617000</v>
      </c>
      <c r="D69" s="92"/>
      <c r="E69" s="92">
        <f>$B69      +$C69      +$D69</f>
        <v>36512000</v>
      </c>
      <c r="F69" s="93">
        <v>36512000</v>
      </c>
      <c r="G69" s="94">
        <v>36512000</v>
      </c>
      <c r="H69" s="93">
        <v>3140000</v>
      </c>
      <c r="I69" s="94">
        <v>2582143</v>
      </c>
      <c r="J69" s="93">
        <v>2127000</v>
      </c>
      <c r="K69" s="94">
        <v>3945610</v>
      </c>
      <c r="L69" s="93">
        <v>2385000</v>
      </c>
      <c r="M69" s="94"/>
      <c r="N69" s="93"/>
      <c r="O69" s="94"/>
      <c r="P69" s="93">
        <f>$H69      +$J69      +$L69      +$N69</f>
        <v>7652000</v>
      </c>
      <c r="Q69" s="94">
        <f>$I69      +$K69      +$M69      +$O69</f>
        <v>6527753</v>
      </c>
      <c r="R69" s="48">
        <f>IF(($J69      =0),0,((($L69      -$J69      )/$J69      )*100))</f>
        <v>12.129760225669958</v>
      </c>
      <c r="S69" s="49">
        <f>IF(($K69      =0),0,((($M69      -$K69      )/$K69      )*100))</f>
        <v>-100</v>
      </c>
      <c r="T69" s="48">
        <f>IF(($E69      =0),0,(($P69      /$E69      )*100))</f>
        <v>20.95749342681858</v>
      </c>
      <c r="U69" s="50">
        <f>IF(($E69      =0),0,(($Q69      /$E69      )*100))</f>
        <v>17.878376971954427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39129000</v>
      </c>
      <c r="C71" s="101">
        <f>SUM(C69:C70)</f>
        <v>-2617000</v>
      </c>
      <c r="D71" s="101"/>
      <c r="E71" s="101">
        <f>$B71      +$C71      +$D71</f>
        <v>36512000</v>
      </c>
      <c r="F71" s="102">
        <f t="shared" ref="F71:O71" si="44">SUM(F69:F70)</f>
        <v>36512000</v>
      </c>
      <c r="G71" s="103">
        <f t="shared" si="44"/>
        <v>36512000</v>
      </c>
      <c r="H71" s="102">
        <f t="shared" si="44"/>
        <v>3140000</v>
      </c>
      <c r="I71" s="103">
        <f t="shared" si="44"/>
        <v>2582143</v>
      </c>
      <c r="J71" s="102">
        <f t="shared" si="44"/>
        <v>2127000</v>
      </c>
      <c r="K71" s="103">
        <f t="shared" si="44"/>
        <v>3945610</v>
      </c>
      <c r="L71" s="102">
        <f t="shared" si="44"/>
        <v>2385000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7652000</v>
      </c>
      <c r="Q71" s="103">
        <f>$I71      +$K71      +$M71      +$O71</f>
        <v>6527753</v>
      </c>
      <c r="R71" s="57">
        <f>IF(($J71      =0),0,((($L71      -$J71      )/$J71      )*100))</f>
        <v>12.129760225669958</v>
      </c>
      <c r="S71" s="58">
        <f>IF(($K71      =0),0,((($M71      -$K71      )/$K71      )*100))</f>
        <v>-100</v>
      </c>
      <c r="T71" s="57">
        <f>IF(($E69      =0),0,(($P69      /$E69      )*100))</f>
        <v>20.95749342681858</v>
      </c>
      <c r="U71" s="59">
        <f>IF($E69   =0,0,($Q69   /$E69 )*100)</f>
        <v>17.878376971954427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39129000</v>
      </c>
      <c r="C72" s="104">
        <f>SUM(C69:C70)</f>
        <v>-2617000</v>
      </c>
      <c r="D72" s="104"/>
      <c r="E72" s="104">
        <f>$B72      +$C72      +$D72</f>
        <v>36512000</v>
      </c>
      <c r="F72" s="105">
        <f t="shared" ref="F72:O72" si="45">SUM(F69:F70)</f>
        <v>36512000</v>
      </c>
      <c r="G72" s="106">
        <f t="shared" si="45"/>
        <v>36512000</v>
      </c>
      <c r="H72" s="105">
        <f t="shared" si="45"/>
        <v>3140000</v>
      </c>
      <c r="I72" s="106">
        <f t="shared" si="45"/>
        <v>2582143</v>
      </c>
      <c r="J72" s="105">
        <f t="shared" si="45"/>
        <v>2127000</v>
      </c>
      <c r="K72" s="106">
        <f t="shared" si="45"/>
        <v>3945610</v>
      </c>
      <c r="L72" s="105">
        <f t="shared" si="45"/>
        <v>2385000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7652000</v>
      </c>
      <c r="Q72" s="106">
        <f>$I72      +$K72      +$M72      +$O72</f>
        <v>6527753</v>
      </c>
      <c r="R72" s="61">
        <f>IF(($J72      =0),0,((($L72      -$J72      )/$J72      )*100))</f>
        <v>12.129760225669958</v>
      </c>
      <c r="S72" s="62">
        <f>IF(($K72      =0),0,((($M72      -$K72      )/$K72      )*100))</f>
        <v>-100</v>
      </c>
      <c r="T72" s="61">
        <f>IF(($E69      =0),0,(($P69      /$E69      )*100))</f>
        <v>20.95749342681858</v>
      </c>
      <c r="U72" s="65">
        <f>IF($E69   =0,0,($Q69   /$E69 )*100)</f>
        <v>17.878376971954427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115125000</v>
      </c>
      <c r="C73" s="104">
        <f>SUM(C9:C14,C17:C23,C26:C29,C32,C35:C39,C42:C52,C55:C58,C61:C65,C69:C70)</f>
        <v>-2717000</v>
      </c>
      <c r="D73" s="104"/>
      <c r="E73" s="104">
        <f>$B73      +$C73      +$D73</f>
        <v>112408000</v>
      </c>
      <c r="F73" s="105">
        <f t="shared" ref="F73:O73" si="46">SUM(F9:F14,F17:F23,F26:F29,F32,F35:F39,F42:F52,F55:F58,F61:F65,F69:F70)</f>
        <v>112408000</v>
      </c>
      <c r="G73" s="106">
        <f t="shared" si="46"/>
        <v>73782000</v>
      </c>
      <c r="H73" s="105">
        <f t="shared" si="46"/>
        <v>5507000</v>
      </c>
      <c r="I73" s="106">
        <f t="shared" si="46"/>
        <v>3025143</v>
      </c>
      <c r="J73" s="105">
        <f t="shared" si="46"/>
        <v>20943000</v>
      </c>
      <c r="K73" s="106">
        <f t="shared" si="46"/>
        <v>21015566</v>
      </c>
      <c r="L73" s="105">
        <f t="shared" si="46"/>
        <v>2792000</v>
      </c>
      <c r="M73" s="106">
        <f t="shared" si="46"/>
        <v>136084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29242000</v>
      </c>
      <c r="Q73" s="106">
        <f>$I73      +$K73      +$M73      +$O73</f>
        <v>24176793</v>
      </c>
      <c r="R73" s="61">
        <f>IF(($J73      =0),0,((($L73      -$J73      )/$J73      )*100))</f>
        <v>-86.668576612710694</v>
      </c>
      <c r="S73" s="62">
        <f>IF(($K73      =0),0,((($M73      -$K73      )/$K73      )*100))</f>
        <v>-99.35246093300556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39.632972811796911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32.767874278279258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JPX2L0VF/lt1UwNS5aabJ7ge2t1eBw1yU6qwUDy2hUKGRTKGOCkFf4SyqbwiB9BC9upXfK//AF/loRZpePsuw==" saltValue="+7tZezmA59xMhr8WDNJPH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629000</v>
      </c>
      <c r="I10" s="94">
        <v>38851</v>
      </c>
      <c r="J10" s="93">
        <v>34000</v>
      </c>
      <c r="K10" s="94">
        <v>69878</v>
      </c>
      <c r="L10" s="93">
        <v>87000</v>
      </c>
      <c r="M10" s="94">
        <v>451326</v>
      </c>
      <c r="N10" s="93"/>
      <c r="O10" s="94"/>
      <c r="P10" s="93">
        <f t="shared" ref="P10:P15" si="1">$H10      +$J10      +$L10      +$N10</f>
        <v>750000</v>
      </c>
      <c r="Q10" s="94">
        <f t="shared" ref="Q10:Q15" si="2">$I10      +$K10      +$M10      +$O10</f>
        <v>560055</v>
      </c>
      <c r="R10" s="48">
        <f t="shared" ref="R10:R15" si="3">IF(($J10      =0),0,((($L10      -$J10      )/$J10      )*100))</f>
        <v>155.88235294117646</v>
      </c>
      <c r="S10" s="49">
        <f t="shared" ref="S10:S15" si="4">IF(($K10      =0),0,((($M10      -$K10      )/$K10      )*100))</f>
        <v>545.87710008872602</v>
      </c>
      <c r="T10" s="48">
        <f t="shared" ref="T10:T14" si="5">IF(($E10      =0),0,(($P10      /$E10      )*100))</f>
        <v>44.117647058823529</v>
      </c>
      <c r="U10" s="50">
        <f t="shared" ref="U10:U14" si="6">IF(($E10      =0),0,(($Q10      /$E10      )*100))</f>
        <v>32.944411764705883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629000</v>
      </c>
      <c r="I15" s="97">
        <f t="shared" si="7"/>
        <v>38851</v>
      </c>
      <c r="J15" s="96">
        <f t="shared" si="7"/>
        <v>34000</v>
      </c>
      <c r="K15" s="97">
        <f t="shared" si="7"/>
        <v>69878</v>
      </c>
      <c r="L15" s="96">
        <f t="shared" si="7"/>
        <v>87000</v>
      </c>
      <c r="M15" s="97">
        <f t="shared" si="7"/>
        <v>451326</v>
      </c>
      <c r="N15" s="96">
        <f t="shared" si="7"/>
        <v>0</v>
      </c>
      <c r="O15" s="97">
        <f t="shared" si="7"/>
        <v>0</v>
      </c>
      <c r="P15" s="96">
        <f t="shared" si="1"/>
        <v>750000</v>
      </c>
      <c r="Q15" s="97">
        <f t="shared" si="2"/>
        <v>560055</v>
      </c>
      <c r="R15" s="52">
        <f t="shared" si="3"/>
        <v>155.88235294117646</v>
      </c>
      <c r="S15" s="53">
        <f t="shared" si="4"/>
        <v>545.87710008872602</v>
      </c>
      <c r="T15" s="52">
        <f>IF((SUM($E9:$E13))=0,0,(P15/(SUM($E9:$E13))*100))</f>
        <v>44.117647058823529</v>
      </c>
      <c r="U15" s="54">
        <f>IF((SUM($E9:$E13))=0,0,(Q15/(SUM($E9:$E13))*100))</f>
        <v>32.944411764705883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7600000</v>
      </c>
      <c r="D20" s="92"/>
      <c r="E20" s="92">
        <f t="shared" si="8"/>
        <v>7600000</v>
      </c>
      <c r="F20" s="93">
        <v>7600000</v>
      </c>
      <c r="G20" s="94">
        <v>7600000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7600000</v>
      </c>
      <c r="D24" s="95"/>
      <c r="E24" s="95">
        <f t="shared" si="8"/>
        <v>7600000</v>
      </c>
      <c r="F24" s="96">
        <f t="shared" ref="F24:O24" si="15">SUM(F17:F23)</f>
        <v>7600000</v>
      </c>
      <c r="G24" s="97">
        <f t="shared" si="15"/>
        <v>7600000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1035000</v>
      </c>
      <c r="C32" s="92"/>
      <c r="D32" s="92"/>
      <c r="E32" s="92">
        <f>$B32      +$C32      +$D32</f>
        <v>1035000</v>
      </c>
      <c r="F32" s="93">
        <v>1035000</v>
      </c>
      <c r="G32" s="94">
        <v>1035000</v>
      </c>
      <c r="H32" s="93"/>
      <c r="I32" s="94"/>
      <c r="J32" s="93">
        <v>133000</v>
      </c>
      <c r="K32" s="94">
        <v>269750</v>
      </c>
      <c r="L32" s="93">
        <v>441000</v>
      </c>
      <c r="M32" s="94">
        <v>441050</v>
      </c>
      <c r="N32" s="93"/>
      <c r="O32" s="94"/>
      <c r="P32" s="93">
        <f>$H32      +$J32      +$L32      +$N32</f>
        <v>574000</v>
      </c>
      <c r="Q32" s="94">
        <f>$I32      +$K32      +$M32      +$O32</f>
        <v>710800</v>
      </c>
      <c r="R32" s="48">
        <f>IF(($J32      =0),0,((($L32      -$J32      )/$J32      )*100))</f>
        <v>231.57894736842107</v>
      </c>
      <c r="S32" s="49">
        <f>IF(($K32      =0),0,((($M32      -$K32      )/$K32      )*100))</f>
        <v>63.503243744207602</v>
      </c>
      <c r="T32" s="48">
        <f>IF(($E32      =0),0,(($P32      /$E32      )*100))</f>
        <v>55.458937198067638</v>
      </c>
      <c r="U32" s="50">
        <f>IF(($E32      =0),0,(($Q32      /$E32      )*100))</f>
        <v>68.676328502415458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1035000</v>
      </c>
      <c r="C33" s="95">
        <f>C32</f>
        <v>0</v>
      </c>
      <c r="D33" s="95"/>
      <c r="E33" s="95">
        <f>$B33      +$C33      +$D33</f>
        <v>1035000</v>
      </c>
      <c r="F33" s="96">
        <f t="shared" ref="F33:O33" si="17">F32</f>
        <v>1035000</v>
      </c>
      <c r="G33" s="97">
        <f t="shared" si="17"/>
        <v>1035000</v>
      </c>
      <c r="H33" s="96">
        <f t="shared" si="17"/>
        <v>0</v>
      </c>
      <c r="I33" s="97">
        <f t="shared" si="17"/>
        <v>0</v>
      </c>
      <c r="J33" s="96">
        <f t="shared" si="17"/>
        <v>133000</v>
      </c>
      <c r="K33" s="97">
        <f t="shared" si="17"/>
        <v>269750</v>
      </c>
      <c r="L33" s="96">
        <f t="shared" si="17"/>
        <v>441000</v>
      </c>
      <c r="M33" s="97">
        <f t="shared" si="17"/>
        <v>441050</v>
      </c>
      <c r="N33" s="96">
        <f t="shared" si="17"/>
        <v>0</v>
      </c>
      <c r="O33" s="97">
        <f t="shared" si="17"/>
        <v>0</v>
      </c>
      <c r="P33" s="96">
        <f>$H33      +$J33      +$L33      +$N33</f>
        <v>574000</v>
      </c>
      <c r="Q33" s="97">
        <f>$I33      +$K33      +$M33      +$O33</f>
        <v>710800</v>
      </c>
      <c r="R33" s="52">
        <f>IF(($J33      =0),0,((($L33      -$J33      )/$J33      )*100))</f>
        <v>231.57894736842107</v>
      </c>
      <c r="S33" s="53">
        <f>IF(($K33      =0),0,((($M33      -$K33      )/$K33      )*100))</f>
        <v>63.503243744207602</v>
      </c>
      <c r="T33" s="52">
        <f>IF($E33   =0,0,($P33   /$E33   )*100)</f>
        <v>55.458937198067638</v>
      </c>
      <c r="U33" s="54">
        <f>IF($E33   =0,0,($Q33   /$E33   )*100)</f>
        <v>68.676328502415458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12063000</v>
      </c>
      <c r="C36" s="92">
        <v>-2110000</v>
      </c>
      <c r="D36" s="92"/>
      <c r="E36" s="92">
        <f t="shared" si="18"/>
        <v>9953000</v>
      </c>
      <c r="F36" s="93">
        <v>9953000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12063000</v>
      </c>
      <c r="C40" s="95">
        <f>SUM(C35:C39)</f>
        <v>-2110000</v>
      </c>
      <c r="D40" s="95"/>
      <c r="E40" s="95">
        <f t="shared" si="18"/>
        <v>9953000</v>
      </c>
      <c r="F40" s="96">
        <f t="shared" ref="F40:O40" si="25">SUM(F35:F39)</f>
        <v>9953000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31226000</v>
      </c>
      <c r="C52" s="92"/>
      <c r="D52" s="92"/>
      <c r="E52" s="92">
        <f t="shared" si="26"/>
        <v>31226000</v>
      </c>
      <c r="F52" s="93">
        <v>31226000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31226000</v>
      </c>
      <c r="C53" s="95">
        <f>SUM(C42:C52)</f>
        <v>0</v>
      </c>
      <c r="D53" s="95"/>
      <c r="E53" s="95">
        <f t="shared" si="26"/>
        <v>31226000</v>
      </c>
      <c r="F53" s="96">
        <f t="shared" ref="F53:O53" si="33">SUM(F42:F52)</f>
        <v>31226000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46024000</v>
      </c>
      <c r="C67" s="104">
        <f>SUM(C9:C14,C17:C23,C26:C29,C32,C35:C39,C42:C52,C55:C58,C61:C65)</f>
        <v>5490000</v>
      </c>
      <c r="D67" s="104"/>
      <c r="E67" s="104">
        <f t="shared" si="35"/>
        <v>51514000</v>
      </c>
      <c r="F67" s="105">
        <f t="shared" ref="F67:O67" si="43">SUM(F9:F14,F17:F23,F26:F29,F32,F35:F39,F42:F52,F55:F58,F61:F65)</f>
        <v>51514000</v>
      </c>
      <c r="G67" s="106">
        <f t="shared" si="43"/>
        <v>10335000</v>
      </c>
      <c r="H67" s="105">
        <f t="shared" si="43"/>
        <v>629000</v>
      </c>
      <c r="I67" s="106">
        <f t="shared" si="43"/>
        <v>38851</v>
      </c>
      <c r="J67" s="105">
        <f t="shared" si="43"/>
        <v>167000</v>
      </c>
      <c r="K67" s="106">
        <f t="shared" si="43"/>
        <v>339628</v>
      </c>
      <c r="L67" s="105">
        <f t="shared" si="43"/>
        <v>528000</v>
      </c>
      <c r="M67" s="106">
        <f t="shared" si="43"/>
        <v>892376</v>
      </c>
      <c r="N67" s="105">
        <f t="shared" si="43"/>
        <v>0</v>
      </c>
      <c r="O67" s="106">
        <f t="shared" si="43"/>
        <v>0</v>
      </c>
      <c r="P67" s="105">
        <f t="shared" si="36"/>
        <v>1324000</v>
      </c>
      <c r="Q67" s="106">
        <f t="shared" si="37"/>
        <v>1270855</v>
      </c>
      <c r="R67" s="61">
        <f t="shared" si="38"/>
        <v>216.1676646706587</v>
      </c>
      <c r="S67" s="62">
        <f t="shared" si="39"/>
        <v>162.75100992851003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12.810836961780359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12.296613449443639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51720000</v>
      </c>
      <c r="C69" s="92">
        <v>4541000</v>
      </c>
      <c r="D69" s="92"/>
      <c r="E69" s="92">
        <f>$B69      +$C69      +$D69</f>
        <v>56261000</v>
      </c>
      <c r="F69" s="93">
        <v>56261000</v>
      </c>
      <c r="G69" s="94">
        <v>56261000</v>
      </c>
      <c r="H69" s="93">
        <v>9977000</v>
      </c>
      <c r="I69" s="94">
        <v>13965253</v>
      </c>
      <c r="J69" s="93">
        <v>31836000</v>
      </c>
      <c r="K69" s="94">
        <v>38425106</v>
      </c>
      <c r="L69" s="93">
        <v>2739000</v>
      </c>
      <c r="M69" s="94">
        <v>161554</v>
      </c>
      <c r="N69" s="93"/>
      <c r="O69" s="94"/>
      <c r="P69" s="93">
        <f>$H69      +$J69      +$L69      +$N69</f>
        <v>44552000</v>
      </c>
      <c r="Q69" s="94">
        <f>$I69      +$K69      +$M69      +$O69</f>
        <v>52551913</v>
      </c>
      <c r="R69" s="48">
        <f>IF(($J69      =0),0,((($L69      -$J69      )/$J69      )*100))</f>
        <v>-91.396532227666796</v>
      </c>
      <c r="S69" s="49">
        <f>IF(($K69      =0),0,((($M69      -$K69      )/$K69      )*100))</f>
        <v>-99.579561342003842</v>
      </c>
      <c r="T69" s="48">
        <f>IF(($E69      =0),0,(($P69      /$E69      )*100))</f>
        <v>79.18806988855512</v>
      </c>
      <c r="U69" s="50">
        <f>IF(($E69      =0),0,(($Q69      /$E69      )*100))</f>
        <v>93.407356783562321</v>
      </c>
      <c r="V69" s="93">
        <v>15814000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51720000</v>
      </c>
      <c r="C71" s="101">
        <f>SUM(C69:C70)</f>
        <v>4541000</v>
      </c>
      <c r="D71" s="101"/>
      <c r="E71" s="101">
        <f>$B71      +$C71      +$D71</f>
        <v>56261000</v>
      </c>
      <c r="F71" s="102">
        <f t="shared" ref="F71:O71" si="44">SUM(F69:F70)</f>
        <v>56261000</v>
      </c>
      <c r="G71" s="103">
        <f t="shared" si="44"/>
        <v>56261000</v>
      </c>
      <c r="H71" s="102">
        <f t="shared" si="44"/>
        <v>9977000</v>
      </c>
      <c r="I71" s="103">
        <f t="shared" si="44"/>
        <v>13965253</v>
      </c>
      <c r="J71" s="102">
        <f t="shared" si="44"/>
        <v>31836000</v>
      </c>
      <c r="K71" s="103">
        <f t="shared" si="44"/>
        <v>38425106</v>
      </c>
      <c r="L71" s="102">
        <f t="shared" si="44"/>
        <v>2739000</v>
      </c>
      <c r="M71" s="103">
        <f t="shared" si="44"/>
        <v>161554</v>
      </c>
      <c r="N71" s="102">
        <f t="shared" si="44"/>
        <v>0</v>
      </c>
      <c r="O71" s="103">
        <f t="shared" si="44"/>
        <v>0</v>
      </c>
      <c r="P71" s="102">
        <f>$H71      +$J71      +$L71      +$N71</f>
        <v>44552000</v>
      </c>
      <c r="Q71" s="103">
        <f>$I71      +$K71      +$M71      +$O71</f>
        <v>52551913</v>
      </c>
      <c r="R71" s="57">
        <f>IF(($J71      =0),0,((($L71      -$J71      )/$J71      )*100))</f>
        <v>-91.396532227666796</v>
      </c>
      <c r="S71" s="58">
        <f>IF(($K71      =0),0,((($M71      -$K71      )/$K71      )*100))</f>
        <v>-99.579561342003842</v>
      </c>
      <c r="T71" s="57">
        <f>IF(($E69      =0),0,(($P69      /$E69      )*100))</f>
        <v>79.18806988855512</v>
      </c>
      <c r="U71" s="59">
        <f>IF($E69   =0,0,($Q69   /$E69 )*100)</f>
        <v>93.407356783562321</v>
      </c>
      <c r="V71" s="102">
        <f>SUM(V69:V70)</f>
        <v>15814000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51720000</v>
      </c>
      <c r="C72" s="104">
        <f>SUM(C69:C70)</f>
        <v>4541000</v>
      </c>
      <c r="D72" s="104"/>
      <c r="E72" s="104">
        <f>$B72      +$C72      +$D72</f>
        <v>56261000</v>
      </c>
      <c r="F72" s="105">
        <f t="shared" ref="F72:O72" si="45">SUM(F69:F70)</f>
        <v>56261000</v>
      </c>
      <c r="G72" s="106">
        <f t="shared" si="45"/>
        <v>56261000</v>
      </c>
      <c r="H72" s="105">
        <f t="shared" si="45"/>
        <v>9977000</v>
      </c>
      <c r="I72" s="106">
        <f t="shared" si="45"/>
        <v>13965253</v>
      </c>
      <c r="J72" s="105">
        <f t="shared" si="45"/>
        <v>31836000</v>
      </c>
      <c r="K72" s="106">
        <f t="shared" si="45"/>
        <v>38425106</v>
      </c>
      <c r="L72" s="105">
        <f t="shared" si="45"/>
        <v>2739000</v>
      </c>
      <c r="M72" s="106">
        <f t="shared" si="45"/>
        <v>161554</v>
      </c>
      <c r="N72" s="105">
        <f t="shared" si="45"/>
        <v>0</v>
      </c>
      <c r="O72" s="106">
        <f t="shared" si="45"/>
        <v>0</v>
      </c>
      <c r="P72" s="105">
        <f>$H72      +$J72      +$L72      +$N72</f>
        <v>44552000</v>
      </c>
      <c r="Q72" s="106">
        <f>$I72      +$K72      +$M72      +$O72</f>
        <v>52551913</v>
      </c>
      <c r="R72" s="61">
        <f>IF(($J72      =0),0,((($L72      -$J72      )/$J72      )*100))</f>
        <v>-91.396532227666796</v>
      </c>
      <c r="S72" s="62">
        <f>IF(($K72      =0),0,((($M72      -$K72      )/$K72      )*100))</f>
        <v>-99.579561342003842</v>
      </c>
      <c r="T72" s="61">
        <f>IF(($E69      =0),0,(($P69      /$E69      )*100))</f>
        <v>79.18806988855512</v>
      </c>
      <c r="U72" s="65">
        <f>IF($E69   =0,0,($Q69   /$E69 )*100)</f>
        <v>93.407356783562321</v>
      </c>
      <c r="V72" s="105">
        <f>SUM(V69:V70)</f>
        <v>15814000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97744000</v>
      </c>
      <c r="C73" s="104">
        <f>SUM(C9:C14,C17:C23,C26:C29,C32,C35:C39,C42:C52,C55:C58,C61:C65,C69:C70)</f>
        <v>10031000</v>
      </c>
      <c r="D73" s="104"/>
      <c r="E73" s="104">
        <f>$B73      +$C73      +$D73</f>
        <v>107775000</v>
      </c>
      <c r="F73" s="105">
        <f t="shared" ref="F73:O73" si="46">SUM(F9:F14,F17:F23,F26:F29,F32,F35:F39,F42:F52,F55:F58,F61:F65,F69:F70)</f>
        <v>107775000</v>
      </c>
      <c r="G73" s="106">
        <f t="shared" si="46"/>
        <v>66596000</v>
      </c>
      <c r="H73" s="105">
        <f t="shared" si="46"/>
        <v>10606000</v>
      </c>
      <c r="I73" s="106">
        <f t="shared" si="46"/>
        <v>14004104</v>
      </c>
      <c r="J73" s="105">
        <f t="shared" si="46"/>
        <v>32003000</v>
      </c>
      <c r="K73" s="106">
        <f t="shared" si="46"/>
        <v>38764734</v>
      </c>
      <c r="L73" s="105">
        <f t="shared" si="46"/>
        <v>3267000</v>
      </c>
      <c r="M73" s="106">
        <f t="shared" si="46"/>
        <v>1053930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45876000</v>
      </c>
      <c r="Q73" s="106">
        <f>$I73      +$K73      +$M73      +$O73</f>
        <v>53822768</v>
      </c>
      <c r="R73" s="61">
        <f>IF(($J73      =0),0,((($L73      -$J73      )/$J73      )*100))</f>
        <v>-89.791582039183822</v>
      </c>
      <c r="S73" s="62">
        <f>IF(($K73      =0),0,((($M73      -$K73      )/$K73      )*100))</f>
        <v>-97.28121441514341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68.887020241455943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80.819821010270886</v>
      </c>
      <c r="V73" s="105">
        <f>SUM(V9:V14,V17:V23,V26:V29,V32,V35:V39,V42:V52,V55:V58,V61:V65,V69:V70)</f>
        <v>15814000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/lmBRKxDmQh9Dk7BlVUBlCwh3JtjifZWdIQqHUguZ0yPXEUhH0g/otyZ5JdiIBwtdk4z6ntp3asu/h1mFoELA==" saltValue="tZB7TZxZR5rRODvq4Bctd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496000</v>
      </c>
      <c r="I10" s="94">
        <v>409113</v>
      </c>
      <c r="J10" s="93">
        <v>456000</v>
      </c>
      <c r="K10" s="94">
        <v>456604</v>
      </c>
      <c r="L10" s="93">
        <v>86000</v>
      </c>
      <c r="M10" s="94">
        <v>187728</v>
      </c>
      <c r="N10" s="93"/>
      <c r="O10" s="94"/>
      <c r="P10" s="93">
        <f t="shared" ref="P10:P15" si="1">$H10      +$J10      +$L10      +$N10</f>
        <v>1038000</v>
      </c>
      <c r="Q10" s="94">
        <f t="shared" ref="Q10:Q15" si="2">$I10      +$K10      +$M10      +$O10</f>
        <v>1053445</v>
      </c>
      <c r="R10" s="48">
        <f t="shared" ref="R10:R15" si="3">IF(($J10      =0),0,((($L10      -$J10      )/$J10      )*100))</f>
        <v>-81.140350877192986</v>
      </c>
      <c r="S10" s="49">
        <f t="shared" ref="S10:S15" si="4">IF(($K10      =0),0,((($M10      -$K10      )/$K10      )*100))</f>
        <v>-58.886036916014753</v>
      </c>
      <c r="T10" s="48">
        <f t="shared" ref="T10:T14" si="5">IF(($E10      =0),0,(($P10      /$E10      )*100))</f>
        <v>43.25</v>
      </c>
      <c r="U10" s="50">
        <f t="shared" ref="U10:U14" si="6">IF(($E10      =0),0,(($Q10      /$E10      )*100))</f>
        <v>43.893541666666671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496000</v>
      </c>
      <c r="I15" s="97">
        <f t="shared" si="7"/>
        <v>409113</v>
      </c>
      <c r="J15" s="96">
        <f t="shared" si="7"/>
        <v>456000</v>
      </c>
      <c r="K15" s="97">
        <f t="shared" si="7"/>
        <v>456604</v>
      </c>
      <c r="L15" s="96">
        <f t="shared" si="7"/>
        <v>86000</v>
      </c>
      <c r="M15" s="97">
        <f t="shared" si="7"/>
        <v>187728</v>
      </c>
      <c r="N15" s="96">
        <f t="shared" si="7"/>
        <v>0</v>
      </c>
      <c r="O15" s="97">
        <f t="shared" si="7"/>
        <v>0</v>
      </c>
      <c r="P15" s="96">
        <f t="shared" si="1"/>
        <v>1038000</v>
      </c>
      <c r="Q15" s="97">
        <f t="shared" si="2"/>
        <v>1053445</v>
      </c>
      <c r="R15" s="52">
        <f t="shared" si="3"/>
        <v>-81.140350877192986</v>
      </c>
      <c r="S15" s="53">
        <f t="shared" si="4"/>
        <v>-58.886036916014753</v>
      </c>
      <c r="T15" s="52">
        <f>IF((SUM($E9:$E13))=0,0,(P15/(SUM($E9:$E13))*100))</f>
        <v>43.25</v>
      </c>
      <c r="U15" s="54">
        <f>IF((SUM($E9:$E13))=0,0,(Q15/(SUM($E9:$E13))*100))</f>
        <v>43.893541666666671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3500000</v>
      </c>
      <c r="C20" s="92">
        <v>4500000</v>
      </c>
      <c r="D20" s="92"/>
      <c r="E20" s="92">
        <f t="shared" si="8"/>
        <v>8000000</v>
      </c>
      <c r="F20" s="93">
        <v>8000000</v>
      </c>
      <c r="G20" s="94">
        <v>8000000</v>
      </c>
      <c r="H20" s="93"/>
      <c r="I20" s="94"/>
      <c r="J20" s="93">
        <v>3497000</v>
      </c>
      <c r="K20" s="94"/>
      <c r="L20" s="93"/>
      <c r="M20" s="94"/>
      <c r="N20" s="93"/>
      <c r="O20" s="94"/>
      <c r="P20" s="93">
        <f t="shared" si="9"/>
        <v>3497000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43.712499999999999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3500000</v>
      </c>
      <c r="C24" s="95">
        <f>SUM(C17:C23)</f>
        <v>4500000</v>
      </c>
      <c r="D24" s="95"/>
      <c r="E24" s="95">
        <f t="shared" si="8"/>
        <v>8000000</v>
      </c>
      <c r="F24" s="96">
        <f t="shared" ref="F24:O24" si="15">SUM(F17:F23)</f>
        <v>8000000</v>
      </c>
      <c r="G24" s="97">
        <f t="shared" si="15"/>
        <v>8000000</v>
      </c>
      <c r="H24" s="96">
        <f t="shared" si="15"/>
        <v>0</v>
      </c>
      <c r="I24" s="97">
        <f t="shared" si="15"/>
        <v>0</v>
      </c>
      <c r="J24" s="96">
        <f t="shared" si="15"/>
        <v>3497000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3497000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43.712499999999999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3151000</v>
      </c>
      <c r="C32" s="92"/>
      <c r="D32" s="92"/>
      <c r="E32" s="92">
        <f>$B32      +$C32      +$D32</f>
        <v>3151000</v>
      </c>
      <c r="F32" s="93">
        <v>3151000</v>
      </c>
      <c r="G32" s="94">
        <v>3151000</v>
      </c>
      <c r="H32" s="93">
        <v>2146000</v>
      </c>
      <c r="I32" s="94"/>
      <c r="J32" s="93">
        <v>60000</v>
      </c>
      <c r="K32" s="94"/>
      <c r="L32" s="93"/>
      <c r="M32" s="94"/>
      <c r="N32" s="93"/>
      <c r="O32" s="94"/>
      <c r="P32" s="93">
        <f>$H32      +$J32      +$L32      +$N32</f>
        <v>2206000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70.009520787051727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3151000</v>
      </c>
      <c r="C33" s="95">
        <f>C32</f>
        <v>0</v>
      </c>
      <c r="D33" s="95"/>
      <c r="E33" s="95">
        <f>$B33      +$C33      +$D33</f>
        <v>3151000</v>
      </c>
      <c r="F33" s="96">
        <f t="shared" ref="F33:O33" si="17">F32</f>
        <v>3151000</v>
      </c>
      <c r="G33" s="97">
        <f t="shared" si="17"/>
        <v>3151000</v>
      </c>
      <c r="H33" s="96">
        <f t="shared" si="17"/>
        <v>2146000</v>
      </c>
      <c r="I33" s="97">
        <f t="shared" si="17"/>
        <v>0</v>
      </c>
      <c r="J33" s="96">
        <f t="shared" si="17"/>
        <v>60000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2206000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70.009520787051727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32220000</v>
      </c>
      <c r="C35" s="92"/>
      <c r="D35" s="92"/>
      <c r="E35" s="92">
        <f t="shared" ref="E35:E40" si="18">$B35      +$C35      +$D35</f>
        <v>32220000</v>
      </c>
      <c r="F35" s="93">
        <v>32220000</v>
      </c>
      <c r="G35" s="94">
        <v>32220000</v>
      </c>
      <c r="H35" s="93">
        <v>2428000</v>
      </c>
      <c r="I35" s="94">
        <v>1014467</v>
      </c>
      <c r="J35" s="93">
        <v>17462000</v>
      </c>
      <c r="K35" s="94">
        <v>19349094</v>
      </c>
      <c r="L35" s="93">
        <v>12330000</v>
      </c>
      <c r="M35" s="94">
        <v>5964006</v>
      </c>
      <c r="N35" s="93"/>
      <c r="O35" s="94"/>
      <c r="P35" s="93">
        <f t="shared" ref="P35:P40" si="19">$H35      +$J35      +$L35      +$N35</f>
        <v>32220000</v>
      </c>
      <c r="Q35" s="94">
        <f t="shared" ref="Q35:Q40" si="20">$I35      +$K35      +$M35      +$O35</f>
        <v>26327567</v>
      </c>
      <c r="R35" s="48">
        <f t="shared" ref="R35:R40" si="21">IF(($J35      =0),0,((($L35      -$J35      )/$J35      )*100))</f>
        <v>-29.389531554232047</v>
      </c>
      <c r="S35" s="49">
        <f t="shared" ref="S35:S40" si="22">IF(($K35      =0),0,((($M35      -$K35      )/$K35      )*100))</f>
        <v>-69.176820372054621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81.711877715704532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14269000</v>
      </c>
      <c r="C36" s="92">
        <v>2347000</v>
      </c>
      <c r="D36" s="92"/>
      <c r="E36" s="92">
        <f t="shared" si="18"/>
        <v>16616000</v>
      </c>
      <c r="F36" s="93">
        <v>16616000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46489000</v>
      </c>
      <c r="C40" s="95">
        <f>SUM(C35:C39)</f>
        <v>2347000</v>
      </c>
      <c r="D40" s="95"/>
      <c r="E40" s="95">
        <f t="shared" si="18"/>
        <v>48836000</v>
      </c>
      <c r="F40" s="96">
        <f t="shared" ref="F40:O40" si="25">SUM(F35:F39)</f>
        <v>48836000</v>
      </c>
      <c r="G40" s="97">
        <f t="shared" si="25"/>
        <v>32220000</v>
      </c>
      <c r="H40" s="96">
        <f t="shared" si="25"/>
        <v>2428000</v>
      </c>
      <c r="I40" s="97">
        <f t="shared" si="25"/>
        <v>1014467</v>
      </c>
      <c r="J40" s="96">
        <f t="shared" si="25"/>
        <v>17462000</v>
      </c>
      <c r="K40" s="97">
        <f t="shared" si="25"/>
        <v>19349094</v>
      </c>
      <c r="L40" s="96">
        <f t="shared" si="25"/>
        <v>12330000</v>
      </c>
      <c r="M40" s="97">
        <f t="shared" si="25"/>
        <v>5964006</v>
      </c>
      <c r="N40" s="96">
        <f t="shared" si="25"/>
        <v>0</v>
      </c>
      <c r="O40" s="97">
        <f t="shared" si="25"/>
        <v>0</v>
      </c>
      <c r="P40" s="96">
        <f t="shared" si="19"/>
        <v>32220000</v>
      </c>
      <c r="Q40" s="97">
        <f t="shared" si="20"/>
        <v>26327567</v>
      </c>
      <c r="R40" s="52">
        <f t="shared" si="21"/>
        <v>-29.389531554232047</v>
      </c>
      <c r="S40" s="53">
        <f t="shared" si="22"/>
        <v>-69.176820372054621</v>
      </c>
      <c r="T40" s="52">
        <f>IF((+$E35+$E38) =0,0,(P40   /(+$E35+$E38) )*100)</f>
        <v>100</v>
      </c>
      <c r="U40" s="54">
        <f>IF((+$E35+$E38) =0,0,(Q40   /(+$E35+$E38) )*100)</f>
        <v>81.711877715704532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55540000</v>
      </c>
      <c r="C67" s="104">
        <f>SUM(C9:C14,C17:C23,C26:C29,C32,C35:C39,C42:C52,C55:C58,C61:C65)</f>
        <v>6847000</v>
      </c>
      <c r="D67" s="104"/>
      <c r="E67" s="104">
        <f t="shared" si="35"/>
        <v>62387000</v>
      </c>
      <c r="F67" s="105">
        <f t="shared" ref="F67:O67" si="43">SUM(F9:F14,F17:F23,F26:F29,F32,F35:F39,F42:F52,F55:F58,F61:F65)</f>
        <v>62387000</v>
      </c>
      <c r="G67" s="106">
        <f t="shared" si="43"/>
        <v>45771000</v>
      </c>
      <c r="H67" s="105">
        <f t="shared" si="43"/>
        <v>5070000</v>
      </c>
      <c r="I67" s="106">
        <f t="shared" si="43"/>
        <v>1423580</v>
      </c>
      <c r="J67" s="105">
        <f t="shared" si="43"/>
        <v>21475000</v>
      </c>
      <c r="K67" s="106">
        <f t="shared" si="43"/>
        <v>19805698</v>
      </c>
      <c r="L67" s="105">
        <f t="shared" si="43"/>
        <v>12416000</v>
      </c>
      <c r="M67" s="106">
        <f t="shared" si="43"/>
        <v>6151734</v>
      </c>
      <c r="N67" s="105">
        <f t="shared" si="43"/>
        <v>0</v>
      </c>
      <c r="O67" s="106">
        <f t="shared" si="43"/>
        <v>0</v>
      </c>
      <c r="P67" s="105">
        <f t="shared" si="36"/>
        <v>38961000</v>
      </c>
      <c r="Q67" s="106">
        <f t="shared" si="37"/>
        <v>27381012</v>
      </c>
      <c r="R67" s="61">
        <f t="shared" si="38"/>
        <v>-42.183934807916181</v>
      </c>
      <c r="S67" s="62">
        <f t="shared" si="39"/>
        <v>-68.939574863758907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85.121583535426353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59.821747394638521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72329000</v>
      </c>
      <c r="C69" s="92">
        <v>8662000</v>
      </c>
      <c r="D69" s="92"/>
      <c r="E69" s="92">
        <f>$B69      +$C69      +$D69</f>
        <v>80991000</v>
      </c>
      <c r="F69" s="93">
        <v>80991000</v>
      </c>
      <c r="G69" s="94">
        <v>80991000</v>
      </c>
      <c r="H69" s="93">
        <v>43209000</v>
      </c>
      <c r="I69" s="94">
        <v>25401488</v>
      </c>
      <c r="J69" s="93">
        <v>19006000</v>
      </c>
      <c r="K69" s="94">
        <v>20851341</v>
      </c>
      <c r="L69" s="93">
        <v>6775000</v>
      </c>
      <c r="M69" s="94">
        <v>2189280</v>
      </c>
      <c r="N69" s="93"/>
      <c r="O69" s="94"/>
      <c r="P69" s="93">
        <f>$H69      +$J69      +$L69      +$N69</f>
        <v>68990000</v>
      </c>
      <c r="Q69" s="94">
        <f>$I69      +$K69      +$M69      +$O69</f>
        <v>48442109</v>
      </c>
      <c r="R69" s="48">
        <f>IF(($J69      =0),0,((($L69      -$J69      )/$J69      )*100))</f>
        <v>-64.353362096180149</v>
      </c>
      <c r="S69" s="49">
        <f>IF(($K69      =0),0,((($M69      -$K69      )/$K69      )*100))</f>
        <v>-89.500531404670795</v>
      </c>
      <c r="T69" s="48">
        <f>IF(($E69      =0),0,(($P69      /$E69      )*100))</f>
        <v>85.182304206640254</v>
      </c>
      <c r="U69" s="50">
        <f>IF(($E69      =0),0,(($Q69      /$E69      )*100))</f>
        <v>59.811718586015729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72329000</v>
      </c>
      <c r="C71" s="101">
        <f>SUM(C69:C70)</f>
        <v>8662000</v>
      </c>
      <c r="D71" s="101"/>
      <c r="E71" s="101">
        <f>$B71      +$C71      +$D71</f>
        <v>80991000</v>
      </c>
      <c r="F71" s="102">
        <f t="shared" ref="F71:O71" si="44">SUM(F69:F70)</f>
        <v>80991000</v>
      </c>
      <c r="G71" s="103">
        <f t="shared" si="44"/>
        <v>80991000</v>
      </c>
      <c r="H71" s="102">
        <f t="shared" si="44"/>
        <v>43209000</v>
      </c>
      <c r="I71" s="103">
        <f t="shared" si="44"/>
        <v>25401488</v>
      </c>
      <c r="J71" s="102">
        <f t="shared" si="44"/>
        <v>19006000</v>
      </c>
      <c r="K71" s="103">
        <f t="shared" si="44"/>
        <v>20851341</v>
      </c>
      <c r="L71" s="102">
        <f t="shared" si="44"/>
        <v>6775000</v>
      </c>
      <c r="M71" s="103">
        <f t="shared" si="44"/>
        <v>2189280</v>
      </c>
      <c r="N71" s="102">
        <f t="shared" si="44"/>
        <v>0</v>
      </c>
      <c r="O71" s="103">
        <f t="shared" si="44"/>
        <v>0</v>
      </c>
      <c r="P71" s="102">
        <f>$H71      +$J71      +$L71      +$N71</f>
        <v>68990000</v>
      </c>
      <c r="Q71" s="103">
        <f>$I71      +$K71      +$M71      +$O71</f>
        <v>48442109</v>
      </c>
      <c r="R71" s="57">
        <f>IF(($J71      =0),0,((($L71      -$J71      )/$J71      )*100))</f>
        <v>-64.353362096180149</v>
      </c>
      <c r="S71" s="58">
        <f>IF(($K71      =0),0,((($M71      -$K71      )/$K71      )*100))</f>
        <v>-89.500531404670795</v>
      </c>
      <c r="T71" s="57">
        <f>IF(($E69      =0),0,(($P69      /$E69      )*100))</f>
        <v>85.182304206640254</v>
      </c>
      <c r="U71" s="59">
        <f>IF($E69   =0,0,($Q69   /$E69 )*100)</f>
        <v>59.811718586015729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72329000</v>
      </c>
      <c r="C72" s="104">
        <f>SUM(C69:C70)</f>
        <v>8662000</v>
      </c>
      <c r="D72" s="104"/>
      <c r="E72" s="104">
        <f>$B72      +$C72      +$D72</f>
        <v>80991000</v>
      </c>
      <c r="F72" s="105">
        <f t="shared" ref="F72:O72" si="45">SUM(F69:F70)</f>
        <v>80991000</v>
      </c>
      <c r="G72" s="106">
        <f t="shared" si="45"/>
        <v>80991000</v>
      </c>
      <c r="H72" s="105">
        <f t="shared" si="45"/>
        <v>43209000</v>
      </c>
      <c r="I72" s="106">
        <f t="shared" si="45"/>
        <v>25401488</v>
      </c>
      <c r="J72" s="105">
        <f t="shared" si="45"/>
        <v>19006000</v>
      </c>
      <c r="K72" s="106">
        <f t="shared" si="45"/>
        <v>20851341</v>
      </c>
      <c r="L72" s="105">
        <f t="shared" si="45"/>
        <v>6775000</v>
      </c>
      <c r="M72" s="106">
        <f t="shared" si="45"/>
        <v>2189280</v>
      </c>
      <c r="N72" s="105">
        <f t="shared" si="45"/>
        <v>0</v>
      </c>
      <c r="O72" s="106">
        <f t="shared" si="45"/>
        <v>0</v>
      </c>
      <c r="P72" s="105">
        <f>$H72      +$J72      +$L72      +$N72</f>
        <v>68990000</v>
      </c>
      <c r="Q72" s="106">
        <f>$I72      +$K72      +$M72      +$O72</f>
        <v>48442109</v>
      </c>
      <c r="R72" s="61">
        <f>IF(($J72      =0),0,((($L72      -$J72      )/$J72      )*100))</f>
        <v>-64.353362096180149</v>
      </c>
      <c r="S72" s="62">
        <f>IF(($K72      =0),0,((($M72      -$K72      )/$K72      )*100))</f>
        <v>-89.500531404670795</v>
      </c>
      <c r="T72" s="61">
        <f>IF(($E69      =0),0,(($P69      /$E69      )*100))</f>
        <v>85.182304206640254</v>
      </c>
      <c r="U72" s="65">
        <f>IF($E69   =0,0,($Q69   /$E69 )*100)</f>
        <v>59.811718586015729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127869000</v>
      </c>
      <c r="C73" s="104">
        <f>SUM(C9:C14,C17:C23,C26:C29,C32,C35:C39,C42:C52,C55:C58,C61:C65,C69:C70)</f>
        <v>15509000</v>
      </c>
      <c r="D73" s="104"/>
      <c r="E73" s="104">
        <f>$B73      +$C73      +$D73</f>
        <v>143378000</v>
      </c>
      <c r="F73" s="105">
        <f t="shared" ref="F73:O73" si="46">SUM(F9:F14,F17:F23,F26:F29,F32,F35:F39,F42:F52,F55:F58,F61:F65,F69:F70)</f>
        <v>143378000</v>
      </c>
      <c r="G73" s="106">
        <f t="shared" si="46"/>
        <v>126762000</v>
      </c>
      <c r="H73" s="105">
        <f t="shared" si="46"/>
        <v>48279000</v>
      </c>
      <c r="I73" s="106">
        <f t="shared" si="46"/>
        <v>26825068</v>
      </c>
      <c r="J73" s="105">
        <f t="shared" si="46"/>
        <v>40481000</v>
      </c>
      <c r="K73" s="106">
        <f t="shared" si="46"/>
        <v>40657039</v>
      </c>
      <c r="L73" s="105">
        <f t="shared" si="46"/>
        <v>19191000</v>
      </c>
      <c r="M73" s="106">
        <f t="shared" si="46"/>
        <v>8341014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107951000</v>
      </c>
      <c r="Q73" s="106">
        <f>$I73      +$K73      +$M73      +$O73</f>
        <v>75823121</v>
      </c>
      <c r="R73" s="61">
        <f>IF(($J73      =0),0,((($L73      -$J73      )/$J73      )*100))</f>
        <v>-52.592574294113291</v>
      </c>
      <c r="S73" s="62">
        <f>IF(($K73      =0),0,((($M73      -$K73      )/$K73      )*100))</f>
        <v>-79.484452864361316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85.16037929347911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59.81533977059371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rtNAYnlV+z8dVzL2elax3bjaKMUmJBye+5MIdcd6FlbF79xy4A9OSfgOVpwaBwzopF9Bnp+V9AVTsYTScOvOQ==" saltValue="8EqAaayA9HCc4PqpjBZn+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W126"/>
  <sheetViews>
    <sheetView showGridLines="0" tabSelected="1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178000</v>
      </c>
      <c r="I10" s="94">
        <v>99999</v>
      </c>
      <c r="J10" s="93">
        <v>285000</v>
      </c>
      <c r="K10" s="94">
        <v>456214</v>
      </c>
      <c r="L10" s="93">
        <v>177000</v>
      </c>
      <c r="M10" s="94">
        <v>78366</v>
      </c>
      <c r="N10" s="93"/>
      <c r="O10" s="94"/>
      <c r="P10" s="93">
        <f t="shared" ref="P10:P15" si="1">$H10      +$J10      +$L10      +$N10</f>
        <v>640000</v>
      </c>
      <c r="Q10" s="94">
        <f t="shared" ref="Q10:Q15" si="2">$I10      +$K10      +$M10      +$O10</f>
        <v>634579</v>
      </c>
      <c r="R10" s="48">
        <f t="shared" ref="R10:R15" si="3">IF(($J10      =0),0,((($L10      -$J10      )/$J10      )*100))</f>
        <v>-37.894736842105267</v>
      </c>
      <c r="S10" s="49">
        <f t="shared" ref="S10:S15" si="4">IF(($K10      =0),0,((($M10      -$K10      )/$K10      )*100))</f>
        <v>-82.822535038381105</v>
      </c>
      <c r="T10" s="48">
        <f t="shared" ref="T10:T14" si="5">IF(($E10      =0),0,(($P10      /$E10      )*100))</f>
        <v>37.647058823529413</v>
      </c>
      <c r="U10" s="50">
        <f t="shared" ref="U10:U14" si="6">IF(($E10      =0),0,(($Q10      /$E10      )*100))</f>
        <v>37.32817647058824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178000</v>
      </c>
      <c r="I15" s="97">
        <f t="shared" si="7"/>
        <v>99999</v>
      </c>
      <c r="J15" s="96">
        <f t="shared" si="7"/>
        <v>285000</v>
      </c>
      <c r="K15" s="97">
        <f t="shared" si="7"/>
        <v>456214</v>
      </c>
      <c r="L15" s="96">
        <f t="shared" si="7"/>
        <v>177000</v>
      </c>
      <c r="M15" s="97">
        <f t="shared" si="7"/>
        <v>78366</v>
      </c>
      <c r="N15" s="96">
        <f t="shared" si="7"/>
        <v>0</v>
      </c>
      <c r="O15" s="97">
        <f t="shared" si="7"/>
        <v>0</v>
      </c>
      <c r="P15" s="96">
        <f t="shared" si="1"/>
        <v>640000</v>
      </c>
      <c r="Q15" s="97">
        <f t="shared" si="2"/>
        <v>634579</v>
      </c>
      <c r="R15" s="52">
        <f t="shared" si="3"/>
        <v>-37.894736842105267</v>
      </c>
      <c r="S15" s="53">
        <f t="shared" si="4"/>
        <v>-82.822535038381105</v>
      </c>
      <c r="T15" s="52">
        <f>IF((SUM($E9:$E13))=0,0,(P15/(SUM($E9:$E13))*100))</f>
        <v>37.647058823529413</v>
      </c>
      <c r="U15" s="54">
        <f>IF((SUM($E9:$E13))=0,0,(Q15/(SUM($E9:$E13))*100))</f>
        <v>37.32817647058824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1302000</v>
      </c>
      <c r="C32" s="92"/>
      <c r="D32" s="92"/>
      <c r="E32" s="92">
        <f>$B32      +$C32      +$D32</f>
        <v>1302000</v>
      </c>
      <c r="F32" s="93">
        <v>1302000</v>
      </c>
      <c r="G32" s="94">
        <v>1302000</v>
      </c>
      <c r="H32" s="93">
        <v>151000</v>
      </c>
      <c r="I32" s="94">
        <v>151225</v>
      </c>
      <c r="J32" s="93">
        <v>437000</v>
      </c>
      <c r="K32" s="94">
        <v>742695</v>
      </c>
      <c r="L32" s="93">
        <v>408000</v>
      </c>
      <c r="M32" s="94">
        <v>408079</v>
      </c>
      <c r="N32" s="93"/>
      <c r="O32" s="94"/>
      <c r="P32" s="93">
        <f>$H32      +$J32      +$L32      +$N32</f>
        <v>996000</v>
      </c>
      <c r="Q32" s="94">
        <f>$I32      +$K32      +$M32      +$O32</f>
        <v>1301999</v>
      </c>
      <c r="R32" s="48">
        <f>IF(($J32      =0),0,((($L32      -$J32      )/$J32      )*100))</f>
        <v>-6.6361556064073222</v>
      </c>
      <c r="S32" s="49">
        <f>IF(($K32      =0),0,((($M32      -$K32      )/$K32      )*100))</f>
        <v>-45.054295504884237</v>
      </c>
      <c r="T32" s="48">
        <f>IF(($E32      =0),0,(($P32      /$E32      )*100))</f>
        <v>76.497695852534562</v>
      </c>
      <c r="U32" s="50">
        <f>IF(($E32      =0),0,(($Q32      /$E32      )*100))</f>
        <v>99.999923195084477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1302000</v>
      </c>
      <c r="C33" s="95">
        <f>C32</f>
        <v>0</v>
      </c>
      <c r="D33" s="95"/>
      <c r="E33" s="95">
        <f>$B33      +$C33      +$D33</f>
        <v>1302000</v>
      </c>
      <c r="F33" s="96">
        <f t="shared" ref="F33:O33" si="17">F32</f>
        <v>1302000</v>
      </c>
      <c r="G33" s="97">
        <f t="shared" si="17"/>
        <v>1302000</v>
      </c>
      <c r="H33" s="96">
        <f t="shared" si="17"/>
        <v>151000</v>
      </c>
      <c r="I33" s="97">
        <f t="shared" si="17"/>
        <v>151225</v>
      </c>
      <c r="J33" s="96">
        <f t="shared" si="17"/>
        <v>437000</v>
      </c>
      <c r="K33" s="97">
        <f t="shared" si="17"/>
        <v>742695</v>
      </c>
      <c r="L33" s="96">
        <f t="shared" si="17"/>
        <v>408000</v>
      </c>
      <c r="M33" s="97">
        <f t="shared" si="17"/>
        <v>408079</v>
      </c>
      <c r="N33" s="96">
        <f t="shared" si="17"/>
        <v>0</v>
      </c>
      <c r="O33" s="97">
        <f t="shared" si="17"/>
        <v>0</v>
      </c>
      <c r="P33" s="96">
        <f>$H33      +$J33      +$L33      +$N33</f>
        <v>996000</v>
      </c>
      <c r="Q33" s="97">
        <f>$I33      +$K33      +$M33      +$O33</f>
        <v>1301999</v>
      </c>
      <c r="R33" s="52">
        <f>IF(($J33      =0),0,((($L33      -$J33      )/$J33      )*100))</f>
        <v>-6.6361556064073222</v>
      </c>
      <c r="S33" s="53">
        <f>IF(($K33      =0),0,((($M33      -$K33      )/$K33      )*100))</f>
        <v>-45.054295504884237</v>
      </c>
      <c r="T33" s="52">
        <f>IF($E33   =0,0,($P33   /$E33   )*100)</f>
        <v>76.497695852534562</v>
      </c>
      <c r="U33" s="54">
        <f>IF($E33   =0,0,($Q33   /$E33   )*100)</f>
        <v>99.999923195084477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153000</v>
      </c>
      <c r="W35" s="94" t="s">
        <v>35</v>
      </c>
    </row>
    <row r="36" spans="1:23" ht="12.95" customHeight="1" x14ac:dyDescent="0.2">
      <c r="A36" s="47" t="s">
        <v>59</v>
      </c>
      <c r="B36" s="92">
        <v>11288000</v>
      </c>
      <c r="C36" s="92">
        <v>9510000</v>
      </c>
      <c r="D36" s="92"/>
      <c r="E36" s="92">
        <f t="shared" si="18"/>
        <v>20798000</v>
      </c>
      <c r="F36" s="93">
        <v>1778000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11288000</v>
      </c>
      <c r="C40" s="95">
        <f>SUM(C35:C39)</f>
        <v>9510000</v>
      </c>
      <c r="D40" s="95"/>
      <c r="E40" s="95">
        <f t="shared" si="18"/>
        <v>20798000</v>
      </c>
      <c r="F40" s="96">
        <f t="shared" ref="F40:O40" si="25">SUM(F35:F39)</f>
        <v>1778000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153000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55750000</v>
      </c>
      <c r="C51" s="92"/>
      <c r="D51" s="92"/>
      <c r="E51" s="92">
        <f t="shared" si="26"/>
        <v>55750000</v>
      </c>
      <c r="F51" s="93">
        <v>55750000</v>
      </c>
      <c r="G51" s="94">
        <v>55750000</v>
      </c>
      <c r="H51" s="93">
        <v>10698000</v>
      </c>
      <c r="I51" s="94">
        <v>12252042</v>
      </c>
      <c r="J51" s="93">
        <v>14259000</v>
      </c>
      <c r="K51" s="94">
        <v>16867421</v>
      </c>
      <c r="L51" s="93">
        <v>11546000</v>
      </c>
      <c r="M51" s="94">
        <v>10132143</v>
      </c>
      <c r="N51" s="93"/>
      <c r="O51" s="94"/>
      <c r="P51" s="93">
        <f t="shared" si="27"/>
        <v>36503000</v>
      </c>
      <c r="Q51" s="94">
        <f t="shared" si="28"/>
        <v>39251606</v>
      </c>
      <c r="R51" s="48">
        <f t="shared" si="29"/>
        <v>-19.026579704046569</v>
      </c>
      <c r="S51" s="49">
        <f t="shared" si="30"/>
        <v>-39.93069242772799</v>
      </c>
      <c r="T51" s="48">
        <f t="shared" si="31"/>
        <v>65.476233183856507</v>
      </c>
      <c r="U51" s="50">
        <f t="shared" si="32"/>
        <v>70.406468161434972</v>
      </c>
      <c r="V51" s="93">
        <v>7288000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55750000</v>
      </c>
      <c r="C53" s="95">
        <f>SUM(C42:C52)</f>
        <v>0</v>
      </c>
      <c r="D53" s="95"/>
      <c r="E53" s="95">
        <f t="shared" si="26"/>
        <v>55750000</v>
      </c>
      <c r="F53" s="96">
        <f t="shared" ref="F53:O53" si="33">SUM(F42:F52)</f>
        <v>55750000</v>
      </c>
      <c r="G53" s="97">
        <f t="shared" si="33"/>
        <v>55750000</v>
      </c>
      <c r="H53" s="96">
        <f t="shared" si="33"/>
        <v>10698000</v>
      </c>
      <c r="I53" s="97">
        <f t="shared" si="33"/>
        <v>12252042</v>
      </c>
      <c r="J53" s="96">
        <f t="shared" si="33"/>
        <v>14259000</v>
      </c>
      <c r="K53" s="97">
        <f t="shared" si="33"/>
        <v>16867421</v>
      </c>
      <c r="L53" s="96">
        <f t="shared" si="33"/>
        <v>11546000</v>
      </c>
      <c r="M53" s="97">
        <f t="shared" si="33"/>
        <v>10132143</v>
      </c>
      <c r="N53" s="96">
        <f t="shared" si="33"/>
        <v>0</v>
      </c>
      <c r="O53" s="97">
        <f t="shared" si="33"/>
        <v>0</v>
      </c>
      <c r="P53" s="96">
        <f t="shared" si="27"/>
        <v>36503000</v>
      </c>
      <c r="Q53" s="97">
        <f t="shared" si="28"/>
        <v>39251606</v>
      </c>
      <c r="R53" s="52">
        <f t="shared" si="29"/>
        <v>-19.026579704046569</v>
      </c>
      <c r="S53" s="53">
        <f t="shared" si="30"/>
        <v>-39.93069242772799</v>
      </c>
      <c r="T53" s="52">
        <f>IF((+$E43+$E45+$E47+$E48+$E51) =0,0,(P53   /(+$E43+$E45+$E47+$E48+$E51) )*100)</f>
        <v>65.476233183856507</v>
      </c>
      <c r="U53" s="54">
        <f>IF((+$E43+$E45+$E47+$E48+$E51) =0,0,(Q53   /(+$E43+$E45+$E47+$E48+$E51) )*100)</f>
        <v>70.406468161434972</v>
      </c>
      <c r="V53" s="96">
        <f>SUM(V42:V52)</f>
        <v>7288000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70040000</v>
      </c>
      <c r="C67" s="104">
        <f>SUM(C9:C14,C17:C23,C26:C29,C32,C35:C39,C42:C52,C55:C58,C61:C65)</f>
        <v>9510000</v>
      </c>
      <c r="D67" s="104"/>
      <c r="E67" s="104">
        <f t="shared" si="35"/>
        <v>79550000</v>
      </c>
      <c r="F67" s="105">
        <f t="shared" ref="F67:O67" si="43">SUM(F9:F14,F17:F23,F26:F29,F32,F35:F39,F42:F52,F55:F58,F61:F65)</f>
        <v>60530000</v>
      </c>
      <c r="G67" s="106">
        <f t="shared" si="43"/>
        <v>58752000</v>
      </c>
      <c r="H67" s="105">
        <f t="shared" si="43"/>
        <v>11027000</v>
      </c>
      <c r="I67" s="106">
        <f t="shared" si="43"/>
        <v>12503266</v>
      </c>
      <c r="J67" s="105">
        <f t="shared" si="43"/>
        <v>14981000</v>
      </c>
      <c r="K67" s="106">
        <f t="shared" si="43"/>
        <v>18066330</v>
      </c>
      <c r="L67" s="105">
        <f t="shared" si="43"/>
        <v>12131000</v>
      </c>
      <c r="M67" s="106">
        <f t="shared" si="43"/>
        <v>10618588</v>
      </c>
      <c r="N67" s="105">
        <f t="shared" si="43"/>
        <v>0</v>
      </c>
      <c r="O67" s="106">
        <f t="shared" si="43"/>
        <v>0</v>
      </c>
      <c r="P67" s="105">
        <f t="shared" si="36"/>
        <v>38139000</v>
      </c>
      <c r="Q67" s="106">
        <f t="shared" si="37"/>
        <v>41188184</v>
      </c>
      <c r="R67" s="61">
        <f t="shared" si="38"/>
        <v>-19.024097189773713</v>
      </c>
      <c r="S67" s="62">
        <f t="shared" si="39"/>
        <v>-41.224432411009872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64.915236928104576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70.105160675381256</v>
      </c>
      <c r="V67" s="105">
        <f>SUM(V9:V14,V17:V23,V26:V29,V32,V35:V39,V42:V52,V55:V58,V61:V65)</f>
        <v>7441000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30282000</v>
      </c>
      <c r="C69" s="92">
        <v>-2025000</v>
      </c>
      <c r="D69" s="92"/>
      <c r="E69" s="92">
        <f>$B69      +$C69      +$D69</f>
        <v>28257000</v>
      </c>
      <c r="F69" s="93">
        <v>28257000</v>
      </c>
      <c r="G69" s="94">
        <v>28257000</v>
      </c>
      <c r="H69" s="93">
        <v>9323000</v>
      </c>
      <c r="I69" s="94">
        <v>8887930</v>
      </c>
      <c r="J69" s="93">
        <v>8052000</v>
      </c>
      <c r="K69" s="94">
        <v>8487536</v>
      </c>
      <c r="L69" s="93">
        <v>4192000</v>
      </c>
      <c r="M69" s="94">
        <v>5192311</v>
      </c>
      <c r="N69" s="93"/>
      <c r="O69" s="94"/>
      <c r="P69" s="93">
        <f>$H69      +$J69      +$L69      +$N69</f>
        <v>21567000</v>
      </c>
      <c r="Q69" s="94">
        <f>$I69      +$K69      +$M69      +$O69</f>
        <v>22567777</v>
      </c>
      <c r="R69" s="48">
        <f>IF(($J69      =0),0,((($L69      -$J69      )/$J69      )*100))</f>
        <v>-47.938400397416792</v>
      </c>
      <c r="S69" s="49">
        <f>IF(($K69      =0),0,((($M69      -$K69      )/$K69      )*100))</f>
        <v>-38.824283042805355</v>
      </c>
      <c r="T69" s="48">
        <f>IF(($E69      =0),0,(($P69      /$E69      )*100))</f>
        <v>76.324450578617686</v>
      </c>
      <c r="U69" s="50">
        <f>IF(($E69      =0),0,(($Q69      /$E69      )*100))</f>
        <v>79.866146441589692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30282000</v>
      </c>
      <c r="C71" s="101">
        <f>SUM(C69:C70)</f>
        <v>-2025000</v>
      </c>
      <c r="D71" s="101"/>
      <c r="E71" s="101">
        <f>$B71      +$C71      +$D71</f>
        <v>28257000</v>
      </c>
      <c r="F71" s="102">
        <f t="shared" ref="F71:O71" si="44">SUM(F69:F70)</f>
        <v>28257000</v>
      </c>
      <c r="G71" s="103">
        <f t="shared" si="44"/>
        <v>28257000</v>
      </c>
      <c r="H71" s="102">
        <f t="shared" si="44"/>
        <v>9323000</v>
      </c>
      <c r="I71" s="103">
        <f t="shared" si="44"/>
        <v>8887930</v>
      </c>
      <c r="J71" s="102">
        <f t="shared" si="44"/>
        <v>8052000</v>
      </c>
      <c r="K71" s="103">
        <f t="shared" si="44"/>
        <v>8487536</v>
      </c>
      <c r="L71" s="102">
        <f t="shared" si="44"/>
        <v>4192000</v>
      </c>
      <c r="M71" s="103">
        <f t="shared" si="44"/>
        <v>5192311</v>
      </c>
      <c r="N71" s="102">
        <f t="shared" si="44"/>
        <v>0</v>
      </c>
      <c r="O71" s="103">
        <f t="shared" si="44"/>
        <v>0</v>
      </c>
      <c r="P71" s="102">
        <f>$H71      +$J71      +$L71      +$N71</f>
        <v>21567000</v>
      </c>
      <c r="Q71" s="103">
        <f>$I71      +$K71      +$M71      +$O71</f>
        <v>22567777</v>
      </c>
      <c r="R71" s="57">
        <f>IF(($J71      =0),0,((($L71      -$J71      )/$J71      )*100))</f>
        <v>-47.938400397416792</v>
      </c>
      <c r="S71" s="58">
        <f>IF(($K71      =0),0,((($M71      -$K71      )/$K71      )*100))</f>
        <v>-38.824283042805355</v>
      </c>
      <c r="T71" s="57">
        <f>IF(($E69      =0),0,(($P69      /$E69      )*100))</f>
        <v>76.324450578617686</v>
      </c>
      <c r="U71" s="59">
        <f>IF($E69   =0,0,($Q69   /$E69 )*100)</f>
        <v>79.866146441589692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30282000</v>
      </c>
      <c r="C72" s="104">
        <f>SUM(C69:C70)</f>
        <v>-2025000</v>
      </c>
      <c r="D72" s="104"/>
      <c r="E72" s="104">
        <f>$B72      +$C72      +$D72</f>
        <v>28257000</v>
      </c>
      <c r="F72" s="105">
        <f t="shared" ref="F72:O72" si="45">SUM(F69:F70)</f>
        <v>28257000</v>
      </c>
      <c r="G72" s="106">
        <f t="shared" si="45"/>
        <v>28257000</v>
      </c>
      <c r="H72" s="105">
        <f t="shared" si="45"/>
        <v>9323000</v>
      </c>
      <c r="I72" s="106">
        <f t="shared" si="45"/>
        <v>8887930</v>
      </c>
      <c r="J72" s="105">
        <f t="shared" si="45"/>
        <v>8052000</v>
      </c>
      <c r="K72" s="106">
        <f t="shared" si="45"/>
        <v>8487536</v>
      </c>
      <c r="L72" s="105">
        <f t="shared" si="45"/>
        <v>4192000</v>
      </c>
      <c r="M72" s="106">
        <f t="shared" si="45"/>
        <v>5192311</v>
      </c>
      <c r="N72" s="105">
        <f t="shared" si="45"/>
        <v>0</v>
      </c>
      <c r="O72" s="106">
        <f t="shared" si="45"/>
        <v>0</v>
      </c>
      <c r="P72" s="105">
        <f>$H72      +$J72      +$L72      +$N72</f>
        <v>21567000</v>
      </c>
      <c r="Q72" s="106">
        <f>$I72      +$K72      +$M72      +$O72</f>
        <v>22567777</v>
      </c>
      <c r="R72" s="61">
        <f>IF(($J72      =0),0,((($L72      -$J72      )/$J72      )*100))</f>
        <v>-47.938400397416792</v>
      </c>
      <c r="S72" s="62">
        <f>IF(($K72      =0),0,((($M72      -$K72      )/$K72      )*100))</f>
        <v>-38.824283042805355</v>
      </c>
      <c r="T72" s="61">
        <f>IF(($E69      =0),0,(($P69      /$E69      )*100))</f>
        <v>76.324450578617686</v>
      </c>
      <c r="U72" s="65">
        <f>IF($E69   =0,0,($Q69   /$E69 )*100)</f>
        <v>79.866146441589692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100322000</v>
      </c>
      <c r="C73" s="104">
        <f>SUM(C9:C14,C17:C23,C26:C29,C32,C35:C39,C42:C52,C55:C58,C61:C65,C69:C70)</f>
        <v>7485000</v>
      </c>
      <c r="D73" s="104"/>
      <c r="E73" s="104">
        <f>$B73      +$C73      +$D73</f>
        <v>107807000</v>
      </c>
      <c r="F73" s="105">
        <f t="shared" ref="F73:O73" si="46">SUM(F9:F14,F17:F23,F26:F29,F32,F35:F39,F42:F52,F55:F58,F61:F65,F69:F70)</f>
        <v>88787000</v>
      </c>
      <c r="G73" s="106">
        <f t="shared" si="46"/>
        <v>87009000</v>
      </c>
      <c r="H73" s="105">
        <f t="shared" si="46"/>
        <v>20350000</v>
      </c>
      <c r="I73" s="106">
        <f t="shared" si="46"/>
        <v>21391196</v>
      </c>
      <c r="J73" s="105">
        <f t="shared" si="46"/>
        <v>23033000</v>
      </c>
      <c r="K73" s="106">
        <f t="shared" si="46"/>
        <v>26553866</v>
      </c>
      <c r="L73" s="105">
        <f t="shared" si="46"/>
        <v>16323000</v>
      </c>
      <c r="M73" s="106">
        <f t="shared" si="46"/>
        <v>15810899</v>
      </c>
      <c r="N73" s="105">
        <f t="shared" si="46"/>
        <v>0</v>
      </c>
      <c r="O73" s="106">
        <f t="shared" si="46"/>
        <v>0</v>
      </c>
      <c r="P73" s="105">
        <f>$H73      +$J73      +$L73      +$N73</f>
        <v>59706000</v>
      </c>
      <c r="Q73" s="106">
        <f>$I73      +$K73      +$M73      +$O73</f>
        <v>63755961</v>
      </c>
      <c r="R73" s="61">
        <f>IF(($J73      =0),0,((($L73      -$J73      )/$J73      )*100))</f>
        <v>-29.132114791820428</v>
      </c>
      <c r="S73" s="62">
        <f>IF(($K73      =0),0,((($M73      -$K73      )/$K73      )*100))</f>
        <v>-40.457261477481282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68.620487535772156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73.275133606868252</v>
      </c>
      <c r="V73" s="105">
        <f>SUM(V9:V14,V17:V23,V26:V29,V32,V35:V39,V42:V52,V55:V58,V61:V65,V69:V70)</f>
        <v>7441000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gyCQfH3mjW7dC/5paQ7Rl/jup9Xd2Lvmbz3ExOUZdy9c+WasgER/SS8VHzijJ+0Jxkj5uZoVh+dHNEZIvSZ/A==" saltValue="VF8YYDxj60ZL/8A3qKTGY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149000</v>
      </c>
      <c r="I10" s="94">
        <v>159452</v>
      </c>
      <c r="J10" s="93">
        <v>404000</v>
      </c>
      <c r="K10" s="94">
        <v>1106221</v>
      </c>
      <c r="L10" s="93">
        <v>197000</v>
      </c>
      <c r="M10" s="94">
        <v>310265</v>
      </c>
      <c r="N10" s="93"/>
      <c r="O10" s="94"/>
      <c r="P10" s="93">
        <f t="shared" ref="P10:P15" si="1">$H10      +$J10      +$L10      +$N10</f>
        <v>750000</v>
      </c>
      <c r="Q10" s="94">
        <f t="shared" ref="Q10:Q15" si="2">$I10      +$K10      +$M10      +$O10</f>
        <v>1575938</v>
      </c>
      <c r="R10" s="48">
        <f t="shared" ref="R10:R15" si="3">IF(($J10      =0),0,((($L10      -$J10      )/$J10      )*100))</f>
        <v>-51.237623762376238</v>
      </c>
      <c r="S10" s="49">
        <f t="shared" ref="S10:S15" si="4">IF(($K10      =0),0,((($M10      -$K10      )/$K10      )*100))</f>
        <v>-71.952711076719751</v>
      </c>
      <c r="T10" s="48">
        <f t="shared" ref="T10:T14" si="5">IF(($E10      =0),0,(($P10      /$E10      )*100))</f>
        <v>35.714285714285715</v>
      </c>
      <c r="U10" s="50">
        <f t="shared" ref="U10:U14" si="6">IF(($E10      =0),0,(($Q10      /$E10      )*100))</f>
        <v>75.044666666666672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149000</v>
      </c>
      <c r="I15" s="97">
        <f t="shared" si="7"/>
        <v>159452</v>
      </c>
      <c r="J15" s="96">
        <f t="shared" si="7"/>
        <v>404000</v>
      </c>
      <c r="K15" s="97">
        <f t="shared" si="7"/>
        <v>1106221</v>
      </c>
      <c r="L15" s="96">
        <f t="shared" si="7"/>
        <v>197000</v>
      </c>
      <c r="M15" s="97">
        <f t="shared" si="7"/>
        <v>310265</v>
      </c>
      <c r="N15" s="96">
        <f t="shared" si="7"/>
        <v>0</v>
      </c>
      <c r="O15" s="97">
        <f t="shared" si="7"/>
        <v>0</v>
      </c>
      <c r="P15" s="96">
        <f t="shared" si="1"/>
        <v>750000</v>
      </c>
      <c r="Q15" s="97">
        <f t="shared" si="2"/>
        <v>1575938</v>
      </c>
      <c r="R15" s="52">
        <f t="shared" si="3"/>
        <v>-51.237623762376238</v>
      </c>
      <c r="S15" s="53">
        <f t="shared" si="4"/>
        <v>-71.952711076719751</v>
      </c>
      <c r="T15" s="52">
        <f>IF((SUM($E9:$E13))=0,0,(P15/(SUM($E9:$E13))*100))</f>
        <v>35.714285714285715</v>
      </c>
      <c r="U15" s="54">
        <f>IF((SUM($E9:$E13))=0,0,(Q15/(SUM($E9:$E13))*100))</f>
        <v>75.044666666666672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11200000</v>
      </c>
      <c r="D20" s="92"/>
      <c r="E20" s="92">
        <f t="shared" si="8"/>
        <v>11200000</v>
      </c>
      <c r="F20" s="93">
        <v>11200000</v>
      </c>
      <c r="G20" s="94">
        <v>11200000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11200000</v>
      </c>
      <c r="D24" s="95"/>
      <c r="E24" s="95">
        <f t="shared" si="8"/>
        <v>11200000</v>
      </c>
      <c r="F24" s="96">
        <f t="shared" ref="F24:O24" si="15">SUM(F17:F23)</f>
        <v>11200000</v>
      </c>
      <c r="G24" s="97">
        <f t="shared" si="15"/>
        <v>11200000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1151000</v>
      </c>
      <c r="C32" s="92"/>
      <c r="D32" s="92"/>
      <c r="E32" s="92">
        <f>$B32      +$C32      +$D32</f>
        <v>1151000</v>
      </c>
      <c r="F32" s="93">
        <v>1151000</v>
      </c>
      <c r="G32" s="94">
        <v>1151000</v>
      </c>
      <c r="H32" s="93"/>
      <c r="I32" s="94"/>
      <c r="J32" s="93">
        <v>80000</v>
      </c>
      <c r="K32" s="94">
        <v>80499</v>
      </c>
      <c r="L32" s="93">
        <v>70000</v>
      </c>
      <c r="M32" s="94">
        <v>308702</v>
      </c>
      <c r="N32" s="93"/>
      <c r="O32" s="94"/>
      <c r="P32" s="93">
        <f>$H32      +$J32      +$L32      +$N32</f>
        <v>150000</v>
      </c>
      <c r="Q32" s="94">
        <f>$I32      +$K32      +$M32      +$O32</f>
        <v>389201</v>
      </c>
      <c r="R32" s="48">
        <f>IF(($J32      =0),0,((($L32      -$J32      )/$J32      )*100))</f>
        <v>-12.5</v>
      </c>
      <c r="S32" s="49">
        <f>IF(($K32      =0),0,((($M32      -$K32      )/$K32      )*100))</f>
        <v>283.48550913675945</v>
      </c>
      <c r="T32" s="48">
        <f>IF(($E32      =0),0,(($P32      /$E32      )*100))</f>
        <v>13.032145960034752</v>
      </c>
      <c r="U32" s="50">
        <f>IF(($E32      =0),0,(($Q32      /$E32      )*100))</f>
        <v>33.814161598609907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1151000</v>
      </c>
      <c r="C33" s="95">
        <f>C32</f>
        <v>0</v>
      </c>
      <c r="D33" s="95"/>
      <c r="E33" s="95">
        <f>$B33      +$C33      +$D33</f>
        <v>1151000</v>
      </c>
      <c r="F33" s="96">
        <f t="shared" ref="F33:O33" si="17">F32</f>
        <v>1151000</v>
      </c>
      <c r="G33" s="97">
        <f t="shared" si="17"/>
        <v>1151000</v>
      </c>
      <c r="H33" s="96">
        <f t="shared" si="17"/>
        <v>0</v>
      </c>
      <c r="I33" s="97">
        <f t="shared" si="17"/>
        <v>0</v>
      </c>
      <c r="J33" s="96">
        <f t="shared" si="17"/>
        <v>80000</v>
      </c>
      <c r="K33" s="97">
        <f t="shared" si="17"/>
        <v>80499</v>
      </c>
      <c r="L33" s="96">
        <f t="shared" si="17"/>
        <v>70000</v>
      </c>
      <c r="M33" s="97">
        <f t="shared" si="17"/>
        <v>308702</v>
      </c>
      <c r="N33" s="96">
        <f t="shared" si="17"/>
        <v>0</v>
      </c>
      <c r="O33" s="97">
        <f t="shared" si="17"/>
        <v>0</v>
      </c>
      <c r="P33" s="96">
        <f>$H33      +$J33      +$L33      +$N33</f>
        <v>150000</v>
      </c>
      <c r="Q33" s="97">
        <f>$I33      +$K33      +$M33      +$O33</f>
        <v>389201</v>
      </c>
      <c r="R33" s="52">
        <f>IF(($J33      =0),0,((($L33      -$J33      )/$J33      )*100))</f>
        <v>-12.5</v>
      </c>
      <c r="S33" s="53">
        <f>IF(($K33      =0),0,((($M33      -$K33      )/$K33      )*100))</f>
        <v>283.48550913675945</v>
      </c>
      <c r="T33" s="52">
        <f>IF($E33   =0,0,($P33   /$E33   )*100)</f>
        <v>13.032145960034752</v>
      </c>
      <c r="U33" s="54">
        <f>IF($E33   =0,0,($Q33   /$E33   )*100)</f>
        <v>33.814161598609907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66660000</v>
      </c>
      <c r="C36" s="92">
        <v>25004000</v>
      </c>
      <c r="D36" s="92"/>
      <c r="E36" s="92">
        <f t="shared" si="18"/>
        <v>91664000</v>
      </c>
      <c r="F36" s="93">
        <v>41656000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66660000</v>
      </c>
      <c r="C40" s="95">
        <f>SUM(C35:C39)</f>
        <v>25004000</v>
      </c>
      <c r="D40" s="95"/>
      <c r="E40" s="95">
        <f t="shared" si="18"/>
        <v>91664000</v>
      </c>
      <c r="F40" s="96">
        <f t="shared" ref="F40:O40" si="25">SUM(F35:F39)</f>
        <v>41656000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50000000</v>
      </c>
      <c r="C44" s="92"/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75333000</v>
      </c>
      <c r="C51" s="92"/>
      <c r="D51" s="92"/>
      <c r="E51" s="92">
        <f t="shared" si="26"/>
        <v>75333000</v>
      </c>
      <c r="F51" s="93">
        <v>75333000</v>
      </c>
      <c r="G51" s="94">
        <v>75333000</v>
      </c>
      <c r="H51" s="93">
        <v>13211000</v>
      </c>
      <c r="I51" s="94">
        <v>3028489</v>
      </c>
      <c r="J51" s="93">
        <v>7881000</v>
      </c>
      <c r="K51" s="94">
        <v>23943668</v>
      </c>
      <c r="L51" s="93">
        <v>6328000</v>
      </c>
      <c r="M51" s="94">
        <v>1855402</v>
      </c>
      <c r="N51" s="93"/>
      <c r="O51" s="94"/>
      <c r="P51" s="93">
        <f t="shared" si="27"/>
        <v>27420000</v>
      </c>
      <c r="Q51" s="94">
        <f t="shared" si="28"/>
        <v>28827559</v>
      </c>
      <c r="R51" s="48">
        <f t="shared" si="29"/>
        <v>-19.705621114071821</v>
      </c>
      <c r="S51" s="49">
        <f t="shared" si="30"/>
        <v>-92.250970068579292</v>
      </c>
      <c r="T51" s="48">
        <f t="shared" si="31"/>
        <v>36.398391143323643</v>
      </c>
      <c r="U51" s="50">
        <f t="shared" si="32"/>
        <v>38.266840561241423</v>
      </c>
      <c r="V51" s="93">
        <v>5339000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125333000</v>
      </c>
      <c r="C53" s="95">
        <f>SUM(C42:C52)</f>
        <v>0</v>
      </c>
      <c r="D53" s="95"/>
      <c r="E53" s="95">
        <f t="shared" si="26"/>
        <v>125333000</v>
      </c>
      <c r="F53" s="96">
        <f t="shared" ref="F53:O53" si="33">SUM(F42:F52)</f>
        <v>125333000</v>
      </c>
      <c r="G53" s="97">
        <f t="shared" si="33"/>
        <v>75333000</v>
      </c>
      <c r="H53" s="96">
        <f t="shared" si="33"/>
        <v>13211000</v>
      </c>
      <c r="I53" s="97">
        <f t="shared" si="33"/>
        <v>3028489</v>
      </c>
      <c r="J53" s="96">
        <f t="shared" si="33"/>
        <v>7881000</v>
      </c>
      <c r="K53" s="97">
        <f t="shared" si="33"/>
        <v>23943668</v>
      </c>
      <c r="L53" s="96">
        <f t="shared" si="33"/>
        <v>6328000</v>
      </c>
      <c r="M53" s="97">
        <f t="shared" si="33"/>
        <v>1855402</v>
      </c>
      <c r="N53" s="96">
        <f t="shared" si="33"/>
        <v>0</v>
      </c>
      <c r="O53" s="97">
        <f t="shared" si="33"/>
        <v>0</v>
      </c>
      <c r="P53" s="96">
        <f t="shared" si="27"/>
        <v>27420000</v>
      </c>
      <c r="Q53" s="97">
        <f t="shared" si="28"/>
        <v>28827559</v>
      </c>
      <c r="R53" s="52">
        <f t="shared" si="29"/>
        <v>-19.705621114071821</v>
      </c>
      <c r="S53" s="53">
        <f t="shared" si="30"/>
        <v>-92.250970068579292</v>
      </c>
      <c r="T53" s="52">
        <f>IF((+$E43+$E45+$E47+$E48+$E51) =0,0,(P53   /(+$E43+$E45+$E47+$E48+$E51) )*100)</f>
        <v>36.398391143323643</v>
      </c>
      <c r="U53" s="54">
        <f>IF((+$E43+$E45+$E47+$E48+$E51) =0,0,(Q53   /(+$E43+$E45+$E47+$E48+$E51) )*100)</f>
        <v>38.266840561241423</v>
      </c>
      <c r="V53" s="96">
        <f>SUM(V42:V52)</f>
        <v>5339000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195244000</v>
      </c>
      <c r="C67" s="104">
        <f>SUM(C9:C14,C17:C23,C26:C29,C32,C35:C39,C42:C52,C55:C58,C61:C65)</f>
        <v>36204000</v>
      </c>
      <c r="D67" s="104"/>
      <c r="E67" s="104">
        <f t="shared" si="35"/>
        <v>231448000</v>
      </c>
      <c r="F67" s="105">
        <f t="shared" ref="F67:O67" si="43">SUM(F9:F14,F17:F23,F26:F29,F32,F35:F39,F42:F52,F55:F58,F61:F65)</f>
        <v>181440000</v>
      </c>
      <c r="G67" s="106">
        <f t="shared" si="43"/>
        <v>89784000</v>
      </c>
      <c r="H67" s="105">
        <f t="shared" si="43"/>
        <v>13360000</v>
      </c>
      <c r="I67" s="106">
        <f t="shared" si="43"/>
        <v>3187941</v>
      </c>
      <c r="J67" s="105">
        <f t="shared" si="43"/>
        <v>8365000</v>
      </c>
      <c r="K67" s="106">
        <f t="shared" si="43"/>
        <v>25130388</v>
      </c>
      <c r="L67" s="105">
        <f t="shared" si="43"/>
        <v>6595000</v>
      </c>
      <c r="M67" s="106">
        <f t="shared" si="43"/>
        <v>2474369</v>
      </c>
      <c r="N67" s="105">
        <f t="shared" si="43"/>
        <v>0</v>
      </c>
      <c r="O67" s="106">
        <f t="shared" si="43"/>
        <v>0</v>
      </c>
      <c r="P67" s="105">
        <f t="shared" si="36"/>
        <v>28320000</v>
      </c>
      <c r="Q67" s="106">
        <f t="shared" si="37"/>
        <v>30792698</v>
      </c>
      <c r="R67" s="61">
        <f t="shared" si="38"/>
        <v>-21.159593544530782</v>
      </c>
      <c r="S67" s="62">
        <f t="shared" si="39"/>
        <v>-90.153876653237504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31.542368350708365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34.296420297603134</v>
      </c>
      <c r="V67" s="105">
        <f>SUM(V9:V14,V17:V23,V26:V29,V32,V35:V39,V42:V52,V55:V58,V61:V65)</f>
        <v>5339000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196069000</v>
      </c>
      <c r="C69" s="92">
        <v>-13114000</v>
      </c>
      <c r="D69" s="92"/>
      <c r="E69" s="92">
        <f>$B69      +$C69      +$D69</f>
        <v>182955000</v>
      </c>
      <c r="F69" s="93">
        <v>182955000</v>
      </c>
      <c r="G69" s="94">
        <v>182955000</v>
      </c>
      <c r="H69" s="93">
        <v>35364000</v>
      </c>
      <c r="I69" s="94">
        <v>15419689</v>
      </c>
      <c r="J69" s="93">
        <v>70950000</v>
      </c>
      <c r="K69" s="94">
        <v>98870431</v>
      </c>
      <c r="L69" s="93">
        <v>60388000</v>
      </c>
      <c r="M69" s="94">
        <v>9087487</v>
      </c>
      <c r="N69" s="93"/>
      <c r="O69" s="94"/>
      <c r="P69" s="93">
        <f>$H69      +$J69      +$L69      +$N69</f>
        <v>166702000</v>
      </c>
      <c r="Q69" s="94">
        <f>$I69      +$K69      +$M69      +$O69</f>
        <v>123377607</v>
      </c>
      <c r="R69" s="48">
        <f>IF(($J69      =0),0,((($L69      -$J69      )/$J69      )*100))</f>
        <v>-14.886539816772377</v>
      </c>
      <c r="S69" s="49">
        <f>IF(($K69      =0),0,((($M69      -$K69      )/$K69      )*100))</f>
        <v>-90.808690820817802</v>
      </c>
      <c r="T69" s="48">
        <f>IF(($E69      =0),0,(($P69      /$E69      )*100))</f>
        <v>91.11639474187642</v>
      </c>
      <c r="U69" s="50">
        <f>IF(($E69      =0),0,(($Q69      /$E69      )*100))</f>
        <v>67.436040009838479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196069000</v>
      </c>
      <c r="C71" s="101">
        <f>SUM(C69:C70)</f>
        <v>-13114000</v>
      </c>
      <c r="D71" s="101"/>
      <c r="E71" s="101">
        <f>$B71      +$C71      +$D71</f>
        <v>182955000</v>
      </c>
      <c r="F71" s="102">
        <f t="shared" ref="F71:O71" si="44">SUM(F69:F70)</f>
        <v>182955000</v>
      </c>
      <c r="G71" s="103">
        <f t="shared" si="44"/>
        <v>182955000</v>
      </c>
      <c r="H71" s="102">
        <f t="shared" si="44"/>
        <v>35364000</v>
      </c>
      <c r="I71" s="103">
        <f t="shared" si="44"/>
        <v>15419689</v>
      </c>
      <c r="J71" s="102">
        <f t="shared" si="44"/>
        <v>70950000</v>
      </c>
      <c r="K71" s="103">
        <f t="shared" si="44"/>
        <v>98870431</v>
      </c>
      <c r="L71" s="102">
        <f t="shared" si="44"/>
        <v>60388000</v>
      </c>
      <c r="M71" s="103">
        <f t="shared" si="44"/>
        <v>9087487</v>
      </c>
      <c r="N71" s="102">
        <f t="shared" si="44"/>
        <v>0</v>
      </c>
      <c r="O71" s="103">
        <f t="shared" si="44"/>
        <v>0</v>
      </c>
      <c r="P71" s="102">
        <f>$H71      +$J71      +$L71      +$N71</f>
        <v>166702000</v>
      </c>
      <c r="Q71" s="103">
        <f>$I71      +$K71      +$M71      +$O71</f>
        <v>123377607</v>
      </c>
      <c r="R71" s="57">
        <f>IF(($J71      =0),0,((($L71      -$J71      )/$J71      )*100))</f>
        <v>-14.886539816772377</v>
      </c>
      <c r="S71" s="58">
        <f>IF(($K71      =0),0,((($M71      -$K71      )/$K71      )*100))</f>
        <v>-90.808690820817802</v>
      </c>
      <c r="T71" s="57">
        <f>IF(($E69      =0),0,(($P69      /$E69      )*100))</f>
        <v>91.11639474187642</v>
      </c>
      <c r="U71" s="59">
        <f>IF($E69   =0,0,($Q69   /$E69 )*100)</f>
        <v>67.436040009838479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196069000</v>
      </c>
      <c r="C72" s="104">
        <f>SUM(C69:C70)</f>
        <v>-13114000</v>
      </c>
      <c r="D72" s="104"/>
      <c r="E72" s="104">
        <f>$B72      +$C72      +$D72</f>
        <v>182955000</v>
      </c>
      <c r="F72" s="105">
        <f t="shared" ref="F72:O72" si="45">SUM(F69:F70)</f>
        <v>182955000</v>
      </c>
      <c r="G72" s="106">
        <f t="shared" si="45"/>
        <v>182955000</v>
      </c>
      <c r="H72" s="105">
        <f t="shared" si="45"/>
        <v>35364000</v>
      </c>
      <c r="I72" s="106">
        <f t="shared" si="45"/>
        <v>15419689</v>
      </c>
      <c r="J72" s="105">
        <f t="shared" si="45"/>
        <v>70950000</v>
      </c>
      <c r="K72" s="106">
        <f t="shared" si="45"/>
        <v>98870431</v>
      </c>
      <c r="L72" s="105">
        <f t="shared" si="45"/>
        <v>60388000</v>
      </c>
      <c r="M72" s="106">
        <f t="shared" si="45"/>
        <v>9087487</v>
      </c>
      <c r="N72" s="105">
        <f t="shared" si="45"/>
        <v>0</v>
      </c>
      <c r="O72" s="106">
        <f t="shared" si="45"/>
        <v>0</v>
      </c>
      <c r="P72" s="105">
        <f>$H72      +$J72      +$L72      +$N72</f>
        <v>166702000</v>
      </c>
      <c r="Q72" s="106">
        <f>$I72      +$K72      +$M72      +$O72</f>
        <v>123377607</v>
      </c>
      <c r="R72" s="61">
        <f>IF(($J72      =0),0,((($L72      -$J72      )/$J72      )*100))</f>
        <v>-14.886539816772377</v>
      </c>
      <c r="S72" s="62">
        <f>IF(($K72      =0),0,((($M72      -$K72      )/$K72      )*100))</f>
        <v>-90.808690820817802</v>
      </c>
      <c r="T72" s="61">
        <f>IF(($E69      =0),0,(($P69      /$E69      )*100))</f>
        <v>91.11639474187642</v>
      </c>
      <c r="U72" s="65">
        <f>IF($E69   =0,0,($Q69   /$E69 )*100)</f>
        <v>67.436040009838479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391313000</v>
      </c>
      <c r="C73" s="104">
        <f>SUM(C9:C14,C17:C23,C26:C29,C32,C35:C39,C42:C52,C55:C58,C61:C65,C69:C70)</f>
        <v>23090000</v>
      </c>
      <c r="D73" s="104"/>
      <c r="E73" s="104">
        <f>$B73      +$C73      +$D73</f>
        <v>414403000</v>
      </c>
      <c r="F73" s="105">
        <f t="shared" ref="F73:O73" si="46">SUM(F9:F14,F17:F23,F26:F29,F32,F35:F39,F42:F52,F55:F58,F61:F65,F69:F70)</f>
        <v>364395000</v>
      </c>
      <c r="G73" s="106">
        <f t="shared" si="46"/>
        <v>272739000</v>
      </c>
      <c r="H73" s="105">
        <f t="shared" si="46"/>
        <v>48724000</v>
      </c>
      <c r="I73" s="106">
        <f t="shared" si="46"/>
        <v>18607630</v>
      </c>
      <c r="J73" s="105">
        <f t="shared" si="46"/>
        <v>79315000</v>
      </c>
      <c r="K73" s="106">
        <f t="shared" si="46"/>
        <v>124000819</v>
      </c>
      <c r="L73" s="105">
        <f t="shared" si="46"/>
        <v>66983000</v>
      </c>
      <c r="M73" s="106">
        <f t="shared" si="46"/>
        <v>11561856</v>
      </c>
      <c r="N73" s="105">
        <f t="shared" si="46"/>
        <v>0</v>
      </c>
      <c r="O73" s="106">
        <f t="shared" si="46"/>
        <v>0</v>
      </c>
      <c r="P73" s="105">
        <f>$H73      +$J73      +$L73      +$N73</f>
        <v>195022000</v>
      </c>
      <c r="Q73" s="106">
        <f>$I73      +$K73      +$M73      +$O73</f>
        <v>154170305</v>
      </c>
      <c r="R73" s="61">
        <f>IF(($J73      =0),0,((($L73      -$J73      )/$J73      )*100))</f>
        <v>-15.548130870579335</v>
      </c>
      <c r="S73" s="62">
        <f>IF(($K73      =0),0,((($M73      -$K73      )/$K73      )*100))</f>
        <v>-90.675984164265884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71.50499195201273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56.526681186042339</v>
      </c>
      <c r="V73" s="105">
        <f>SUM(V9:V14,V17:V23,V26:V29,V32,V35:V39,V42:V52,V55:V58,V61:V65,V69:V70)</f>
        <v>5339000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be0O2V8QEclN8u0Z3daII2FMdQS/A4WObeeNFwNzWbWn7z6f2eX56vhY/zapDcQhjz1o+f2s0lMWFU3fxnzuA==" saltValue="wiXEyhTS0rcchfgwjhKmw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261000</v>
      </c>
      <c r="I10" s="94">
        <v>417862</v>
      </c>
      <c r="J10" s="93">
        <v>667000</v>
      </c>
      <c r="K10" s="94">
        <v>787425</v>
      </c>
      <c r="L10" s="93">
        <v>698000</v>
      </c>
      <c r="M10" s="94"/>
      <c r="N10" s="93"/>
      <c r="O10" s="94"/>
      <c r="P10" s="93">
        <f t="shared" ref="P10:P15" si="1">$H10      +$J10      +$L10      +$N10</f>
        <v>1626000</v>
      </c>
      <c r="Q10" s="94">
        <f t="shared" ref="Q10:Q15" si="2">$I10      +$K10      +$M10      +$O10</f>
        <v>1205287</v>
      </c>
      <c r="R10" s="48">
        <f t="shared" ref="R10:R15" si="3">IF(($J10      =0),0,((($L10      -$J10      )/$J10      )*100))</f>
        <v>4.6476761619190405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61.358490566037737</v>
      </c>
      <c r="U10" s="50">
        <f t="shared" ref="U10:U14" si="6">IF(($E10      =0),0,(($Q10      /$E10      )*100))</f>
        <v>45.482528301886795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261000</v>
      </c>
      <c r="I15" s="97">
        <f t="shared" si="7"/>
        <v>417862</v>
      </c>
      <c r="J15" s="96">
        <f t="shared" si="7"/>
        <v>667000</v>
      </c>
      <c r="K15" s="97">
        <f t="shared" si="7"/>
        <v>787425</v>
      </c>
      <c r="L15" s="96">
        <f t="shared" si="7"/>
        <v>698000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1626000</v>
      </c>
      <c r="Q15" s="97">
        <f t="shared" si="2"/>
        <v>1205287</v>
      </c>
      <c r="R15" s="52">
        <f t="shared" si="3"/>
        <v>4.6476761619190405</v>
      </c>
      <c r="S15" s="53">
        <f t="shared" si="4"/>
        <v>-100</v>
      </c>
      <c r="T15" s="52">
        <f>IF((SUM($E9:$E13))=0,0,(P15/(SUM($E9:$E13))*100))</f>
        <v>61.358490566037737</v>
      </c>
      <c r="U15" s="54">
        <f>IF((SUM($E9:$E13))=0,0,(Q15/(SUM($E9:$E13))*100))</f>
        <v>45.482528301886795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11022000</v>
      </c>
      <c r="D20" s="92"/>
      <c r="E20" s="92">
        <f t="shared" si="8"/>
        <v>11022000</v>
      </c>
      <c r="F20" s="93">
        <v>11022000</v>
      </c>
      <c r="G20" s="94">
        <v>11022000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11022000</v>
      </c>
      <c r="D24" s="95"/>
      <c r="E24" s="95">
        <f t="shared" si="8"/>
        <v>11022000</v>
      </c>
      <c r="F24" s="96">
        <f t="shared" ref="F24:O24" si="15">SUM(F17:F23)</f>
        <v>11022000</v>
      </c>
      <c r="G24" s="97">
        <f t="shared" si="15"/>
        <v>11022000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1757000</v>
      </c>
      <c r="C32" s="92"/>
      <c r="D32" s="92"/>
      <c r="E32" s="92">
        <f>$B32      +$C32      +$D32</f>
        <v>1757000</v>
      </c>
      <c r="F32" s="93">
        <v>1757000</v>
      </c>
      <c r="G32" s="94">
        <v>1757000</v>
      </c>
      <c r="H32" s="93">
        <v>329000</v>
      </c>
      <c r="I32" s="94">
        <v>479011</v>
      </c>
      <c r="J32" s="93">
        <v>109000</v>
      </c>
      <c r="K32" s="94">
        <v>499769</v>
      </c>
      <c r="L32" s="93">
        <v>356000</v>
      </c>
      <c r="M32" s="94"/>
      <c r="N32" s="93"/>
      <c r="O32" s="94"/>
      <c r="P32" s="93">
        <f>$H32      +$J32      +$L32      +$N32</f>
        <v>794000</v>
      </c>
      <c r="Q32" s="94">
        <f>$I32      +$K32      +$M32      +$O32</f>
        <v>978780</v>
      </c>
      <c r="R32" s="48">
        <f>IF(($J32      =0),0,((($L32      -$J32      )/$J32      )*100))</f>
        <v>226.60550458715596</v>
      </c>
      <c r="S32" s="49">
        <f>IF(($K32      =0),0,((($M32      -$K32      )/$K32      )*100))</f>
        <v>-100</v>
      </c>
      <c r="T32" s="48">
        <f>IF(($E32      =0),0,(($P32      /$E32      )*100))</f>
        <v>45.190665907797381</v>
      </c>
      <c r="U32" s="50">
        <f>IF(($E32      =0),0,(($Q32      /$E32      )*100))</f>
        <v>55.707455890722827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1757000</v>
      </c>
      <c r="C33" s="95">
        <f>C32</f>
        <v>0</v>
      </c>
      <c r="D33" s="95"/>
      <c r="E33" s="95">
        <f>$B33      +$C33      +$D33</f>
        <v>1757000</v>
      </c>
      <c r="F33" s="96">
        <f t="shared" ref="F33:O33" si="17">F32</f>
        <v>1757000</v>
      </c>
      <c r="G33" s="97">
        <f t="shared" si="17"/>
        <v>1757000</v>
      </c>
      <c r="H33" s="96">
        <f t="shared" si="17"/>
        <v>329000</v>
      </c>
      <c r="I33" s="97">
        <f t="shared" si="17"/>
        <v>479011</v>
      </c>
      <c r="J33" s="96">
        <f t="shared" si="17"/>
        <v>109000</v>
      </c>
      <c r="K33" s="97">
        <f t="shared" si="17"/>
        <v>499769</v>
      </c>
      <c r="L33" s="96">
        <f t="shared" si="17"/>
        <v>356000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794000</v>
      </c>
      <c r="Q33" s="97">
        <f>$I33      +$K33      +$M33      +$O33</f>
        <v>978780</v>
      </c>
      <c r="R33" s="52">
        <f>IF(($J33      =0),0,((($L33      -$J33      )/$J33      )*100))</f>
        <v>226.60550458715596</v>
      </c>
      <c r="S33" s="53">
        <f>IF(($K33      =0),0,((($M33      -$K33      )/$K33      )*100))</f>
        <v>-100</v>
      </c>
      <c r="T33" s="52">
        <f>IF($E33   =0,0,($P33   /$E33   )*100)</f>
        <v>45.190665907797381</v>
      </c>
      <c r="U33" s="54">
        <f>IF($E33   =0,0,($Q33   /$E33   )*100)</f>
        <v>55.707455890722827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2421000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>
        <v>2000000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/>
      <c r="J38" s="93">
        <v>3792000</v>
      </c>
      <c r="K38" s="94"/>
      <c r="L38" s="93"/>
      <c r="M38" s="94"/>
      <c r="N38" s="93"/>
      <c r="O38" s="94"/>
      <c r="P38" s="93">
        <f t="shared" si="19"/>
        <v>3792000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63.2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4000000</v>
      </c>
      <c r="C40" s="95">
        <f>SUM(C35:C39)</f>
        <v>2000000</v>
      </c>
      <c r="D40" s="95"/>
      <c r="E40" s="95">
        <f t="shared" si="18"/>
        <v>6000000</v>
      </c>
      <c r="F40" s="96">
        <f t="shared" ref="F40:O40" si="25">SUM(F35:F39)</f>
        <v>6000000</v>
      </c>
      <c r="G40" s="97">
        <f t="shared" si="25"/>
        <v>6000000</v>
      </c>
      <c r="H40" s="96">
        <f t="shared" si="25"/>
        <v>0</v>
      </c>
      <c r="I40" s="97">
        <f t="shared" si="25"/>
        <v>0</v>
      </c>
      <c r="J40" s="96">
        <f t="shared" si="25"/>
        <v>3792000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3792000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63.2</v>
      </c>
      <c r="U40" s="54">
        <f>IF((+$E35+$E38) =0,0,(Q40   /(+$E35+$E38) )*100)</f>
        <v>0</v>
      </c>
      <c r="V40" s="96">
        <f>SUM(V35:V39)</f>
        <v>2421000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38490000</v>
      </c>
      <c r="C52" s="92"/>
      <c r="D52" s="92"/>
      <c r="E52" s="92">
        <f t="shared" si="26"/>
        <v>38490000</v>
      </c>
      <c r="F52" s="93">
        <v>38490000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38490000</v>
      </c>
      <c r="C53" s="95">
        <f>SUM(C42:C52)</f>
        <v>0</v>
      </c>
      <c r="D53" s="95"/>
      <c r="E53" s="95">
        <f t="shared" si="26"/>
        <v>38490000</v>
      </c>
      <c r="F53" s="96">
        <f t="shared" ref="F53:O53" si="33">SUM(F42:F52)</f>
        <v>38490000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46897000</v>
      </c>
      <c r="C67" s="104">
        <f>SUM(C9:C14,C17:C23,C26:C29,C32,C35:C39,C42:C52,C55:C58,C61:C65)</f>
        <v>13022000</v>
      </c>
      <c r="D67" s="104"/>
      <c r="E67" s="104">
        <f t="shared" si="35"/>
        <v>59919000</v>
      </c>
      <c r="F67" s="105">
        <f t="shared" ref="F67:O67" si="43">SUM(F9:F14,F17:F23,F26:F29,F32,F35:F39,F42:F52,F55:F58,F61:F65)</f>
        <v>59919000</v>
      </c>
      <c r="G67" s="106">
        <f t="shared" si="43"/>
        <v>21429000</v>
      </c>
      <c r="H67" s="105">
        <f t="shared" si="43"/>
        <v>590000</v>
      </c>
      <c r="I67" s="106">
        <f t="shared" si="43"/>
        <v>896873</v>
      </c>
      <c r="J67" s="105">
        <f t="shared" si="43"/>
        <v>4568000</v>
      </c>
      <c r="K67" s="106">
        <f t="shared" si="43"/>
        <v>1287194</v>
      </c>
      <c r="L67" s="105">
        <f t="shared" si="43"/>
        <v>1054000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6212000</v>
      </c>
      <c r="Q67" s="106">
        <f t="shared" si="37"/>
        <v>2184067</v>
      </c>
      <c r="R67" s="61">
        <f t="shared" si="38"/>
        <v>-76.926444833625212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28.988753558262172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10.192108824490177</v>
      </c>
      <c r="V67" s="105">
        <f>SUM(V9:V14,V17:V23,V26:V29,V32,V35:V39,V42:V52,V55:V58,V61:V65)</f>
        <v>2421000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53573000</v>
      </c>
      <c r="C69" s="92">
        <v>11417000</v>
      </c>
      <c r="D69" s="92"/>
      <c r="E69" s="92">
        <f>$B69      +$C69      +$D69</f>
        <v>64990000</v>
      </c>
      <c r="F69" s="93">
        <v>64990000</v>
      </c>
      <c r="G69" s="94">
        <v>64990000</v>
      </c>
      <c r="H69" s="93">
        <v>14196000</v>
      </c>
      <c r="I69" s="94">
        <v>8681890</v>
      </c>
      <c r="J69" s="93">
        <v>28087000</v>
      </c>
      <c r="K69" s="94">
        <v>33379309</v>
      </c>
      <c r="L69" s="93">
        <v>12074000</v>
      </c>
      <c r="M69" s="94"/>
      <c r="N69" s="93"/>
      <c r="O69" s="94"/>
      <c r="P69" s="93">
        <f>$H69      +$J69      +$L69      +$N69</f>
        <v>54357000</v>
      </c>
      <c r="Q69" s="94">
        <f>$I69      +$K69      +$M69      +$O69</f>
        <v>42061199</v>
      </c>
      <c r="R69" s="48">
        <f>IF(($J69      =0),0,((($L69      -$J69      )/$J69      )*100))</f>
        <v>-57.012140848079184</v>
      </c>
      <c r="S69" s="49">
        <f>IF(($K69      =0),0,((($M69      -$K69      )/$K69      )*100))</f>
        <v>-100</v>
      </c>
      <c r="T69" s="48">
        <f>IF(($E69      =0),0,(($P69      /$E69      )*100))</f>
        <v>83.639021387905828</v>
      </c>
      <c r="U69" s="50">
        <f>IF(($E69      =0),0,(($Q69      /$E69      )*100))</f>
        <v>64.719493768272045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53573000</v>
      </c>
      <c r="C71" s="101">
        <f>SUM(C69:C70)</f>
        <v>11417000</v>
      </c>
      <c r="D71" s="101"/>
      <c r="E71" s="101">
        <f>$B71      +$C71      +$D71</f>
        <v>64990000</v>
      </c>
      <c r="F71" s="102">
        <f t="shared" ref="F71:O71" si="44">SUM(F69:F70)</f>
        <v>64990000</v>
      </c>
      <c r="G71" s="103">
        <f t="shared" si="44"/>
        <v>64990000</v>
      </c>
      <c r="H71" s="102">
        <f t="shared" si="44"/>
        <v>14196000</v>
      </c>
      <c r="I71" s="103">
        <f t="shared" si="44"/>
        <v>8681890</v>
      </c>
      <c r="J71" s="102">
        <f t="shared" si="44"/>
        <v>28087000</v>
      </c>
      <c r="K71" s="103">
        <f t="shared" si="44"/>
        <v>33379309</v>
      </c>
      <c r="L71" s="102">
        <f t="shared" si="44"/>
        <v>12074000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54357000</v>
      </c>
      <c r="Q71" s="103">
        <f>$I71      +$K71      +$M71      +$O71</f>
        <v>42061199</v>
      </c>
      <c r="R71" s="57">
        <f>IF(($J71      =0),0,((($L71      -$J71      )/$J71      )*100))</f>
        <v>-57.012140848079184</v>
      </c>
      <c r="S71" s="58">
        <f>IF(($K71      =0),0,((($M71      -$K71      )/$K71      )*100))</f>
        <v>-100</v>
      </c>
      <c r="T71" s="57">
        <f>IF(($E69      =0),0,(($P69      /$E69      )*100))</f>
        <v>83.639021387905828</v>
      </c>
      <c r="U71" s="59">
        <f>IF($E69   =0,0,($Q69   /$E69 )*100)</f>
        <v>64.719493768272045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53573000</v>
      </c>
      <c r="C72" s="104">
        <f>SUM(C69:C70)</f>
        <v>11417000</v>
      </c>
      <c r="D72" s="104"/>
      <c r="E72" s="104">
        <f>$B72      +$C72      +$D72</f>
        <v>64990000</v>
      </c>
      <c r="F72" s="105">
        <f t="shared" ref="F72:O72" si="45">SUM(F69:F70)</f>
        <v>64990000</v>
      </c>
      <c r="G72" s="106">
        <f t="shared" si="45"/>
        <v>64990000</v>
      </c>
      <c r="H72" s="105">
        <f t="shared" si="45"/>
        <v>14196000</v>
      </c>
      <c r="I72" s="106">
        <f t="shared" si="45"/>
        <v>8681890</v>
      </c>
      <c r="J72" s="105">
        <f t="shared" si="45"/>
        <v>28087000</v>
      </c>
      <c r="K72" s="106">
        <f t="shared" si="45"/>
        <v>33379309</v>
      </c>
      <c r="L72" s="105">
        <f t="shared" si="45"/>
        <v>12074000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54357000</v>
      </c>
      <c r="Q72" s="106">
        <f>$I72      +$K72      +$M72      +$O72</f>
        <v>42061199</v>
      </c>
      <c r="R72" s="61">
        <f>IF(($J72      =0),0,((($L72      -$J72      )/$J72      )*100))</f>
        <v>-57.012140848079184</v>
      </c>
      <c r="S72" s="62">
        <f>IF(($K72      =0),0,((($M72      -$K72      )/$K72      )*100))</f>
        <v>-100</v>
      </c>
      <c r="T72" s="61">
        <f>IF(($E69      =0),0,(($P69      /$E69      )*100))</f>
        <v>83.639021387905828</v>
      </c>
      <c r="U72" s="65">
        <f>IF($E69   =0,0,($Q69   /$E69 )*100)</f>
        <v>64.719493768272045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100470000</v>
      </c>
      <c r="C73" s="104">
        <f>SUM(C9:C14,C17:C23,C26:C29,C32,C35:C39,C42:C52,C55:C58,C61:C65,C69:C70)</f>
        <v>24439000</v>
      </c>
      <c r="D73" s="104"/>
      <c r="E73" s="104">
        <f>$B73      +$C73      +$D73</f>
        <v>124909000</v>
      </c>
      <c r="F73" s="105">
        <f t="shared" ref="F73:O73" si="46">SUM(F9:F14,F17:F23,F26:F29,F32,F35:F39,F42:F52,F55:F58,F61:F65,F69:F70)</f>
        <v>124909000</v>
      </c>
      <c r="G73" s="106">
        <f t="shared" si="46"/>
        <v>86419000</v>
      </c>
      <c r="H73" s="105">
        <f t="shared" si="46"/>
        <v>14786000</v>
      </c>
      <c r="I73" s="106">
        <f t="shared" si="46"/>
        <v>9578763</v>
      </c>
      <c r="J73" s="105">
        <f t="shared" si="46"/>
        <v>32655000</v>
      </c>
      <c r="K73" s="106">
        <f t="shared" si="46"/>
        <v>34666503</v>
      </c>
      <c r="L73" s="105">
        <f t="shared" si="46"/>
        <v>13128000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60569000</v>
      </c>
      <c r="Q73" s="106">
        <f>$I73      +$K73      +$M73      +$O73</f>
        <v>44245266</v>
      </c>
      <c r="R73" s="61">
        <f>IF(($J73      =0),0,((($L73      -$J73      )/$J73      )*100))</f>
        <v>-59.797887000459347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70.087596477626448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51.198539672988574</v>
      </c>
      <c r="V73" s="105">
        <f>SUM(V9:V14,V17:V23,V26:V29,V32,V35:V39,V42:V52,V55:V58,V61:V65,V69:V70)</f>
        <v>2421000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3ZZChmSxH+RroYgh8H6f6Zl+7jcSFPb5id3ixdvWBy5unv537GZPSGiYYHA6QOqhG3kc/oPdcW4fhP9P4lMMUw==" saltValue="NE56ypzZJA8Pod8oDH/zb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126000</v>
      </c>
      <c r="I10" s="94">
        <v>126270</v>
      </c>
      <c r="J10" s="93">
        <v>212000</v>
      </c>
      <c r="K10" s="94">
        <v>237158</v>
      </c>
      <c r="L10" s="93">
        <v>150000</v>
      </c>
      <c r="M10" s="94">
        <v>150454</v>
      </c>
      <c r="N10" s="93"/>
      <c r="O10" s="94"/>
      <c r="P10" s="93">
        <f t="shared" ref="P10:P15" si="1">$H10      +$J10      +$L10      +$N10</f>
        <v>488000</v>
      </c>
      <c r="Q10" s="94">
        <f t="shared" ref="Q10:Q15" si="2">$I10      +$K10      +$M10      +$O10</f>
        <v>513882</v>
      </c>
      <c r="R10" s="48">
        <f t="shared" ref="R10:R15" si="3">IF(($J10      =0),0,((($L10      -$J10      )/$J10      )*100))</f>
        <v>-29.245283018867923</v>
      </c>
      <c r="S10" s="49">
        <f t="shared" ref="S10:S15" si="4">IF(($K10      =0),0,((($M10      -$K10      )/$K10      )*100))</f>
        <v>-36.559593182603997</v>
      </c>
      <c r="T10" s="48">
        <f t="shared" ref="T10:T14" si="5">IF(($E10      =0),0,(($P10      /$E10      )*100))</f>
        <v>48.8</v>
      </c>
      <c r="U10" s="50">
        <f t="shared" ref="U10:U14" si="6">IF(($E10      =0),0,(($Q10      /$E10      )*100))</f>
        <v>51.388199999999998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126000</v>
      </c>
      <c r="I15" s="97">
        <f t="shared" si="7"/>
        <v>126270</v>
      </c>
      <c r="J15" s="96">
        <f t="shared" si="7"/>
        <v>212000</v>
      </c>
      <c r="K15" s="97">
        <f t="shared" si="7"/>
        <v>237158</v>
      </c>
      <c r="L15" s="96">
        <f t="shared" si="7"/>
        <v>150000</v>
      </c>
      <c r="M15" s="97">
        <f t="shared" si="7"/>
        <v>150454</v>
      </c>
      <c r="N15" s="96">
        <f t="shared" si="7"/>
        <v>0</v>
      </c>
      <c r="O15" s="97">
        <f t="shared" si="7"/>
        <v>0</v>
      </c>
      <c r="P15" s="96">
        <f t="shared" si="1"/>
        <v>488000</v>
      </c>
      <c r="Q15" s="97">
        <f t="shared" si="2"/>
        <v>513882</v>
      </c>
      <c r="R15" s="52">
        <f t="shared" si="3"/>
        <v>-29.245283018867923</v>
      </c>
      <c r="S15" s="53">
        <f t="shared" si="4"/>
        <v>-36.559593182603997</v>
      </c>
      <c r="T15" s="52">
        <f>IF((SUM($E9:$E13))=0,0,(P15/(SUM($E9:$E13))*100))</f>
        <v>48.8</v>
      </c>
      <c r="U15" s="54">
        <f>IF((SUM($E9:$E13))=0,0,(Q15/(SUM($E9:$E13))*100))</f>
        <v>51.388199999999998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20666000</v>
      </c>
      <c r="C19" s="92"/>
      <c r="D19" s="92"/>
      <c r="E19" s="92">
        <f t="shared" si="8"/>
        <v>20666000</v>
      </c>
      <c r="F19" s="93">
        <v>20666000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20666000</v>
      </c>
      <c r="C24" s="95">
        <f>SUM(C17:C23)</f>
        <v>0</v>
      </c>
      <c r="D24" s="95"/>
      <c r="E24" s="95">
        <f t="shared" si="8"/>
        <v>20666000</v>
      </c>
      <c r="F24" s="96">
        <f t="shared" ref="F24:O24" si="15">SUM(F17:F23)</f>
        <v>20666000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2290000</v>
      </c>
      <c r="C29" s="92"/>
      <c r="D29" s="92"/>
      <c r="E29" s="92">
        <f>$B29      +$C29      +$D29</f>
        <v>2290000</v>
      </c>
      <c r="F29" s="93">
        <v>2290000</v>
      </c>
      <c r="G29" s="94">
        <v>2290000</v>
      </c>
      <c r="H29" s="93">
        <v>370000</v>
      </c>
      <c r="I29" s="94"/>
      <c r="J29" s="93">
        <v>707000</v>
      </c>
      <c r="K29" s="94"/>
      <c r="L29" s="93">
        <v>417000</v>
      </c>
      <c r="M29" s="94"/>
      <c r="N29" s="93"/>
      <c r="O29" s="94"/>
      <c r="P29" s="93">
        <f>$H29      +$J29      +$L29      +$N29</f>
        <v>1494000</v>
      </c>
      <c r="Q29" s="94">
        <f>$I29      +$K29      +$M29      +$O29</f>
        <v>0</v>
      </c>
      <c r="R29" s="48">
        <f>IF(($J29      =0),0,((($L29      -$J29      )/$J29      )*100))</f>
        <v>-41.018387553041016</v>
      </c>
      <c r="S29" s="49">
        <f>IF(($K29      =0),0,((($M29      -$K29      )/$K29      )*100))</f>
        <v>0</v>
      </c>
      <c r="T29" s="48">
        <f>IF(($E29      =0),0,(($P29      /$E29      )*100))</f>
        <v>65.240174672489076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2290000</v>
      </c>
      <c r="C30" s="95">
        <f>SUM(C26:C29)</f>
        <v>0</v>
      </c>
      <c r="D30" s="95"/>
      <c r="E30" s="95">
        <f>$B30      +$C30      +$D30</f>
        <v>2290000</v>
      </c>
      <c r="F30" s="96">
        <f t="shared" ref="F30:O30" si="16">SUM(F26:F29)</f>
        <v>2290000</v>
      </c>
      <c r="G30" s="97">
        <f t="shared" si="16"/>
        <v>2290000</v>
      </c>
      <c r="H30" s="96">
        <f t="shared" si="16"/>
        <v>370000</v>
      </c>
      <c r="I30" s="97">
        <f t="shared" si="16"/>
        <v>0</v>
      </c>
      <c r="J30" s="96">
        <f t="shared" si="16"/>
        <v>707000</v>
      </c>
      <c r="K30" s="97">
        <f t="shared" si="16"/>
        <v>0</v>
      </c>
      <c r="L30" s="96">
        <f t="shared" si="16"/>
        <v>417000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1494000</v>
      </c>
      <c r="Q30" s="97">
        <f>$I30      +$K30      +$M30      +$O30</f>
        <v>0</v>
      </c>
      <c r="R30" s="52">
        <f>IF(($J30      =0),0,((($L30      -$J30      )/$J30      )*100))</f>
        <v>-41.018387553041016</v>
      </c>
      <c r="S30" s="53">
        <f>IF(($K30      =0),0,((($M30      -$K30      )/$K30      )*100))</f>
        <v>0</v>
      </c>
      <c r="T30" s="52">
        <f>IF($E30   =0,0,($P30   /$E30   )*100)</f>
        <v>65.240174672489076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23956000</v>
      </c>
      <c r="C67" s="104">
        <f>SUM(C9:C14,C17:C23,C26:C29,C32,C35:C39,C42:C52,C55:C58,C61:C65)</f>
        <v>0</v>
      </c>
      <c r="D67" s="104"/>
      <c r="E67" s="104">
        <f t="shared" si="35"/>
        <v>23956000</v>
      </c>
      <c r="F67" s="105">
        <f t="shared" ref="F67:O67" si="43">SUM(F9:F14,F17:F23,F26:F29,F32,F35:F39,F42:F52,F55:F58,F61:F65)</f>
        <v>23956000</v>
      </c>
      <c r="G67" s="106">
        <f t="shared" si="43"/>
        <v>3290000</v>
      </c>
      <c r="H67" s="105">
        <f t="shared" si="43"/>
        <v>496000</v>
      </c>
      <c r="I67" s="106">
        <f t="shared" si="43"/>
        <v>126270</v>
      </c>
      <c r="J67" s="105">
        <f t="shared" si="43"/>
        <v>919000</v>
      </c>
      <c r="K67" s="106">
        <f t="shared" si="43"/>
        <v>237158</v>
      </c>
      <c r="L67" s="105">
        <f t="shared" si="43"/>
        <v>567000</v>
      </c>
      <c r="M67" s="106">
        <f t="shared" si="43"/>
        <v>150454</v>
      </c>
      <c r="N67" s="105">
        <f t="shared" si="43"/>
        <v>0</v>
      </c>
      <c r="O67" s="106">
        <f t="shared" si="43"/>
        <v>0</v>
      </c>
      <c r="P67" s="105">
        <f t="shared" si="36"/>
        <v>1982000</v>
      </c>
      <c r="Q67" s="106">
        <f t="shared" si="37"/>
        <v>513882</v>
      </c>
      <c r="R67" s="61">
        <f t="shared" si="38"/>
        <v>-38.302502720348201</v>
      </c>
      <c r="S67" s="62">
        <f t="shared" si="39"/>
        <v>-36.559593182603997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60.243161094224931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15.61951367781155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23956000</v>
      </c>
      <c r="C73" s="104">
        <f>SUM(C9:C14,C17:C23,C26:C29,C32,C35:C39,C42:C52,C55:C58,C61:C65,C69:C70)</f>
        <v>0</v>
      </c>
      <c r="D73" s="104"/>
      <c r="E73" s="104">
        <f>$B73      +$C73      +$D73</f>
        <v>23956000</v>
      </c>
      <c r="F73" s="105">
        <f t="shared" ref="F73:O73" si="46">SUM(F9:F14,F17:F23,F26:F29,F32,F35:F39,F42:F52,F55:F58,F61:F65,F69:F70)</f>
        <v>23956000</v>
      </c>
      <c r="G73" s="106">
        <f t="shared" si="46"/>
        <v>3290000</v>
      </c>
      <c r="H73" s="105">
        <f t="shared" si="46"/>
        <v>496000</v>
      </c>
      <c r="I73" s="106">
        <f t="shared" si="46"/>
        <v>126270</v>
      </c>
      <c r="J73" s="105">
        <f t="shared" si="46"/>
        <v>919000</v>
      </c>
      <c r="K73" s="106">
        <f t="shared" si="46"/>
        <v>237158</v>
      </c>
      <c r="L73" s="105">
        <f t="shared" si="46"/>
        <v>567000</v>
      </c>
      <c r="M73" s="106">
        <f t="shared" si="46"/>
        <v>150454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1982000</v>
      </c>
      <c r="Q73" s="106">
        <f>$I73      +$K73      +$M73      +$O73</f>
        <v>513882</v>
      </c>
      <c r="R73" s="61">
        <f>IF(($J73      =0),0,((($L73      -$J73      )/$J73      )*100))</f>
        <v>-38.302502720348201</v>
      </c>
      <c r="S73" s="62">
        <f>IF(($K73      =0),0,((($M73      -$K73      )/$K73      )*100))</f>
        <v>-36.559593182603997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60.243161094224931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15.61951367781155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2lgZbVK9H7CXlgnwy5mqvuIFiKWb//5xGAevevfwvc9DUba8EyqFvMCSWQvbwZQtYbdallheE+uXbE7aPSREFQ==" saltValue="GHvJEgfJiMRh8OpxSI37N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62000</v>
      </c>
      <c r="I10" s="94"/>
      <c r="J10" s="93">
        <v>834000</v>
      </c>
      <c r="K10" s="94">
        <v>1005733</v>
      </c>
      <c r="L10" s="93">
        <v>1285000</v>
      </c>
      <c r="M10" s="94">
        <v>97876</v>
      </c>
      <c r="N10" s="93"/>
      <c r="O10" s="94"/>
      <c r="P10" s="93">
        <f t="shared" ref="P10:P15" si="1">$H10      +$J10      +$L10      +$N10</f>
        <v>2181000</v>
      </c>
      <c r="Q10" s="94">
        <f t="shared" ref="Q10:Q15" si="2">$I10      +$K10      +$M10      +$O10</f>
        <v>1103609</v>
      </c>
      <c r="R10" s="48">
        <f t="shared" ref="R10:R15" si="3">IF(($J10      =0),0,((($L10      -$J10      )/$J10      )*100))</f>
        <v>54.076738609112709</v>
      </c>
      <c r="S10" s="49">
        <f t="shared" ref="S10:S15" si="4">IF(($K10      =0),0,((($M10      -$K10      )/$K10      )*100))</f>
        <v>-90.268192452668856</v>
      </c>
      <c r="T10" s="48">
        <f t="shared" ref="T10:T14" si="5">IF(($E10      =0),0,(($P10      /$E10      )*100))</f>
        <v>70.354838709677409</v>
      </c>
      <c r="U10" s="50">
        <f t="shared" ref="U10:U14" si="6">IF(($E10      =0),0,(($Q10      /$E10      )*100))</f>
        <v>35.600290322580648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62000</v>
      </c>
      <c r="I15" s="97">
        <f t="shared" si="7"/>
        <v>0</v>
      </c>
      <c r="J15" s="96">
        <f t="shared" si="7"/>
        <v>834000</v>
      </c>
      <c r="K15" s="97">
        <f t="shared" si="7"/>
        <v>1005733</v>
      </c>
      <c r="L15" s="96">
        <f t="shared" si="7"/>
        <v>1285000</v>
      </c>
      <c r="M15" s="97">
        <f t="shared" si="7"/>
        <v>97876</v>
      </c>
      <c r="N15" s="96">
        <f t="shared" si="7"/>
        <v>0</v>
      </c>
      <c r="O15" s="97">
        <f t="shared" si="7"/>
        <v>0</v>
      </c>
      <c r="P15" s="96">
        <f t="shared" si="1"/>
        <v>2181000</v>
      </c>
      <c r="Q15" s="97">
        <f t="shared" si="2"/>
        <v>1103609</v>
      </c>
      <c r="R15" s="52">
        <f t="shared" si="3"/>
        <v>54.076738609112709</v>
      </c>
      <c r="S15" s="53">
        <f t="shared" si="4"/>
        <v>-90.268192452668856</v>
      </c>
      <c r="T15" s="52">
        <f>IF((SUM($E9:$E13))=0,0,(P15/(SUM($E9:$E13))*100))</f>
        <v>70.354838709677409</v>
      </c>
      <c r="U15" s="54">
        <f>IF((SUM($E9:$E13))=0,0,(Q15/(SUM($E9:$E13))*100))</f>
        <v>35.600290322580648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2712000</v>
      </c>
      <c r="C32" s="92">
        <v>-152000</v>
      </c>
      <c r="D32" s="92"/>
      <c r="E32" s="92">
        <f>$B32      +$C32      +$D32</f>
        <v>2560000</v>
      </c>
      <c r="F32" s="93">
        <v>2560000</v>
      </c>
      <c r="G32" s="94">
        <v>2560000</v>
      </c>
      <c r="H32" s="93">
        <v>104000</v>
      </c>
      <c r="I32" s="94"/>
      <c r="J32" s="93">
        <v>436000</v>
      </c>
      <c r="K32" s="94">
        <v>749064</v>
      </c>
      <c r="L32" s="93">
        <v>1014000</v>
      </c>
      <c r="M32" s="94">
        <v>360891</v>
      </c>
      <c r="N32" s="93"/>
      <c r="O32" s="94"/>
      <c r="P32" s="93">
        <f>$H32      +$J32      +$L32      +$N32</f>
        <v>1554000</v>
      </c>
      <c r="Q32" s="94">
        <f>$I32      +$K32      +$M32      +$O32</f>
        <v>1109955</v>
      </c>
      <c r="R32" s="48">
        <f>IF(($J32      =0),0,((($L32      -$J32      )/$J32      )*100))</f>
        <v>132.56880733944953</v>
      </c>
      <c r="S32" s="49">
        <f>IF(($K32      =0),0,((($M32      -$K32      )/$K32      )*100))</f>
        <v>-51.82107269872801</v>
      </c>
      <c r="T32" s="48">
        <f>IF(($E32      =0),0,(($P32      /$E32      )*100))</f>
        <v>60.703125</v>
      </c>
      <c r="U32" s="50">
        <f>IF(($E32      =0),0,(($Q32      /$E32      )*100))</f>
        <v>43.357617187500004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2712000</v>
      </c>
      <c r="C33" s="95">
        <f>C32</f>
        <v>-152000</v>
      </c>
      <c r="D33" s="95"/>
      <c r="E33" s="95">
        <f>$B33      +$C33      +$D33</f>
        <v>2560000</v>
      </c>
      <c r="F33" s="96">
        <f t="shared" ref="F33:O33" si="17">F32</f>
        <v>2560000</v>
      </c>
      <c r="G33" s="97">
        <f t="shared" si="17"/>
        <v>2560000</v>
      </c>
      <c r="H33" s="96">
        <f t="shared" si="17"/>
        <v>104000</v>
      </c>
      <c r="I33" s="97">
        <f t="shared" si="17"/>
        <v>0</v>
      </c>
      <c r="J33" s="96">
        <f t="shared" si="17"/>
        <v>436000</v>
      </c>
      <c r="K33" s="97">
        <f t="shared" si="17"/>
        <v>749064</v>
      </c>
      <c r="L33" s="96">
        <f t="shared" si="17"/>
        <v>1014000</v>
      </c>
      <c r="M33" s="97">
        <f t="shared" si="17"/>
        <v>360891</v>
      </c>
      <c r="N33" s="96">
        <f t="shared" si="17"/>
        <v>0</v>
      </c>
      <c r="O33" s="97">
        <f t="shared" si="17"/>
        <v>0</v>
      </c>
      <c r="P33" s="96">
        <f>$H33      +$J33      +$L33      +$N33</f>
        <v>1554000</v>
      </c>
      <c r="Q33" s="97">
        <f>$I33      +$K33      +$M33      +$O33</f>
        <v>1109955</v>
      </c>
      <c r="R33" s="52">
        <f>IF(($J33      =0),0,((($L33      -$J33      )/$J33      )*100))</f>
        <v>132.56880733944953</v>
      </c>
      <c r="S33" s="53">
        <f>IF(($K33      =0),0,((($M33      -$K33      )/$K33      )*100))</f>
        <v>-51.82107269872801</v>
      </c>
      <c r="T33" s="52">
        <f>IF($E33   =0,0,($P33   /$E33   )*100)</f>
        <v>60.703125</v>
      </c>
      <c r="U33" s="54">
        <f>IF($E33   =0,0,($Q33   /$E33   )*100)</f>
        <v>43.357617187500004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29904000</v>
      </c>
      <c r="C36" s="92">
        <v>9576000</v>
      </c>
      <c r="D36" s="92"/>
      <c r="E36" s="92">
        <f t="shared" si="18"/>
        <v>39480000</v>
      </c>
      <c r="F36" s="93">
        <v>39480000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5600000</v>
      </c>
      <c r="C38" s="92"/>
      <c r="D38" s="92"/>
      <c r="E38" s="92">
        <f t="shared" si="18"/>
        <v>5600000</v>
      </c>
      <c r="F38" s="93">
        <v>5600000</v>
      </c>
      <c r="G38" s="94">
        <v>5600000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35504000</v>
      </c>
      <c r="C40" s="95">
        <f>SUM(C35:C39)</f>
        <v>9576000</v>
      </c>
      <c r="D40" s="95"/>
      <c r="E40" s="95">
        <f t="shared" si="18"/>
        <v>45080000</v>
      </c>
      <c r="F40" s="96">
        <f t="shared" ref="F40:O40" si="25">SUM(F35:F39)</f>
        <v>45080000</v>
      </c>
      <c r="G40" s="97">
        <f t="shared" si="25"/>
        <v>5600000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41316000</v>
      </c>
      <c r="C67" s="104">
        <f>SUM(C9:C14,C17:C23,C26:C29,C32,C35:C39,C42:C52,C55:C58,C61:C65)</f>
        <v>9424000</v>
      </c>
      <c r="D67" s="104"/>
      <c r="E67" s="104">
        <f t="shared" si="35"/>
        <v>50740000</v>
      </c>
      <c r="F67" s="105">
        <f t="shared" ref="F67:O67" si="43">SUM(F9:F14,F17:F23,F26:F29,F32,F35:F39,F42:F52,F55:F58,F61:F65)</f>
        <v>50740000</v>
      </c>
      <c r="G67" s="106">
        <f t="shared" si="43"/>
        <v>11260000</v>
      </c>
      <c r="H67" s="105">
        <f t="shared" si="43"/>
        <v>166000</v>
      </c>
      <c r="I67" s="106">
        <f t="shared" si="43"/>
        <v>0</v>
      </c>
      <c r="J67" s="105">
        <f t="shared" si="43"/>
        <v>1270000</v>
      </c>
      <c r="K67" s="106">
        <f t="shared" si="43"/>
        <v>1754797</v>
      </c>
      <c r="L67" s="105">
        <f t="shared" si="43"/>
        <v>2299000</v>
      </c>
      <c r="M67" s="106">
        <f t="shared" si="43"/>
        <v>458767</v>
      </c>
      <c r="N67" s="105">
        <f t="shared" si="43"/>
        <v>0</v>
      </c>
      <c r="O67" s="106">
        <f t="shared" si="43"/>
        <v>0</v>
      </c>
      <c r="P67" s="105">
        <f t="shared" si="36"/>
        <v>3735000</v>
      </c>
      <c r="Q67" s="106">
        <f t="shared" si="37"/>
        <v>2213564</v>
      </c>
      <c r="R67" s="61">
        <f t="shared" si="38"/>
        <v>81.023622047244089</v>
      </c>
      <c r="S67" s="62">
        <f t="shared" si="39"/>
        <v>-73.856406182595478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33.170515097690938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19.658650088809949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39389000</v>
      </c>
      <c r="C69" s="92">
        <v>-2634000</v>
      </c>
      <c r="D69" s="92"/>
      <c r="E69" s="92">
        <f>$B69      +$C69      +$D69</f>
        <v>36755000</v>
      </c>
      <c r="F69" s="93">
        <v>36755000</v>
      </c>
      <c r="G69" s="94">
        <v>36755000</v>
      </c>
      <c r="H69" s="93">
        <v>5684000</v>
      </c>
      <c r="I69" s="94"/>
      <c r="J69" s="93">
        <v>16443000</v>
      </c>
      <c r="K69" s="94">
        <v>22127670</v>
      </c>
      <c r="L69" s="93">
        <v>10310000</v>
      </c>
      <c r="M69" s="94">
        <v>9193330</v>
      </c>
      <c r="N69" s="93"/>
      <c r="O69" s="94"/>
      <c r="P69" s="93">
        <f>$H69      +$J69      +$L69      +$N69</f>
        <v>32437000</v>
      </c>
      <c r="Q69" s="94">
        <f>$I69      +$K69      +$M69      +$O69</f>
        <v>31321000</v>
      </c>
      <c r="R69" s="48">
        <f>IF(($J69      =0),0,((($L69      -$J69      )/$J69      )*100))</f>
        <v>-37.298546493948791</v>
      </c>
      <c r="S69" s="49">
        <f>IF(($K69      =0),0,((($M69      -$K69      )/$K69      )*100))</f>
        <v>-58.453239767223572</v>
      </c>
      <c r="T69" s="48">
        <f>IF(($E69      =0),0,(($P69      /$E69      )*100))</f>
        <v>88.251938511767108</v>
      </c>
      <c r="U69" s="50">
        <f>IF(($E69      =0),0,(($Q69      /$E69      )*100))</f>
        <v>85.215616922867639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39389000</v>
      </c>
      <c r="C71" s="101">
        <f>SUM(C69:C70)</f>
        <v>-2634000</v>
      </c>
      <c r="D71" s="101"/>
      <c r="E71" s="101">
        <f>$B71      +$C71      +$D71</f>
        <v>36755000</v>
      </c>
      <c r="F71" s="102">
        <f t="shared" ref="F71:O71" si="44">SUM(F69:F70)</f>
        <v>36755000</v>
      </c>
      <c r="G71" s="103">
        <f t="shared" si="44"/>
        <v>36755000</v>
      </c>
      <c r="H71" s="102">
        <f t="shared" si="44"/>
        <v>5684000</v>
      </c>
      <c r="I71" s="103">
        <f t="shared" si="44"/>
        <v>0</v>
      </c>
      <c r="J71" s="102">
        <f t="shared" si="44"/>
        <v>16443000</v>
      </c>
      <c r="K71" s="103">
        <f t="shared" si="44"/>
        <v>22127670</v>
      </c>
      <c r="L71" s="102">
        <f t="shared" si="44"/>
        <v>10310000</v>
      </c>
      <c r="M71" s="103">
        <f t="shared" si="44"/>
        <v>9193330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32437000</v>
      </c>
      <c r="Q71" s="103">
        <f>$I71      +$K71      +$M71      +$O71</f>
        <v>31321000</v>
      </c>
      <c r="R71" s="57">
        <f>IF(($J71      =0),0,((($L71      -$J71      )/$J71      )*100))</f>
        <v>-37.298546493948791</v>
      </c>
      <c r="S71" s="58">
        <f>IF(($K71      =0),0,((($M71      -$K71      )/$K71      )*100))</f>
        <v>-58.453239767223572</v>
      </c>
      <c r="T71" s="57">
        <f>IF(($E69      =0),0,(($P69      /$E69      )*100))</f>
        <v>88.251938511767108</v>
      </c>
      <c r="U71" s="59">
        <f>IF($E69   =0,0,($Q69   /$E69 )*100)</f>
        <v>85.215616922867639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39389000</v>
      </c>
      <c r="C72" s="104">
        <f>SUM(C69:C70)</f>
        <v>-2634000</v>
      </c>
      <c r="D72" s="104"/>
      <c r="E72" s="104">
        <f>$B72      +$C72      +$D72</f>
        <v>36755000</v>
      </c>
      <c r="F72" s="105">
        <f t="shared" ref="F72:O72" si="45">SUM(F69:F70)</f>
        <v>36755000</v>
      </c>
      <c r="G72" s="106">
        <f t="shared" si="45"/>
        <v>36755000</v>
      </c>
      <c r="H72" s="105">
        <f t="shared" si="45"/>
        <v>5684000</v>
      </c>
      <c r="I72" s="106">
        <f t="shared" si="45"/>
        <v>0</v>
      </c>
      <c r="J72" s="105">
        <f t="shared" si="45"/>
        <v>16443000</v>
      </c>
      <c r="K72" s="106">
        <f t="shared" si="45"/>
        <v>22127670</v>
      </c>
      <c r="L72" s="105">
        <f t="shared" si="45"/>
        <v>10310000</v>
      </c>
      <c r="M72" s="106">
        <f t="shared" si="45"/>
        <v>9193330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32437000</v>
      </c>
      <c r="Q72" s="106">
        <f>$I72      +$K72      +$M72      +$O72</f>
        <v>31321000</v>
      </c>
      <c r="R72" s="61">
        <f>IF(($J72      =0),0,((($L72      -$J72      )/$J72      )*100))</f>
        <v>-37.298546493948791</v>
      </c>
      <c r="S72" s="62">
        <f>IF(($K72      =0),0,((($M72      -$K72      )/$K72      )*100))</f>
        <v>-58.453239767223572</v>
      </c>
      <c r="T72" s="61">
        <f>IF(($E69      =0),0,(($P69      /$E69      )*100))</f>
        <v>88.251938511767108</v>
      </c>
      <c r="U72" s="65">
        <f>IF($E69   =0,0,($Q69   /$E69 )*100)</f>
        <v>85.215616922867639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80705000</v>
      </c>
      <c r="C73" s="104">
        <f>SUM(C9:C14,C17:C23,C26:C29,C32,C35:C39,C42:C52,C55:C58,C61:C65,C69:C70)</f>
        <v>6790000</v>
      </c>
      <c r="D73" s="104"/>
      <c r="E73" s="104">
        <f>$B73      +$C73      +$D73</f>
        <v>87495000</v>
      </c>
      <c r="F73" s="105">
        <f t="shared" ref="F73:O73" si="46">SUM(F9:F14,F17:F23,F26:F29,F32,F35:F39,F42:F52,F55:F58,F61:F65,F69:F70)</f>
        <v>87495000</v>
      </c>
      <c r="G73" s="106">
        <f t="shared" si="46"/>
        <v>48015000</v>
      </c>
      <c r="H73" s="105">
        <f t="shared" si="46"/>
        <v>5850000</v>
      </c>
      <c r="I73" s="106">
        <f t="shared" si="46"/>
        <v>0</v>
      </c>
      <c r="J73" s="105">
        <f t="shared" si="46"/>
        <v>17713000</v>
      </c>
      <c r="K73" s="106">
        <f t="shared" si="46"/>
        <v>23882467</v>
      </c>
      <c r="L73" s="105">
        <f t="shared" si="46"/>
        <v>12609000</v>
      </c>
      <c r="M73" s="106">
        <f t="shared" si="46"/>
        <v>9652097</v>
      </c>
      <c r="N73" s="105">
        <f t="shared" si="46"/>
        <v>0</v>
      </c>
      <c r="O73" s="106">
        <f t="shared" si="46"/>
        <v>0</v>
      </c>
      <c r="P73" s="105">
        <f>$H73      +$J73      +$L73      +$N73</f>
        <v>36172000</v>
      </c>
      <c r="Q73" s="106">
        <f>$I73      +$K73      +$M73      +$O73</f>
        <v>33534564</v>
      </c>
      <c r="R73" s="61">
        <f>IF(($J73      =0),0,((($L73      -$J73      )/$J73      )*100))</f>
        <v>-28.814994636707503</v>
      </c>
      <c r="S73" s="62">
        <f>IF(($K73      =0),0,((($M73      -$K73      )/$K73      )*100))</f>
        <v>-59.585008533666141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75.33479121107986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69.841849422055617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rQo0/kc3Hdsb2AlH1oU2EGVc5M4Im3WyOVjgWLltebgUUWAA9V60dob8YvMxzf/B4i8t9JxfGVdnu4HbS8saA==" saltValue="nC0QBV97jmDSrjn/lnUa1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292000</v>
      </c>
      <c r="I10" s="94">
        <v>291708</v>
      </c>
      <c r="J10" s="93">
        <v>637000</v>
      </c>
      <c r="K10" s="94">
        <v>636033</v>
      </c>
      <c r="L10" s="93">
        <v>770000</v>
      </c>
      <c r="M10" s="94">
        <v>632773</v>
      </c>
      <c r="N10" s="93"/>
      <c r="O10" s="94"/>
      <c r="P10" s="93">
        <f t="shared" ref="P10:P15" si="1">$H10      +$J10      +$L10      +$N10</f>
        <v>1699000</v>
      </c>
      <c r="Q10" s="94">
        <f t="shared" ref="Q10:Q15" si="2">$I10      +$K10      +$M10      +$O10</f>
        <v>1560514</v>
      </c>
      <c r="R10" s="48">
        <f t="shared" ref="R10:R15" si="3">IF(($J10      =0),0,((($L10      -$J10      )/$J10      )*100))</f>
        <v>20.87912087912088</v>
      </c>
      <c r="S10" s="49">
        <f t="shared" ref="S10:S15" si="4">IF(($K10      =0),0,((($M10      -$K10      )/$K10      )*100))</f>
        <v>-0.51255202167183145</v>
      </c>
      <c r="T10" s="48">
        <f t="shared" ref="T10:T14" si="5">IF(($E10      =0),0,(($P10      /$E10      )*100))</f>
        <v>59.614035087719294</v>
      </c>
      <c r="U10" s="50">
        <f t="shared" ref="U10:U14" si="6">IF(($E10      =0),0,(($Q10      /$E10      )*100))</f>
        <v>54.754877192982455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292000</v>
      </c>
      <c r="I15" s="97">
        <f t="shared" si="7"/>
        <v>291708</v>
      </c>
      <c r="J15" s="96">
        <f t="shared" si="7"/>
        <v>637000</v>
      </c>
      <c r="K15" s="97">
        <f t="shared" si="7"/>
        <v>636033</v>
      </c>
      <c r="L15" s="96">
        <f t="shared" si="7"/>
        <v>770000</v>
      </c>
      <c r="M15" s="97">
        <f t="shared" si="7"/>
        <v>632773</v>
      </c>
      <c r="N15" s="96">
        <f t="shared" si="7"/>
        <v>0</v>
      </c>
      <c r="O15" s="97">
        <f t="shared" si="7"/>
        <v>0</v>
      </c>
      <c r="P15" s="96">
        <f t="shared" si="1"/>
        <v>1699000</v>
      </c>
      <c r="Q15" s="97">
        <f t="shared" si="2"/>
        <v>1560514</v>
      </c>
      <c r="R15" s="52">
        <f t="shared" si="3"/>
        <v>20.87912087912088</v>
      </c>
      <c r="S15" s="53">
        <f t="shared" si="4"/>
        <v>-0.51255202167183145</v>
      </c>
      <c r="T15" s="52">
        <f>IF((SUM($E9:$E13))=0,0,(P15/(SUM($E9:$E13))*100))</f>
        <v>59.614035087719294</v>
      </c>
      <c r="U15" s="54">
        <f>IF((SUM($E9:$E13))=0,0,(Q15/(SUM($E9:$E13))*100))</f>
        <v>54.754877192982455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2376000</v>
      </c>
      <c r="C32" s="92">
        <v>-133000</v>
      </c>
      <c r="D32" s="92"/>
      <c r="E32" s="92">
        <f>$B32      +$C32      +$D32</f>
        <v>2243000</v>
      </c>
      <c r="F32" s="93">
        <v>2243000</v>
      </c>
      <c r="G32" s="94">
        <v>2243000</v>
      </c>
      <c r="H32" s="93">
        <v>934000</v>
      </c>
      <c r="I32" s="94">
        <v>934402</v>
      </c>
      <c r="J32" s="93">
        <v>729000</v>
      </c>
      <c r="K32" s="94">
        <v>990584</v>
      </c>
      <c r="L32" s="93">
        <v>318000</v>
      </c>
      <c r="M32" s="94">
        <v>318015</v>
      </c>
      <c r="N32" s="93"/>
      <c r="O32" s="94"/>
      <c r="P32" s="93">
        <f>$H32      +$J32      +$L32      +$N32</f>
        <v>1981000</v>
      </c>
      <c r="Q32" s="94">
        <f>$I32      +$K32      +$M32      +$O32</f>
        <v>2243001</v>
      </c>
      <c r="R32" s="48">
        <f>IF(($J32      =0),0,((($L32      -$J32      )/$J32      )*100))</f>
        <v>-56.378600823045268</v>
      </c>
      <c r="S32" s="49">
        <f>IF(($K32      =0),0,((($M32      -$K32      )/$K32      )*100))</f>
        <v>-67.896210720140843</v>
      </c>
      <c r="T32" s="48">
        <f>IF(($E32      =0),0,(($P32      /$E32      )*100))</f>
        <v>88.319215336602767</v>
      </c>
      <c r="U32" s="50">
        <f>IF(($E32      =0),0,(($Q32      /$E32      )*100))</f>
        <v>100.00004458314757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2376000</v>
      </c>
      <c r="C33" s="95">
        <f>C32</f>
        <v>-133000</v>
      </c>
      <c r="D33" s="95"/>
      <c r="E33" s="95">
        <f>$B33      +$C33      +$D33</f>
        <v>2243000</v>
      </c>
      <c r="F33" s="96">
        <f t="shared" ref="F33:O33" si="17">F32</f>
        <v>2243000</v>
      </c>
      <c r="G33" s="97">
        <f t="shared" si="17"/>
        <v>2243000</v>
      </c>
      <c r="H33" s="96">
        <f t="shared" si="17"/>
        <v>934000</v>
      </c>
      <c r="I33" s="97">
        <f t="shared" si="17"/>
        <v>934402</v>
      </c>
      <c r="J33" s="96">
        <f t="shared" si="17"/>
        <v>729000</v>
      </c>
      <c r="K33" s="97">
        <f t="shared" si="17"/>
        <v>990584</v>
      </c>
      <c r="L33" s="96">
        <f t="shared" si="17"/>
        <v>318000</v>
      </c>
      <c r="M33" s="97">
        <f t="shared" si="17"/>
        <v>318015</v>
      </c>
      <c r="N33" s="96">
        <f t="shared" si="17"/>
        <v>0</v>
      </c>
      <c r="O33" s="97">
        <f t="shared" si="17"/>
        <v>0</v>
      </c>
      <c r="P33" s="96">
        <f>$H33      +$J33      +$L33      +$N33</f>
        <v>1981000</v>
      </c>
      <c r="Q33" s="97">
        <f>$I33      +$K33      +$M33      +$O33</f>
        <v>2243001</v>
      </c>
      <c r="R33" s="52">
        <f>IF(($J33      =0),0,((($L33      -$J33      )/$J33      )*100))</f>
        <v>-56.378600823045268</v>
      </c>
      <c r="S33" s="53">
        <f>IF(($K33      =0),0,((($M33      -$K33      )/$K33      )*100))</f>
        <v>-67.896210720140843</v>
      </c>
      <c r="T33" s="52">
        <f>IF($E33   =0,0,($P33   /$E33   )*100)</f>
        <v>88.319215336602767</v>
      </c>
      <c r="U33" s="54">
        <f>IF($E33   =0,0,($Q33   /$E33   )*100)</f>
        <v>100.00004458314757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14400000</v>
      </c>
      <c r="C35" s="92"/>
      <c r="D35" s="92"/>
      <c r="E35" s="92">
        <f t="shared" ref="E35:E40" si="18">$B35      +$C35      +$D35</f>
        <v>14400000</v>
      </c>
      <c r="F35" s="93">
        <v>14400000</v>
      </c>
      <c r="G35" s="94">
        <v>14400000</v>
      </c>
      <c r="H35" s="93">
        <v>1616000</v>
      </c>
      <c r="I35" s="94">
        <v>959595</v>
      </c>
      <c r="J35" s="93">
        <v>5064000</v>
      </c>
      <c r="K35" s="94">
        <v>4615327</v>
      </c>
      <c r="L35" s="93">
        <v>2947000</v>
      </c>
      <c r="M35" s="94">
        <v>3940039</v>
      </c>
      <c r="N35" s="93"/>
      <c r="O35" s="94"/>
      <c r="P35" s="93">
        <f t="shared" ref="P35:P40" si="19">$H35      +$J35      +$L35      +$N35</f>
        <v>9627000</v>
      </c>
      <c r="Q35" s="94">
        <f t="shared" ref="Q35:Q40" si="20">$I35      +$K35      +$M35      +$O35</f>
        <v>9514961</v>
      </c>
      <c r="R35" s="48">
        <f t="shared" ref="R35:R40" si="21">IF(($J35      =0),0,((($L35      -$J35      )/$J35      )*100))</f>
        <v>-41.804897314375985</v>
      </c>
      <c r="S35" s="49">
        <f t="shared" ref="S35:S40" si="22">IF(($K35      =0),0,((($M35      -$K35      )/$K35      )*100))</f>
        <v>-14.631422648926067</v>
      </c>
      <c r="T35" s="48">
        <f t="shared" ref="T35:T39" si="23">IF(($E35      =0),0,(($P35      /$E35      )*100))</f>
        <v>66.854166666666671</v>
      </c>
      <c r="U35" s="50">
        <f t="shared" ref="U35:U39" si="24">IF(($E35      =0),0,(($Q35      /$E35      )*100))</f>
        <v>66.076118055555554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11764000</v>
      </c>
      <c r="C36" s="92">
        <v>5118000</v>
      </c>
      <c r="D36" s="92"/>
      <c r="E36" s="92">
        <f t="shared" si="18"/>
        <v>16882000</v>
      </c>
      <c r="F36" s="93">
        <v>16882000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26164000</v>
      </c>
      <c r="C40" s="95">
        <f>SUM(C35:C39)</f>
        <v>5118000</v>
      </c>
      <c r="D40" s="95"/>
      <c r="E40" s="95">
        <f t="shared" si="18"/>
        <v>31282000</v>
      </c>
      <c r="F40" s="96">
        <f t="shared" ref="F40:O40" si="25">SUM(F35:F39)</f>
        <v>31282000</v>
      </c>
      <c r="G40" s="97">
        <f t="shared" si="25"/>
        <v>14400000</v>
      </c>
      <c r="H40" s="96">
        <f t="shared" si="25"/>
        <v>1616000</v>
      </c>
      <c r="I40" s="97">
        <f t="shared" si="25"/>
        <v>959595</v>
      </c>
      <c r="J40" s="96">
        <f t="shared" si="25"/>
        <v>5064000</v>
      </c>
      <c r="K40" s="97">
        <f t="shared" si="25"/>
        <v>4615327</v>
      </c>
      <c r="L40" s="96">
        <f t="shared" si="25"/>
        <v>2947000</v>
      </c>
      <c r="M40" s="97">
        <f t="shared" si="25"/>
        <v>3940039</v>
      </c>
      <c r="N40" s="96">
        <f t="shared" si="25"/>
        <v>0</v>
      </c>
      <c r="O40" s="97">
        <f t="shared" si="25"/>
        <v>0</v>
      </c>
      <c r="P40" s="96">
        <f t="shared" si="19"/>
        <v>9627000</v>
      </c>
      <c r="Q40" s="97">
        <f t="shared" si="20"/>
        <v>9514961</v>
      </c>
      <c r="R40" s="52">
        <f t="shared" si="21"/>
        <v>-41.804897314375985</v>
      </c>
      <c r="S40" s="53">
        <f t="shared" si="22"/>
        <v>-14.631422648926067</v>
      </c>
      <c r="T40" s="52">
        <f>IF((+$E35+$E38) =0,0,(P40   /(+$E35+$E38) )*100)</f>
        <v>66.854166666666671</v>
      </c>
      <c r="U40" s="54">
        <f>IF((+$E35+$E38) =0,0,(Q40   /(+$E35+$E38) )*100)</f>
        <v>66.076118055555554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31390000</v>
      </c>
      <c r="C67" s="104">
        <f>SUM(C9:C14,C17:C23,C26:C29,C32,C35:C39,C42:C52,C55:C58,C61:C65)</f>
        <v>4985000</v>
      </c>
      <c r="D67" s="104"/>
      <c r="E67" s="104">
        <f t="shared" si="35"/>
        <v>36375000</v>
      </c>
      <c r="F67" s="105">
        <f t="shared" ref="F67:O67" si="43">SUM(F9:F14,F17:F23,F26:F29,F32,F35:F39,F42:F52,F55:F58,F61:F65)</f>
        <v>36375000</v>
      </c>
      <c r="G67" s="106">
        <f t="shared" si="43"/>
        <v>19493000</v>
      </c>
      <c r="H67" s="105">
        <f t="shared" si="43"/>
        <v>2842000</v>
      </c>
      <c r="I67" s="106">
        <f t="shared" si="43"/>
        <v>2185705</v>
      </c>
      <c r="J67" s="105">
        <f t="shared" si="43"/>
        <v>6430000</v>
      </c>
      <c r="K67" s="106">
        <f t="shared" si="43"/>
        <v>6241944</v>
      </c>
      <c r="L67" s="105">
        <f t="shared" si="43"/>
        <v>4035000</v>
      </c>
      <c r="M67" s="106">
        <f t="shared" si="43"/>
        <v>4890827</v>
      </c>
      <c r="N67" s="105">
        <f t="shared" si="43"/>
        <v>0</v>
      </c>
      <c r="O67" s="106">
        <f t="shared" si="43"/>
        <v>0</v>
      </c>
      <c r="P67" s="105">
        <f t="shared" si="36"/>
        <v>13307000</v>
      </c>
      <c r="Q67" s="106">
        <f t="shared" si="37"/>
        <v>13318476</v>
      </c>
      <c r="R67" s="61">
        <f t="shared" si="38"/>
        <v>-37.247278382581648</v>
      </c>
      <c r="S67" s="62">
        <f t="shared" si="39"/>
        <v>-21.645772534966671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68.265531216334068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68.324403632073043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65356000</v>
      </c>
      <c r="C69" s="92">
        <v>-4371000</v>
      </c>
      <c r="D69" s="92"/>
      <c r="E69" s="92">
        <f>$B69      +$C69      +$D69</f>
        <v>60985000</v>
      </c>
      <c r="F69" s="93">
        <v>60985000</v>
      </c>
      <c r="G69" s="94">
        <v>60985000</v>
      </c>
      <c r="H69" s="93">
        <v>6369000</v>
      </c>
      <c r="I69" s="94">
        <v>6368836</v>
      </c>
      <c r="J69" s="93">
        <v>19934000</v>
      </c>
      <c r="K69" s="94">
        <v>20553025</v>
      </c>
      <c r="L69" s="93">
        <v>19679000</v>
      </c>
      <c r="M69" s="94">
        <v>17467841</v>
      </c>
      <c r="N69" s="93"/>
      <c r="O69" s="94"/>
      <c r="P69" s="93">
        <f>$H69      +$J69      +$L69      +$N69</f>
        <v>45982000</v>
      </c>
      <c r="Q69" s="94">
        <f>$I69      +$K69      +$M69      +$O69</f>
        <v>44389702</v>
      </c>
      <c r="R69" s="48">
        <f>IF(($J69      =0),0,((($L69      -$J69      )/$J69      )*100))</f>
        <v>-1.2792214307213805</v>
      </c>
      <c r="S69" s="49">
        <f>IF(($K69      =0),0,((($M69      -$K69      )/$K69      )*100))</f>
        <v>-15.010851200735658</v>
      </c>
      <c r="T69" s="48">
        <f>IF(($E69      =0),0,(($P69      /$E69      )*100))</f>
        <v>75.398868574239557</v>
      </c>
      <c r="U69" s="50">
        <f>IF(($E69      =0),0,(($Q69      /$E69      )*100))</f>
        <v>72.787901943100763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65356000</v>
      </c>
      <c r="C71" s="101">
        <f>SUM(C69:C70)</f>
        <v>-4371000</v>
      </c>
      <c r="D71" s="101"/>
      <c r="E71" s="101">
        <f>$B71      +$C71      +$D71</f>
        <v>60985000</v>
      </c>
      <c r="F71" s="102">
        <f t="shared" ref="F71:O71" si="44">SUM(F69:F70)</f>
        <v>60985000</v>
      </c>
      <c r="G71" s="103">
        <f t="shared" si="44"/>
        <v>60985000</v>
      </c>
      <c r="H71" s="102">
        <f t="shared" si="44"/>
        <v>6369000</v>
      </c>
      <c r="I71" s="103">
        <f t="shared" si="44"/>
        <v>6368836</v>
      </c>
      <c r="J71" s="102">
        <f t="shared" si="44"/>
        <v>19934000</v>
      </c>
      <c r="K71" s="103">
        <f t="shared" si="44"/>
        <v>20553025</v>
      </c>
      <c r="L71" s="102">
        <f t="shared" si="44"/>
        <v>19679000</v>
      </c>
      <c r="M71" s="103">
        <f t="shared" si="44"/>
        <v>17467841</v>
      </c>
      <c r="N71" s="102">
        <f t="shared" si="44"/>
        <v>0</v>
      </c>
      <c r="O71" s="103">
        <f t="shared" si="44"/>
        <v>0</v>
      </c>
      <c r="P71" s="102">
        <f>$H71      +$J71      +$L71      +$N71</f>
        <v>45982000</v>
      </c>
      <c r="Q71" s="103">
        <f>$I71      +$K71      +$M71      +$O71</f>
        <v>44389702</v>
      </c>
      <c r="R71" s="57">
        <f>IF(($J71      =0),0,((($L71      -$J71      )/$J71      )*100))</f>
        <v>-1.2792214307213805</v>
      </c>
      <c r="S71" s="58">
        <f>IF(($K71      =0),0,((($M71      -$K71      )/$K71      )*100))</f>
        <v>-15.010851200735658</v>
      </c>
      <c r="T71" s="57">
        <f>IF(($E69      =0),0,(($P69      /$E69      )*100))</f>
        <v>75.398868574239557</v>
      </c>
      <c r="U71" s="59">
        <f>IF($E69   =0,0,($Q69   /$E69 )*100)</f>
        <v>72.787901943100763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65356000</v>
      </c>
      <c r="C72" s="104">
        <f>SUM(C69:C70)</f>
        <v>-4371000</v>
      </c>
      <c r="D72" s="104"/>
      <c r="E72" s="104">
        <f>$B72      +$C72      +$D72</f>
        <v>60985000</v>
      </c>
      <c r="F72" s="105">
        <f t="shared" ref="F72:O72" si="45">SUM(F69:F70)</f>
        <v>60985000</v>
      </c>
      <c r="G72" s="106">
        <f t="shared" si="45"/>
        <v>60985000</v>
      </c>
      <c r="H72" s="105">
        <f t="shared" si="45"/>
        <v>6369000</v>
      </c>
      <c r="I72" s="106">
        <f t="shared" si="45"/>
        <v>6368836</v>
      </c>
      <c r="J72" s="105">
        <f t="shared" si="45"/>
        <v>19934000</v>
      </c>
      <c r="K72" s="106">
        <f t="shared" si="45"/>
        <v>20553025</v>
      </c>
      <c r="L72" s="105">
        <f t="shared" si="45"/>
        <v>19679000</v>
      </c>
      <c r="M72" s="106">
        <f t="shared" si="45"/>
        <v>17467841</v>
      </c>
      <c r="N72" s="105">
        <f t="shared" si="45"/>
        <v>0</v>
      </c>
      <c r="O72" s="106">
        <f t="shared" si="45"/>
        <v>0</v>
      </c>
      <c r="P72" s="105">
        <f>$H72      +$J72      +$L72      +$N72</f>
        <v>45982000</v>
      </c>
      <c r="Q72" s="106">
        <f>$I72      +$K72      +$M72      +$O72</f>
        <v>44389702</v>
      </c>
      <c r="R72" s="61">
        <f>IF(($J72      =0),0,((($L72      -$J72      )/$J72      )*100))</f>
        <v>-1.2792214307213805</v>
      </c>
      <c r="S72" s="62">
        <f>IF(($K72      =0),0,((($M72      -$K72      )/$K72      )*100))</f>
        <v>-15.010851200735658</v>
      </c>
      <c r="T72" s="61">
        <f>IF(($E69      =0),0,(($P69      /$E69      )*100))</f>
        <v>75.398868574239557</v>
      </c>
      <c r="U72" s="65">
        <f>IF($E69   =0,0,($Q69   /$E69 )*100)</f>
        <v>72.787901943100763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96746000</v>
      </c>
      <c r="C73" s="104">
        <f>SUM(C9:C14,C17:C23,C26:C29,C32,C35:C39,C42:C52,C55:C58,C61:C65,C69:C70)</f>
        <v>614000</v>
      </c>
      <c r="D73" s="104"/>
      <c r="E73" s="104">
        <f>$B73      +$C73      +$D73</f>
        <v>97360000</v>
      </c>
      <c r="F73" s="105">
        <f t="shared" ref="F73:O73" si="46">SUM(F9:F14,F17:F23,F26:F29,F32,F35:F39,F42:F52,F55:F58,F61:F65,F69:F70)</f>
        <v>97360000</v>
      </c>
      <c r="G73" s="106">
        <f t="shared" si="46"/>
        <v>80478000</v>
      </c>
      <c r="H73" s="105">
        <f t="shared" si="46"/>
        <v>9211000</v>
      </c>
      <c r="I73" s="106">
        <f t="shared" si="46"/>
        <v>8554541</v>
      </c>
      <c r="J73" s="105">
        <f t="shared" si="46"/>
        <v>26364000</v>
      </c>
      <c r="K73" s="106">
        <f t="shared" si="46"/>
        <v>26794969</v>
      </c>
      <c r="L73" s="105">
        <f t="shared" si="46"/>
        <v>23714000</v>
      </c>
      <c r="M73" s="106">
        <f t="shared" si="46"/>
        <v>22358668</v>
      </c>
      <c r="N73" s="105">
        <f t="shared" si="46"/>
        <v>0</v>
      </c>
      <c r="O73" s="106">
        <f t="shared" si="46"/>
        <v>0</v>
      </c>
      <c r="P73" s="105">
        <f>$H73      +$J73      +$L73      +$N73</f>
        <v>59289000</v>
      </c>
      <c r="Q73" s="106">
        <f>$I73      +$K73      +$M73      +$O73</f>
        <v>57708178</v>
      </c>
      <c r="R73" s="61">
        <f>IF(($J73      =0),0,((($L73      -$J73      )/$J73      )*100))</f>
        <v>-10.051585495372478</v>
      </c>
      <c r="S73" s="62">
        <f>IF(($K73      =0),0,((($M73      -$K73      )/$K73      )*100))</f>
        <v>-16.556469985093099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73.671065384328642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71.706774522229679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Jty4+OaAFJOYPgKOiKmZq0ef4oOReCyvzM4ESQACT5HwFd2Db4Fohi1Ismowu0gRpVyOgil+KowamvfkVgOBw==" saltValue="6lhTgZWjd6j0wVnJlH0gc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374000</v>
      </c>
      <c r="I10" s="94">
        <v>167311</v>
      </c>
      <c r="J10" s="93">
        <v>480000</v>
      </c>
      <c r="K10" s="94">
        <v>477437</v>
      </c>
      <c r="L10" s="93">
        <v>440000</v>
      </c>
      <c r="M10" s="94">
        <v>439581</v>
      </c>
      <c r="N10" s="93"/>
      <c r="O10" s="94"/>
      <c r="P10" s="93">
        <f t="shared" ref="P10:P15" si="1">$H10      +$J10      +$L10      +$N10</f>
        <v>1294000</v>
      </c>
      <c r="Q10" s="94">
        <f t="shared" ref="Q10:Q15" si="2">$I10      +$K10      +$M10      +$O10</f>
        <v>1084329</v>
      </c>
      <c r="R10" s="48">
        <f t="shared" ref="R10:R15" si="3">IF(($J10      =0),0,((($L10      -$J10      )/$J10      )*100))</f>
        <v>-8.3333333333333321</v>
      </c>
      <c r="S10" s="49">
        <f t="shared" ref="S10:S15" si="4">IF(($K10      =0),0,((($M10      -$K10      )/$K10      )*100))</f>
        <v>-7.9290042455863281</v>
      </c>
      <c r="T10" s="48">
        <f t="shared" ref="T10:T14" si="5">IF(($E10      =0),0,(($P10      /$E10      )*100))</f>
        <v>75.232558139534888</v>
      </c>
      <c r="U10" s="50">
        <f t="shared" ref="U10:U14" si="6">IF(($E10      =0),0,(($Q10      /$E10      )*100))</f>
        <v>63.042383720930232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374000</v>
      </c>
      <c r="I15" s="97">
        <f t="shared" si="7"/>
        <v>167311</v>
      </c>
      <c r="J15" s="96">
        <f t="shared" si="7"/>
        <v>480000</v>
      </c>
      <c r="K15" s="97">
        <f t="shared" si="7"/>
        <v>477437</v>
      </c>
      <c r="L15" s="96">
        <f t="shared" si="7"/>
        <v>440000</v>
      </c>
      <c r="M15" s="97">
        <f t="shared" si="7"/>
        <v>439581</v>
      </c>
      <c r="N15" s="96">
        <f t="shared" si="7"/>
        <v>0</v>
      </c>
      <c r="O15" s="97">
        <f t="shared" si="7"/>
        <v>0</v>
      </c>
      <c r="P15" s="96">
        <f t="shared" si="1"/>
        <v>1294000</v>
      </c>
      <c r="Q15" s="97">
        <f t="shared" si="2"/>
        <v>1084329</v>
      </c>
      <c r="R15" s="52">
        <f t="shared" si="3"/>
        <v>-8.3333333333333321</v>
      </c>
      <c r="S15" s="53">
        <f t="shared" si="4"/>
        <v>-7.9290042455863281</v>
      </c>
      <c r="T15" s="52">
        <f>IF((SUM($E9:$E13))=0,0,(P15/(SUM($E9:$E13))*100))</f>
        <v>75.232558139534888</v>
      </c>
      <c r="U15" s="54">
        <f>IF((SUM($E9:$E13))=0,0,(Q15/(SUM($E9:$E13))*100))</f>
        <v>63.042383720930232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1783000</v>
      </c>
      <c r="C32" s="92"/>
      <c r="D32" s="92"/>
      <c r="E32" s="92">
        <f>$B32      +$C32      +$D32</f>
        <v>1783000</v>
      </c>
      <c r="F32" s="93">
        <v>1783000</v>
      </c>
      <c r="G32" s="94">
        <v>1783000</v>
      </c>
      <c r="H32" s="93">
        <v>944000</v>
      </c>
      <c r="I32" s="94">
        <v>41645</v>
      </c>
      <c r="J32" s="93">
        <v>304000</v>
      </c>
      <c r="K32" s="94">
        <v>802000</v>
      </c>
      <c r="L32" s="93"/>
      <c r="M32" s="94">
        <v>535000</v>
      </c>
      <c r="N32" s="93"/>
      <c r="O32" s="94"/>
      <c r="P32" s="93">
        <f>$H32      +$J32      +$L32      +$N32</f>
        <v>1248000</v>
      </c>
      <c r="Q32" s="94">
        <f>$I32      +$K32      +$M32      +$O32</f>
        <v>1378645</v>
      </c>
      <c r="R32" s="48">
        <f>IF(($J32      =0),0,((($L32      -$J32      )/$J32      )*100))</f>
        <v>-100</v>
      </c>
      <c r="S32" s="49">
        <f>IF(($K32      =0),0,((($M32      -$K32      )/$K32      )*100))</f>
        <v>-33.29177057356609</v>
      </c>
      <c r="T32" s="48">
        <f>IF(($E32      =0),0,(($P32      /$E32      )*100))</f>
        <v>69.994391475042065</v>
      </c>
      <c r="U32" s="50">
        <f>IF(($E32      =0),0,(($Q32      /$E32      )*100))</f>
        <v>77.321648906337643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1783000</v>
      </c>
      <c r="C33" s="95">
        <f>C32</f>
        <v>0</v>
      </c>
      <c r="D33" s="95"/>
      <c r="E33" s="95">
        <f>$B33      +$C33      +$D33</f>
        <v>1783000</v>
      </c>
      <c r="F33" s="96">
        <f t="shared" ref="F33:O33" si="17">F32</f>
        <v>1783000</v>
      </c>
      <c r="G33" s="97">
        <f t="shared" si="17"/>
        <v>1783000</v>
      </c>
      <c r="H33" s="96">
        <f t="shared" si="17"/>
        <v>944000</v>
      </c>
      <c r="I33" s="97">
        <f t="shared" si="17"/>
        <v>41645</v>
      </c>
      <c r="J33" s="96">
        <f t="shared" si="17"/>
        <v>304000</v>
      </c>
      <c r="K33" s="97">
        <f t="shared" si="17"/>
        <v>802000</v>
      </c>
      <c r="L33" s="96">
        <f t="shared" si="17"/>
        <v>0</v>
      </c>
      <c r="M33" s="97">
        <f t="shared" si="17"/>
        <v>535000</v>
      </c>
      <c r="N33" s="96">
        <f t="shared" si="17"/>
        <v>0</v>
      </c>
      <c r="O33" s="97">
        <f t="shared" si="17"/>
        <v>0</v>
      </c>
      <c r="P33" s="96">
        <f>$H33      +$J33      +$L33      +$N33</f>
        <v>1248000</v>
      </c>
      <c r="Q33" s="97">
        <f>$I33      +$K33      +$M33      +$O33</f>
        <v>1378645</v>
      </c>
      <c r="R33" s="52">
        <f>IF(($J33      =0),0,((($L33      -$J33      )/$J33      )*100))</f>
        <v>-100</v>
      </c>
      <c r="S33" s="53">
        <f>IF(($K33      =0),0,((($M33      -$K33      )/$K33      )*100))</f>
        <v>-33.29177057356609</v>
      </c>
      <c r="T33" s="52">
        <f>IF($E33   =0,0,($P33   /$E33   )*100)</f>
        <v>69.994391475042065</v>
      </c>
      <c r="U33" s="54">
        <f>IF($E33   =0,0,($Q33   /$E33   )*100)</f>
        <v>77.321648906337643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23350000</v>
      </c>
      <c r="C35" s="92">
        <v>-2000000</v>
      </c>
      <c r="D35" s="92"/>
      <c r="E35" s="92">
        <f t="shared" ref="E35:E40" si="18">$B35      +$C35      +$D35</f>
        <v>21350000</v>
      </c>
      <c r="F35" s="93">
        <v>21350000</v>
      </c>
      <c r="G35" s="94">
        <v>21350000</v>
      </c>
      <c r="H35" s="93"/>
      <c r="I35" s="94"/>
      <c r="J35" s="93">
        <v>13478000</v>
      </c>
      <c r="K35" s="94"/>
      <c r="L35" s="93">
        <v>415000</v>
      </c>
      <c r="M35" s="94"/>
      <c r="N35" s="93"/>
      <c r="O35" s="94"/>
      <c r="P35" s="93">
        <f t="shared" ref="P35:P40" si="19">$H35      +$J35      +$L35      +$N35</f>
        <v>13893000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-96.920908146609293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65.072599531615921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10529000</v>
      </c>
      <c r="C36" s="92">
        <v>-323000</v>
      </c>
      <c r="D36" s="92"/>
      <c r="E36" s="92">
        <f t="shared" si="18"/>
        <v>10206000</v>
      </c>
      <c r="F36" s="93">
        <v>10206000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33879000</v>
      </c>
      <c r="C40" s="95">
        <f>SUM(C35:C39)</f>
        <v>-2323000</v>
      </c>
      <c r="D40" s="95"/>
      <c r="E40" s="95">
        <f t="shared" si="18"/>
        <v>31556000</v>
      </c>
      <c r="F40" s="96">
        <f t="shared" ref="F40:O40" si="25">SUM(F35:F39)</f>
        <v>31556000</v>
      </c>
      <c r="G40" s="97">
        <f t="shared" si="25"/>
        <v>21350000</v>
      </c>
      <c r="H40" s="96">
        <f t="shared" si="25"/>
        <v>0</v>
      </c>
      <c r="I40" s="97">
        <f t="shared" si="25"/>
        <v>0</v>
      </c>
      <c r="J40" s="96">
        <f t="shared" si="25"/>
        <v>13478000</v>
      </c>
      <c r="K40" s="97">
        <f t="shared" si="25"/>
        <v>0</v>
      </c>
      <c r="L40" s="96">
        <f t="shared" si="25"/>
        <v>415000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13893000</v>
      </c>
      <c r="Q40" s="97">
        <f t="shared" si="20"/>
        <v>0</v>
      </c>
      <c r="R40" s="52">
        <f t="shared" si="21"/>
        <v>-96.920908146609293</v>
      </c>
      <c r="S40" s="53">
        <f t="shared" si="22"/>
        <v>0</v>
      </c>
      <c r="T40" s="52">
        <f>IF((+$E35+$E38) =0,0,(P40   /(+$E35+$E38) )*100)</f>
        <v>65.072599531615921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37382000</v>
      </c>
      <c r="C67" s="104">
        <f>SUM(C9:C14,C17:C23,C26:C29,C32,C35:C39,C42:C52,C55:C58,C61:C65)</f>
        <v>-2323000</v>
      </c>
      <c r="D67" s="104"/>
      <c r="E67" s="104">
        <f t="shared" si="35"/>
        <v>35059000</v>
      </c>
      <c r="F67" s="105">
        <f t="shared" ref="F67:O67" si="43">SUM(F9:F14,F17:F23,F26:F29,F32,F35:F39,F42:F52,F55:F58,F61:F65)</f>
        <v>35059000</v>
      </c>
      <c r="G67" s="106">
        <f t="shared" si="43"/>
        <v>24853000</v>
      </c>
      <c r="H67" s="105">
        <f t="shared" si="43"/>
        <v>1318000</v>
      </c>
      <c r="I67" s="106">
        <f t="shared" si="43"/>
        <v>208956</v>
      </c>
      <c r="J67" s="105">
        <f t="shared" si="43"/>
        <v>14262000</v>
      </c>
      <c r="K67" s="106">
        <f t="shared" si="43"/>
        <v>1279437</v>
      </c>
      <c r="L67" s="105">
        <f t="shared" si="43"/>
        <v>855000</v>
      </c>
      <c r="M67" s="106">
        <f t="shared" si="43"/>
        <v>974581</v>
      </c>
      <c r="N67" s="105">
        <f t="shared" si="43"/>
        <v>0</v>
      </c>
      <c r="O67" s="106">
        <f t="shared" si="43"/>
        <v>0</v>
      </c>
      <c r="P67" s="105">
        <f t="shared" si="36"/>
        <v>16435000</v>
      </c>
      <c r="Q67" s="106">
        <f t="shared" si="37"/>
        <v>2462974</v>
      </c>
      <c r="R67" s="61">
        <f t="shared" si="38"/>
        <v>-94.005048380311322</v>
      </c>
      <c r="S67" s="62">
        <f t="shared" si="39"/>
        <v>-23.827355313313589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66.128837564881508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9.9101677865851201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74062000</v>
      </c>
      <c r="C69" s="92">
        <v>20047000</v>
      </c>
      <c r="D69" s="92"/>
      <c r="E69" s="92">
        <f>$B69      +$C69      +$D69</f>
        <v>94109000</v>
      </c>
      <c r="F69" s="93">
        <v>94109000</v>
      </c>
      <c r="G69" s="94">
        <v>94109000</v>
      </c>
      <c r="H69" s="93">
        <v>14624000</v>
      </c>
      <c r="I69" s="94">
        <v>7641543</v>
      </c>
      <c r="J69" s="93">
        <v>36992000</v>
      </c>
      <c r="K69" s="94">
        <v>31372101</v>
      </c>
      <c r="L69" s="93">
        <v>1488000</v>
      </c>
      <c r="M69" s="94">
        <v>1487166</v>
      </c>
      <c r="N69" s="93"/>
      <c r="O69" s="94"/>
      <c r="P69" s="93">
        <f>$H69      +$J69      +$L69      +$N69</f>
        <v>53104000</v>
      </c>
      <c r="Q69" s="94">
        <f>$I69      +$K69      +$M69      +$O69</f>
        <v>40500810</v>
      </c>
      <c r="R69" s="48">
        <f>IF(($J69      =0),0,((($L69      -$J69      )/$J69      )*100))</f>
        <v>-95.977508650519027</v>
      </c>
      <c r="S69" s="49">
        <f>IF(($K69      =0),0,((($M69      -$K69      )/$K69      )*100))</f>
        <v>-95.25959067899214</v>
      </c>
      <c r="T69" s="48">
        <f>IF(($E69      =0),0,(($P69      /$E69      )*100))</f>
        <v>56.428184339436186</v>
      </c>
      <c r="U69" s="50">
        <f>IF(($E69      =0),0,(($Q69      /$E69      )*100))</f>
        <v>43.036064563431765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74062000</v>
      </c>
      <c r="C71" s="101">
        <f>SUM(C69:C70)</f>
        <v>20047000</v>
      </c>
      <c r="D71" s="101"/>
      <c r="E71" s="101">
        <f>$B71      +$C71      +$D71</f>
        <v>94109000</v>
      </c>
      <c r="F71" s="102">
        <f t="shared" ref="F71:O71" si="44">SUM(F69:F70)</f>
        <v>94109000</v>
      </c>
      <c r="G71" s="103">
        <f t="shared" si="44"/>
        <v>94109000</v>
      </c>
      <c r="H71" s="102">
        <f t="shared" si="44"/>
        <v>14624000</v>
      </c>
      <c r="I71" s="103">
        <f t="shared" si="44"/>
        <v>7641543</v>
      </c>
      <c r="J71" s="102">
        <f t="shared" si="44"/>
        <v>36992000</v>
      </c>
      <c r="K71" s="103">
        <f t="shared" si="44"/>
        <v>31372101</v>
      </c>
      <c r="L71" s="102">
        <f t="shared" si="44"/>
        <v>1488000</v>
      </c>
      <c r="M71" s="103">
        <f t="shared" si="44"/>
        <v>1487166</v>
      </c>
      <c r="N71" s="102">
        <f t="shared" si="44"/>
        <v>0</v>
      </c>
      <c r="O71" s="103">
        <f t="shared" si="44"/>
        <v>0</v>
      </c>
      <c r="P71" s="102">
        <f>$H71      +$J71      +$L71      +$N71</f>
        <v>53104000</v>
      </c>
      <c r="Q71" s="103">
        <f>$I71      +$K71      +$M71      +$O71</f>
        <v>40500810</v>
      </c>
      <c r="R71" s="57">
        <f>IF(($J71      =0),0,((($L71      -$J71      )/$J71      )*100))</f>
        <v>-95.977508650519027</v>
      </c>
      <c r="S71" s="58">
        <f>IF(($K71      =0),0,((($M71      -$K71      )/$K71      )*100))</f>
        <v>-95.25959067899214</v>
      </c>
      <c r="T71" s="57">
        <f>IF(($E69      =0),0,(($P69      /$E69      )*100))</f>
        <v>56.428184339436186</v>
      </c>
      <c r="U71" s="59">
        <f>IF($E69   =0,0,($Q69   /$E69 )*100)</f>
        <v>43.036064563431765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74062000</v>
      </c>
      <c r="C72" s="104">
        <f>SUM(C69:C70)</f>
        <v>20047000</v>
      </c>
      <c r="D72" s="104"/>
      <c r="E72" s="104">
        <f>$B72      +$C72      +$D72</f>
        <v>94109000</v>
      </c>
      <c r="F72" s="105">
        <f t="shared" ref="F72:O72" si="45">SUM(F69:F70)</f>
        <v>94109000</v>
      </c>
      <c r="G72" s="106">
        <f t="shared" si="45"/>
        <v>94109000</v>
      </c>
      <c r="H72" s="105">
        <f t="shared" si="45"/>
        <v>14624000</v>
      </c>
      <c r="I72" s="106">
        <f t="shared" si="45"/>
        <v>7641543</v>
      </c>
      <c r="J72" s="105">
        <f t="shared" si="45"/>
        <v>36992000</v>
      </c>
      <c r="K72" s="106">
        <f t="shared" si="45"/>
        <v>31372101</v>
      </c>
      <c r="L72" s="105">
        <f t="shared" si="45"/>
        <v>1488000</v>
      </c>
      <c r="M72" s="106">
        <f t="shared" si="45"/>
        <v>1487166</v>
      </c>
      <c r="N72" s="105">
        <f t="shared" si="45"/>
        <v>0</v>
      </c>
      <c r="O72" s="106">
        <f t="shared" si="45"/>
        <v>0</v>
      </c>
      <c r="P72" s="105">
        <f>$H72      +$J72      +$L72      +$N72</f>
        <v>53104000</v>
      </c>
      <c r="Q72" s="106">
        <f>$I72      +$K72      +$M72      +$O72</f>
        <v>40500810</v>
      </c>
      <c r="R72" s="61">
        <f>IF(($J72      =0),0,((($L72      -$J72      )/$J72      )*100))</f>
        <v>-95.977508650519027</v>
      </c>
      <c r="S72" s="62">
        <f>IF(($K72      =0),0,((($M72      -$K72      )/$K72      )*100))</f>
        <v>-95.25959067899214</v>
      </c>
      <c r="T72" s="61">
        <f>IF(($E69      =0),0,(($P69      /$E69      )*100))</f>
        <v>56.428184339436186</v>
      </c>
      <c r="U72" s="65">
        <f>IF($E69   =0,0,($Q69   /$E69 )*100)</f>
        <v>43.036064563431765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111444000</v>
      </c>
      <c r="C73" s="104">
        <f>SUM(C9:C14,C17:C23,C26:C29,C32,C35:C39,C42:C52,C55:C58,C61:C65,C69:C70)</f>
        <v>17724000</v>
      </c>
      <c r="D73" s="104"/>
      <c r="E73" s="104">
        <f>$B73      +$C73      +$D73</f>
        <v>129168000</v>
      </c>
      <c r="F73" s="105">
        <f t="shared" ref="F73:O73" si="46">SUM(F9:F14,F17:F23,F26:F29,F32,F35:F39,F42:F52,F55:F58,F61:F65,F69:F70)</f>
        <v>129168000</v>
      </c>
      <c r="G73" s="106">
        <f t="shared" si="46"/>
        <v>118962000</v>
      </c>
      <c r="H73" s="105">
        <f t="shared" si="46"/>
        <v>15942000</v>
      </c>
      <c r="I73" s="106">
        <f t="shared" si="46"/>
        <v>7850499</v>
      </c>
      <c r="J73" s="105">
        <f t="shared" si="46"/>
        <v>51254000</v>
      </c>
      <c r="K73" s="106">
        <f t="shared" si="46"/>
        <v>32651538</v>
      </c>
      <c r="L73" s="105">
        <f t="shared" si="46"/>
        <v>2343000</v>
      </c>
      <c r="M73" s="106">
        <f t="shared" si="46"/>
        <v>2461747</v>
      </c>
      <c r="N73" s="105">
        <f t="shared" si="46"/>
        <v>0</v>
      </c>
      <c r="O73" s="106">
        <f t="shared" si="46"/>
        <v>0</v>
      </c>
      <c r="P73" s="105">
        <f>$H73      +$J73      +$L73      +$N73</f>
        <v>69539000</v>
      </c>
      <c r="Q73" s="106">
        <f>$I73      +$K73      +$M73      +$O73</f>
        <v>42963784</v>
      </c>
      <c r="R73" s="61">
        <f>IF(($J73      =0),0,((($L73      -$J73      )/$J73      )*100))</f>
        <v>-95.428649471260783</v>
      </c>
      <c r="S73" s="62">
        <f>IF(($K73      =0),0,((($M73      -$K73      )/$K73      )*100))</f>
        <v>-92.460548106493476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58.454800692658161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36.115552865620955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Ob9JKuIChEKFBNDcVJTNdT31kSk/Qt69MSRrtiDRgZeMATbvhPb8TuqCqqBW8jKRsI6dAhD+x2ugUYljEtn2Q==" saltValue="jkZCQpmZAYm9WKPuhegpl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2550000</v>
      </c>
      <c r="C10" s="92"/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488000</v>
      </c>
      <c r="I10" s="94">
        <v>454279</v>
      </c>
      <c r="J10" s="93">
        <v>1361000</v>
      </c>
      <c r="K10" s="94">
        <v>1405244</v>
      </c>
      <c r="L10" s="93">
        <v>174000</v>
      </c>
      <c r="M10" s="94">
        <v>218980</v>
      </c>
      <c r="N10" s="93"/>
      <c r="O10" s="94"/>
      <c r="P10" s="93">
        <f t="shared" ref="P10:P15" si="1">$H10      +$J10      +$L10      +$N10</f>
        <v>2023000</v>
      </c>
      <c r="Q10" s="94">
        <f t="shared" ref="Q10:Q15" si="2">$I10      +$K10      +$M10      +$O10</f>
        <v>2078503</v>
      </c>
      <c r="R10" s="48">
        <f t="shared" ref="R10:R15" si="3">IF(($J10      =0),0,((($L10      -$J10      )/$J10      )*100))</f>
        <v>-87.215282880235122</v>
      </c>
      <c r="S10" s="49">
        <f t="shared" ref="S10:S15" si="4">IF(($K10      =0),0,((($M10      -$K10      )/$K10      )*100))</f>
        <v>-84.416941114852648</v>
      </c>
      <c r="T10" s="48">
        <f t="shared" ref="T10:T14" si="5">IF(($E10      =0),0,(($P10      /$E10      )*100))</f>
        <v>79.333333333333329</v>
      </c>
      <c r="U10" s="50">
        <f t="shared" ref="U10:U14" si="6">IF(($E10      =0),0,(($Q10      /$E10      )*100))</f>
        <v>81.509921568627448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>
        <v>20503000</v>
      </c>
      <c r="D13" s="92"/>
      <c r="E13" s="92">
        <f t="shared" si="0"/>
        <v>20503000</v>
      </c>
      <c r="F13" s="93">
        <v>20503000</v>
      </c>
      <c r="G13" s="94">
        <v>20503000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20403000</v>
      </c>
      <c r="D15" s="95"/>
      <c r="E15" s="95">
        <f t="shared" si="0"/>
        <v>23053000</v>
      </c>
      <c r="F15" s="96">
        <f t="shared" ref="F15:O15" si="7">SUM(F9:F14)</f>
        <v>23053000</v>
      </c>
      <c r="G15" s="97">
        <f t="shared" si="7"/>
        <v>23053000</v>
      </c>
      <c r="H15" s="96">
        <f t="shared" si="7"/>
        <v>488000</v>
      </c>
      <c r="I15" s="97">
        <f t="shared" si="7"/>
        <v>454279</v>
      </c>
      <c r="J15" s="96">
        <f t="shared" si="7"/>
        <v>1361000</v>
      </c>
      <c r="K15" s="97">
        <f t="shared" si="7"/>
        <v>1405244</v>
      </c>
      <c r="L15" s="96">
        <f t="shared" si="7"/>
        <v>174000</v>
      </c>
      <c r="M15" s="97">
        <f t="shared" si="7"/>
        <v>218980</v>
      </c>
      <c r="N15" s="96">
        <f t="shared" si="7"/>
        <v>0</v>
      </c>
      <c r="O15" s="97">
        <f t="shared" si="7"/>
        <v>0</v>
      </c>
      <c r="P15" s="96">
        <f t="shared" si="1"/>
        <v>2023000</v>
      </c>
      <c r="Q15" s="97">
        <f t="shared" si="2"/>
        <v>2078503</v>
      </c>
      <c r="R15" s="52">
        <f t="shared" si="3"/>
        <v>-87.215282880235122</v>
      </c>
      <c r="S15" s="53">
        <f t="shared" si="4"/>
        <v>-84.416941114852648</v>
      </c>
      <c r="T15" s="52">
        <f>IF((SUM($E9:$E13))=0,0,(P15/(SUM($E9:$E13))*100))</f>
        <v>8.7754305296490696</v>
      </c>
      <c r="U15" s="54">
        <f>IF((SUM($E9:$E13))=0,0,(Q15/(SUM($E9:$E13))*100))</f>
        <v>9.0161931202012759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1463000</v>
      </c>
      <c r="C32" s="92"/>
      <c r="D32" s="92"/>
      <c r="E32" s="92">
        <f>$B32      +$C32      +$D32</f>
        <v>1463000</v>
      </c>
      <c r="F32" s="93">
        <v>1463000</v>
      </c>
      <c r="G32" s="94">
        <v>1463000</v>
      </c>
      <c r="H32" s="93">
        <v>679000</v>
      </c>
      <c r="I32" s="94">
        <v>698775</v>
      </c>
      <c r="J32" s="93">
        <v>345000</v>
      </c>
      <c r="K32" s="94">
        <v>1019654</v>
      </c>
      <c r="L32" s="93"/>
      <c r="M32" s="94">
        <v>944648</v>
      </c>
      <c r="N32" s="93"/>
      <c r="O32" s="94"/>
      <c r="P32" s="93">
        <f>$H32      +$J32      +$L32      +$N32</f>
        <v>1024000</v>
      </c>
      <c r="Q32" s="94">
        <f>$I32      +$K32      +$M32      +$O32</f>
        <v>2663077</v>
      </c>
      <c r="R32" s="48">
        <f>IF(($J32      =0),0,((($L32      -$J32      )/$J32      )*100))</f>
        <v>-100</v>
      </c>
      <c r="S32" s="49">
        <f>IF(($K32      =0),0,((($M32      -$K32      )/$K32      )*100))</f>
        <v>-7.3560246907284226</v>
      </c>
      <c r="T32" s="48">
        <f>IF(($E32      =0),0,(($P32      /$E32      )*100))</f>
        <v>69.993164730006839</v>
      </c>
      <c r="U32" s="50">
        <f>IF(($E32      =0),0,(($Q32      /$E32      )*100))</f>
        <v>182.0285030758715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1463000</v>
      </c>
      <c r="C33" s="95">
        <f>C32</f>
        <v>0</v>
      </c>
      <c r="D33" s="95"/>
      <c r="E33" s="95">
        <f>$B33      +$C33      +$D33</f>
        <v>1463000</v>
      </c>
      <c r="F33" s="96">
        <f t="shared" ref="F33:O33" si="17">F32</f>
        <v>1463000</v>
      </c>
      <c r="G33" s="97">
        <f t="shared" si="17"/>
        <v>1463000</v>
      </c>
      <c r="H33" s="96">
        <f t="shared" si="17"/>
        <v>679000</v>
      </c>
      <c r="I33" s="97">
        <f t="shared" si="17"/>
        <v>698775</v>
      </c>
      <c r="J33" s="96">
        <f t="shared" si="17"/>
        <v>345000</v>
      </c>
      <c r="K33" s="97">
        <f t="shared" si="17"/>
        <v>1019654</v>
      </c>
      <c r="L33" s="96">
        <f t="shared" si="17"/>
        <v>0</v>
      </c>
      <c r="M33" s="97">
        <f t="shared" si="17"/>
        <v>944648</v>
      </c>
      <c r="N33" s="96">
        <f t="shared" si="17"/>
        <v>0</v>
      </c>
      <c r="O33" s="97">
        <f t="shared" si="17"/>
        <v>0</v>
      </c>
      <c r="P33" s="96">
        <f>$H33      +$J33      +$L33      +$N33</f>
        <v>1024000</v>
      </c>
      <c r="Q33" s="97">
        <f>$I33      +$K33      +$M33      +$O33</f>
        <v>2663077</v>
      </c>
      <c r="R33" s="52">
        <f>IF(($J33      =0),0,((($L33      -$J33      )/$J33      )*100))</f>
        <v>-100</v>
      </c>
      <c r="S33" s="53">
        <f>IF(($K33      =0),0,((($M33      -$K33      )/$K33      )*100))</f>
        <v>-7.3560246907284226</v>
      </c>
      <c r="T33" s="52">
        <f>IF($E33   =0,0,($P33   /$E33   )*100)</f>
        <v>69.993164730006839</v>
      </c>
      <c r="U33" s="54">
        <f>IF($E33   =0,0,($Q33   /$E33   )*100)</f>
        <v>182.0285030758715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52353000</v>
      </c>
      <c r="C35" s="92"/>
      <c r="D35" s="92"/>
      <c r="E35" s="92">
        <f t="shared" ref="E35:E40" si="18">$B35      +$C35      +$D35</f>
        <v>52353000</v>
      </c>
      <c r="F35" s="93">
        <v>52353000</v>
      </c>
      <c r="G35" s="94">
        <v>52353000</v>
      </c>
      <c r="H35" s="93"/>
      <c r="I35" s="94">
        <v>20539044</v>
      </c>
      <c r="J35" s="93">
        <v>3559000</v>
      </c>
      <c r="K35" s="94">
        <v>18043992</v>
      </c>
      <c r="L35" s="93">
        <v>23443000</v>
      </c>
      <c r="M35" s="94">
        <v>11505419</v>
      </c>
      <c r="N35" s="93"/>
      <c r="O35" s="94"/>
      <c r="P35" s="93">
        <f t="shared" ref="P35:P40" si="19">$H35      +$J35      +$L35      +$N35</f>
        <v>27002000</v>
      </c>
      <c r="Q35" s="94">
        <f t="shared" ref="Q35:Q40" si="20">$I35      +$K35      +$M35      +$O35</f>
        <v>50088455</v>
      </c>
      <c r="R35" s="48">
        <f t="shared" ref="R35:R40" si="21">IF(($J35      =0),0,((($L35      -$J35      )/$J35      )*100))</f>
        <v>558.69626299522338</v>
      </c>
      <c r="S35" s="49">
        <f t="shared" ref="S35:S40" si="22">IF(($K35      =0),0,((($M35      -$K35      )/$K35      )*100))</f>
        <v>-36.236842711967512</v>
      </c>
      <c r="T35" s="48">
        <f t="shared" ref="T35:T39" si="23">IF(($E35      =0),0,(($P35      /$E35      )*100))</f>
        <v>51.576795981128107</v>
      </c>
      <c r="U35" s="50">
        <f t="shared" ref="U35:U39" si="24">IF(($E35      =0),0,(($Q35      /$E35      )*100))</f>
        <v>95.67446946688824</v>
      </c>
      <c r="V35" s="93">
        <v>32911000</v>
      </c>
      <c r="W35" s="94" t="s">
        <v>35</v>
      </c>
    </row>
    <row r="36" spans="1:23" ht="12.95" customHeight="1" x14ac:dyDescent="0.2">
      <c r="A36" s="47" t="s">
        <v>59</v>
      </c>
      <c r="B36" s="92">
        <v>18113000</v>
      </c>
      <c r="C36" s="92">
        <v>10217000</v>
      </c>
      <c r="D36" s="92"/>
      <c r="E36" s="92">
        <f t="shared" si="18"/>
        <v>28330000</v>
      </c>
      <c r="F36" s="93">
        <v>28330000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70466000</v>
      </c>
      <c r="C40" s="95">
        <f>SUM(C35:C39)</f>
        <v>10217000</v>
      </c>
      <c r="D40" s="95"/>
      <c r="E40" s="95">
        <f t="shared" si="18"/>
        <v>80683000</v>
      </c>
      <c r="F40" s="96">
        <f t="shared" ref="F40:O40" si="25">SUM(F35:F39)</f>
        <v>80683000</v>
      </c>
      <c r="G40" s="97">
        <f t="shared" si="25"/>
        <v>52353000</v>
      </c>
      <c r="H40" s="96">
        <f t="shared" si="25"/>
        <v>0</v>
      </c>
      <c r="I40" s="97">
        <f t="shared" si="25"/>
        <v>20539044</v>
      </c>
      <c r="J40" s="96">
        <f t="shared" si="25"/>
        <v>3559000</v>
      </c>
      <c r="K40" s="97">
        <f t="shared" si="25"/>
        <v>18043992</v>
      </c>
      <c r="L40" s="96">
        <f t="shared" si="25"/>
        <v>23443000</v>
      </c>
      <c r="M40" s="97">
        <f t="shared" si="25"/>
        <v>11505419</v>
      </c>
      <c r="N40" s="96">
        <f t="shared" si="25"/>
        <v>0</v>
      </c>
      <c r="O40" s="97">
        <f t="shared" si="25"/>
        <v>0</v>
      </c>
      <c r="P40" s="96">
        <f t="shared" si="19"/>
        <v>27002000</v>
      </c>
      <c r="Q40" s="97">
        <f t="shared" si="20"/>
        <v>50088455</v>
      </c>
      <c r="R40" s="52">
        <f t="shared" si="21"/>
        <v>558.69626299522338</v>
      </c>
      <c r="S40" s="53">
        <f t="shared" si="22"/>
        <v>-36.236842711967512</v>
      </c>
      <c r="T40" s="52">
        <f>IF((+$E35+$E38) =0,0,(P40   /(+$E35+$E38) )*100)</f>
        <v>51.576795981128107</v>
      </c>
      <c r="U40" s="54">
        <f>IF((+$E35+$E38) =0,0,(Q40   /(+$E35+$E38) )*100)</f>
        <v>95.67446946688824</v>
      </c>
      <c r="V40" s="96">
        <f>SUM(V35:V39)</f>
        <v>32911000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74579000</v>
      </c>
      <c r="C67" s="104">
        <f>SUM(C9:C14,C17:C23,C26:C29,C32,C35:C39,C42:C52,C55:C58,C61:C65)</f>
        <v>30620000</v>
      </c>
      <c r="D67" s="104"/>
      <c r="E67" s="104">
        <f t="shared" si="35"/>
        <v>105199000</v>
      </c>
      <c r="F67" s="105">
        <f t="shared" ref="F67:O67" si="43">SUM(F9:F14,F17:F23,F26:F29,F32,F35:F39,F42:F52,F55:F58,F61:F65)</f>
        <v>105199000</v>
      </c>
      <c r="G67" s="106">
        <f t="shared" si="43"/>
        <v>76869000</v>
      </c>
      <c r="H67" s="105">
        <f t="shared" si="43"/>
        <v>1167000</v>
      </c>
      <c r="I67" s="106">
        <f t="shared" si="43"/>
        <v>21692098</v>
      </c>
      <c r="J67" s="105">
        <f t="shared" si="43"/>
        <v>5265000</v>
      </c>
      <c r="K67" s="106">
        <f t="shared" si="43"/>
        <v>20468890</v>
      </c>
      <c r="L67" s="105">
        <f t="shared" si="43"/>
        <v>23617000</v>
      </c>
      <c r="M67" s="106">
        <f t="shared" si="43"/>
        <v>12669047</v>
      </c>
      <c r="N67" s="105">
        <f t="shared" si="43"/>
        <v>0</v>
      </c>
      <c r="O67" s="106">
        <f t="shared" si="43"/>
        <v>0</v>
      </c>
      <c r="P67" s="105">
        <f t="shared" si="36"/>
        <v>30049000</v>
      </c>
      <c r="Q67" s="106">
        <f t="shared" si="37"/>
        <v>54830035</v>
      </c>
      <c r="R67" s="61">
        <f t="shared" si="38"/>
        <v>348.56600189933522</v>
      </c>
      <c r="S67" s="62">
        <f t="shared" si="39"/>
        <v>-38.105842573779036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39.09118110031352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71.329189920514125</v>
      </c>
      <c r="V67" s="105">
        <f>SUM(V9:V14,V17:V23,V26:V29,V32,V35:V39,V42:V52,V55:V58,V61:V65)</f>
        <v>32911000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100961000</v>
      </c>
      <c r="C69" s="92">
        <v>-6753000</v>
      </c>
      <c r="D69" s="92"/>
      <c r="E69" s="92">
        <f>$B69      +$C69      +$D69</f>
        <v>94208000</v>
      </c>
      <c r="F69" s="93">
        <v>94208000</v>
      </c>
      <c r="G69" s="94">
        <v>94208000</v>
      </c>
      <c r="H69" s="93">
        <v>21285000</v>
      </c>
      <c r="I69" s="94">
        <v>20032510</v>
      </c>
      <c r="J69" s="93">
        <v>43238000</v>
      </c>
      <c r="K69" s="94">
        <v>73088148</v>
      </c>
      <c r="L69" s="93">
        <v>12510000</v>
      </c>
      <c r="M69" s="94">
        <v>-9554439</v>
      </c>
      <c r="N69" s="93"/>
      <c r="O69" s="94"/>
      <c r="P69" s="93">
        <f>$H69      +$J69      +$L69      +$N69</f>
        <v>77033000</v>
      </c>
      <c r="Q69" s="94">
        <f>$I69      +$K69      +$M69      +$O69</f>
        <v>83566219</v>
      </c>
      <c r="R69" s="48">
        <f>IF(($J69      =0),0,((($L69      -$J69      )/$J69      )*100))</f>
        <v>-71.067116887922666</v>
      </c>
      <c r="S69" s="49">
        <f>IF(($K69      =0),0,((($M69      -$K69      )/$K69      )*100))</f>
        <v>-113.07248748456453</v>
      </c>
      <c r="T69" s="48">
        <f>IF(($E69      =0),0,(($P69      /$E69      )*100))</f>
        <v>81.769064198369563</v>
      </c>
      <c r="U69" s="50">
        <f>IF(($E69      =0),0,(($Q69      /$E69      )*100))</f>
        <v>88.70395189368206</v>
      </c>
      <c r="V69" s="93">
        <v>30000000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100961000</v>
      </c>
      <c r="C71" s="101">
        <f>SUM(C69:C70)</f>
        <v>-6753000</v>
      </c>
      <c r="D71" s="101"/>
      <c r="E71" s="101">
        <f>$B71      +$C71      +$D71</f>
        <v>94208000</v>
      </c>
      <c r="F71" s="102">
        <f t="shared" ref="F71:O71" si="44">SUM(F69:F70)</f>
        <v>94208000</v>
      </c>
      <c r="G71" s="103">
        <f t="shared" si="44"/>
        <v>94208000</v>
      </c>
      <c r="H71" s="102">
        <f t="shared" si="44"/>
        <v>21285000</v>
      </c>
      <c r="I71" s="103">
        <f t="shared" si="44"/>
        <v>20032510</v>
      </c>
      <c r="J71" s="102">
        <f t="shared" si="44"/>
        <v>43238000</v>
      </c>
      <c r="K71" s="103">
        <f t="shared" si="44"/>
        <v>73088148</v>
      </c>
      <c r="L71" s="102">
        <f t="shared" si="44"/>
        <v>12510000</v>
      </c>
      <c r="M71" s="103">
        <f t="shared" si="44"/>
        <v>-9554439</v>
      </c>
      <c r="N71" s="102">
        <f t="shared" si="44"/>
        <v>0</v>
      </c>
      <c r="O71" s="103">
        <f t="shared" si="44"/>
        <v>0</v>
      </c>
      <c r="P71" s="102">
        <f>$H71      +$J71      +$L71      +$N71</f>
        <v>77033000</v>
      </c>
      <c r="Q71" s="103">
        <f>$I71      +$K71      +$M71      +$O71</f>
        <v>83566219</v>
      </c>
      <c r="R71" s="57">
        <f>IF(($J71      =0),0,((($L71      -$J71      )/$J71      )*100))</f>
        <v>-71.067116887922666</v>
      </c>
      <c r="S71" s="58">
        <f>IF(($K71      =0),0,((($M71      -$K71      )/$K71      )*100))</f>
        <v>-113.07248748456453</v>
      </c>
      <c r="T71" s="57">
        <f>IF(($E69      =0),0,(($P69      /$E69      )*100))</f>
        <v>81.769064198369563</v>
      </c>
      <c r="U71" s="59">
        <f>IF($E69   =0,0,($Q69   /$E69 )*100)</f>
        <v>88.70395189368206</v>
      </c>
      <c r="V71" s="102">
        <f>SUM(V69:V70)</f>
        <v>30000000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100961000</v>
      </c>
      <c r="C72" s="104">
        <f>SUM(C69:C70)</f>
        <v>-6753000</v>
      </c>
      <c r="D72" s="104"/>
      <c r="E72" s="104">
        <f>$B72      +$C72      +$D72</f>
        <v>94208000</v>
      </c>
      <c r="F72" s="105">
        <f t="shared" ref="F72:O72" si="45">SUM(F69:F70)</f>
        <v>94208000</v>
      </c>
      <c r="G72" s="106">
        <f t="shared" si="45"/>
        <v>94208000</v>
      </c>
      <c r="H72" s="105">
        <f t="shared" si="45"/>
        <v>21285000</v>
      </c>
      <c r="I72" s="106">
        <f t="shared" si="45"/>
        <v>20032510</v>
      </c>
      <c r="J72" s="105">
        <f t="shared" si="45"/>
        <v>43238000</v>
      </c>
      <c r="K72" s="106">
        <f t="shared" si="45"/>
        <v>73088148</v>
      </c>
      <c r="L72" s="105">
        <f t="shared" si="45"/>
        <v>12510000</v>
      </c>
      <c r="M72" s="106">
        <f t="shared" si="45"/>
        <v>-9554439</v>
      </c>
      <c r="N72" s="105">
        <f t="shared" si="45"/>
        <v>0</v>
      </c>
      <c r="O72" s="106">
        <f t="shared" si="45"/>
        <v>0</v>
      </c>
      <c r="P72" s="105">
        <f>$H72      +$J72      +$L72      +$N72</f>
        <v>77033000</v>
      </c>
      <c r="Q72" s="106">
        <f>$I72      +$K72      +$M72      +$O72</f>
        <v>83566219</v>
      </c>
      <c r="R72" s="61">
        <f>IF(($J72      =0),0,((($L72      -$J72      )/$J72      )*100))</f>
        <v>-71.067116887922666</v>
      </c>
      <c r="S72" s="62">
        <f>IF(($K72      =0),0,((($M72      -$K72      )/$K72      )*100))</f>
        <v>-113.07248748456453</v>
      </c>
      <c r="T72" s="61">
        <f>IF(($E69      =0),0,(($P69      /$E69      )*100))</f>
        <v>81.769064198369563</v>
      </c>
      <c r="U72" s="65">
        <f>IF($E69   =0,0,($Q69   /$E69 )*100)</f>
        <v>88.70395189368206</v>
      </c>
      <c r="V72" s="105">
        <f>SUM(V69:V70)</f>
        <v>30000000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175540000</v>
      </c>
      <c r="C73" s="104">
        <f>SUM(C9:C14,C17:C23,C26:C29,C32,C35:C39,C42:C52,C55:C58,C61:C65,C69:C70)</f>
        <v>23867000</v>
      </c>
      <c r="D73" s="104"/>
      <c r="E73" s="104">
        <f>$B73      +$C73      +$D73</f>
        <v>199407000</v>
      </c>
      <c r="F73" s="105">
        <f t="shared" ref="F73:O73" si="46">SUM(F9:F14,F17:F23,F26:F29,F32,F35:F39,F42:F52,F55:F58,F61:F65,F69:F70)</f>
        <v>199407000</v>
      </c>
      <c r="G73" s="106">
        <f t="shared" si="46"/>
        <v>171077000</v>
      </c>
      <c r="H73" s="105">
        <f t="shared" si="46"/>
        <v>22452000</v>
      </c>
      <c r="I73" s="106">
        <f t="shared" si="46"/>
        <v>41724608</v>
      </c>
      <c r="J73" s="105">
        <f t="shared" si="46"/>
        <v>48503000</v>
      </c>
      <c r="K73" s="106">
        <f t="shared" si="46"/>
        <v>93557038</v>
      </c>
      <c r="L73" s="105">
        <f t="shared" si="46"/>
        <v>36127000</v>
      </c>
      <c r="M73" s="106">
        <f t="shared" si="46"/>
        <v>3114608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107082000</v>
      </c>
      <c r="Q73" s="106">
        <f>$I73      +$K73      +$M73      +$O73</f>
        <v>138396254</v>
      </c>
      <c r="R73" s="61">
        <f>IF(($J73      =0),0,((($L73      -$J73      )/$J73      )*100))</f>
        <v>-25.515947467166978</v>
      </c>
      <c r="S73" s="62">
        <f>IF(($K73      =0),0,((($M73      -$K73      )/$K73      )*100))</f>
        <v>-96.670899307436386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62.592867539178265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80.897054542691308</v>
      </c>
      <c r="V73" s="105">
        <f>SUM(V9:V14,V17:V23,V26:V29,V32,V35:V39,V42:V52,V55:V58,V61:V65,V69:V70)</f>
        <v>62911000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Z1EZ1IX6yD6f4av+NFHa8JICqirjNYH8IVsZUkDSFIgsU4cZQJNkzCm69Qt+bz0z/QEujDjf/jdHspDXnJXyg==" saltValue="Czae3gsHSFBFe+ZIiTtnU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243000</v>
      </c>
      <c r="I10" s="94">
        <v>846631</v>
      </c>
      <c r="J10" s="93">
        <v>1399000</v>
      </c>
      <c r="K10" s="94">
        <v>1096440</v>
      </c>
      <c r="L10" s="93">
        <v>302000</v>
      </c>
      <c r="M10" s="94">
        <v>536395</v>
      </c>
      <c r="N10" s="93"/>
      <c r="O10" s="94"/>
      <c r="P10" s="93">
        <f t="shared" ref="P10:P15" si="1">$H10      +$J10      +$L10      +$N10</f>
        <v>1944000</v>
      </c>
      <c r="Q10" s="94">
        <f t="shared" ref="Q10:Q15" si="2">$I10      +$K10      +$M10      +$O10</f>
        <v>2479466</v>
      </c>
      <c r="R10" s="48">
        <f t="shared" ref="R10:R15" si="3">IF(($J10      =0),0,((($L10      -$J10      )/$J10      )*100))</f>
        <v>-78.413152251608281</v>
      </c>
      <c r="S10" s="49">
        <f t="shared" ref="S10:S15" si="4">IF(($K10      =0),0,((($M10      -$K10      )/$K10      )*100))</f>
        <v>-51.078490387070886</v>
      </c>
      <c r="T10" s="48">
        <f t="shared" ref="T10:T14" si="5">IF(($E10      =0),0,(($P10      /$E10      )*100))</f>
        <v>81</v>
      </c>
      <c r="U10" s="50">
        <f t="shared" ref="U10:U14" si="6">IF(($E10      =0),0,(($Q10      /$E10      )*100))</f>
        <v>103.31108333333334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243000</v>
      </c>
      <c r="I15" s="97">
        <f t="shared" si="7"/>
        <v>846631</v>
      </c>
      <c r="J15" s="96">
        <f t="shared" si="7"/>
        <v>1399000</v>
      </c>
      <c r="K15" s="97">
        <f t="shared" si="7"/>
        <v>1096440</v>
      </c>
      <c r="L15" s="96">
        <f t="shared" si="7"/>
        <v>302000</v>
      </c>
      <c r="M15" s="97">
        <f t="shared" si="7"/>
        <v>536395</v>
      </c>
      <c r="N15" s="96">
        <f t="shared" si="7"/>
        <v>0</v>
      </c>
      <c r="O15" s="97">
        <f t="shared" si="7"/>
        <v>0</v>
      </c>
      <c r="P15" s="96">
        <f t="shared" si="1"/>
        <v>1944000</v>
      </c>
      <c r="Q15" s="97">
        <f t="shared" si="2"/>
        <v>2479466</v>
      </c>
      <c r="R15" s="52">
        <f t="shared" si="3"/>
        <v>-78.413152251608281</v>
      </c>
      <c r="S15" s="53">
        <f t="shared" si="4"/>
        <v>-51.078490387070886</v>
      </c>
      <c r="T15" s="52">
        <f>IF((SUM($E9:$E13))=0,0,(P15/(SUM($E9:$E13))*100))</f>
        <v>81</v>
      </c>
      <c r="U15" s="54">
        <f>IF((SUM($E9:$E13))=0,0,(Q15/(SUM($E9:$E13))*100))</f>
        <v>103.31108333333334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3500000</v>
      </c>
      <c r="C19" s="92"/>
      <c r="D19" s="92"/>
      <c r="E19" s="92">
        <f t="shared" si="8"/>
        <v>3500000</v>
      </c>
      <c r="F19" s="93">
        <v>3500000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2460000</v>
      </c>
      <c r="C29" s="92"/>
      <c r="D29" s="92"/>
      <c r="E29" s="92">
        <f>$B29      +$C29      +$D29</f>
        <v>2460000</v>
      </c>
      <c r="F29" s="93">
        <v>2460000</v>
      </c>
      <c r="G29" s="94">
        <v>2460000</v>
      </c>
      <c r="H29" s="93"/>
      <c r="I29" s="94"/>
      <c r="J29" s="93"/>
      <c r="K29" s="94"/>
      <c r="L29" s="93">
        <v>387000</v>
      </c>
      <c r="M29" s="94">
        <v>354165</v>
      </c>
      <c r="N29" s="93"/>
      <c r="O29" s="94"/>
      <c r="P29" s="93">
        <f>$H29      +$J29      +$L29      +$N29</f>
        <v>387000</v>
      </c>
      <c r="Q29" s="94">
        <f>$I29      +$K29      +$M29      +$O29</f>
        <v>354165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15.731707317073171</v>
      </c>
      <c r="U29" s="50">
        <f>IF(($E29      =0),0,(($Q29      /$E29      )*100))</f>
        <v>14.396951219512195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2460000</v>
      </c>
      <c r="C30" s="95">
        <f>SUM(C26:C29)</f>
        <v>0</v>
      </c>
      <c r="D30" s="95"/>
      <c r="E30" s="95">
        <f>$B30      +$C30      +$D30</f>
        <v>2460000</v>
      </c>
      <c r="F30" s="96">
        <f t="shared" ref="F30:O30" si="16">SUM(F26:F29)</f>
        <v>2460000</v>
      </c>
      <c r="G30" s="97">
        <f t="shared" si="16"/>
        <v>2460000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387000</v>
      </c>
      <c r="M30" s="97">
        <f t="shared" si="16"/>
        <v>354165</v>
      </c>
      <c r="N30" s="96">
        <f t="shared" si="16"/>
        <v>0</v>
      </c>
      <c r="O30" s="97">
        <f t="shared" si="16"/>
        <v>0</v>
      </c>
      <c r="P30" s="96">
        <f>$H30      +$J30      +$L30      +$N30</f>
        <v>387000</v>
      </c>
      <c r="Q30" s="97">
        <f>$I30      +$K30      +$M30      +$O30</f>
        <v>354165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15.731707317073171</v>
      </c>
      <c r="U30" s="54">
        <f>IF($E30   =0,0,($Q30   /$E30   )*100)</f>
        <v>14.396951219512195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16264000</v>
      </c>
      <c r="C32" s="92">
        <v>-909000</v>
      </c>
      <c r="D32" s="92"/>
      <c r="E32" s="92">
        <f>$B32      +$C32      +$D32</f>
        <v>15355000</v>
      </c>
      <c r="F32" s="93">
        <v>15355000</v>
      </c>
      <c r="G32" s="94">
        <v>15355000</v>
      </c>
      <c r="H32" s="93">
        <v>1809000</v>
      </c>
      <c r="I32" s="94">
        <v>1808289</v>
      </c>
      <c r="J32" s="93">
        <v>4889000</v>
      </c>
      <c r="K32" s="94">
        <v>4889606</v>
      </c>
      <c r="L32" s="93">
        <v>4473000</v>
      </c>
      <c r="M32" s="94">
        <v>4472730</v>
      </c>
      <c r="N32" s="93"/>
      <c r="O32" s="94"/>
      <c r="P32" s="93">
        <f>$H32      +$J32      +$L32      +$N32</f>
        <v>11171000</v>
      </c>
      <c r="Q32" s="94">
        <f>$I32      +$K32      +$M32      +$O32</f>
        <v>11170625</v>
      </c>
      <c r="R32" s="48">
        <f>IF(($J32      =0),0,((($L32      -$J32      )/$J32      )*100))</f>
        <v>-8.5088975250562484</v>
      </c>
      <c r="S32" s="49">
        <f>IF(($K32      =0),0,((($M32      -$K32      )/$K32      )*100))</f>
        <v>-8.5257585171484163</v>
      </c>
      <c r="T32" s="48">
        <f>IF(($E32      =0),0,(($P32      /$E32      )*100))</f>
        <v>72.751546727450346</v>
      </c>
      <c r="U32" s="50">
        <f>IF(($E32      =0),0,(($Q32      /$E32      )*100))</f>
        <v>72.74910452621296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16264000</v>
      </c>
      <c r="C33" s="95">
        <f>C32</f>
        <v>-909000</v>
      </c>
      <c r="D33" s="95"/>
      <c r="E33" s="95">
        <f>$B33      +$C33      +$D33</f>
        <v>15355000</v>
      </c>
      <c r="F33" s="96">
        <f t="shared" ref="F33:O33" si="17">F32</f>
        <v>15355000</v>
      </c>
      <c r="G33" s="97">
        <f t="shared" si="17"/>
        <v>15355000</v>
      </c>
      <c r="H33" s="96">
        <f t="shared" si="17"/>
        <v>1809000</v>
      </c>
      <c r="I33" s="97">
        <f t="shared" si="17"/>
        <v>1808289</v>
      </c>
      <c r="J33" s="96">
        <f t="shared" si="17"/>
        <v>4889000</v>
      </c>
      <c r="K33" s="97">
        <f t="shared" si="17"/>
        <v>4889606</v>
      </c>
      <c r="L33" s="96">
        <f t="shared" si="17"/>
        <v>4473000</v>
      </c>
      <c r="M33" s="97">
        <f t="shared" si="17"/>
        <v>4472730</v>
      </c>
      <c r="N33" s="96">
        <f t="shared" si="17"/>
        <v>0</v>
      </c>
      <c r="O33" s="97">
        <f t="shared" si="17"/>
        <v>0</v>
      </c>
      <c r="P33" s="96">
        <f>$H33      +$J33      +$L33      +$N33</f>
        <v>11171000</v>
      </c>
      <c r="Q33" s="97">
        <f>$I33      +$K33      +$M33      +$O33</f>
        <v>11170625</v>
      </c>
      <c r="R33" s="52">
        <f>IF(($J33      =0),0,((($L33      -$J33      )/$J33      )*100))</f>
        <v>-8.5088975250562484</v>
      </c>
      <c r="S33" s="53">
        <f>IF(($K33      =0),0,((($M33      -$K33      )/$K33      )*100))</f>
        <v>-8.5257585171484163</v>
      </c>
      <c r="T33" s="52">
        <f>IF($E33   =0,0,($P33   /$E33   )*100)</f>
        <v>72.751546727450346</v>
      </c>
      <c r="U33" s="54">
        <f>IF($E33   =0,0,($Q33   /$E33   )*100)</f>
        <v>72.74910452621296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140000000</v>
      </c>
      <c r="C44" s="92"/>
      <c r="D44" s="92"/>
      <c r="E44" s="92">
        <f t="shared" si="26"/>
        <v>140000000</v>
      </c>
      <c r="F44" s="93">
        <v>140000000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49425000</v>
      </c>
      <c r="C52" s="92"/>
      <c r="D52" s="92"/>
      <c r="E52" s="92">
        <f t="shared" si="26"/>
        <v>49425000</v>
      </c>
      <c r="F52" s="93">
        <v>49425000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189425000</v>
      </c>
      <c r="C53" s="95">
        <f>SUM(C42:C52)</f>
        <v>0</v>
      </c>
      <c r="D53" s="95"/>
      <c r="E53" s="95">
        <f t="shared" si="26"/>
        <v>189425000</v>
      </c>
      <c r="F53" s="96">
        <f t="shared" ref="F53:O53" si="33">SUM(F42:F52)</f>
        <v>189425000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214049000</v>
      </c>
      <c r="C67" s="104">
        <f>SUM(C9:C14,C17:C23,C26:C29,C32,C35:C39,C42:C52,C55:C58,C61:C65)</f>
        <v>-909000</v>
      </c>
      <c r="D67" s="104"/>
      <c r="E67" s="104">
        <f t="shared" si="35"/>
        <v>213140000</v>
      </c>
      <c r="F67" s="105">
        <f t="shared" ref="F67:O67" si="43">SUM(F9:F14,F17:F23,F26:F29,F32,F35:F39,F42:F52,F55:F58,F61:F65)</f>
        <v>213140000</v>
      </c>
      <c r="G67" s="106">
        <f t="shared" si="43"/>
        <v>20215000</v>
      </c>
      <c r="H67" s="105">
        <f t="shared" si="43"/>
        <v>2052000</v>
      </c>
      <c r="I67" s="106">
        <f t="shared" si="43"/>
        <v>2654920</v>
      </c>
      <c r="J67" s="105">
        <f t="shared" si="43"/>
        <v>6288000</v>
      </c>
      <c r="K67" s="106">
        <f t="shared" si="43"/>
        <v>5986046</v>
      </c>
      <c r="L67" s="105">
        <f t="shared" si="43"/>
        <v>5162000</v>
      </c>
      <c r="M67" s="106">
        <f t="shared" si="43"/>
        <v>5363290</v>
      </c>
      <c r="N67" s="105">
        <f t="shared" si="43"/>
        <v>0</v>
      </c>
      <c r="O67" s="106">
        <f t="shared" si="43"/>
        <v>0</v>
      </c>
      <c r="P67" s="105">
        <f t="shared" si="36"/>
        <v>13502000</v>
      </c>
      <c r="Q67" s="106">
        <f t="shared" si="37"/>
        <v>14004256</v>
      </c>
      <c r="R67" s="61">
        <f t="shared" si="38"/>
        <v>-17.907124681933841</v>
      </c>
      <c r="S67" s="62">
        <f t="shared" si="39"/>
        <v>-10.403461650645518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66.791986148899326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69.27655701211971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573483000</v>
      </c>
      <c r="C69" s="92">
        <v>-139356000</v>
      </c>
      <c r="D69" s="92"/>
      <c r="E69" s="92">
        <f>$B69      +$C69      +$D69</f>
        <v>434127000</v>
      </c>
      <c r="F69" s="93">
        <v>434127000</v>
      </c>
      <c r="G69" s="94">
        <v>434127000</v>
      </c>
      <c r="H69" s="93">
        <v>32785000</v>
      </c>
      <c r="I69" s="94">
        <v>32784713</v>
      </c>
      <c r="J69" s="93">
        <v>95335000</v>
      </c>
      <c r="K69" s="94">
        <v>96270643</v>
      </c>
      <c r="L69" s="93">
        <v>47606000</v>
      </c>
      <c r="M69" s="94">
        <v>53040563</v>
      </c>
      <c r="N69" s="93"/>
      <c r="O69" s="94"/>
      <c r="P69" s="93">
        <f>$H69      +$J69      +$L69      +$N69</f>
        <v>175726000</v>
      </c>
      <c r="Q69" s="94">
        <f>$I69      +$K69      +$M69      +$O69</f>
        <v>182095919</v>
      </c>
      <c r="R69" s="48">
        <f>IF(($J69      =0),0,((($L69      -$J69      )/$J69      )*100))</f>
        <v>-50.06450936172444</v>
      </c>
      <c r="S69" s="49">
        <f>IF(($K69      =0),0,((($M69      -$K69      )/$K69      )*100))</f>
        <v>-44.904737989544749</v>
      </c>
      <c r="T69" s="48">
        <f>IF(($E69      =0),0,(($P69      /$E69      )*100))</f>
        <v>40.478016801535034</v>
      </c>
      <c r="U69" s="50">
        <f>IF(($E69      =0),0,(($Q69      /$E69      )*100))</f>
        <v>41.945310704010581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573483000</v>
      </c>
      <c r="C71" s="101">
        <f>SUM(C69:C70)</f>
        <v>-139356000</v>
      </c>
      <c r="D71" s="101"/>
      <c r="E71" s="101">
        <f>$B71      +$C71      +$D71</f>
        <v>434127000</v>
      </c>
      <c r="F71" s="102">
        <f t="shared" ref="F71:O71" si="44">SUM(F69:F70)</f>
        <v>434127000</v>
      </c>
      <c r="G71" s="103">
        <f t="shared" si="44"/>
        <v>434127000</v>
      </c>
      <c r="H71" s="102">
        <f t="shared" si="44"/>
        <v>32785000</v>
      </c>
      <c r="I71" s="103">
        <f t="shared" si="44"/>
        <v>32784713</v>
      </c>
      <c r="J71" s="102">
        <f t="shared" si="44"/>
        <v>95335000</v>
      </c>
      <c r="K71" s="103">
        <f t="shared" si="44"/>
        <v>96270643</v>
      </c>
      <c r="L71" s="102">
        <f t="shared" si="44"/>
        <v>47606000</v>
      </c>
      <c r="M71" s="103">
        <f t="shared" si="44"/>
        <v>53040563</v>
      </c>
      <c r="N71" s="102">
        <f t="shared" si="44"/>
        <v>0</v>
      </c>
      <c r="O71" s="103">
        <f t="shared" si="44"/>
        <v>0</v>
      </c>
      <c r="P71" s="102">
        <f>$H71      +$J71      +$L71      +$N71</f>
        <v>175726000</v>
      </c>
      <c r="Q71" s="103">
        <f>$I71      +$K71      +$M71      +$O71</f>
        <v>182095919</v>
      </c>
      <c r="R71" s="57">
        <f>IF(($J71      =0),0,((($L71      -$J71      )/$J71      )*100))</f>
        <v>-50.06450936172444</v>
      </c>
      <c r="S71" s="58">
        <f>IF(($K71      =0),0,((($M71      -$K71      )/$K71      )*100))</f>
        <v>-44.904737989544749</v>
      </c>
      <c r="T71" s="57">
        <f>IF(($E69      =0),0,(($P69      /$E69      )*100))</f>
        <v>40.478016801535034</v>
      </c>
      <c r="U71" s="59">
        <f>IF($E69   =0,0,($Q69   /$E69 )*100)</f>
        <v>41.945310704010581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573483000</v>
      </c>
      <c r="C72" s="104">
        <f>SUM(C69:C70)</f>
        <v>-139356000</v>
      </c>
      <c r="D72" s="104"/>
      <c r="E72" s="104">
        <f>$B72      +$C72      +$D72</f>
        <v>434127000</v>
      </c>
      <c r="F72" s="105">
        <f t="shared" ref="F72:O72" si="45">SUM(F69:F70)</f>
        <v>434127000</v>
      </c>
      <c r="G72" s="106">
        <f t="shared" si="45"/>
        <v>434127000</v>
      </c>
      <c r="H72" s="105">
        <f t="shared" si="45"/>
        <v>32785000</v>
      </c>
      <c r="I72" s="106">
        <f t="shared" si="45"/>
        <v>32784713</v>
      </c>
      <c r="J72" s="105">
        <f t="shared" si="45"/>
        <v>95335000</v>
      </c>
      <c r="K72" s="106">
        <f t="shared" si="45"/>
        <v>96270643</v>
      </c>
      <c r="L72" s="105">
        <f t="shared" si="45"/>
        <v>47606000</v>
      </c>
      <c r="M72" s="106">
        <f t="shared" si="45"/>
        <v>53040563</v>
      </c>
      <c r="N72" s="105">
        <f t="shared" si="45"/>
        <v>0</v>
      </c>
      <c r="O72" s="106">
        <f t="shared" si="45"/>
        <v>0</v>
      </c>
      <c r="P72" s="105">
        <f>$H72      +$J72      +$L72      +$N72</f>
        <v>175726000</v>
      </c>
      <c r="Q72" s="106">
        <f>$I72      +$K72      +$M72      +$O72</f>
        <v>182095919</v>
      </c>
      <c r="R72" s="61">
        <f>IF(($J72      =0),0,((($L72      -$J72      )/$J72      )*100))</f>
        <v>-50.06450936172444</v>
      </c>
      <c r="S72" s="62">
        <f>IF(($K72      =0),0,((($M72      -$K72      )/$K72      )*100))</f>
        <v>-44.904737989544749</v>
      </c>
      <c r="T72" s="61">
        <f>IF(($E69      =0),0,(($P69      /$E69      )*100))</f>
        <v>40.478016801535034</v>
      </c>
      <c r="U72" s="65">
        <f>IF($E69   =0,0,($Q69   /$E69 )*100)</f>
        <v>41.945310704010581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787532000</v>
      </c>
      <c r="C73" s="104">
        <f>SUM(C9:C14,C17:C23,C26:C29,C32,C35:C39,C42:C52,C55:C58,C61:C65,C69:C70)</f>
        <v>-140265000</v>
      </c>
      <c r="D73" s="104"/>
      <c r="E73" s="104">
        <f>$B73      +$C73      +$D73</f>
        <v>647267000</v>
      </c>
      <c r="F73" s="105">
        <f t="shared" ref="F73:O73" si="46">SUM(F9:F14,F17:F23,F26:F29,F32,F35:F39,F42:F52,F55:F58,F61:F65,F69:F70)</f>
        <v>647267000</v>
      </c>
      <c r="G73" s="106">
        <f t="shared" si="46"/>
        <v>454342000</v>
      </c>
      <c r="H73" s="105">
        <f t="shared" si="46"/>
        <v>34837000</v>
      </c>
      <c r="I73" s="106">
        <f t="shared" si="46"/>
        <v>35439633</v>
      </c>
      <c r="J73" s="105">
        <f t="shared" si="46"/>
        <v>101623000</v>
      </c>
      <c r="K73" s="106">
        <f t="shared" si="46"/>
        <v>102256689</v>
      </c>
      <c r="L73" s="105">
        <f t="shared" si="46"/>
        <v>52768000</v>
      </c>
      <c r="M73" s="106">
        <f t="shared" si="46"/>
        <v>58403853</v>
      </c>
      <c r="N73" s="105">
        <f t="shared" si="46"/>
        <v>0</v>
      </c>
      <c r="O73" s="106">
        <f t="shared" si="46"/>
        <v>0</v>
      </c>
      <c r="P73" s="105">
        <f>$H73      +$J73      +$L73      +$N73</f>
        <v>189228000</v>
      </c>
      <c r="Q73" s="106">
        <f>$I73      +$K73      +$M73      +$O73</f>
        <v>196100175</v>
      </c>
      <c r="R73" s="61">
        <f>IF(($J73      =0),0,((($L73      -$J73      )/$J73      )*100))</f>
        <v>-48.074746858486762</v>
      </c>
      <c r="S73" s="62">
        <f>IF(($K73      =0),0,((($M73      -$K73      )/$K73      )*100))</f>
        <v>-42.885053710276104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41.648802003776893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43.161357523627572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mAvfamgB/635Djx8bJI0adZDUvfT5Q201BRMfFBP+Is5PwunR38jyfvlYpkN2hM27YAfnB1Ba+ryveU06bL8w==" saltValue="Az2SJWbxOw2e4A0yLQApg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84000</v>
      </c>
      <c r="I10" s="94">
        <v>144182</v>
      </c>
      <c r="J10" s="93">
        <v>654000</v>
      </c>
      <c r="K10" s="94">
        <v>661679</v>
      </c>
      <c r="L10" s="93">
        <v>141000</v>
      </c>
      <c r="M10" s="94">
        <v>136016</v>
      </c>
      <c r="N10" s="93"/>
      <c r="O10" s="94"/>
      <c r="P10" s="93">
        <f t="shared" ref="P10:P15" si="1">$H10      +$J10      +$L10      +$N10</f>
        <v>879000</v>
      </c>
      <c r="Q10" s="94">
        <f t="shared" ref="Q10:Q15" si="2">$I10      +$K10      +$M10      +$O10</f>
        <v>941877</v>
      </c>
      <c r="R10" s="48">
        <f t="shared" ref="R10:R15" si="3">IF(($J10      =0),0,((($L10      -$J10      )/$J10      )*100))</f>
        <v>-78.440366972477065</v>
      </c>
      <c r="S10" s="49">
        <f t="shared" ref="S10:S15" si="4">IF(($K10      =0),0,((($M10      -$K10      )/$K10      )*100))</f>
        <v>-79.443808855955837</v>
      </c>
      <c r="T10" s="48">
        <f t="shared" ref="T10:T14" si="5">IF(($E10      =0),0,(($P10      /$E10      )*100))</f>
        <v>43.95</v>
      </c>
      <c r="U10" s="50">
        <f t="shared" ref="U10:U14" si="6">IF(($E10      =0),0,(($Q10      /$E10      )*100))</f>
        <v>47.093849999999996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84000</v>
      </c>
      <c r="I15" s="97">
        <f t="shared" si="7"/>
        <v>144182</v>
      </c>
      <c r="J15" s="96">
        <f t="shared" si="7"/>
        <v>654000</v>
      </c>
      <c r="K15" s="97">
        <f t="shared" si="7"/>
        <v>661679</v>
      </c>
      <c r="L15" s="96">
        <f t="shared" si="7"/>
        <v>141000</v>
      </c>
      <c r="M15" s="97">
        <f t="shared" si="7"/>
        <v>136016</v>
      </c>
      <c r="N15" s="96">
        <f t="shared" si="7"/>
        <v>0</v>
      </c>
      <c r="O15" s="97">
        <f t="shared" si="7"/>
        <v>0</v>
      </c>
      <c r="P15" s="96">
        <f t="shared" si="1"/>
        <v>879000</v>
      </c>
      <c r="Q15" s="97">
        <f t="shared" si="2"/>
        <v>941877</v>
      </c>
      <c r="R15" s="52">
        <f t="shared" si="3"/>
        <v>-78.440366972477065</v>
      </c>
      <c r="S15" s="53">
        <f t="shared" si="4"/>
        <v>-79.443808855955837</v>
      </c>
      <c r="T15" s="52">
        <f>IF((SUM($E9:$E13))=0,0,(P15/(SUM($E9:$E13))*100))</f>
        <v>43.95</v>
      </c>
      <c r="U15" s="54">
        <f>IF((SUM($E9:$E13))=0,0,(Q15/(SUM($E9:$E13))*100))</f>
        <v>47.093849999999996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3900000</v>
      </c>
      <c r="C20" s="92"/>
      <c r="D20" s="92"/>
      <c r="E20" s="92">
        <f t="shared" si="8"/>
        <v>3900000</v>
      </c>
      <c r="F20" s="93">
        <v>3900000</v>
      </c>
      <c r="G20" s="94">
        <v>3900000</v>
      </c>
      <c r="H20" s="93">
        <v>1675000</v>
      </c>
      <c r="I20" s="94">
        <v>1098452</v>
      </c>
      <c r="J20" s="93">
        <v>1085000</v>
      </c>
      <c r="K20" s="94">
        <v>2574356</v>
      </c>
      <c r="L20" s="93"/>
      <c r="M20" s="94">
        <v>56100</v>
      </c>
      <c r="N20" s="93"/>
      <c r="O20" s="94"/>
      <c r="P20" s="93">
        <f t="shared" si="9"/>
        <v>2760000</v>
      </c>
      <c r="Q20" s="94">
        <f t="shared" si="10"/>
        <v>3728908</v>
      </c>
      <c r="R20" s="48">
        <f t="shared" si="11"/>
        <v>-100</v>
      </c>
      <c r="S20" s="49">
        <f t="shared" si="12"/>
        <v>-97.820814215283363</v>
      </c>
      <c r="T20" s="48">
        <f t="shared" si="13"/>
        <v>70.769230769230774</v>
      </c>
      <c r="U20" s="50">
        <f t="shared" si="14"/>
        <v>95.613025641025644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7990000</v>
      </c>
      <c r="D21" s="92"/>
      <c r="E21" s="92">
        <f t="shared" si="8"/>
        <v>7990000</v>
      </c>
      <c r="F21" s="93">
        <v>7990000</v>
      </c>
      <c r="G21" s="94">
        <v>7990000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3900000</v>
      </c>
      <c r="C24" s="95">
        <f>SUM(C17:C23)</f>
        <v>7990000</v>
      </c>
      <c r="D24" s="95"/>
      <c r="E24" s="95">
        <f t="shared" si="8"/>
        <v>11890000</v>
      </c>
      <c r="F24" s="96">
        <f t="shared" ref="F24:O24" si="15">SUM(F17:F23)</f>
        <v>11890000</v>
      </c>
      <c r="G24" s="97">
        <f t="shared" si="15"/>
        <v>11890000</v>
      </c>
      <c r="H24" s="96">
        <f t="shared" si="15"/>
        <v>1675000</v>
      </c>
      <c r="I24" s="97">
        <f t="shared" si="15"/>
        <v>1098452</v>
      </c>
      <c r="J24" s="96">
        <f t="shared" si="15"/>
        <v>1085000</v>
      </c>
      <c r="K24" s="97">
        <f t="shared" si="15"/>
        <v>2574356</v>
      </c>
      <c r="L24" s="96">
        <f t="shared" si="15"/>
        <v>0</v>
      </c>
      <c r="M24" s="97">
        <f t="shared" si="15"/>
        <v>56100</v>
      </c>
      <c r="N24" s="96">
        <f t="shared" si="15"/>
        <v>0</v>
      </c>
      <c r="O24" s="97">
        <f t="shared" si="15"/>
        <v>0</v>
      </c>
      <c r="P24" s="96">
        <f t="shared" si="9"/>
        <v>2760000</v>
      </c>
      <c r="Q24" s="97">
        <f t="shared" si="10"/>
        <v>3728908</v>
      </c>
      <c r="R24" s="52">
        <f t="shared" si="11"/>
        <v>-100</v>
      </c>
      <c r="S24" s="53">
        <f t="shared" si="12"/>
        <v>-97.820814215283363</v>
      </c>
      <c r="T24" s="52">
        <f>IF(($E24-$E19-$E23)   =0,0,($P24   /($E24-$E19-$E23)   )*100)</f>
        <v>23.21278385197645</v>
      </c>
      <c r="U24" s="54">
        <f>IF(($E24-$E19-$E23)   =0,0,($Q24   /($E24-$E19-$E23)   )*100)</f>
        <v>31.361715727502105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1564000</v>
      </c>
      <c r="C32" s="92"/>
      <c r="D32" s="92"/>
      <c r="E32" s="92">
        <f>$B32      +$C32      +$D32</f>
        <v>1564000</v>
      </c>
      <c r="F32" s="93">
        <v>1564000</v>
      </c>
      <c r="G32" s="94">
        <v>1564000</v>
      </c>
      <c r="H32" s="93">
        <v>500000</v>
      </c>
      <c r="I32" s="94">
        <v>538048</v>
      </c>
      <c r="J32" s="93">
        <v>595000</v>
      </c>
      <c r="K32" s="94">
        <v>871944</v>
      </c>
      <c r="L32" s="93">
        <v>339000</v>
      </c>
      <c r="M32" s="94">
        <v>252000</v>
      </c>
      <c r="N32" s="93"/>
      <c r="O32" s="94"/>
      <c r="P32" s="93">
        <f>$H32      +$J32      +$L32      +$N32</f>
        <v>1434000</v>
      </c>
      <c r="Q32" s="94">
        <f>$I32      +$K32      +$M32      +$O32</f>
        <v>1661992</v>
      </c>
      <c r="R32" s="48">
        <f>IF(($J32      =0),0,((($L32      -$J32      )/$J32      )*100))</f>
        <v>-43.025210084033617</v>
      </c>
      <c r="S32" s="49">
        <f>IF(($K32      =0),0,((($M32      -$K32      )/$K32      )*100))</f>
        <v>-71.099061407613334</v>
      </c>
      <c r="T32" s="48">
        <f>IF(($E32      =0),0,(($P32      /$E32      )*100))</f>
        <v>91.687979539641944</v>
      </c>
      <c r="U32" s="50">
        <f>IF(($E32      =0),0,(($Q32      /$E32      )*100))</f>
        <v>106.26547314578005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1564000</v>
      </c>
      <c r="C33" s="95">
        <f>C32</f>
        <v>0</v>
      </c>
      <c r="D33" s="95"/>
      <c r="E33" s="95">
        <f>$B33      +$C33      +$D33</f>
        <v>1564000</v>
      </c>
      <c r="F33" s="96">
        <f t="shared" ref="F33:O33" si="17">F32</f>
        <v>1564000</v>
      </c>
      <c r="G33" s="97">
        <f t="shared" si="17"/>
        <v>1564000</v>
      </c>
      <c r="H33" s="96">
        <f t="shared" si="17"/>
        <v>500000</v>
      </c>
      <c r="I33" s="97">
        <f t="shared" si="17"/>
        <v>538048</v>
      </c>
      <c r="J33" s="96">
        <f t="shared" si="17"/>
        <v>595000</v>
      </c>
      <c r="K33" s="97">
        <f t="shared" si="17"/>
        <v>871944</v>
      </c>
      <c r="L33" s="96">
        <f t="shared" si="17"/>
        <v>339000</v>
      </c>
      <c r="M33" s="97">
        <f t="shared" si="17"/>
        <v>252000</v>
      </c>
      <c r="N33" s="96">
        <f t="shared" si="17"/>
        <v>0</v>
      </c>
      <c r="O33" s="97">
        <f t="shared" si="17"/>
        <v>0</v>
      </c>
      <c r="P33" s="96">
        <f>$H33      +$J33      +$L33      +$N33</f>
        <v>1434000</v>
      </c>
      <c r="Q33" s="97">
        <f>$I33      +$K33      +$M33      +$O33</f>
        <v>1661992</v>
      </c>
      <c r="R33" s="52">
        <f>IF(($J33      =0),0,((($L33      -$J33      )/$J33      )*100))</f>
        <v>-43.025210084033617</v>
      </c>
      <c r="S33" s="53">
        <f>IF(($K33      =0),0,((($M33      -$K33      )/$K33      )*100))</f>
        <v>-71.099061407613334</v>
      </c>
      <c r="T33" s="52">
        <f>IF($E33   =0,0,($P33   /$E33   )*100)</f>
        <v>91.687979539641944</v>
      </c>
      <c r="U33" s="54">
        <f>IF($E33   =0,0,($Q33   /$E33   )*100)</f>
        <v>106.26547314578005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10996000</v>
      </c>
      <c r="C35" s="92"/>
      <c r="D35" s="92"/>
      <c r="E35" s="92">
        <f t="shared" ref="E35:E40" si="18">$B35      +$C35      +$D35</f>
        <v>10996000</v>
      </c>
      <c r="F35" s="93">
        <v>10996000</v>
      </c>
      <c r="G35" s="94">
        <v>10996000</v>
      </c>
      <c r="H35" s="93">
        <v>5870000</v>
      </c>
      <c r="I35" s="94">
        <v>6763555</v>
      </c>
      <c r="J35" s="93">
        <v>91000</v>
      </c>
      <c r="K35" s="94">
        <v>1603592</v>
      </c>
      <c r="L35" s="93">
        <v>3397000</v>
      </c>
      <c r="M35" s="94">
        <v>3992647</v>
      </c>
      <c r="N35" s="93"/>
      <c r="O35" s="94"/>
      <c r="P35" s="93">
        <f t="shared" ref="P35:P40" si="19">$H35      +$J35      +$L35      +$N35</f>
        <v>9358000</v>
      </c>
      <c r="Q35" s="94">
        <f t="shared" ref="Q35:Q40" si="20">$I35      +$K35      +$M35      +$O35</f>
        <v>12359794</v>
      </c>
      <c r="R35" s="48">
        <f t="shared" ref="R35:R40" si="21">IF(($J35      =0),0,((($L35      -$J35      )/$J35      )*100))</f>
        <v>3632.967032967033</v>
      </c>
      <c r="S35" s="49">
        <f t="shared" ref="S35:S40" si="22">IF(($K35      =0),0,((($M35      -$K35      )/$K35      )*100))</f>
        <v>148.98147409066644</v>
      </c>
      <c r="T35" s="48">
        <f t="shared" ref="T35:T39" si="23">IF(($E35      =0),0,(($P35      /$E35      )*100))</f>
        <v>85.103674063295742</v>
      </c>
      <c r="U35" s="50">
        <f t="shared" ref="U35:U39" si="24">IF(($E35      =0),0,(($Q35      /$E35      )*100))</f>
        <v>112.40263732266278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15980000</v>
      </c>
      <c r="C36" s="92">
        <v>540000</v>
      </c>
      <c r="D36" s="92"/>
      <c r="E36" s="92">
        <f t="shared" si="18"/>
        <v>16520000</v>
      </c>
      <c r="F36" s="93">
        <v>16520000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>
        <v>3000000</v>
      </c>
      <c r="D38" s="92"/>
      <c r="E38" s="92">
        <f t="shared" si="18"/>
        <v>8000000</v>
      </c>
      <c r="F38" s="93">
        <v>8000000</v>
      </c>
      <c r="G38" s="94">
        <v>10000000</v>
      </c>
      <c r="H38" s="93"/>
      <c r="I38" s="94">
        <v>710075</v>
      </c>
      <c r="J38" s="93">
        <v>4725000</v>
      </c>
      <c r="K38" s="94">
        <v>3821619</v>
      </c>
      <c r="L38" s="93">
        <v>75000</v>
      </c>
      <c r="M38" s="94"/>
      <c r="N38" s="93"/>
      <c r="O38" s="94"/>
      <c r="P38" s="93">
        <f t="shared" si="19"/>
        <v>4800000</v>
      </c>
      <c r="Q38" s="94">
        <f t="shared" si="20"/>
        <v>4531694</v>
      </c>
      <c r="R38" s="48">
        <f t="shared" si="21"/>
        <v>-98.412698412698404</v>
      </c>
      <c r="S38" s="49">
        <f t="shared" si="22"/>
        <v>-100</v>
      </c>
      <c r="T38" s="48">
        <f t="shared" si="23"/>
        <v>60</v>
      </c>
      <c r="U38" s="50">
        <f t="shared" si="24"/>
        <v>56.646174999999999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31976000</v>
      </c>
      <c r="C40" s="95">
        <f>SUM(C35:C39)</f>
        <v>3540000</v>
      </c>
      <c r="D40" s="95"/>
      <c r="E40" s="95">
        <f t="shared" si="18"/>
        <v>35516000</v>
      </c>
      <c r="F40" s="96">
        <f t="shared" ref="F40:O40" si="25">SUM(F35:F39)</f>
        <v>35516000</v>
      </c>
      <c r="G40" s="97">
        <f t="shared" si="25"/>
        <v>20996000</v>
      </c>
      <c r="H40" s="96">
        <f t="shared" si="25"/>
        <v>5870000</v>
      </c>
      <c r="I40" s="97">
        <f t="shared" si="25"/>
        <v>7473630</v>
      </c>
      <c r="J40" s="96">
        <f t="shared" si="25"/>
        <v>4816000</v>
      </c>
      <c r="K40" s="97">
        <f t="shared" si="25"/>
        <v>5425211</v>
      </c>
      <c r="L40" s="96">
        <f t="shared" si="25"/>
        <v>3472000</v>
      </c>
      <c r="M40" s="97">
        <f t="shared" si="25"/>
        <v>3992647</v>
      </c>
      <c r="N40" s="96">
        <f t="shared" si="25"/>
        <v>0</v>
      </c>
      <c r="O40" s="97">
        <f t="shared" si="25"/>
        <v>0</v>
      </c>
      <c r="P40" s="96">
        <f t="shared" si="19"/>
        <v>14158000</v>
      </c>
      <c r="Q40" s="97">
        <f t="shared" si="20"/>
        <v>16891488</v>
      </c>
      <c r="R40" s="52">
        <f t="shared" si="21"/>
        <v>-27.906976744186046</v>
      </c>
      <c r="S40" s="53">
        <f t="shared" si="22"/>
        <v>-26.40568265455482</v>
      </c>
      <c r="T40" s="52">
        <f>IF((+$E35+$E38) =0,0,(P40   /(+$E35+$E38) )*100)</f>
        <v>74.531480311644557</v>
      </c>
      <c r="U40" s="54">
        <f>IF((+$E35+$E38) =0,0,(Q40   /(+$E35+$E38) )*100)</f>
        <v>88.921288692356285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39440000</v>
      </c>
      <c r="C67" s="104">
        <f>SUM(C9:C14,C17:C23,C26:C29,C32,C35:C39,C42:C52,C55:C58,C61:C65)</f>
        <v>11530000</v>
      </c>
      <c r="D67" s="104"/>
      <c r="E67" s="104">
        <f t="shared" si="35"/>
        <v>50970000</v>
      </c>
      <c r="F67" s="105">
        <f t="shared" ref="F67:O67" si="43">SUM(F9:F14,F17:F23,F26:F29,F32,F35:F39,F42:F52,F55:F58,F61:F65)</f>
        <v>50970000</v>
      </c>
      <c r="G67" s="106">
        <f t="shared" si="43"/>
        <v>36450000</v>
      </c>
      <c r="H67" s="105">
        <f t="shared" si="43"/>
        <v>8129000</v>
      </c>
      <c r="I67" s="106">
        <f t="shared" si="43"/>
        <v>9254312</v>
      </c>
      <c r="J67" s="105">
        <f t="shared" si="43"/>
        <v>7150000</v>
      </c>
      <c r="K67" s="106">
        <f t="shared" si="43"/>
        <v>9533190</v>
      </c>
      <c r="L67" s="105">
        <f t="shared" si="43"/>
        <v>3952000</v>
      </c>
      <c r="M67" s="106">
        <f t="shared" si="43"/>
        <v>4436763</v>
      </c>
      <c r="N67" s="105">
        <f t="shared" si="43"/>
        <v>0</v>
      </c>
      <c r="O67" s="106">
        <f t="shared" si="43"/>
        <v>0</v>
      </c>
      <c r="P67" s="105">
        <f t="shared" si="36"/>
        <v>19231000</v>
      </c>
      <c r="Q67" s="106">
        <f t="shared" si="37"/>
        <v>23224265</v>
      </c>
      <c r="R67" s="61">
        <f t="shared" si="38"/>
        <v>-44.727272727272727</v>
      </c>
      <c r="S67" s="62">
        <f t="shared" si="39"/>
        <v>-53.459828242172868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55.822931785195941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67.414412191582002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68605000</v>
      </c>
      <c r="C69" s="92">
        <v>-4589000</v>
      </c>
      <c r="D69" s="92"/>
      <c r="E69" s="92">
        <f>$B69      +$C69      +$D69</f>
        <v>64016000</v>
      </c>
      <c r="F69" s="93">
        <v>64016000</v>
      </c>
      <c r="G69" s="94">
        <v>64016000</v>
      </c>
      <c r="H69" s="93">
        <v>17420000</v>
      </c>
      <c r="I69" s="94">
        <v>14067120</v>
      </c>
      <c r="J69" s="93">
        <v>22267000</v>
      </c>
      <c r="K69" s="94">
        <v>23758304</v>
      </c>
      <c r="L69" s="93">
        <v>17223000</v>
      </c>
      <c r="M69" s="94">
        <v>18247667</v>
      </c>
      <c r="N69" s="93"/>
      <c r="O69" s="94"/>
      <c r="P69" s="93">
        <f>$H69      +$J69      +$L69      +$N69</f>
        <v>56910000</v>
      </c>
      <c r="Q69" s="94">
        <f>$I69      +$K69      +$M69      +$O69</f>
        <v>56073091</v>
      </c>
      <c r="R69" s="48">
        <f>IF(($J69      =0),0,((($L69      -$J69      )/$J69      )*100))</f>
        <v>-22.652355503660125</v>
      </c>
      <c r="S69" s="49">
        <f>IF(($K69      =0),0,((($M69      -$K69      )/$K69      )*100))</f>
        <v>-23.194572306171349</v>
      </c>
      <c r="T69" s="48">
        <f>IF(($E69      =0),0,(($P69      /$E69      )*100))</f>
        <v>88.899650087478136</v>
      </c>
      <c r="U69" s="50">
        <f>IF(($E69      =0),0,(($Q69      /$E69      )*100))</f>
        <v>87.592306610847288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68605000</v>
      </c>
      <c r="C71" s="101">
        <f>SUM(C69:C70)</f>
        <v>-4589000</v>
      </c>
      <c r="D71" s="101"/>
      <c r="E71" s="101">
        <f>$B71      +$C71      +$D71</f>
        <v>64016000</v>
      </c>
      <c r="F71" s="102">
        <f t="shared" ref="F71:O71" si="44">SUM(F69:F70)</f>
        <v>64016000</v>
      </c>
      <c r="G71" s="103">
        <f t="shared" si="44"/>
        <v>64016000</v>
      </c>
      <c r="H71" s="102">
        <f t="shared" si="44"/>
        <v>17420000</v>
      </c>
      <c r="I71" s="103">
        <f t="shared" si="44"/>
        <v>14067120</v>
      </c>
      <c r="J71" s="102">
        <f t="shared" si="44"/>
        <v>22267000</v>
      </c>
      <c r="K71" s="103">
        <f t="shared" si="44"/>
        <v>23758304</v>
      </c>
      <c r="L71" s="102">
        <f t="shared" si="44"/>
        <v>17223000</v>
      </c>
      <c r="M71" s="103">
        <f t="shared" si="44"/>
        <v>18247667</v>
      </c>
      <c r="N71" s="102">
        <f t="shared" si="44"/>
        <v>0</v>
      </c>
      <c r="O71" s="103">
        <f t="shared" si="44"/>
        <v>0</v>
      </c>
      <c r="P71" s="102">
        <f>$H71      +$J71      +$L71      +$N71</f>
        <v>56910000</v>
      </c>
      <c r="Q71" s="103">
        <f>$I71      +$K71      +$M71      +$O71</f>
        <v>56073091</v>
      </c>
      <c r="R71" s="57">
        <f>IF(($J71      =0),0,((($L71      -$J71      )/$J71      )*100))</f>
        <v>-22.652355503660125</v>
      </c>
      <c r="S71" s="58">
        <f>IF(($K71      =0),0,((($M71      -$K71      )/$K71      )*100))</f>
        <v>-23.194572306171349</v>
      </c>
      <c r="T71" s="57">
        <f>IF(($E69      =0),0,(($P69      /$E69      )*100))</f>
        <v>88.899650087478136</v>
      </c>
      <c r="U71" s="59">
        <f>IF($E69   =0,0,($Q69   /$E69 )*100)</f>
        <v>87.592306610847288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68605000</v>
      </c>
      <c r="C72" s="104">
        <f>SUM(C69:C70)</f>
        <v>-4589000</v>
      </c>
      <c r="D72" s="104"/>
      <c r="E72" s="104">
        <f>$B72      +$C72      +$D72</f>
        <v>64016000</v>
      </c>
      <c r="F72" s="105">
        <f t="shared" ref="F72:O72" si="45">SUM(F69:F70)</f>
        <v>64016000</v>
      </c>
      <c r="G72" s="106">
        <f t="shared" si="45"/>
        <v>64016000</v>
      </c>
      <c r="H72" s="105">
        <f t="shared" si="45"/>
        <v>17420000</v>
      </c>
      <c r="I72" s="106">
        <f t="shared" si="45"/>
        <v>14067120</v>
      </c>
      <c r="J72" s="105">
        <f t="shared" si="45"/>
        <v>22267000</v>
      </c>
      <c r="K72" s="106">
        <f t="shared" si="45"/>
        <v>23758304</v>
      </c>
      <c r="L72" s="105">
        <f t="shared" si="45"/>
        <v>17223000</v>
      </c>
      <c r="M72" s="106">
        <f t="shared" si="45"/>
        <v>18247667</v>
      </c>
      <c r="N72" s="105">
        <f t="shared" si="45"/>
        <v>0</v>
      </c>
      <c r="O72" s="106">
        <f t="shared" si="45"/>
        <v>0</v>
      </c>
      <c r="P72" s="105">
        <f>$H72      +$J72      +$L72      +$N72</f>
        <v>56910000</v>
      </c>
      <c r="Q72" s="106">
        <f>$I72      +$K72      +$M72      +$O72</f>
        <v>56073091</v>
      </c>
      <c r="R72" s="61">
        <f>IF(($J72      =0),0,((($L72      -$J72      )/$J72      )*100))</f>
        <v>-22.652355503660125</v>
      </c>
      <c r="S72" s="62">
        <f>IF(($K72      =0),0,((($M72      -$K72      )/$K72      )*100))</f>
        <v>-23.194572306171349</v>
      </c>
      <c r="T72" s="61">
        <f>IF(($E69      =0),0,(($P69      /$E69      )*100))</f>
        <v>88.899650087478136</v>
      </c>
      <c r="U72" s="65">
        <f>IF($E69   =0,0,($Q69   /$E69 )*100)</f>
        <v>87.592306610847288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108045000</v>
      </c>
      <c r="C73" s="104">
        <f>SUM(C9:C14,C17:C23,C26:C29,C32,C35:C39,C42:C52,C55:C58,C61:C65,C69:C70)</f>
        <v>6941000</v>
      </c>
      <c r="D73" s="104"/>
      <c r="E73" s="104">
        <f>$B73      +$C73      +$D73</f>
        <v>114986000</v>
      </c>
      <c r="F73" s="105">
        <f t="shared" ref="F73:O73" si="46">SUM(F9:F14,F17:F23,F26:F29,F32,F35:F39,F42:F52,F55:F58,F61:F65,F69:F70)</f>
        <v>114986000</v>
      </c>
      <c r="G73" s="106">
        <f t="shared" si="46"/>
        <v>100466000</v>
      </c>
      <c r="H73" s="105">
        <f t="shared" si="46"/>
        <v>25549000</v>
      </c>
      <c r="I73" s="106">
        <f t="shared" si="46"/>
        <v>23321432</v>
      </c>
      <c r="J73" s="105">
        <f t="shared" si="46"/>
        <v>29417000</v>
      </c>
      <c r="K73" s="106">
        <f t="shared" si="46"/>
        <v>33291494</v>
      </c>
      <c r="L73" s="105">
        <f t="shared" si="46"/>
        <v>21175000</v>
      </c>
      <c r="M73" s="106">
        <f t="shared" si="46"/>
        <v>22684430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76141000</v>
      </c>
      <c r="Q73" s="106">
        <f>$I73      +$K73      +$M73      +$O73</f>
        <v>79297356</v>
      </c>
      <c r="R73" s="61">
        <f>IF(($J73      =0),0,((($L73      -$J73      )/$J73      )*100))</f>
        <v>-28.01781282931638</v>
      </c>
      <c r="S73" s="62">
        <f>IF(($K73      =0),0,((($M73      -$K73      )/$K73      )*100))</f>
        <v>-31.86118352033105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77.327199236284599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80.53272804826031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+ghZrqSY5zvXfl33yvu69myNNqDRp16cmMjDxtl29zayx6UsQH8Vsz50Zy8Nd2HCbitwnIo3M85a2tAcczpIw==" saltValue="J6v0jwsHP2Yxfgt/wLup4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215000</v>
      </c>
      <c r="I10" s="94">
        <v>191942</v>
      </c>
      <c r="J10" s="93">
        <v>203000</v>
      </c>
      <c r="K10" s="94">
        <v>2379</v>
      </c>
      <c r="L10" s="93">
        <v>76000</v>
      </c>
      <c r="M10" s="94">
        <v>19390</v>
      </c>
      <c r="N10" s="93"/>
      <c r="O10" s="94"/>
      <c r="P10" s="93">
        <f t="shared" ref="P10:P15" si="1">$H10      +$J10      +$L10      +$N10</f>
        <v>494000</v>
      </c>
      <c r="Q10" s="94">
        <f t="shared" ref="Q10:Q15" si="2">$I10      +$K10      +$M10      +$O10</f>
        <v>213711</v>
      </c>
      <c r="R10" s="48">
        <f t="shared" ref="R10:R15" si="3">IF(($J10      =0),0,((($L10      -$J10      )/$J10      )*100))</f>
        <v>-62.561576354679801</v>
      </c>
      <c r="S10" s="49">
        <f t="shared" ref="S10:S15" si="4">IF(($K10      =0),0,((($M10      -$K10      )/$K10      )*100))</f>
        <v>715.04833963850353</v>
      </c>
      <c r="T10" s="48">
        <f t="shared" ref="T10:T14" si="5">IF(($E10      =0),0,(($P10      /$E10      )*100))</f>
        <v>24.7</v>
      </c>
      <c r="U10" s="50">
        <f t="shared" ref="U10:U14" si="6">IF(($E10      =0),0,(($Q10      /$E10      )*100))</f>
        <v>10.685550000000001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215000</v>
      </c>
      <c r="I15" s="97">
        <f t="shared" si="7"/>
        <v>191942</v>
      </c>
      <c r="J15" s="96">
        <f t="shared" si="7"/>
        <v>203000</v>
      </c>
      <c r="K15" s="97">
        <f t="shared" si="7"/>
        <v>2379</v>
      </c>
      <c r="L15" s="96">
        <f t="shared" si="7"/>
        <v>76000</v>
      </c>
      <c r="M15" s="97">
        <f t="shared" si="7"/>
        <v>19390</v>
      </c>
      <c r="N15" s="96">
        <f t="shared" si="7"/>
        <v>0</v>
      </c>
      <c r="O15" s="97">
        <f t="shared" si="7"/>
        <v>0</v>
      </c>
      <c r="P15" s="96">
        <f t="shared" si="1"/>
        <v>494000</v>
      </c>
      <c r="Q15" s="97">
        <f t="shared" si="2"/>
        <v>213711</v>
      </c>
      <c r="R15" s="52">
        <f t="shared" si="3"/>
        <v>-62.561576354679801</v>
      </c>
      <c r="S15" s="53">
        <f t="shared" si="4"/>
        <v>715.04833963850353</v>
      </c>
      <c r="T15" s="52">
        <f>IF((SUM($E9:$E13))=0,0,(P15/(SUM($E9:$E13))*100))</f>
        <v>24.7</v>
      </c>
      <c r="U15" s="54">
        <f>IF((SUM($E9:$E13))=0,0,(Q15/(SUM($E9:$E13))*100))</f>
        <v>10.685550000000001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3950000</v>
      </c>
      <c r="C20" s="92"/>
      <c r="D20" s="92"/>
      <c r="E20" s="92">
        <f t="shared" si="8"/>
        <v>3950000</v>
      </c>
      <c r="F20" s="93">
        <v>3950000</v>
      </c>
      <c r="G20" s="94">
        <v>3950000</v>
      </c>
      <c r="H20" s="93">
        <v>1485000</v>
      </c>
      <c r="I20" s="94"/>
      <c r="J20" s="93">
        <v>357000</v>
      </c>
      <c r="K20" s="94"/>
      <c r="L20" s="93"/>
      <c r="M20" s="94"/>
      <c r="N20" s="93"/>
      <c r="O20" s="94"/>
      <c r="P20" s="93">
        <f t="shared" si="9"/>
        <v>1842000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46.632911392405063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10250000</v>
      </c>
      <c r="D21" s="92"/>
      <c r="E21" s="92">
        <f t="shared" si="8"/>
        <v>10250000</v>
      </c>
      <c r="F21" s="93">
        <v>10250000</v>
      </c>
      <c r="G21" s="94">
        <v>10250000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3950000</v>
      </c>
      <c r="C24" s="95">
        <f>SUM(C17:C23)</f>
        <v>10250000</v>
      </c>
      <c r="D24" s="95"/>
      <c r="E24" s="95">
        <f t="shared" si="8"/>
        <v>14200000</v>
      </c>
      <c r="F24" s="96">
        <f t="shared" ref="F24:O24" si="15">SUM(F17:F23)</f>
        <v>14200000</v>
      </c>
      <c r="G24" s="97">
        <f t="shared" si="15"/>
        <v>14200000</v>
      </c>
      <c r="H24" s="96">
        <f t="shared" si="15"/>
        <v>1485000</v>
      </c>
      <c r="I24" s="97">
        <f t="shared" si="15"/>
        <v>0</v>
      </c>
      <c r="J24" s="96">
        <f t="shared" si="15"/>
        <v>357000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1842000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12.971830985915492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5412000</v>
      </c>
      <c r="C32" s="92">
        <v>-302000</v>
      </c>
      <c r="D32" s="92"/>
      <c r="E32" s="92">
        <f>$B32      +$C32      +$D32</f>
        <v>5110000</v>
      </c>
      <c r="F32" s="93">
        <v>5110000</v>
      </c>
      <c r="G32" s="94">
        <v>5110000</v>
      </c>
      <c r="H32" s="93">
        <v>1151000</v>
      </c>
      <c r="I32" s="94"/>
      <c r="J32" s="93">
        <v>1815000</v>
      </c>
      <c r="K32" s="94"/>
      <c r="L32" s="93">
        <v>326000</v>
      </c>
      <c r="M32" s="94"/>
      <c r="N32" s="93"/>
      <c r="O32" s="94"/>
      <c r="P32" s="93">
        <f>$H32      +$J32      +$L32      +$N32</f>
        <v>3292000</v>
      </c>
      <c r="Q32" s="94">
        <f>$I32      +$K32      +$M32      +$O32</f>
        <v>0</v>
      </c>
      <c r="R32" s="48">
        <f>IF(($J32      =0),0,((($L32      -$J32      )/$J32      )*100))</f>
        <v>-82.03856749311295</v>
      </c>
      <c r="S32" s="49">
        <f>IF(($K32      =0),0,((($M32      -$K32      )/$K32      )*100))</f>
        <v>0</v>
      </c>
      <c r="T32" s="48">
        <f>IF(($E32      =0),0,(($P32      /$E32      )*100))</f>
        <v>64.422700587084151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5412000</v>
      </c>
      <c r="C33" s="95">
        <f>C32</f>
        <v>-302000</v>
      </c>
      <c r="D33" s="95"/>
      <c r="E33" s="95">
        <f>$B33      +$C33      +$D33</f>
        <v>5110000</v>
      </c>
      <c r="F33" s="96">
        <f t="shared" ref="F33:O33" si="17">F32</f>
        <v>5110000</v>
      </c>
      <c r="G33" s="97">
        <f t="shared" si="17"/>
        <v>5110000</v>
      </c>
      <c r="H33" s="96">
        <f t="shared" si="17"/>
        <v>1151000</v>
      </c>
      <c r="I33" s="97">
        <f t="shared" si="17"/>
        <v>0</v>
      </c>
      <c r="J33" s="96">
        <f t="shared" si="17"/>
        <v>1815000</v>
      </c>
      <c r="K33" s="97">
        <f t="shared" si="17"/>
        <v>0</v>
      </c>
      <c r="L33" s="96">
        <f t="shared" si="17"/>
        <v>326000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3292000</v>
      </c>
      <c r="Q33" s="97">
        <f>$I33      +$K33      +$M33      +$O33</f>
        <v>0</v>
      </c>
      <c r="R33" s="52">
        <f>IF(($J33      =0),0,((($L33      -$J33      )/$J33      )*100))</f>
        <v>-82.03856749311295</v>
      </c>
      <c r="S33" s="53">
        <f>IF(($K33      =0),0,((($M33      -$K33      )/$K33      )*100))</f>
        <v>0</v>
      </c>
      <c r="T33" s="52">
        <f>IF($E33   =0,0,($P33   /$E33   )*100)</f>
        <v>64.422700587084151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25168000</v>
      </c>
      <c r="C35" s="92">
        <v>-5200000</v>
      </c>
      <c r="D35" s="92"/>
      <c r="E35" s="92">
        <f t="shared" ref="E35:E40" si="18">$B35      +$C35      +$D35</f>
        <v>19968000</v>
      </c>
      <c r="F35" s="93">
        <v>19968000</v>
      </c>
      <c r="G35" s="94">
        <v>19968000</v>
      </c>
      <c r="H35" s="93"/>
      <c r="I35" s="94">
        <v>7439068</v>
      </c>
      <c r="J35" s="93">
        <v>11982000</v>
      </c>
      <c r="K35" s="94">
        <v>3697650</v>
      </c>
      <c r="L35" s="93">
        <v>764000</v>
      </c>
      <c r="M35" s="94">
        <v>2992429</v>
      </c>
      <c r="N35" s="93"/>
      <c r="O35" s="94"/>
      <c r="P35" s="93">
        <f t="shared" ref="P35:P40" si="19">$H35      +$J35      +$L35      +$N35</f>
        <v>12746000</v>
      </c>
      <c r="Q35" s="94">
        <f t="shared" ref="Q35:Q40" si="20">$I35      +$K35      +$M35      +$O35</f>
        <v>14129147</v>
      </c>
      <c r="R35" s="48">
        <f t="shared" ref="R35:R40" si="21">IF(($J35      =0),0,((($L35      -$J35      )/$J35      )*100))</f>
        <v>-93.623768986813545</v>
      </c>
      <c r="S35" s="49">
        <f t="shared" ref="S35:S40" si="22">IF(($K35      =0),0,((($M35      -$K35      )/$K35      )*100))</f>
        <v>-19.072140413505874</v>
      </c>
      <c r="T35" s="48">
        <f t="shared" ref="T35:T39" si="23">IF(($E35      =0),0,(($P35      /$E35      )*100))</f>
        <v>63.832131410256409</v>
      </c>
      <c r="U35" s="50">
        <f t="shared" ref="U35:U39" si="24">IF(($E35      =0),0,(($Q35      /$E35      )*100))</f>
        <v>70.758949318910254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5252000</v>
      </c>
      <c r="C36" s="92">
        <v>208000</v>
      </c>
      <c r="D36" s="92"/>
      <c r="E36" s="92">
        <f t="shared" si="18"/>
        <v>5460000</v>
      </c>
      <c r="F36" s="93">
        <v>5460000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754463</v>
      </c>
      <c r="J38" s="93">
        <v>487000</v>
      </c>
      <c r="K38" s="94">
        <v>440120</v>
      </c>
      <c r="L38" s="93">
        <v>2304000</v>
      </c>
      <c r="M38" s="94">
        <v>1745715</v>
      </c>
      <c r="N38" s="93"/>
      <c r="O38" s="94"/>
      <c r="P38" s="93">
        <f t="shared" si="19"/>
        <v>2791000</v>
      </c>
      <c r="Q38" s="94">
        <f t="shared" si="20"/>
        <v>2940298</v>
      </c>
      <c r="R38" s="48">
        <f t="shared" si="21"/>
        <v>373.10061601642713</v>
      </c>
      <c r="S38" s="49">
        <f t="shared" si="22"/>
        <v>296.64523311824047</v>
      </c>
      <c r="T38" s="48">
        <f t="shared" si="23"/>
        <v>55.82</v>
      </c>
      <c r="U38" s="50">
        <f t="shared" si="24"/>
        <v>58.805959999999999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35420000</v>
      </c>
      <c r="C40" s="95">
        <f>SUM(C35:C39)</f>
        <v>-4992000</v>
      </c>
      <c r="D40" s="95"/>
      <c r="E40" s="95">
        <f t="shared" si="18"/>
        <v>30428000</v>
      </c>
      <c r="F40" s="96">
        <f t="shared" ref="F40:O40" si="25">SUM(F35:F39)</f>
        <v>30428000</v>
      </c>
      <c r="G40" s="97">
        <f t="shared" si="25"/>
        <v>24968000</v>
      </c>
      <c r="H40" s="96">
        <f t="shared" si="25"/>
        <v>0</v>
      </c>
      <c r="I40" s="97">
        <f t="shared" si="25"/>
        <v>8193531</v>
      </c>
      <c r="J40" s="96">
        <f t="shared" si="25"/>
        <v>12469000</v>
      </c>
      <c r="K40" s="97">
        <f t="shared" si="25"/>
        <v>4137770</v>
      </c>
      <c r="L40" s="96">
        <f t="shared" si="25"/>
        <v>3068000</v>
      </c>
      <c r="M40" s="97">
        <f t="shared" si="25"/>
        <v>4738144</v>
      </c>
      <c r="N40" s="96">
        <f t="shared" si="25"/>
        <v>0</v>
      </c>
      <c r="O40" s="97">
        <f t="shared" si="25"/>
        <v>0</v>
      </c>
      <c r="P40" s="96">
        <f t="shared" si="19"/>
        <v>15537000</v>
      </c>
      <c r="Q40" s="97">
        <f t="shared" si="20"/>
        <v>17069445</v>
      </c>
      <c r="R40" s="52">
        <f t="shared" si="21"/>
        <v>-75.394979549282212</v>
      </c>
      <c r="S40" s="53">
        <f t="shared" si="22"/>
        <v>14.5096029987167</v>
      </c>
      <c r="T40" s="52">
        <f>IF((+$E35+$E38) =0,0,(P40   /(+$E35+$E38) )*100)</f>
        <v>62.227651393784043</v>
      </c>
      <c r="U40" s="54">
        <f>IF((+$E35+$E38) =0,0,(Q40   /(+$E35+$E38) )*100)</f>
        <v>68.365287568087155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46782000</v>
      </c>
      <c r="C67" s="104">
        <f>SUM(C9:C14,C17:C23,C26:C29,C32,C35:C39,C42:C52,C55:C58,C61:C65)</f>
        <v>4956000</v>
      </c>
      <c r="D67" s="104"/>
      <c r="E67" s="104">
        <f t="shared" si="35"/>
        <v>51738000</v>
      </c>
      <c r="F67" s="105">
        <f t="shared" ref="F67:O67" si="43">SUM(F9:F14,F17:F23,F26:F29,F32,F35:F39,F42:F52,F55:F58,F61:F65)</f>
        <v>51738000</v>
      </c>
      <c r="G67" s="106">
        <f t="shared" si="43"/>
        <v>46278000</v>
      </c>
      <c r="H67" s="105">
        <f t="shared" si="43"/>
        <v>2851000</v>
      </c>
      <c r="I67" s="106">
        <f t="shared" si="43"/>
        <v>8385473</v>
      </c>
      <c r="J67" s="105">
        <f t="shared" si="43"/>
        <v>14844000</v>
      </c>
      <c r="K67" s="106">
        <f t="shared" si="43"/>
        <v>4140149</v>
      </c>
      <c r="L67" s="105">
        <f t="shared" si="43"/>
        <v>3470000</v>
      </c>
      <c r="M67" s="106">
        <f t="shared" si="43"/>
        <v>4757534</v>
      </c>
      <c r="N67" s="105">
        <f t="shared" si="43"/>
        <v>0</v>
      </c>
      <c r="O67" s="106">
        <f t="shared" si="43"/>
        <v>0</v>
      </c>
      <c r="P67" s="105">
        <f t="shared" si="36"/>
        <v>21165000</v>
      </c>
      <c r="Q67" s="106">
        <f t="shared" si="37"/>
        <v>17283156</v>
      </c>
      <c r="R67" s="61">
        <f t="shared" si="38"/>
        <v>-76.623551603341426</v>
      </c>
      <c r="S67" s="62">
        <f t="shared" si="39"/>
        <v>14.912144466298194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45.734474264229227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37.346376247893161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112922000</v>
      </c>
      <c r="C69" s="92">
        <v>-7553000</v>
      </c>
      <c r="D69" s="92"/>
      <c r="E69" s="92">
        <f>$B69      +$C69      +$D69</f>
        <v>105369000</v>
      </c>
      <c r="F69" s="93">
        <v>105369000</v>
      </c>
      <c r="G69" s="94">
        <v>105369000</v>
      </c>
      <c r="H69" s="93">
        <v>28222000</v>
      </c>
      <c r="I69" s="94">
        <v>36964751</v>
      </c>
      <c r="J69" s="93">
        <v>22434000</v>
      </c>
      <c r="K69" s="94">
        <v>20573057</v>
      </c>
      <c r="L69" s="93">
        <v>14933000</v>
      </c>
      <c r="M69" s="94">
        <v>10761984</v>
      </c>
      <c r="N69" s="93"/>
      <c r="O69" s="94"/>
      <c r="P69" s="93">
        <f>$H69      +$J69      +$L69      +$N69</f>
        <v>65589000</v>
      </c>
      <c r="Q69" s="94">
        <f>$I69      +$K69      +$M69      +$O69</f>
        <v>68299792</v>
      </c>
      <c r="R69" s="48">
        <f>IF(($J69      =0),0,((($L69      -$J69      )/$J69      )*100))</f>
        <v>-33.43585628956049</v>
      </c>
      <c r="S69" s="49">
        <f>IF(($K69      =0),0,((($M69      -$K69      )/$K69      )*100))</f>
        <v>-47.688940928905218</v>
      </c>
      <c r="T69" s="48">
        <f>IF(($E69      =0),0,(($P69      /$E69      )*100))</f>
        <v>62.246960681035226</v>
      </c>
      <c r="U69" s="50">
        <f>IF(($E69      =0),0,(($Q69      /$E69      )*100))</f>
        <v>64.819626265789751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112922000</v>
      </c>
      <c r="C71" s="101">
        <f>SUM(C69:C70)</f>
        <v>-7553000</v>
      </c>
      <c r="D71" s="101"/>
      <c r="E71" s="101">
        <f>$B71      +$C71      +$D71</f>
        <v>105369000</v>
      </c>
      <c r="F71" s="102">
        <f t="shared" ref="F71:O71" si="44">SUM(F69:F70)</f>
        <v>105369000</v>
      </c>
      <c r="G71" s="103">
        <f t="shared" si="44"/>
        <v>105369000</v>
      </c>
      <c r="H71" s="102">
        <f t="shared" si="44"/>
        <v>28222000</v>
      </c>
      <c r="I71" s="103">
        <f t="shared" si="44"/>
        <v>36964751</v>
      </c>
      <c r="J71" s="102">
        <f t="shared" si="44"/>
        <v>22434000</v>
      </c>
      <c r="K71" s="103">
        <f t="shared" si="44"/>
        <v>20573057</v>
      </c>
      <c r="L71" s="102">
        <f t="shared" si="44"/>
        <v>14933000</v>
      </c>
      <c r="M71" s="103">
        <f t="shared" si="44"/>
        <v>10761984</v>
      </c>
      <c r="N71" s="102">
        <f t="shared" si="44"/>
        <v>0</v>
      </c>
      <c r="O71" s="103">
        <f t="shared" si="44"/>
        <v>0</v>
      </c>
      <c r="P71" s="102">
        <f>$H71      +$J71      +$L71      +$N71</f>
        <v>65589000</v>
      </c>
      <c r="Q71" s="103">
        <f>$I71      +$K71      +$M71      +$O71</f>
        <v>68299792</v>
      </c>
      <c r="R71" s="57">
        <f>IF(($J71      =0),0,((($L71      -$J71      )/$J71      )*100))</f>
        <v>-33.43585628956049</v>
      </c>
      <c r="S71" s="58">
        <f>IF(($K71      =0),0,((($M71      -$K71      )/$K71      )*100))</f>
        <v>-47.688940928905218</v>
      </c>
      <c r="T71" s="57">
        <f>IF(($E69      =0),0,(($P69      /$E69      )*100))</f>
        <v>62.246960681035226</v>
      </c>
      <c r="U71" s="59">
        <f>IF($E69   =0,0,($Q69   /$E69 )*100)</f>
        <v>64.819626265789751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112922000</v>
      </c>
      <c r="C72" s="104">
        <f>SUM(C69:C70)</f>
        <v>-7553000</v>
      </c>
      <c r="D72" s="104"/>
      <c r="E72" s="104">
        <f>$B72      +$C72      +$D72</f>
        <v>105369000</v>
      </c>
      <c r="F72" s="105">
        <f t="shared" ref="F72:O72" si="45">SUM(F69:F70)</f>
        <v>105369000</v>
      </c>
      <c r="G72" s="106">
        <f t="shared" si="45"/>
        <v>105369000</v>
      </c>
      <c r="H72" s="105">
        <f t="shared" si="45"/>
        <v>28222000</v>
      </c>
      <c r="I72" s="106">
        <f t="shared" si="45"/>
        <v>36964751</v>
      </c>
      <c r="J72" s="105">
        <f t="shared" si="45"/>
        <v>22434000</v>
      </c>
      <c r="K72" s="106">
        <f t="shared" si="45"/>
        <v>20573057</v>
      </c>
      <c r="L72" s="105">
        <f t="shared" si="45"/>
        <v>14933000</v>
      </c>
      <c r="M72" s="106">
        <f t="shared" si="45"/>
        <v>10761984</v>
      </c>
      <c r="N72" s="105">
        <f t="shared" si="45"/>
        <v>0</v>
      </c>
      <c r="O72" s="106">
        <f t="shared" si="45"/>
        <v>0</v>
      </c>
      <c r="P72" s="105">
        <f>$H72      +$J72      +$L72      +$N72</f>
        <v>65589000</v>
      </c>
      <c r="Q72" s="106">
        <f>$I72      +$K72      +$M72      +$O72</f>
        <v>68299792</v>
      </c>
      <c r="R72" s="61">
        <f>IF(($J72      =0),0,((($L72      -$J72      )/$J72      )*100))</f>
        <v>-33.43585628956049</v>
      </c>
      <c r="S72" s="62">
        <f>IF(($K72      =0),0,((($M72      -$K72      )/$K72      )*100))</f>
        <v>-47.688940928905218</v>
      </c>
      <c r="T72" s="61">
        <f>IF(($E69      =0),0,(($P69      /$E69      )*100))</f>
        <v>62.246960681035226</v>
      </c>
      <c r="U72" s="65">
        <f>IF($E69   =0,0,($Q69   /$E69 )*100)</f>
        <v>64.819626265789751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159704000</v>
      </c>
      <c r="C73" s="104">
        <f>SUM(C9:C14,C17:C23,C26:C29,C32,C35:C39,C42:C52,C55:C58,C61:C65,C69:C70)</f>
        <v>-2597000</v>
      </c>
      <c r="D73" s="104"/>
      <c r="E73" s="104">
        <f>$B73      +$C73      +$D73</f>
        <v>157107000</v>
      </c>
      <c r="F73" s="105">
        <f t="shared" ref="F73:O73" si="46">SUM(F9:F14,F17:F23,F26:F29,F32,F35:F39,F42:F52,F55:F58,F61:F65,F69:F70)</f>
        <v>157107000</v>
      </c>
      <c r="G73" s="106">
        <f t="shared" si="46"/>
        <v>151647000</v>
      </c>
      <c r="H73" s="105">
        <f t="shared" si="46"/>
        <v>31073000</v>
      </c>
      <c r="I73" s="106">
        <f t="shared" si="46"/>
        <v>45350224</v>
      </c>
      <c r="J73" s="105">
        <f t="shared" si="46"/>
        <v>37278000</v>
      </c>
      <c r="K73" s="106">
        <f t="shared" si="46"/>
        <v>24713206</v>
      </c>
      <c r="L73" s="105">
        <f t="shared" si="46"/>
        <v>18403000</v>
      </c>
      <c r="M73" s="106">
        <f t="shared" si="46"/>
        <v>15519518</v>
      </c>
      <c r="N73" s="105">
        <f t="shared" si="46"/>
        <v>0</v>
      </c>
      <c r="O73" s="106">
        <f t="shared" si="46"/>
        <v>0</v>
      </c>
      <c r="P73" s="105">
        <f>$H73      +$J73      +$L73      +$N73</f>
        <v>86754000</v>
      </c>
      <c r="Q73" s="106">
        <f>$I73      +$K73      +$M73      +$O73</f>
        <v>85582948</v>
      </c>
      <c r="R73" s="61">
        <f>IF(($J73      =0),0,((($L73      -$J73      )/$J73      )*100))</f>
        <v>-50.633081173882722</v>
      </c>
      <c r="S73" s="62">
        <f>IF(($K73      =0),0,((($M73      -$K73      )/$K73      )*100))</f>
        <v>-37.201518896415138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57.207857722210129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56.435635390083547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EfxLx/wI1os5TEi2x/E6lWbou0fxgv/6HMGmtdmjmNwI2WZTQygQhYMbKBhafBxzWyvENnsxCH2whSyN4rdBw==" saltValue="goaT5yEts3/9OgS9hSYrx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245000</v>
      </c>
      <c r="I10" s="94">
        <v>150000</v>
      </c>
      <c r="J10" s="93">
        <v>1152000</v>
      </c>
      <c r="K10" s="94">
        <v>1142576</v>
      </c>
      <c r="L10" s="93">
        <v>146000</v>
      </c>
      <c r="M10" s="94">
        <v>800929</v>
      </c>
      <c r="N10" s="93"/>
      <c r="O10" s="94"/>
      <c r="P10" s="93">
        <f t="shared" ref="P10:P15" si="1">$H10      +$J10      +$L10      +$N10</f>
        <v>1543000</v>
      </c>
      <c r="Q10" s="94">
        <f t="shared" ref="Q10:Q15" si="2">$I10      +$K10      +$M10      +$O10</f>
        <v>2093505</v>
      </c>
      <c r="R10" s="48">
        <f t="shared" ref="R10:R15" si="3">IF(($J10      =0),0,((($L10      -$J10      )/$J10      )*100))</f>
        <v>-87.326388888888886</v>
      </c>
      <c r="S10" s="49">
        <f t="shared" ref="S10:S15" si="4">IF(($K10      =0),0,((($M10      -$K10      )/$K10      )*100))</f>
        <v>-29.901468261192253</v>
      </c>
      <c r="T10" s="48">
        <f t="shared" ref="T10:T14" si="5">IF(($E10      =0),0,(($P10      /$E10      )*100))</f>
        <v>49.774193548387096</v>
      </c>
      <c r="U10" s="50">
        <f t="shared" ref="U10:U14" si="6">IF(($E10      =0),0,(($Q10      /$E10      )*100))</f>
        <v>67.532419354838709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245000</v>
      </c>
      <c r="I15" s="97">
        <f t="shared" si="7"/>
        <v>150000</v>
      </c>
      <c r="J15" s="96">
        <f t="shared" si="7"/>
        <v>1152000</v>
      </c>
      <c r="K15" s="97">
        <f t="shared" si="7"/>
        <v>1142576</v>
      </c>
      <c r="L15" s="96">
        <f t="shared" si="7"/>
        <v>146000</v>
      </c>
      <c r="M15" s="97">
        <f t="shared" si="7"/>
        <v>800929</v>
      </c>
      <c r="N15" s="96">
        <f t="shared" si="7"/>
        <v>0</v>
      </c>
      <c r="O15" s="97">
        <f t="shared" si="7"/>
        <v>0</v>
      </c>
      <c r="P15" s="96">
        <f t="shared" si="1"/>
        <v>1543000</v>
      </c>
      <c r="Q15" s="97">
        <f t="shared" si="2"/>
        <v>2093505</v>
      </c>
      <c r="R15" s="52">
        <f t="shared" si="3"/>
        <v>-87.326388888888886</v>
      </c>
      <c r="S15" s="53">
        <f t="shared" si="4"/>
        <v>-29.901468261192253</v>
      </c>
      <c r="T15" s="52">
        <f>IF((SUM($E9:$E13))=0,0,(P15/(SUM($E9:$E13))*100))</f>
        <v>49.774193548387096</v>
      </c>
      <c r="U15" s="54">
        <f>IF((SUM($E9:$E13))=0,0,(Q15/(SUM($E9:$E13))*100))</f>
        <v>67.532419354838709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1470000</v>
      </c>
      <c r="C32" s="92"/>
      <c r="D32" s="92"/>
      <c r="E32" s="92">
        <f>$B32      +$C32      +$D32</f>
        <v>1470000</v>
      </c>
      <c r="F32" s="93">
        <v>1470000</v>
      </c>
      <c r="G32" s="94">
        <v>1470000</v>
      </c>
      <c r="H32" s="93">
        <v>359000</v>
      </c>
      <c r="I32" s="94">
        <v>359075</v>
      </c>
      <c r="J32" s="93">
        <v>441000</v>
      </c>
      <c r="K32" s="94">
        <v>620350</v>
      </c>
      <c r="L32" s="93">
        <v>424000</v>
      </c>
      <c r="M32" s="94">
        <v>420368</v>
      </c>
      <c r="N32" s="93"/>
      <c r="O32" s="94"/>
      <c r="P32" s="93">
        <f>$H32      +$J32      +$L32      +$N32</f>
        <v>1224000</v>
      </c>
      <c r="Q32" s="94">
        <f>$I32      +$K32      +$M32      +$O32</f>
        <v>1399793</v>
      </c>
      <c r="R32" s="48">
        <f>IF(($J32      =0),0,((($L32      -$J32      )/$J32      )*100))</f>
        <v>-3.8548752834467117</v>
      </c>
      <c r="S32" s="49">
        <f>IF(($K32      =0),0,((($M32      -$K32      )/$K32      )*100))</f>
        <v>-32.236963004755381</v>
      </c>
      <c r="T32" s="48">
        <f>IF(($E32      =0),0,(($P32      /$E32      )*100))</f>
        <v>83.265306122448976</v>
      </c>
      <c r="U32" s="50">
        <f>IF(($E32      =0),0,(($Q32      /$E32      )*100))</f>
        <v>95.224013605442181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1470000</v>
      </c>
      <c r="C33" s="95">
        <f>C32</f>
        <v>0</v>
      </c>
      <c r="D33" s="95"/>
      <c r="E33" s="95">
        <f>$B33      +$C33      +$D33</f>
        <v>1470000</v>
      </c>
      <c r="F33" s="96">
        <f t="shared" ref="F33:O33" si="17">F32</f>
        <v>1470000</v>
      </c>
      <c r="G33" s="97">
        <f t="shared" si="17"/>
        <v>1470000</v>
      </c>
      <c r="H33" s="96">
        <f t="shared" si="17"/>
        <v>359000</v>
      </c>
      <c r="I33" s="97">
        <f t="shared" si="17"/>
        <v>359075</v>
      </c>
      <c r="J33" s="96">
        <f t="shared" si="17"/>
        <v>441000</v>
      </c>
      <c r="K33" s="97">
        <f t="shared" si="17"/>
        <v>620350</v>
      </c>
      <c r="L33" s="96">
        <f t="shared" si="17"/>
        <v>424000</v>
      </c>
      <c r="M33" s="97">
        <f t="shared" si="17"/>
        <v>420368</v>
      </c>
      <c r="N33" s="96">
        <f t="shared" si="17"/>
        <v>0</v>
      </c>
      <c r="O33" s="97">
        <f t="shared" si="17"/>
        <v>0</v>
      </c>
      <c r="P33" s="96">
        <f>$H33      +$J33      +$L33      +$N33</f>
        <v>1224000</v>
      </c>
      <c r="Q33" s="97">
        <f>$I33      +$K33      +$M33      +$O33</f>
        <v>1399793</v>
      </c>
      <c r="R33" s="52">
        <f>IF(($J33      =0),0,((($L33      -$J33      )/$J33      )*100))</f>
        <v>-3.8548752834467117</v>
      </c>
      <c r="S33" s="53">
        <f>IF(($K33      =0),0,((($M33      -$K33      )/$K33      )*100))</f>
        <v>-32.236963004755381</v>
      </c>
      <c r="T33" s="52">
        <f>IF($E33   =0,0,($P33   /$E33   )*100)</f>
        <v>83.265306122448976</v>
      </c>
      <c r="U33" s="54">
        <f>IF($E33   =0,0,($Q33   /$E33   )*100)</f>
        <v>95.224013605442181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20794000</v>
      </c>
      <c r="C35" s="92">
        <v>-5000000</v>
      </c>
      <c r="D35" s="92"/>
      <c r="E35" s="92">
        <f t="shared" ref="E35:E40" si="18">$B35      +$C35      +$D35</f>
        <v>15794000</v>
      </c>
      <c r="F35" s="93">
        <v>15794000</v>
      </c>
      <c r="G35" s="94">
        <v>15794000</v>
      </c>
      <c r="H35" s="93"/>
      <c r="I35" s="94"/>
      <c r="J35" s="93">
        <v>3190000</v>
      </c>
      <c r="K35" s="94">
        <v>3368487</v>
      </c>
      <c r="L35" s="93">
        <v>2585000</v>
      </c>
      <c r="M35" s="94">
        <v>2559017</v>
      </c>
      <c r="N35" s="93"/>
      <c r="O35" s="94"/>
      <c r="P35" s="93">
        <f t="shared" ref="P35:P40" si="19">$H35      +$J35      +$L35      +$N35</f>
        <v>5775000</v>
      </c>
      <c r="Q35" s="94">
        <f t="shared" ref="Q35:Q40" si="20">$I35      +$K35      +$M35      +$O35</f>
        <v>5927504</v>
      </c>
      <c r="R35" s="48">
        <f t="shared" ref="R35:R40" si="21">IF(($J35      =0),0,((($L35      -$J35      )/$J35      )*100))</f>
        <v>-18.96551724137931</v>
      </c>
      <c r="S35" s="49">
        <f t="shared" ref="S35:S40" si="22">IF(($K35      =0),0,((($M35      -$K35      )/$K35      )*100))</f>
        <v>-24.030670149535979</v>
      </c>
      <c r="T35" s="48">
        <f t="shared" ref="T35:T39" si="23">IF(($E35      =0),0,(($P35      /$E35      )*100))</f>
        <v>36.564518171457514</v>
      </c>
      <c r="U35" s="50">
        <f t="shared" ref="U35:U39" si="24">IF(($E35      =0),0,(($Q35      /$E35      )*100))</f>
        <v>37.530100037989115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9641000</v>
      </c>
      <c r="C36" s="92">
        <v>643000</v>
      </c>
      <c r="D36" s="92"/>
      <c r="E36" s="92">
        <f t="shared" si="18"/>
        <v>10284000</v>
      </c>
      <c r="F36" s="93">
        <v>10284000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3368000</v>
      </c>
      <c r="M38" s="94">
        <v>3368350</v>
      </c>
      <c r="N38" s="93"/>
      <c r="O38" s="94"/>
      <c r="P38" s="93">
        <f t="shared" si="19"/>
        <v>3368000</v>
      </c>
      <c r="Q38" s="94">
        <f t="shared" si="20"/>
        <v>3368350</v>
      </c>
      <c r="R38" s="48">
        <f t="shared" si="21"/>
        <v>0</v>
      </c>
      <c r="S38" s="49">
        <f t="shared" si="22"/>
        <v>0</v>
      </c>
      <c r="T38" s="48">
        <f t="shared" si="23"/>
        <v>84.2</v>
      </c>
      <c r="U38" s="50">
        <f t="shared" si="24"/>
        <v>84.208749999999995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34435000</v>
      </c>
      <c r="C40" s="95">
        <f>SUM(C35:C39)</f>
        <v>-4357000</v>
      </c>
      <c r="D40" s="95"/>
      <c r="E40" s="95">
        <f t="shared" si="18"/>
        <v>30078000</v>
      </c>
      <c r="F40" s="96">
        <f t="shared" ref="F40:O40" si="25">SUM(F35:F39)</f>
        <v>30078000</v>
      </c>
      <c r="G40" s="97">
        <f t="shared" si="25"/>
        <v>19794000</v>
      </c>
      <c r="H40" s="96">
        <f t="shared" si="25"/>
        <v>0</v>
      </c>
      <c r="I40" s="97">
        <f t="shared" si="25"/>
        <v>0</v>
      </c>
      <c r="J40" s="96">
        <f t="shared" si="25"/>
        <v>3190000</v>
      </c>
      <c r="K40" s="97">
        <f t="shared" si="25"/>
        <v>3368487</v>
      </c>
      <c r="L40" s="96">
        <f t="shared" si="25"/>
        <v>5953000</v>
      </c>
      <c r="M40" s="97">
        <f t="shared" si="25"/>
        <v>5927367</v>
      </c>
      <c r="N40" s="96">
        <f t="shared" si="25"/>
        <v>0</v>
      </c>
      <c r="O40" s="97">
        <f t="shared" si="25"/>
        <v>0</v>
      </c>
      <c r="P40" s="96">
        <f t="shared" si="19"/>
        <v>9143000</v>
      </c>
      <c r="Q40" s="97">
        <f t="shared" si="20"/>
        <v>9295854</v>
      </c>
      <c r="R40" s="52">
        <f t="shared" si="21"/>
        <v>86.614420062695928</v>
      </c>
      <c r="S40" s="53">
        <f t="shared" si="22"/>
        <v>75.965262742590369</v>
      </c>
      <c r="T40" s="52">
        <f>IF((+$E35+$E38) =0,0,(P40   /(+$E35+$E38) )*100)</f>
        <v>46.190764878245929</v>
      </c>
      <c r="U40" s="54">
        <f>IF((+$E35+$E38) =0,0,(Q40   /(+$E35+$E38) )*100)</f>
        <v>46.962988784480146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39005000</v>
      </c>
      <c r="C67" s="104">
        <f>SUM(C9:C14,C17:C23,C26:C29,C32,C35:C39,C42:C52,C55:C58,C61:C65)</f>
        <v>-4357000</v>
      </c>
      <c r="D67" s="104"/>
      <c r="E67" s="104">
        <f t="shared" si="35"/>
        <v>34648000</v>
      </c>
      <c r="F67" s="105">
        <f t="shared" ref="F67:O67" si="43">SUM(F9:F14,F17:F23,F26:F29,F32,F35:F39,F42:F52,F55:F58,F61:F65)</f>
        <v>34648000</v>
      </c>
      <c r="G67" s="106">
        <f t="shared" si="43"/>
        <v>24364000</v>
      </c>
      <c r="H67" s="105">
        <f t="shared" si="43"/>
        <v>604000</v>
      </c>
      <c r="I67" s="106">
        <f t="shared" si="43"/>
        <v>509075</v>
      </c>
      <c r="J67" s="105">
        <f t="shared" si="43"/>
        <v>4783000</v>
      </c>
      <c r="K67" s="106">
        <f t="shared" si="43"/>
        <v>5131413</v>
      </c>
      <c r="L67" s="105">
        <f t="shared" si="43"/>
        <v>6523000</v>
      </c>
      <c r="M67" s="106">
        <f t="shared" si="43"/>
        <v>7148664</v>
      </c>
      <c r="N67" s="105">
        <f t="shared" si="43"/>
        <v>0</v>
      </c>
      <c r="O67" s="106">
        <f t="shared" si="43"/>
        <v>0</v>
      </c>
      <c r="P67" s="105">
        <f t="shared" si="36"/>
        <v>11910000</v>
      </c>
      <c r="Q67" s="106">
        <f t="shared" si="37"/>
        <v>12789152</v>
      </c>
      <c r="R67" s="61">
        <f t="shared" si="38"/>
        <v>36.378841731131089</v>
      </c>
      <c r="S67" s="62">
        <f t="shared" si="39"/>
        <v>39.311803590940741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48.883598752257427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52.492004596946316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37676000</v>
      </c>
      <c r="C69" s="92">
        <v>-2520000</v>
      </c>
      <c r="D69" s="92"/>
      <c r="E69" s="92">
        <f>$B69      +$C69      +$D69</f>
        <v>35156000</v>
      </c>
      <c r="F69" s="93">
        <v>35156000</v>
      </c>
      <c r="G69" s="94">
        <v>35156000</v>
      </c>
      <c r="H69" s="93">
        <v>6921000</v>
      </c>
      <c r="I69" s="94">
        <v>7595062</v>
      </c>
      <c r="J69" s="93">
        <v>8357000</v>
      </c>
      <c r="K69" s="94">
        <v>13542749</v>
      </c>
      <c r="L69" s="93">
        <v>9024000</v>
      </c>
      <c r="M69" s="94">
        <v>9205703</v>
      </c>
      <c r="N69" s="93"/>
      <c r="O69" s="94"/>
      <c r="P69" s="93">
        <f>$H69      +$J69      +$L69      +$N69</f>
        <v>24302000</v>
      </c>
      <c r="Q69" s="94">
        <f>$I69      +$K69      +$M69      +$O69</f>
        <v>30343514</v>
      </c>
      <c r="R69" s="48">
        <f>IF(($J69      =0),0,((($L69      -$J69      )/$J69      )*100))</f>
        <v>7.98133301423956</v>
      </c>
      <c r="S69" s="49">
        <f>IF(($K69      =0),0,((($M69      -$K69      )/$K69      )*100))</f>
        <v>-32.024856991737792</v>
      </c>
      <c r="T69" s="48">
        <f>IF(($E69      =0),0,(($P69      /$E69      )*100))</f>
        <v>69.126180452838767</v>
      </c>
      <c r="U69" s="50">
        <f>IF(($E69      =0),0,(($Q69      /$E69      )*100))</f>
        <v>86.311053589714419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37676000</v>
      </c>
      <c r="C71" s="101">
        <f>SUM(C69:C70)</f>
        <v>-2520000</v>
      </c>
      <c r="D71" s="101"/>
      <c r="E71" s="101">
        <f>$B71      +$C71      +$D71</f>
        <v>35156000</v>
      </c>
      <c r="F71" s="102">
        <f t="shared" ref="F71:O71" si="44">SUM(F69:F70)</f>
        <v>35156000</v>
      </c>
      <c r="G71" s="103">
        <f t="shared" si="44"/>
        <v>35156000</v>
      </c>
      <c r="H71" s="102">
        <f t="shared" si="44"/>
        <v>6921000</v>
      </c>
      <c r="I71" s="103">
        <f t="shared" si="44"/>
        <v>7595062</v>
      </c>
      <c r="J71" s="102">
        <f t="shared" si="44"/>
        <v>8357000</v>
      </c>
      <c r="K71" s="103">
        <f t="shared" si="44"/>
        <v>13542749</v>
      </c>
      <c r="L71" s="102">
        <f t="shared" si="44"/>
        <v>9024000</v>
      </c>
      <c r="M71" s="103">
        <f t="shared" si="44"/>
        <v>9205703</v>
      </c>
      <c r="N71" s="102">
        <f t="shared" si="44"/>
        <v>0</v>
      </c>
      <c r="O71" s="103">
        <f t="shared" si="44"/>
        <v>0</v>
      </c>
      <c r="P71" s="102">
        <f>$H71      +$J71      +$L71      +$N71</f>
        <v>24302000</v>
      </c>
      <c r="Q71" s="103">
        <f>$I71      +$K71      +$M71      +$O71</f>
        <v>30343514</v>
      </c>
      <c r="R71" s="57">
        <f>IF(($J71      =0),0,((($L71      -$J71      )/$J71      )*100))</f>
        <v>7.98133301423956</v>
      </c>
      <c r="S71" s="58">
        <f>IF(($K71      =0),0,((($M71      -$K71      )/$K71      )*100))</f>
        <v>-32.024856991737792</v>
      </c>
      <c r="T71" s="57">
        <f>IF(($E69      =0),0,(($P69      /$E69      )*100))</f>
        <v>69.126180452838767</v>
      </c>
      <c r="U71" s="59">
        <f>IF($E69   =0,0,($Q69   /$E69 )*100)</f>
        <v>86.311053589714419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37676000</v>
      </c>
      <c r="C72" s="104">
        <f>SUM(C69:C70)</f>
        <v>-2520000</v>
      </c>
      <c r="D72" s="104"/>
      <c r="E72" s="104">
        <f>$B72      +$C72      +$D72</f>
        <v>35156000</v>
      </c>
      <c r="F72" s="105">
        <f t="shared" ref="F72:O72" si="45">SUM(F69:F70)</f>
        <v>35156000</v>
      </c>
      <c r="G72" s="106">
        <f t="shared" si="45"/>
        <v>35156000</v>
      </c>
      <c r="H72" s="105">
        <f t="shared" si="45"/>
        <v>6921000</v>
      </c>
      <c r="I72" s="106">
        <f t="shared" si="45"/>
        <v>7595062</v>
      </c>
      <c r="J72" s="105">
        <f t="shared" si="45"/>
        <v>8357000</v>
      </c>
      <c r="K72" s="106">
        <f t="shared" si="45"/>
        <v>13542749</v>
      </c>
      <c r="L72" s="105">
        <f t="shared" si="45"/>
        <v>9024000</v>
      </c>
      <c r="M72" s="106">
        <f t="shared" si="45"/>
        <v>9205703</v>
      </c>
      <c r="N72" s="105">
        <f t="shared" si="45"/>
        <v>0</v>
      </c>
      <c r="O72" s="106">
        <f t="shared" si="45"/>
        <v>0</v>
      </c>
      <c r="P72" s="105">
        <f>$H72      +$J72      +$L72      +$N72</f>
        <v>24302000</v>
      </c>
      <c r="Q72" s="106">
        <f>$I72      +$K72      +$M72      +$O72</f>
        <v>30343514</v>
      </c>
      <c r="R72" s="61">
        <f>IF(($J72      =0),0,((($L72      -$J72      )/$J72      )*100))</f>
        <v>7.98133301423956</v>
      </c>
      <c r="S72" s="62">
        <f>IF(($K72      =0),0,((($M72      -$K72      )/$K72      )*100))</f>
        <v>-32.024856991737792</v>
      </c>
      <c r="T72" s="61">
        <f>IF(($E69      =0),0,(($P69      /$E69      )*100))</f>
        <v>69.126180452838767</v>
      </c>
      <c r="U72" s="65">
        <f>IF($E69   =0,0,($Q69   /$E69 )*100)</f>
        <v>86.311053589714419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76681000</v>
      </c>
      <c r="C73" s="104">
        <f>SUM(C9:C14,C17:C23,C26:C29,C32,C35:C39,C42:C52,C55:C58,C61:C65,C69:C70)</f>
        <v>-6877000</v>
      </c>
      <c r="D73" s="104"/>
      <c r="E73" s="104">
        <f>$B73      +$C73      +$D73</f>
        <v>69804000</v>
      </c>
      <c r="F73" s="105">
        <f t="shared" ref="F73:O73" si="46">SUM(F9:F14,F17:F23,F26:F29,F32,F35:F39,F42:F52,F55:F58,F61:F65,F69:F70)</f>
        <v>69804000</v>
      </c>
      <c r="G73" s="106">
        <f t="shared" si="46"/>
        <v>59520000</v>
      </c>
      <c r="H73" s="105">
        <f t="shared" si="46"/>
        <v>7525000</v>
      </c>
      <c r="I73" s="106">
        <f t="shared" si="46"/>
        <v>8104137</v>
      </c>
      <c r="J73" s="105">
        <f t="shared" si="46"/>
        <v>13140000</v>
      </c>
      <c r="K73" s="106">
        <f t="shared" si="46"/>
        <v>18674162</v>
      </c>
      <c r="L73" s="105">
        <f t="shared" si="46"/>
        <v>15547000</v>
      </c>
      <c r="M73" s="106">
        <f t="shared" si="46"/>
        <v>16354367</v>
      </c>
      <c r="N73" s="105">
        <f t="shared" si="46"/>
        <v>0</v>
      </c>
      <c r="O73" s="106">
        <f t="shared" si="46"/>
        <v>0</v>
      </c>
      <c r="P73" s="105">
        <f>$H73      +$J73      +$L73      +$N73</f>
        <v>36212000</v>
      </c>
      <c r="Q73" s="106">
        <f>$I73      +$K73      +$M73      +$O73</f>
        <v>43132666</v>
      </c>
      <c r="R73" s="61">
        <f>IF(($J73      =0),0,((($L73      -$J73      )/$J73      )*100))</f>
        <v>18.318112633181126</v>
      </c>
      <c r="S73" s="62">
        <f>IF(($K73      =0),0,((($M73      -$K73      )/$K73      )*100))</f>
        <v>-12.422485142840682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60.840053763440864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72.467516801075277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wt7p040nPcO/jtLdblnHgM9IrFDcuAgwg6N8vRq1cDEO/FtX0UzJlTPuzI8VsUIvJCjnoVLbnRxNwiYFiWinw==" saltValue="USL7yXI+v3O7EPMjb69k6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735000</v>
      </c>
      <c r="I10" s="94">
        <v>734830</v>
      </c>
      <c r="J10" s="93">
        <v>316000</v>
      </c>
      <c r="K10" s="94">
        <v>315171</v>
      </c>
      <c r="L10" s="93">
        <v>576000</v>
      </c>
      <c r="M10" s="94">
        <v>125001</v>
      </c>
      <c r="N10" s="93"/>
      <c r="O10" s="94"/>
      <c r="P10" s="93">
        <f t="shared" ref="P10:P15" si="1">$H10      +$J10      +$L10      +$N10</f>
        <v>1627000</v>
      </c>
      <c r="Q10" s="94">
        <f t="shared" ref="Q10:Q15" si="2">$I10      +$K10      +$M10      +$O10</f>
        <v>1175002</v>
      </c>
      <c r="R10" s="48">
        <f t="shared" ref="R10:R15" si="3">IF(($J10      =0),0,((($L10      -$J10      )/$J10      )*100))</f>
        <v>82.278481012658233</v>
      </c>
      <c r="S10" s="49">
        <f t="shared" ref="S10:S15" si="4">IF(($K10      =0),0,((($M10      -$K10      )/$K10      )*100))</f>
        <v>-60.338673291641676</v>
      </c>
      <c r="T10" s="48">
        <f t="shared" ref="T10:T14" si="5">IF(($E10      =0),0,(($P10      /$E10      )*100))</f>
        <v>87.945945945945951</v>
      </c>
      <c r="U10" s="50">
        <f t="shared" ref="U10:U14" si="6">IF(($E10      =0),0,(($Q10      /$E10      )*100))</f>
        <v>63.513621621621617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735000</v>
      </c>
      <c r="I15" s="97">
        <f t="shared" si="7"/>
        <v>734830</v>
      </c>
      <c r="J15" s="96">
        <f t="shared" si="7"/>
        <v>316000</v>
      </c>
      <c r="K15" s="97">
        <f t="shared" si="7"/>
        <v>315171</v>
      </c>
      <c r="L15" s="96">
        <f t="shared" si="7"/>
        <v>576000</v>
      </c>
      <c r="M15" s="97">
        <f t="shared" si="7"/>
        <v>125001</v>
      </c>
      <c r="N15" s="96">
        <f t="shared" si="7"/>
        <v>0</v>
      </c>
      <c r="O15" s="97">
        <f t="shared" si="7"/>
        <v>0</v>
      </c>
      <c r="P15" s="96">
        <f t="shared" si="1"/>
        <v>1627000</v>
      </c>
      <c r="Q15" s="97">
        <f t="shared" si="2"/>
        <v>1175002</v>
      </c>
      <c r="R15" s="52">
        <f t="shared" si="3"/>
        <v>82.278481012658233</v>
      </c>
      <c r="S15" s="53">
        <f t="shared" si="4"/>
        <v>-60.338673291641676</v>
      </c>
      <c r="T15" s="52">
        <f>IF((SUM($E9:$E13))=0,0,(P15/(SUM($E9:$E13))*100))</f>
        <v>87.945945945945951</v>
      </c>
      <c r="U15" s="54">
        <f>IF((SUM($E9:$E13))=0,0,(Q15/(SUM($E9:$E13))*100))</f>
        <v>63.513621621621617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1295000</v>
      </c>
      <c r="C32" s="92"/>
      <c r="D32" s="92"/>
      <c r="E32" s="92">
        <f>$B32      +$C32      +$D32</f>
        <v>1295000</v>
      </c>
      <c r="F32" s="93">
        <v>1295000</v>
      </c>
      <c r="G32" s="94">
        <v>1295000</v>
      </c>
      <c r="H32" s="93">
        <v>427000</v>
      </c>
      <c r="I32" s="94">
        <v>430421</v>
      </c>
      <c r="J32" s="93">
        <v>479000</v>
      </c>
      <c r="K32" s="94">
        <v>524208</v>
      </c>
      <c r="L32" s="93">
        <v>342000</v>
      </c>
      <c r="M32" s="94">
        <v>340370</v>
      </c>
      <c r="N32" s="93"/>
      <c r="O32" s="94"/>
      <c r="P32" s="93">
        <f>$H32      +$J32      +$L32      +$N32</f>
        <v>1248000</v>
      </c>
      <c r="Q32" s="94">
        <f>$I32      +$K32      +$M32      +$O32</f>
        <v>1294999</v>
      </c>
      <c r="R32" s="48">
        <f>IF(($J32      =0),0,((($L32      -$J32      )/$J32      )*100))</f>
        <v>-28.601252609603339</v>
      </c>
      <c r="S32" s="49">
        <f>IF(($K32      =0),0,((($M32      -$K32      )/$K32      )*100))</f>
        <v>-35.069667002411258</v>
      </c>
      <c r="T32" s="48">
        <f>IF(($E32      =0),0,(($P32      /$E32      )*100))</f>
        <v>96.370656370656377</v>
      </c>
      <c r="U32" s="50">
        <f>IF(($E32      =0),0,(($Q32      /$E32      )*100))</f>
        <v>99.999922779922784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1295000</v>
      </c>
      <c r="C33" s="95">
        <f>C32</f>
        <v>0</v>
      </c>
      <c r="D33" s="95"/>
      <c r="E33" s="95">
        <f>$B33      +$C33      +$D33</f>
        <v>1295000</v>
      </c>
      <c r="F33" s="96">
        <f t="shared" ref="F33:O33" si="17">F32</f>
        <v>1295000</v>
      </c>
      <c r="G33" s="97">
        <f t="shared" si="17"/>
        <v>1295000</v>
      </c>
      <c r="H33" s="96">
        <f t="shared" si="17"/>
        <v>427000</v>
      </c>
      <c r="I33" s="97">
        <f t="shared" si="17"/>
        <v>430421</v>
      </c>
      <c r="J33" s="96">
        <f t="shared" si="17"/>
        <v>479000</v>
      </c>
      <c r="K33" s="97">
        <f t="shared" si="17"/>
        <v>524208</v>
      </c>
      <c r="L33" s="96">
        <f t="shared" si="17"/>
        <v>342000</v>
      </c>
      <c r="M33" s="97">
        <f t="shared" si="17"/>
        <v>340370</v>
      </c>
      <c r="N33" s="96">
        <f t="shared" si="17"/>
        <v>0</v>
      </c>
      <c r="O33" s="97">
        <f t="shared" si="17"/>
        <v>0</v>
      </c>
      <c r="P33" s="96">
        <f>$H33      +$J33      +$L33      +$N33</f>
        <v>1248000</v>
      </c>
      <c r="Q33" s="97">
        <f>$I33      +$K33      +$M33      +$O33</f>
        <v>1294999</v>
      </c>
      <c r="R33" s="52">
        <f>IF(($J33      =0),0,((($L33      -$J33      )/$J33      )*100))</f>
        <v>-28.601252609603339</v>
      </c>
      <c r="S33" s="53">
        <f>IF(($K33      =0),0,((($M33      -$K33      )/$K33      )*100))</f>
        <v>-35.069667002411258</v>
      </c>
      <c r="T33" s="52">
        <f>IF($E33   =0,0,($P33   /$E33   )*100)</f>
        <v>96.370656370656377</v>
      </c>
      <c r="U33" s="54">
        <f>IF($E33   =0,0,($Q33   /$E33   )*100)</f>
        <v>99.999922779922784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26246000</v>
      </c>
      <c r="C36" s="92">
        <v>4520000</v>
      </c>
      <c r="D36" s="92"/>
      <c r="E36" s="92">
        <f t="shared" si="18"/>
        <v>30766000</v>
      </c>
      <c r="F36" s="93">
        <v>30766000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26246000</v>
      </c>
      <c r="C40" s="95">
        <f>SUM(C35:C39)</f>
        <v>4520000</v>
      </c>
      <c r="D40" s="95"/>
      <c r="E40" s="95">
        <f t="shared" si="18"/>
        <v>30766000</v>
      </c>
      <c r="F40" s="96">
        <f t="shared" ref="F40:O40" si="25">SUM(F35:F39)</f>
        <v>30766000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29391000</v>
      </c>
      <c r="C67" s="104">
        <f>SUM(C9:C14,C17:C23,C26:C29,C32,C35:C39,C42:C52,C55:C58,C61:C65)</f>
        <v>4520000</v>
      </c>
      <c r="D67" s="104"/>
      <c r="E67" s="104">
        <f t="shared" si="35"/>
        <v>33911000</v>
      </c>
      <c r="F67" s="105">
        <f t="shared" ref="F67:O67" si="43">SUM(F9:F14,F17:F23,F26:F29,F32,F35:F39,F42:F52,F55:F58,F61:F65)</f>
        <v>33911000</v>
      </c>
      <c r="G67" s="106">
        <f t="shared" si="43"/>
        <v>3145000</v>
      </c>
      <c r="H67" s="105">
        <f t="shared" si="43"/>
        <v>1162000</v>
      </c>
      <c r="I67" s="106">
        <f t="shared" si="43"/>
        <v>1165251</v>
      </c>
      <c r="J67" s="105">
        <f t="shared" si="43"/>
        <v>795000</v>
      </c>
      <c r="K67" s="106">
        <f t="shared" si="43"/>
        <v>839379</v>
      </c>
      <c r="L67" s="105">
        <f t="shared" si="43"/>
        <v>918000</v>
      </c>
      <c r="M67" s="106">
        <f t="shared" si="43"/>
        <v>465371</v>
      </c>
      <c r="N67" s="105">
        <f t="shared" si="43"/>
        <v>0</v>
      </c>
      <c r="O67" s="106">
        <f t="shared" si="43"/>
        <v>0</v>
      </c>
      <c r="P67" s="105">
        <f t="shared" si="36"/>
        <v>2875000</v>
      </c>
      <c r="Q67" s="106">
        <f t="shared" si="37"/>
        <v>2470001</v>
      </c>
      <c r="R67" s="61">
        <f t="shared" si="38"/>
        <v>15.471698113207546</v>
      </c>
      <c r="S67" s="62">
        <f t="shared" si="39"/>
        <v>-44.557702777886988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91.414944356120827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78.537392686804452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31372000</v>
      </c>
      <c r="C69" s="92">
        <v>62902000</v>
      </c>
      <c r="D69" s="92"/>
      <c r="E69" s="92">
        <f>$B69      +$C69      +$D69</f>
        <v>94274000</v>
      </c>
      <c r="F69" s="93">
        <v>94274000</v>
      </c>
      <c r="G69" s="94">
        <v>94274000</v>
      </c>
      <c r="H69" s="93">
        <v>8536000</v>
      </c>
      <c r="I69" s="94">
        <v>8535321</v>
      </c>
      <c r="J69" s="93">
        <v>20827000</v>
      </c>
      <c r="K69" s="94">
        <v>20829070</v>
      </c>
      <c r="L69" s="93">
        <v>226000</v>
      </c>
      <c r="M69" s="94">
        <v>114367</v>
      </c>
      <c r="N69" s="93"/>
      <c r="O69" s="94"/>
      <c r="P69" s="93">
        <f>$H69      +$J69      +$L69      +$N69</f>
        <v>29589000</v>
      </c>
      <c r="Q69" s="94">
        <f>$I69      +$K69      +$M69      +$O69</f>
        <v>29478758</v>
      </c>
      <c r="R69" s="48">
        <f>IF(($J69      =0),0,((($L69      -$J69      )/$J69      )*100))</f>
        <v>-98.914870120516639</v>
      </c>
      <c r="S69" s="49">
        <f>IF(($K69      =0),0,((($M69      -$K69      )/$K69      )*100))</f>
        <v>-99.450926037504317</v>
      </c>
      <c r="T69" s="48">
        <f>IF(($E69      =0),0,(($P69      /$E69      )*100))</f>
        <v>31.386172221397203</v>
      </c>
      <c r="U69" s="50">
        <f>IF(($E69      =0),0,(($Q69      /$E69      )*100))</f>
        <v>31.269234359420413</v>
      </c>
      <c r="V69" s="93">
        <v>1606000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31372000</v>
      </c>
      <c r="C71" s="101">
        <f>SUM(C69:C70)</f>
        <v>62902000</v>
      </c>
      <c r="D71" s="101"/>
      <c r="E71" s="101">
        <f>$B71      +$C71      +$D71</f>
        <v>94274000</v>
      </c>
      <c r="F71" s="102">
        <f t="shared" ref="F71:O71" si="44">SUM(F69:F70)</f>
        <v>94274000</v>
      </c>
      <c r="G71" s="103">
        <f t="shared" si="44"/>
        <v>94274000</v>
      </c>
      <c r="H71" s="102">
        <f t="shared" si="44"/>
        <v>8536000</v>
      </c>
      <c r="I71" s="103">
        <f t="shared" si="44"/>
        <v>8535321</v>
      </c>
      <c r="J71" s="102">
        <f t="shared" si="44"/>
        <v>20827000</v>
      </c>
      <c r="K71" s="103">
        <f t="shared" si="44"/>
        <v>20829070</v>
      </c>
      <c r="L71" s="102">
        <f t="shared" si="44"/>
        <v>226000</v>
      </c>
      <c r="M71" s="103">
        <f t="shared" si="44"/>
        <v>114367</v>
      </c>
      <c r="N71" s="102">
        <f t="shared" si="44"/>
        <v>0</v>
      </c>
      <c r="O71" s="103">
        <f t="shared" si="44"/>
        <v>0</v>
      </c>
      <c r="P71" s="102">
        <f>$H71      +$J71      +$L71      +$N71</f>
        <v>29589000</v>
      </c>
      <c r="Q71" s="103">
        <f>$I71      +$K71      +$M71      +$O71</f>
        <v>29478758</v>
      </c>
      <c r="R71" s="57">
        <f>IF(($J71      =0),0,((($L71      -$J71      )/$J71      )*100))</f>
        <v>-98.914870120516639</v>
      </c>
      <c r="S71" s="58">
        <f>IF(($K71      =0),0,((($M71      -$K71      )/$K71      )*100))</f>
        <v>-99.450926037504317</v>
      </c>
      <c r="T71" s="57">
        <f>IF(($E69      =0),0,(($P69      /$E69      )*100))</f>
        <v>31.386172221397203</v>
      </c>
      <c r="U71" s="59">
        <f>IF($E69   =0,0,($Q69   /$E69 )*100)</f>
        <v>31.269234359420413</v>
      </c>
      <c r="V71" s="102">
        <f>SUM(V69:V70)</f>
        <v>1606000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31372000</v>
      </c>
      <c r="C72" s="104">
        <f>SUM(C69:C70)</f>
        <v>62902000</v>
      </c>
      <c r="D72" s="104"/>
      <c r="E72" s="104">
        <f>$B72      +$C72      +$D72</f>
        <v>94274000</v>
      </c>
      <c r="F72" s="105">
        <f t="shared" ref="F72:O72" si="45">SUM(F69:F70)</f>
        <v>94274000</v>
      </c>
      <c r="G72" s="106">
        <f t="shared" si="45"/>
        <v>94274000</v>
      </c>
      <c r="H72" s="105">
        <f t="shared" si="45"/>
        <v>8536000</v>
      </c>
      <c r="I72" s="106">
        <f t="shared" si="45"/>
        <v>8535321</v>
      </c>
      <c r="J72" s="105">
        <f t="shared" si="45"/>
        <v>20827000</v>
      </c>
      <c r="K72" s="106">
        <f t="shared" si="45"/>
        <v>20829070</v>
      </c>
      <c r="L72" s="105">
        <f t="shared" si="45"/>
        <v>226000</v>
      </c>
      <c r="M72" s="106">
        <f t="shared" si="45"/>
        <v>114367</v>
      </c>
      <c r="N72" s="105">
        <f t="shared" si="45"/>
        <v>0</v>
      </c>
      <c r="O72" s="106">
        <f t="shared" si="45"/>
        <v>0</v>
      </c>
      <c r="P72" s="105">
        <f>$H72      +$J72      +$L72      +$N72</f>
        <v>29589000</v>
      </c>
      <c r="Q72" s="106">
        <f>$I72      +$K72      +$M72      +$O72</f>
        <v>29478758</v>
      </c>
      <c r="R72" s="61">
        <f>IF(($J72      =0),0,((($L72      -$J72      )/$J72      )*100))</f>
        <v>-98.914870120516639</v>
      </c>
      <c r="S72" s="62">
        <f>IF(($K72      =0),0,((($M72      -$K72      )/$K72      )*100))</f>
        <v>-99.450926037504317</v>
      </c>
      <c r="T72" s="61">
        <f>IF(($E69      =0),0,(($P69      /$E69      )*100))</f>
        <v>31.386172221397203</v>
      </c>
      <c r="U72" s="65">
        <f>IF($E69   =0,0,($Q69   /$E69 )*100)</f>
        <v>31.269234359420413</v>
      </c>
      <c r="V72" s="105">
        <f>SUM(V69:V70)</f>
        <v>1606000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60763000</v>
      </c>
      <c r="C73" s="104">
        <f>SUM(C9:C14,C17:C23,C26:C29,C32,C35:C39,C42:C52,C55:C58,C61:C65,C69:C70)</f>
        <v>67422000</v>
      </c>
      <c r="D73" s="104"/>
      <c r="E73" s="104">
        <f>$B73      +$C73      +$D73</f>
        <v>128185000</v>
      </c>
      <c r="F73" s="105">
        <f t="shared" ref="F73:O73" si="46">SUM(F9:F14,F17:F23,F26:F29,F32,F35:F39,F42:F52,F55:F58,F61:F65,F69:F70)</f>
        <v>128185000</v>
      </c>
      <c r="G73" s="106">
        <f t="shared" si="46"/>
        <v>97419000</v>
      </c>
      <c r="H73" s="105">
        <f t="shared" si="46"/>
        <v>9698000</v>
      </c>
      <c r="I73" s="106">
        <f t="shared" si="46"/>
        <v>9700572</v>
      </c>
      <c r="J73" s="105">
        <f t="shared" si="46"/>
        <v>21622000</v>
      </c>
      <c r="K73" s="106">
        <f t="shared" si="46"/>
        <v>21668449</v>
      </c>
      <c r="L73" s="105">
        <f t="shared" si="46"/>
        <v>1144000</v>
      </c>
      <c r="M73" s="106">
        <f t="shared" si="46"/>
        <v>579738</v>
      </c>
      <c r="N73" s="105">
        <f t="shared" si="46"/>
        <v>0</v>
      </c>
      <c r="O73" s="106">
        <f t="shared" si="46"/>
        <v>0</v>
      </c>
      <c r="P73" s="105">
        <f>$H73      +$J73      +$L73      +$N73</f>
        <v>32464000</v>
      </c>
      <c r="Q73" s="106">
        <f>$I73      +$K73      +$M73      +$O73</f>
        <v>31948759</v>
      </c>
      <c r="R73" s="61">
        <f>IF(($J73      =0),0,((($L73      -$J73      )/$J73      )*100))</f>
        <v>-94.709092590879663</v>
      </c>
      <c r="S73" s="62">
        <f>IF(($K73      =0),0,((($M73      -$K73      )/$K73      )*100))</f>
        <v>-97.324506244078663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33.324094889087348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32.795203194448717</v>
      </c>
      <c r="V73" s="105">
        <f>SUM(V9:V14,V17:V23,V26:V29,V32,V35:V39,V42:V52,V55:V58,V61:V65,V69:V70)</f>
        <v>1606000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sADwVtufZoPBs3I+PAM9oIQwqF6wsgxAPme6qMf7decPL+pRtHtVss+cksjLD4BUixd4v2KjrrseSP90a2K8w==" saltValue="iqTmjcajsocj9wiDdGaqI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136000</v>
      </c>
      <c r="I10" s="94">
        <v>36785</v>
      </c>
      <c r="J10" s="93">
        <v>143000</v>
      </c>
      <c r="K10" s="94">
        <v>805</v>
      </c>
      <c r="L10" s="93">
        <v>93000</v>
      </c>
      <c r="M10" s="94">
        <v>1443</v>
      </c>
      <c r="N10" s="93"/>
      <c r="O10" s="94"/>
      <c r="P10" s="93">
        <f t="shared" ref="P10:P15" si="1">$H10      +$J10      +$L10      +$N10</f>
        <v>372000</v>
      </c>
      <c r="Q10" s="94">
        <f t="shared" ref="Q10:Q15" si="2">$I10      +$K10      +$M10      +$O10</f>
        <v>39033</v>
      </c>
      <c r="R10" s="48">
        <f t="shared" ref="R10:R15" si="3">IF(($J10      =0),0,((($L10      -$J10      )/$J10      )*100))</f>
        <v>-34.965034965034967</v>
      </c>
      <c r="S10" s="49">
        <f t="shared" ref="S10:S15" si="4">IF(($K10      =0),0,((($M10      -$K10      )/$K10      )*100))</f>
        <v>79.254658385093165</v>
      </c>
      <c r="T10" s="48">
        <f t="shared" ref="T10:T14" si="5">IF(($E10      =0),0,(($P10      /$E10      )*100))</f>
        <v>12.4</v>
      </c>
      <c r="U10" s="50">
        <f t="shared" ref="U10:U14" si="6">IF(($E10      =0),0,(($Q10      /$E10      )*100))</f>
        <v>1.3010999999999999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136000</v>
      </c>
      <c r="I15" s="97">
        <f t="shared" si="7"/>
        <v>36785</v>
      </c>
      <c r="J15" s="96">
        <f t="shared" si="7"/>
        <v>143000</v>
      </c>
      <c r="K15" s="97">
        <f t="shared" si="7"/>
        <v>805</v>
      </c>
      <c r="L15" s="96">
        <f t="shared" si="7"/>
        <v>93000</v>
      </c>
      <c r="M15" s="97">
        <f t="shared" si="7"/>
        <v>1443</v>
      </c>
      <c r="N15" s="96">
        <f t="shared" si="7"/>
        <v>0</v>
      </c>
      <c r="O15" s="97">
        <f t="shared" si="7"/>
        <v>0</v>
      </c>
      <c r="P15" s="96">
        <f t="shared" si="1"/>
        <v>372000</v>
      </c>
      <c r="Q15" s="97">
        <f t="shared" si="2"/>
        <v>39033</v>
      </c>
      <c r="R15" s="52">
        <f t="shared" si="3"/>
        <v>-34.965034965034967</v>
      </c>
      <c r="S15" s="53">
        <f t="shared" si="4"/>
        <v>79.254658385093165</v>
      </c>
      <c r="T15" s="52">
        <f>IF((SUM($E9:$E13))=0,0,(P15/(SUM($E9:$E13))*100))</f>
        <v>12.4</v>
      </c>
      <c r="U15" s="54">
        <f>IF((SUM($E9:$E13))=0,0,(Q15/(SUM($E9:$E13))*100))</f>
        <v>1.3010999999999999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2900000</v>
      </c>
      <c r="C19" s="92"/>
      <c r="D19" s="92"/>
      <c r="E19" s="92">
        <f t="shared" si="8"/>
        <v>2900000</v>
      </c>
      <c r="F19" s="93">
        <v>2900000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2900000</v>
      </c>
      <c r="C24" s="95">
        <f>SUM(C17:C23)</f>
        <v>0</v>
      </c>
      <c r="D24" s="95"/>
      <c r="E24" s="95">
        <f t="shared" si="8"/>
        <v>2900000</v>
      </c>
      <c r="F24" s="96">
        <f t="shared" ref="F24:O24" si="15">SUM(F17:F23)</f>
        <v>2900000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2370000</v>
      </c>
      <c r="C29" s="92"/>
      <c r="D29" s="92"/>
      <c r="E29" s="92">
        <f>$B29      +$C29      +$D29</f>
        <v>2370000</v>
      </c>
      <c r="F29" s="93">
        <v>2370000</v>
      </c>
      <c r="G29" s="94">
        <v>2370000</v>
      </c>
      <c r="H29" s="93">
        <v>599000</v>
      </c>
      <c r="I29" s="94">
        <v>339253</v>
      </c>
      <c r="J29" s="93">
        <v>728000</v>
      </c>
      <c r="K29" s="94">
        <v>439583</v>
      </c>
      <c r="L29" s="93">
        <v>343000</v>
      </c>
      <c r="M29" s="94">
        <v>155530</v>
      </c>
      <c r="N29" s="93"/>
      <c r="O29" s="94"/>
      <c r="P29" s="93">
        <f>$H29      +$J29      +$L29      +$N29</f>
        <v>1670000</v>
      </c>
      <c r="Q29" s="94">
        <f>$I29      +$K29      +$M29      +$O29</f>
        <v>934366</v>
      </c>
      <c r="R29" s="48">
        <f>IF(($J29      =0),0,((($L29      -$J29      )/$J29      )*100))</f>
        <v>-52.884615384615387</v>
      </c>
      <c r="S29" s="49">
        <f>IF(($K29      =0),0,((($M29      -$K29      )/$K29      )*100))</f>
        <v>-64.618740943121082</v>
      </c>
      <c r="T29" s="48">
        <f>IF(($E29      =0),0,(($P29      /$E29      )*100))</f>
        <v>70.46413502109705</v>
      </c>
      <c r="U29" s="50">
        <f>IF(($E29      =0),0,(($Q29      /$E29      )*100))</f>
        <v>39.424725738396624</v>
      </c>
      <c r="V29" s="93">
        <v>45000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2370000</v>
      </c>
      <c r="C30" s="95">
        <f>SUM(C26:C29)</f>
        <v>0</v>
      </c>
      <c r="D30" s="95"/>
      <c r="E30" s="95">
        <f>$B30      +$C30      +$D30</f>
        <v>2370000</v>
      </c>
      <c r="F30" s="96">
        <f t="shared" ref="F30:O30" si="16">SUM(F26:F29)</f>
        <v>2370000</v>
      </c>
      <c r="G30" s="97">
        <f t="shared" si="16"/>
        <v>2370000</v>
      </c>
      <c r="H30" s="96">
        <f t="shared" si="16"/>
        <v>599000</v>
      </c>
      <c r="I30" s="97">
        <f t="shared" si="16"/>
        <v>339253</v>
      </c>
      <c r="J30" s="96">
        <f t="shared" si="16"/>
        <v>728000</v>
      </c>
      <c r="K30" s="97">
        <f t="shared" si="16"/>
        <v>439583</v>
      </c>
      <c r="L30" s="96">
        <f t="shared" si="16"/>
        <v>343000</v>
      </c>
      <c r="M30" s="97">
        <f t="shared" si="16"/>
        <v>155530</v>
      </c>
      <c r="N30" s="96">
        <f t="shared" si="16"/>
        <v>0</v>
      </c>
      <c r="O30" s="97">
        <f t="shared" si="16"/>
        <v>0</v>
      </c>
      <c r="P30" s="96">
        <f>$H30      +$J30      +$L30      +$N30</f>
        <v>1670000</v>
      </c>
      <c r="Q30" s="97">
        <f>$I30      +$K30      +$M30      +$O30</f>
        <v>934366</v>
      </c>
      <c r="R30" s="52">
        <f>IF(($J30      =0),0,((($L30      -$J30      )/$J30      )*100))</f>
        <v>-52.884615384615387</v>
      </c>
      <c r="S30" s="53">
        <f>IF(($K30      =0),0,((($M30      -$K30      )/$K30      )*100))</f>
        <v>-64.618740943121082</v>
      </c>
      <c r="T30" s="52">
        <f>IF($E30   =0,0,($P30   /$E30   )*100)</f>
        <v>70.46413502109705</v>
      </c>
      <c r="U30" s="54">
        <f>IF($E30   =0,0,($Q30   /$E30   )*100)</f>
        <v>39.424725738396624</v>
      </c>
      <c r="V30" s="96">
        <f>SUM(V26:V29)</f>
        <v>45000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8713000</v>
      </c>
      <c r="C32" s="92">
        <v>-487000</v>
      </c>
      <c r="D32" s="92"/>
      <c r="E32" s="92">
        <f>$B32      +$C32      +$D32</f>
        <v>8226000</v>
      </c>
      <c r="F32" s="93">
        <v>8226000</v>
      </c>
      <c r="G32" s="94">
        <v>8226000</v>
      </c>
      <c r="H32" s="93">
        <v>2178000</v>
      </c>
      <c r="I32" s="94">
        <v>5140683</v>
      </c>
      <c r="J32" s="93">
        <v>3921000</v>
      </c>
      <c r="K32" s="94">
        <v>5848160</v>
      </c>
      <c r="L32" s="93">
        <v>2127000</v>
      </c>
      <c r="M32" s="94">
        <v>5898125</v>
      </c>
      <c r="N32" s="93"/>
      <c r="O32" s="94"/>
      <c r="P32" s="93">
        <f>$H32      +$J32      +$L32      +$N32</f>
        <v>8226000</v>
      </c>
      <c r="Q32" s="94">
        <f>$I32      +$K32      +$M32      +$O32</f>
        <v>16886968</v>
      </c>
      <c r="R32" s="48">
        <f>IF(($J32      =0),0,((($L32      -$J32      )/$J32      )*100))</f>
        <v>-45.75363427697016</v>
      </c>
      <c r="S32" s="49">
        <f>IF(($K32      =0),0,((($M32      -$K32      )/$K32      )*100))</f>
        <v>0.85437128943120566</v>
      </c>
      <c r="T32" s="48">
        <f>IF(($E32      =0),0,(($P32      /$E32      )*100))</f>
        <v>100</v>
      </c>
      <c r="U32" s="50">
        <f>IF(($E32      =0),0,(($Q32      /$E32      )*100))</f>
        <v>205.2877218575249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8713000</v>
      </c>
      <c r="C33" s="95">
        <f>C32</f>
        <v>-487000</v>
      </c>
      <c r="D33" s="95"/>
      <c r="E33" s="95">
        <f>$B33      +$C33      +$D33</f>
        <v>8226000</v>
      </c>
      <c r="F33" s="96">
        <f t="shared" ref="F33:O33" si="17">F32</f>
        <v>8226000</v>
      </c>
      <c r="G33" s="97">
        <f t="shared" si="17"/>
        <v>8226000</v>
      </c>
      <c r="H33" s="96">
        <f t="shared" si="17"/>
        <v>2178000</v>
      </c>
      <c r="I33" s="97">
        <f t="shared" si="17"/>
        <v>5140683</v>
      </c>
      <c r="J33" s="96">
        <f t="shared" si="17"/>
        <v>3921000</v>
      </c>
      <c r="K33" s="97">
        <f t="shared" si="17"/>
        <v>5848160</v>
      </c>
      <c r="L33" s="96">
        <f t="shared" si="17"/>
        <v>2127000</v>
      </c>
      <c r="M33" s="97">
        <f t="shared" si="17"/>
        <v>5898125</v>
      </c>
      <c r="N33" s="96">
        <f t="shared" si="17"/>
        <v>0</v>
      </c>
      <c r="O33" s="97">
        <f t="shared" si="17"/>
        <v>0</v>
      </c>
      <c r="P33" s="96">
        <f>$H33      +$J33      +$L33      +$N33</f>
        <v>8226000</v>
      </c>
      <c r="Q33" s="97">
        <f>$I33      +$K33      +$M33      +$O33</f>
        <v>16886968</v>
      </c>
      <c r="R33" s="52">
        <f>IF(($J33      =0),0,((($L33      -$J33      )/$J33      )*100))</f>
        <v>-45.75363427697016</v>
      </c>
      <c r="S33" s="53">
        <f>IF(($K33      =0),0,((($M33      -$K33      )/$K33      )*100))</f>
        <v>0.85437128943120566</v>
      </c>
      <c r="T33" s="52">
        <f>IF($E33   =0,0,($P33   /$E33   )*100)</f>
        <v>100</v>
      </c>
      <c r="U33" s="54">
        <f>IF($E33   =0,0,($Q33   /$E33   )*100)</f>
        <v>205.2877218575249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460000000</v>
      </c>
      <c r="C44" s="92"/>
      <c r="D44" s="92"/>
      <c r="E44" s="92">
        <f t="shared" si="26"/>
        <v>460000000</v>
      </c>
      <c r="F44" s="93">
        <v>460000000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5744000</v>
      </c>
      <c r="W51" s="94" t="s">
        <v>35</v>
      </c>
    </row>
    <row r="52" spans="1:23" ht="12.95" customHeight="1" x14ac:dyDescent="0.2">
      <c r="A52" s="47" t="s">
        <v>74</v>
      </c>
      <c r="B52" s="92">
        <v>320843000</v>
      </c>
      <c r="C52" s="92"/>
      <c r="D52" s="92"/>
      <c r="E52" s="92">
        <f t="shared" si="26"/>
        <v>320843000</v>
      </c>
      <c r="F52" s="93">
        <v>320843000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780843000</v>
      </c>
      <c r="C53" s="95">
        <f>SUM(C42:C52)</f>
        <v>0</v>
      </c>
      <c r="D53" s="95"/>
      <c r="E53" s="95">
        <f t="shared" si="26"/>
        <v>780843000</v>
      </c>
      <c r="F53" s="96">
        <f t="shared" ref="F53:O53" si="33">SUM(F42:F52)</f>
        <v>780843000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5744000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797826000</v>
      </c>
      <c r="C67" s="104">
        <f>SUM(C9:C14,C17:C23,C26:C29,C32,C35:C39,C42:C52,C55:C58,C61:C65)</f>
        <v>-487000</v>
      </c>
      <c r="D67" s="104"/>
      <c r="E67" s="104">
        <f t="shared" si="35"/>
        <v>797339000</v>
      </c>
      <c r="F67" s="105">
        <f t="shared" ref="F67:O67" si="43">SUM(F9:F14,F17:F23,F26:F29,F32,F35:F39,F42:F52,F55:F58,F61:F65)</f>
        <v>797339000</v>
      </c>
      <c r="G67" s="106">
        <f t="shared" si="43"/>
        <v>13596000</v>
      </c>
      <c r="H67" s="105">
        <f t="shared" si="43"/>
        <v>2913000</v>
      </c>
      <c r="I67" s="106">
        <f t="shared" si="43"/>
        <v>5516721</v>
      </c>
      <c r="J67" s="105">
        <f t="shared" si="43"/>
        <v>4792000</v>
      </c>
      <c r="K67" s="106">
        <f t="shared" si="43"/>
        <v>6288548</v>
      </c>
      <c r="L67" s="105">
        <f t="shared" si="43"/>
        <v>2563000</v>
      </c>
      <c r="M67" s="106">
        <f t="shared" si="43"/>
        <v>6055098</v>
      </c>
      <c r="N67" s="105">
        <f t="shared" si="43"/>
        <v>0</v>
      </c>
      <c r="O67" s="106">
        <f t="shared" si="43"/>
        <v>0</v>
      </c>
      <c r="P67" s="105">
        <f t="shared" si="36"/>
        <v>10268000</v>
      </c>
      <c r="Q67" s="106">
        <f t="shared" si="37"/>
        <v>17860367</v>
      </c>
      <c r="R67" s="61">
        <f t="shared" si="38"/>
        <v>-46.515025041736223</v>
      </c>
      <c r="S67" s="62">
        <f t="shared" si="39"/>
        <v>-3.7123036987234572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75.522212415416305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131.36486466607826</v>
      </c>
      <c r="V67" s="105">
        <f>SUM(V9:V14,V17:V23,V26:V29,V32,V35:V39,V42:V52,V55:V58,V61:V65)</f>
        <v>5789000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548214000</v>
      </c>
      <c r="C69" s="92">
        <v>-78666000</v>
      </c>
      <c r="D69" s="92"/>
      <c r="E69" s="92">
        <f>$B69      +$C69      +$D69</f>
        <v>469548000</v>
      </c>
      <c r="F69" s="93">
        <v>469548000</v>
      </c>
      <c r="G69" s="94">
        <v>469548000</v>
      </c>
      <c r="H69" s="93">
        <v>44678000</v>
      </c>
      <c r="I69" s="94">
        <v>49781031</v>
      </c>
      <c r="J69" s="93">
        <v>132881000</v>
      </c>
      <c r="K69" s="94">
        <v>160844598</v>
      </c>
      <c r="L69" s="93">
        <v>133362000</v>
      </c>
      <c r="M69" s="94">
        <v>85637518</v>
      </c>
      <c r="N69" s="93"/>
      <c r="O69" s="94"/>
      <c r="P69" s="93">
        <f>$H69      +$J69      +$L69      +$N69</f>
        <v>310921000</v>
      </c>
      <c r="Q69" s="94">
        <f>$I69      +$K69      +$M69      +$O69</f>
        <v>296263147</v>
      </c>
      <c r="R69" s="48">
        <f>IF(($J69      =0),0,((($L69      -$J69      )/$J69      )*100))</f>
        <v>0.36197801040028299</v>
      </c>
      <c r="S69" s="49">
        <f>IF(($K69      =0),0,((($M69      -$K69      )/$K69      )*100))</f>
        <v>-46.757603882972802</v>
      </c>
      <c r="T69" s="48">
        <f>IF(($E69      =0),0,(($P69      /$E69      )*100))</f>
        <v>66.217085367204206</v>
      </c>
      <c r="U69" s="50">
        <f>IF(($E69      =0),0,(($Q69      /$E69      )*100))</f>
        <v>63.0953910995255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548214000</v>
      </c>
      <c r="C71" s="101">
        <f>SUM(C69:C70)</f>
        <v>-78666000</v>
      </c>
      <c r="D71" s="101"/>
      <c r="E71" s="101">
        <f>$B71      +$C71      +$D71</f>
        <v>469548000</v>
      </c>
      <c r="F71" s="102">
        <f t="shared" ref="F71:O71" si="44">SUM(F69:F70)</f>
        <v>469548000</v>
      </c>
      <c r="G71" s="103">
        <f t="shared" si="44"/>
        <v>469548000</v>
      </c>
      <c r="H71" s="102">
        <f t="shared" si="44"/>
        <v>44678000</v>
      </c>
      <c r="I71" s="103">
        <f t="shared" si="44"/>
        <v>49781031</v>
      </c>
      <c r="J71" s="102">
        <f t="shared" si="44"/>
        <v>132881000</v>
      </c>
      <c r="K71" s="103">
        <f t="shared" si="44"/>
        <v>160844598</v>
      </c>
      <c r="L71" s="102">
        <f t="shared" si="44"/>
        <v>133362000</v>
      </c>
      <c r="M71" s="103">
        <f t="shared" si="44"/>
        <v>85637518</v>
      </c>
      <c r="N71" s="102">
        <f t="shared" si="44"/>
        <v>0</v>
      </c>
      <c r="O71" s="103">
        <f t="shared" si="44"/>
        <v>0</v>
      </c>
      <c r="P71" s="102">
        <f>$H71      +$J71      +$L71      +$N71</f>
        <v>310921000</v>
      </c>
      <c r="Q71" s="103">
        <f>$I71      +$K71      +$M71      +$O71</f>
        <v>296263147</v>
      </c>
      <c r="R71" s="57">
        <f>IF(($J71      =0),0,((($L71      -$J71      )/$J71      )*100))</f>
        <v>0.36197801040028299</v>
      </c>
      <c r="S71" s="58">
        <f>IF(($K71      =0),0,((($M71      -$K71      )/$K71      )*100))</f>
        <v>-46.757603882972802</v>
      </c>
      <c r="T71" s="57">
        <f>IF(($E69      =0),0,(($P69      /$E69      )*100))</f>
        <v>66.217085367204206</v>
      </c>
      <c r="U71" s="59">
        <f>IF($E69   =0,0,($Q69   /$E69 )*100)</f>
        <v>63.0953910995255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548214000</v>
      </c>
      <c r="C72" s="104">
        <f>SUM(C69:C70)</f>
        <v>-78666000</v>
      </c>
      <c r="D72" s="104"/>
      <c r="E72" s="104">
        <f>$B72      +$C72      +$D72</f>
        <v>469548000</v>
      </c>
      <c r="F72" s="105">
        <f t="shared" ref="F72:O72" si="45">SUM(F69:F70)</f>
        <v>469548000</v>
      </c>
      <c r="G72" s="106">
        <f t="shared" si="45"/>
        <v>469548000</v>
      </c>
      <c r="H72" s="105">
        <f t="shared" si="45"/>
        <v>44678000</v>
      </c>
      <c r="I72" s="106">
        <f t="shared" si="45"/>
        <v>49781031</v>
      </c>
      <c r="J72" s="105">
        <f t="shared" si="45"/>
        <v>132881000</v>
      </c>
      <c r="K72" s="106">
        <f t="shared" si="45"/>
        <v>160844598</v>
      </c>
      <c r="L72" s="105">
        <f t="shared" si="45"/>
        <v>133362000</v>
      </c>
      <c r="M72" s="106">
        <f t="shared" si="45"/>
        <v>85637518</v>
      </c>
      <c r="N72" s="105">
        <f t="shared" si="45"/>
        <v>0</v>
      </c>
      <c r="O72" s="106">
        <f t="shared" si="45"/>
        <v>0</v>
      </c>
      <c r="P72" s="105">
        <f>$H72      +$J72      +$L72      +$N72</f>
        <v>310921000</v>
      </c>
      <c r="Q72" s="106">
        <f>$I72      +$K72      +$M72      +$O72</f>
        <v>296263147</v>
      </c>
      <c r="R72" s="61">
        <f>IF(($J72      =0),0,((($L72      -$J72      )/$J72      )*100))</f>
        <v>0.36197801040028299</v>
      </c>
      <c r="S72" s="62">
        <f>IF(($K72      =0),0,((($M72      -$K72      )/$K72      )*100))</f>
        <v>-46.757603882972802</v>
      </c>
      <c r="T72" s="61">
        <f>IF(($E69      =0),0,(($P69      /$E69      )*100))</f>
        <v>66.217085367204206</v>
      </c>
      <c r="U72" s="65">
        <f>IF($E69   =0,0,($Q69   /$E69 )*100)</f>
        <v>63.0953910995255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1346040000</v>
      </c>
      <c r="C73" s="104">
        <f>SUM(C9:C14,C17:C23,C26:C29,C32,C35:C39,C42:C52,C55:C58,C61:C65,C69:C70)</f>
        <v>-79153000</v>
      </c>
      <c r="D73" s="104"/>
      <c r="E73" s="104">
        <f>$B73      +$C73      +$D73</f>
        <v>1266887000</v>
      </c>
      <c r="F73" s="105">
        <f t="shared" ref="F73:O73" si="46">SUM(F9:F14,F17:F23,F26:F29,F32,F35:F39,F42:F52,F55:F58,F61:F65,F69:F70)</f>
        <v>1266887000</v>
      </c>
      <c r="G73" s="106">
        <f t="shared" si="46"/>
        <v>483144000</v>
      </c>
      <c r="H73" s="105">
        <f t="shared" si="46"/>
        <v>47591000</v>
      </c>
      <c r="I73" s="106">
        <f t="shared" si="46"/>
        <v>55297752</v>
      </c>
      <c r="J73" s="105">
        <f t="shared" si="46"/>
        <v>137673000</v>
      </c>
      <c r="K73" s="106">
        <f t="shared" si="46"/>
        <v>167133146</v>
      </c>
      <c r="L73" s="105">
        <f t="shared" si="46"/>
        <v>135925000</v>
      </c>
      <c r="M73" s="106">
        <f t="shared" si="46"/>
        <v>91692616</v>
      </c>
      <c r="N73" s="105">
        <f t="shared" si="46"/>
        <v>0</v>
      </c>
      <c r="O73" s="106">
        <f t="shared" si="46"/>
        <v>0</v>
      </c>
      <c r="P73" s="105">
        <f>$H73      +$J73      +$L73      +$N73</f>
        <v>321189000</v>
      </c>
      <c r="Q73" s="106">
        <f>$I73      +$K73      +$M73      +$O73</f>
        <v>314123514</v>
      </c>
      <c r="R73" s="61">
        <f>IF(($J73      =0),0,((($L73      -$J73      )/$J73      )*100))</f>
        <v>-1.2696752449645174</v>
      </c>
      <c r="S73" s="62">
        <f>IF(($K73      =0),0,((($M73      -$K73      )/$K73      )*100))</f>
        <v>-45.137982384415835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66.478937956385678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65.016540410312444</v>
      </c>
      <c r="V73" s="105">
        <f>SUM(V9:V14,V17:V23,V26:V29,V32,V35:V39,V42:V52,V55:V58,V61:V65,V69:V70)</f>
        <v>5789000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YkE2c+XkniXdgRxhNmXj73K9XkRaiatkWJ11GalX0GOh7GK8C6A0iAhM3MsU+0VTxwLAcLzqF1GybY2RODitg==" saltValue="CaaNN7Yjd+v4VMHDAloWU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186000</v>
      </c>
      <c r="I10" s="94"/>
      <c r="J10" s="93">
        <v>2215000</v>
      </c>
      <c r="K10" s="94"/>
      <c r="L10" s="93">
        <v>513000</v>
      </c>
      <c r="M10" s="94"/>
      <c r="N10" s="93"/>
      <c r="O10" s="94"/>
      <c r="P10" s="93">
        <f t="shared" ref="P10:P15" si="1">$H10      +$J10      +$L10      +$N10</f>
        <v>2914000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-76.839729119638818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97.13333333333334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186000</v>
      </c>
      <c r="I15" s="97">
        <f t="shared" si="7"/>
        <v>0</v>
      </c>
      <c r="J15" s="96">
        <f t="shared" si="7"/>
        <v>2215000</v>
      </c>
      <c r="K15" s="97">
        <f t="shared" si="7"/>
        <v>0</v>
      </c>
      <c r="L15" s="96">
        <f t="shared" si="7"/>
        <v>513000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2914000</v>
      </c>
      <c r="Q15" s="97">
        <f t="shared" si="2"/>
        <v>0</v>
      </c>
      <c r="R15" s="52">
        <f t="shared" si="3"/>
        <v>-76.839729119638818</v>
      </c>
      <c r="S15" s="53">
        <f t="shared" si="4"/>
        <v>0</v>
      </c>
      <c r="T15" s="52">
        <f>IF((SUM($E9:$E13))=0,0,(P15/(SUM($E9:$E13))*100))</f>
        <v>97.13333333333334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3554000</v>
      </c>
      <c r="C20" s="92"/>
      <c r="D20" s="92"/>
      <c r="E20" s="92">
        <f t="shared" si="8"/>
        <v>3554000</v>
      </c>
      <c r="F20" s="93">
        <v>3554000</v>
      </c>
      <c r="G20" s="94">
        <v>3554000</v>
      </c>
      <c r="H20" s="93"/>
      <c r="I20" s="94"/>
      <c r="J20" s="93">
        <v>3474000</v>
      </c>
      <c r="K20" s="94"/>
      <c r="L20" s="93"/>
      <c r="M20" s="94"/>
      <c r="N20" s="93"/>
      <c r="O20" s="94"/>
      <c r="P20" s="93">
        <f t="shared" si="9"/>
        <v>3474000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97.749015194147432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6993000</v>
      </c>
      <c r="D21" s="92"/>
      <c r="E21" s="92">
        <f t="shared" si="8"/>
        <v>6993000</v>
      </c>
      <c r="F21" s="93">
        <v>6993000</v>
      </c>
      <c r="G21" s="94">
        <v>6993000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3554000</v>
      </c>
      <c r="C24" s="95">
        <f>SUM(C17:C23)</f>
        <v>6993000</v>
      </c>
      <c r="D24" s="95"/>
      <c r="E24" s="95">
        <f t="shared" si="8"/>
        <v>10547000</v>
      </c>
      <c r="F24" s="96">
        <f t="shared" ref="F24:O24" si="15">SUM(F17:F23)</f>
        <v>10547000</v>
      </c>
      <c r="G24" s="97">
        <f t="shared" si="15"/>
        <v>10547000</v>
      </c>
      <c r="H24" s="96">
        <f t="shared" si="15"/>
        <v>0</v>
      </c>
      <c r="I24" s="97">
        <f t="shared" si="15"/>
        <v>0</v>
      </c>
      <c r="J24" s="96">
        <f t="shared" si="15"/>
        <v>3474000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3474000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32.93827628709586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1287000</v>
      </c>
      <c r="C32" s="92"/>
      <c r="D32" s="92"/>
      <c r="E32" s="92">
        <f>$B32      +$C32      +$D32</f>
        <v>1287000</v>
      </c>
      <c r="F32" s="93">
        <v>1287000</v>
      </c>
      <c r="G32" s="94">
        <v>1287000</v>
      </c>
      <c r="H32" s="93">
        <v>750000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750000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58.275058275058278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1287000</v>
      </c>
      <c r="C33" s="95">
        <f>C32</f>
        <v>0</v>
      </c>
      <c r="D33" s="95"/>
      <c r="E33" s="95">
        <f>$B33      +$C33      +$D33</f>
        <v>1287000</v>
      </c>
      <c r="F33" s="96">
        <f t="shared" ref="F33:O33" si="17">F32</f>
        <v>1287000</v>
      </c>
      <c r="G33" s="97">
        <f t="shared" si="17"/>
        <v>1287000</v>
      </c>
      <c r="H33" s="96">
        <f t="shared" si="17"/>
        <v>750000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750000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58.275058275058278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2286000</v>
      </c>
      <c r="C36" s="92">
        <v>1557000</v>
      </c>
      <c r="D36" s="92"/>
      <c r="E36" s="92">
        <f t="shared" si="18"/>
        <v>3843000</v>
      </c>
      <c r="F36" s="93">
        <v>3843000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2286000</v>
      </c>
      <c r="C40" s="95">
        <f>SUM(C35:C39)</f>
        <v>1557000</v>
      </c>
      <c r="D40" s="95"/>
      <c r="E40" s="95">
        <f t="shared" si="18"/>
        <v>3843000</v>
      </c>
      <c r="F40" s="96">
        <f t="shared" ref="F40:O40" si="25">SUM(F35:F39)</f>
        <v>3843000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10127000</v>
      </c>
      <c r="C67" s="104">
        <f>SUM(C9:C14,C17:C23,C26:C29,C32,C35:C39,C42:C52,C55:C58,C61:C65)</f>
        <v>8550000</v>
      </c>
      <c r="D67" s="104"/>
      <c r="E67" s="104">
        <f t="shared" si="35"/>
        <v>18677000</v>
      </c>
      <c r="F67" s="105">
        <f t="shared" ref="F67:O67" si="43">SUM(F9:F14,F17:F23,F26:F29,F32,F35:F39,F42:F52,F55:F58,F61:F65)</f>
        <v>18677000</v>
      </c>
      <c r="G67" s="106">
        <f t="shared" si="43"/>
        <v>14834000</v>
      </c>
      <c r="H67" s="105">
        <f t="shared" si="43"/>
        <v>936000</v>
      </c>
      <c r="I67" s="106">
        <f t="shared" si="43"/>
        <v>0</v>
      </c>
      <c r="J67" s="105">
        <f t="shared" si="43"/>
        <v>5689000</v>
      </c>
      <c r="K67" s="106">
        <f t="shared" si="43"/>
        <v>0</v>
      </c>
      <c r="L67" s="105">
        <f t="shared" si="43"/>
        <v>513000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7138000</v>
      </c>
      <c r="Q67" s="106">
        <f t="shared" si="37"/>
        <v>0</v>
      </c>
      <c r="R67" s="61">
        <f t="shared" si="38"/>
        <v>-90.982597996132881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48.119185654577322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34036000</v>
      </c>
      <c r="C69" s="92">
        <v>-2276000</v>
      </c>
      <c r="D69" s="92"/>
      <c r="E69" s="92">
        <f>$B69      +$C69      +$D69</f>
        <v>31760000</v>
      </c>
      <c r="F69" s="93">
        <v>31760000</v>
      </c>
      <c r="G69" s="94">
        <v>31760000</v>
      </c>
      <c r="H69" s="93">
        <v>11517000</v>
      </c>
      <c r="I69" s="94"/>
      <c r="J69" s="93">
        <v>11315000</v>
      </c>
      <c r="K69" s="94"/>
      <c r="L69" s="93">
        <v>5793000</v>
      </c>
      <c r="M69" s="94"/>
      <c r="N69" s="93"/>
      <c r="O69" s="94"/>
      <c r="P69" s="93">
        <f>$H69      +$J69      +$L69      +$N69</f>
        <v>28625000</v>
      </c>
      <c r="Q69" s="94">
        <f>$I69      +$K69      +$M69      +$O69</f>
        <v>0</v>
      </c>
      <c r="R69" s="48">
        <f>IF(($J69      =0),0,((($L69      -$J69      )/$J69      )*100))</f>
        <v>-48.802474591250551</v>
      </c>
      <c r="S69" s="49">
        <f>IF(($K69      =0),0,((($M69      -$K69      )/$K69      )*100))</f>
        <v>0</v>
      </c>
      <c r="T69" s="48">
        <f>IF(($E69      =0),0,(($P69      /$E69      )*100))</f>
        <v>90.129093198992436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34036000</v>
      </c>
      <c r="C71" s="101">
        <f>SUM(C69:C70)</f>
        <v>-2276000</v>
      </c>
      <c r="D71" s="101"/>
      <c r="E71" s="101">
        <f>$B71      +$C71      +$D71</f>
        <v>31760000</v>
      </c>
      <c r="F71" s="102">
        <f t="shared" ref="F71:O71" si="44">SUM(F69:F70)</f>
        <v>31760000</v>
      </c>
      <c r="G71" s="103">
        <f t="shared" si="44"/>
        <v>31760000</v>
      </c>
      <c r="H71" s="102">
        <f t="shared" si="44"/>
        <v>11517000</v>
      </c>
      <c r="I71" s="103">
        <f t="shared" si="44"/>
        <v>0</v>
      </c>
      <c r="J71" s="102">
        <f t="shared" si="44"/>
        <v>11315000</v>
      </c>
      <c r="K71" s="103">
        <f t="shared" si="44"/>
        <v>0</v>
      </c>
      <c r="L71" s="102">
        <f t="shared" si="44"/>
        <v>5793000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28625000</v>
      </c>
      <c r="Q71" s="103">
        <f>$I71      +$K71      +$M71      +$O71</f>
        <v>0</v>
      </c>
      <c r="R71" s="57">
        <f>IF(($J71      =0),0,((($L71      -$J71      )/$J71      )*100))</f>
        <v>-48.802474591250551</v>
      </c>
      <c r="S71" s="58">
        <f>IF(($K71      =0),0,((($M71      -$K71      )/$K71      )*100))</f>
        <v>0</v>
      </c>
      <c r="T71" s="57">
        <f>IF(($E69      =0),0,(($P69      /$E69      )*100))</f>
        <v>90.129093198992436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34036000</v>
      </c>
      <c r="C72" s="104">
        <f>SUM(C69:C70)</f>
        <v>-2276000</v>
      </c>
      <c r="D72" s="104"/>
      <c r="E72" s="104">
        <f>$B72      +$C72      +$D72</f>
        <v>31760000</v>
      </c>
      <c r="F72" s="105">
        <f t="shared" ref="F72:O72" si="45">SUM(F69:F70)</f>
        <v>31760000</v>
      </c>
      <c r="G72" s="106">
        <f t="shared" si="45"/>
        <v>31760000</v>
      </c>
      <c r="H72" s="105">
        <f t="shared" si="45"/>
        <v>11517000</v>
      </c>
      <c r="I72" s="106">
        <f t="shared" si="45"/>
        <v>0</v>
      </c>
      <c r="J72" s="105">
        <f t="shared" si="45"/>
        <v>11315000</v>
      </c>
      <c r="K72" s="106">
        <f t="shared" si="45"/>
        <v>0</v>
      </c>
      <c r="L72" s="105">
        <f t="shared" si="45"/>
        <v>5793000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28625000</v>
      </c>
      <c r="Q72" s="106">
        <f>$I72      +$K72      +$M72      +$O72</f>
        <v>0</v>
      </c>
      <c r="R72" s="61">
        <f>IF(($J72      =0),0,((($L72      -$J72      )/$J72      )*100))</f>
        <v>-48.802474591250551</v>
      </c>
      <c r="S72" s="62">
        <f>IF(($K72      =0),0,((($M72      -$K72      )/$K72      )*100))</f>
        <v>0</v>
      </c>
      <c r="T72" s="61">
        <f>IF(($E69      =0),0,(($P69      /$E69      )*100))</f>
        <v>90.129093198992436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44163000</v>
      </c>
      <c r="C73" s="104">
        <f>SUM(C9:C14,C17:C23,C26:C29,C32,C35:C39,C42:C52,C55:C58,C61:C65,C69:C70)</f>
        <v>6274000</v>
      </c>
      <c r="D73" s="104"/>
      <c r="E73" s="104">
        <f>$B73      +$C73      +$D73</f>
        <v>50437000</v>
      </c>
      <c r="F73" s="105">
        <f t="shared" ref="F73:O73" si="46">SUM(F9:F14,F17:F23,F26:F29,F32,F35:F39,F42:F52,F55:F58,F61:F65,F69:F70)</f>
        <v>50437000</v>
      </c>
      <c r="G73" s="106">
        <f t="shared" si="46"/>
        <v>46594000</v>
      </c>
      <c r="H73" s="105">
        <f t="shared" si="46"/>
        <v>12453000</v>
      </c>
      <c r="I73" s="106">
        <f t="shared" si="46"/>
        <v>0</v>
      </c>
      <c r="J73" s="105">
        <f t="shared" si="46"/>
        <v>17004000</v>
      </c>
      <c r="K73" s="106">
        <f t="shared" si="46"/>
        <v>0</v>
      </c>
      <c r="L73" s="105">
        <f t="shared" si="46"/>
        <v>6306000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35763000</v>
      </c>
      <c r="Q73" s="106">
        <f>$I73      +$K73      +$M73      +$O73</f>
        <v>0</v>
      </c>
      <c r="R73" s="61">
        <f>IF(($J73      =0),0,((($L73      -$J73      )/$J73      )*100))</f>
        <v>-62.914608327452356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76.754517749066409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LH1ac9jSsO61C0WhTPyGnnsTI3WKLZaw2Wl2Ytm1br0j9fkc0I+UtvhnxtMS1cQWP+sKbOv16Go+JuagegNhQ==" saltValue="kmcmrOFoR1NY3unyK5mwU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152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1049000</v>
      </c>
      <c r="I10" s="94">
        <v>1049530</v>
      </c>
      <c r="J10" s="93">
        <v>238000</v>
      </c>
      <c r="K10" s="94">
        <v>239147</v>
      </c>
      <c r="L10" s="93">
        <v>181000</v>
      </c>
      <c r="M10" s="94">
        <v>120254</v>
      </c>
      <c r="N10" s="93"/>
      <c r="O10" s="94"/>
      <c r="P10" s="93">
        <f t="shared" ref="P10:P15" si="1">$H10      +$J10      +$L10      +$N10</f>
        <v>1468000</v>
      </c>
      <c r="Q10" s="94">
        <f t="shared" ref="Q10:Q15" si="2">$I10      +$K10      +$M10      +$O10</f>
        <v>1408931</v>
      </c>
      <c r="R10" s="48">
        <f t="shared" ref="R10:R15" si="3">IF(($J10      =0),0,((($L10      -$J10      )/$J10      )*100))</f>
        <v>-23.949579831932773</v>
      </c>
      <c r="S10" s="49">
        <f t="shared" ref="S10:S15" si="4">IF(($K10      =0),0,((($M10      -$K10      )/$K10      )*100))</f>
        <v>-49.715446984490711</v>
      </c>
      <c r="T10" s="48">
        <f t="shared" ref="T10:T14" si="5">IF(($E10      =0),0,(($P10      /$E10      )*100))</f>
        <v>86.352941176470594</v>
      </c>
      <c r="U10" s="50">
        <f t="shared" ref="U10:U14" si="6">IF(($E10      =0),0,(($Q10      /$E10      )*100))</f>
        <v>82.878294117647059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5000000</v>
      </c>
      <c r="C11" s="92">
        <v>-80000</v>
      </c>
      <c r="D11" s="92"/>
      <c r="E11" s="92">
        <f t="shared" si="0"/>
        <v>4920000</v>
      </c>
      <c r="F11" s="93">
        <v>4920000</v>
      </c>
      <c r="G11" s="94">
        <v>4920000</v>
      </c>
      <c r="H11" s="93">
        <v>1380000</v>
      </c>
      <c r="I11" s="94">
        <v>1031110</v>
      </c>
      <c r="J11" s="93">
        <v>886000</v>
      </c>
      <c r="K11" s="94">
        <v>1393114</v>
      </c>
      <c r="L11" s="93">
        <v>1288000</v>
      </c>
      <c r="M11" s="94">
        <v>659974</v>
      </c>
      <c r="N11" s="93"/>
      <c r="O11" s="94"/>
      <c r="P11" s="93">
        <f t="shared" si="1"/>
        <v>3554000</v>
      </c>
      <c r="Q11" s="94">
        <f t="shared" si="2"/>
        <v>3084198</v>
      </c>
      <c r="R11" s="48">
        <f t="shared" si="3"/>
        <v>45.372460496613996</v>
      </c>
      <c r="S11" s="49">
        <f t="shared" si="4"/>
        <v>-52.625987535836984</v>
      </c>
      <c r="T11" s="48">
        <f t="shared" si="5"/>
        <v>72.235772357723576</v>
      </c>
      <c r="U11" s="50">
        <f t="shared" si="6"/>
        <v>62.686951219512196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25000000</v>
      </c>
      <c r="C13" s="92"/>
      <c r="D13" s="92"/>
      <c r="E13" s="92">
        <f t="shared" si="0"/>
        <v>25000000</v>
      </c>
      <c r="F13" s="93">
        <v>25000000</v>
      </c>
      <c r="G13" s="94">
        <v>25000000</v>
      </c>
      <c r="H13" s="93">
        <v>1289000</v>
      </c>
      <c r="I13" s="94"/>
      <c r="J13" s="93"/>
      <c r="K13" s="94"/>
      <c r="L13" s="93"/>
      <c r="M13" s="94"/>
      <c r="N13" s="93"/>
      <c r="O13" s="94"/>
      <c r="P13" s="93">
        <f t="shared" si="1"/>
        <v>1289000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5.1560000000000006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2000000</v>
      </c>
      <c r="C14" s="92">
        <v>-793000</v>
      </c>
      <c r="D14" s="92"/>
      <c r="E14" s="92">
        <f t="shared" si="0"/>
        <v>1207000</v>
      </c>
      <c r="F14" s="93">
        <v>1207000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33700000</v>
      </c>
      <c r="C15" s="95">
        <f>SUM(C9:C14)</f>
        <v>-873000</v>
      </c>
      <c r="D15" s="95"/>
      <c r="E15" s="95">
        <f t="shared" si="0"/>
        <v>32827000</v>
      </c>
      <c r="F15" s="96">
        <f t="shared" ref="F15:O15" si="7">SUM(F9:F14)</f>
        <v>32827000</v>
      </c>
      <c r="G15" s="97">
        <f t="shared" si="7"/>
        <v>31620000</v>
      </c>
      <c r="H15" s="96">
        <f t="shared" si="7"/>
        <v>3718000</v>
      </c>
      <c r="I15" s="97">
        <f t="shared" si="7"/>
        <v>2080640</v>
      </c>
      <c r="J15" s="96">
        <f t="shared" si="7"/>
        <v>1124000</v>
      </c>
      <c r="K15" s="97">
        <f t="shared" si="7"/>
        <v>1632261</v>
      </c>
      <c r="L15" s="96">
        <f t="shared" si="7"/>
        <v>1469000</v>
      </c>
      <c r="M15" s="97">
        <f t="shared" si="7"/>
        <v>780228</v>
      </c>
      <c r="N15" s="96">
        <f t="shared" si="7"/>
        <v>0</v>
      </c>
      <c r="O15" s="97">
        <f t="shared" si="7"/>
        <v>0</v>
      </c>
      <c r="P15" s="96">
        <f t="shared" si="1"/>
        <v>6311000</v>
      </c>
      <c r="Q15" s="97">
        <f t="shared" si="2"/>
        <v>4493129</v>
      </c>
      <c r="R15" s="52">
        <f t="shared" si="3"/>
        <v>30.693950177935942</v>
      </c>
      <c r="S15" s="53">
        <f t="shared" si="4"/>
        <v>-52.19955632095602</v>
      </c>
      <c r="T15" s="52">
        <f>IF((SUM($E9:$E13))=0,0,(P15/(SUM($E9:$E13))*100))</f>
        <v>19.958886780518657</v>
      </c>
      <c r="U15" s="54">
        <f>IF((SUM($E9:$E13))=0,0,(Q15/(SUM($E9:$E13))*100))</f>
        <v>14.209769133459835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4488000</v>
      </c>
      <c r="C32" s="92">
        <v>-251000</v>
      </c>
      <c r="D32" s="92"/>
      <c r="E32" s="92">
        <f>$B32      +$C32      +$D32</f>
        <v>4237000</v>
      </c>
      <c r="F32" s="93">
        <v>4237000</v>
      </c>
      <c r="G32" s="94">
        <v>4237000</v>
      </c>
      <c r="H32" s="93">
        <v>1120000</v>
      </c>
      <c r="I32" s="94">
        <v>1120000</v>
      </c>
      <c r="J32" s="93">
        <v>2020000</v>
      </c>
      <c r="K32" s="94">
        <v>2020000</v>
      </c>
      <c r="L32" s="93">
        <v>1097000</v>
      </c>
      <c r="M32" s="94">
        <v>1095000</v>
      </c>
      <c r="N32" s="93"/>
      <c r="O32" s="94"/>
      <c r="P32" s="93">
        <f>$H32      +$J32      +$L32      +$N32</f>
        <v>4237000</v>
      </c>
      <c r="Q32" s="94">
        <f>$I32      +$K32      +$M32      +$O32</f>
        <v>4235000</v>
      </c>
      <c r="R32" s="48">
        <f>IF(($J32      =0),0,((($L32      -$J32      )/$J32      )*100))</f>
        <v>-45.693069306930695</v>
      </c>
      <c r="S32" s="49">
        <f>IF(($K32      =0),0,((($M32      -$K32      )/$K32      )*100))</f>
        <v>-45.792079207920793</v>
      </c>
      <c r="T32" s="48">
        <f>IF(($E32      =0),0,(($P32      /$E32      )*100))</f>
        <v>100</v>
      </c>
      <c r="U32" s="50">
        <f>IF(($E32      =0),0,(($Q32      /$E32      )*100))</f>
        <v>99.952796790181736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4488000</v>
      </c>
      <c r="C33" s="95">
        <f>C32</f>
        <v>-251000</v>
      </c>
      <c r="D33" s="95"/>
      <c r="E33" s="95">
        <f>$B33      +$C33      +$D33</f>
        <v>4237000</v>
      </c>
      <c r="F33" s="96">
        <f t="shared" ref="F33:O33" si="17">F32</f>
        <v>4237000</v>
      </c>
      <c r="G33" s="97">
        <f t="shared" si="17"/>
        <v>4237000</v>
      </c>
      <c r="H33" s="96">
        <f t="shared" si="17"/>
        <v>1120000</v>
      </c>
      <c r="I33" s="97">
        <f t="shared" si="17"/>
        <v>1120000</v>
      </c>
      <c r="J33" s="96">
        <f t="shared" si="17"/>
        <v>2020000</v>
      </c>
      <c r="K33" s="97">
        <f t="shared" si="17"/>
        <v>2020000</v>
      </c>
      <c r="L33" s="96">
        <f t="shared" si="17"/>
        <v>1097000</v>
      </c>
      <c r="M33" s="97">
        <f t="shared" si="17"/>
        <v>1095000</v>
      </c>
      <c r="N33" s="96">
        <f t="shared" si="17"/>
        <v>0</v>
      </c>
      <c r="O33" s="97">
        <f t="shared" si="17"/>
        <v>0</v>
      </c>
      <c r="P33" s="96">
        <f>$H33      +$J33      +$L33      +$N33</f>
        <v>4237000</v>
      </c>
      <c r="Q33" s="97">
        <f>$I33      +$K33      +$M33      +$O33</f>
        <v>4235000</v>
      </c>
      <c r="R33" s="52">
        <f>IF(($J33      =0),0,((($L33      -$J33      )/$J33      )*100))</f>
        <v>-45.693069306930695</v>
      </c>
      <c r="S33" s="53">
        <f>IF(($K33      =0),0,((($M33      -$K33      )/$K33      )*100))</f>
        <v>-45.792079207920793</v>
      </c>
      <c r="T33" s="52">
        <f>IF($E33   =0,0,($P33   /$E33   )*100)</f>
        <v>100</v>
      </c>
      <c r="U33" s="54">
        <f>IF($E33   =0,0,($Q33   /$E33   )*100)</f>
        <v>99.952796790181736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28200000</v>
      </c>
      <c r="C35" s="92"/>
      <c r="D35" s="92"/>
      <c r="E35" s="92">
        <f t="shared" ref="E35:E40" si="18">$B35      +$C35      +$D35</f>
        <v>28200000</v>
      </c>
      <c r="F35" s="93">
        <v>28200000</v>
      </c>
      <c r="G35" s="94">
        <v>28200000</v>
      </c>
      <c r="H35" s="93"/>
      <c r="I35" s="94"/>
      <c r="J35" s="93">
        <v>8348000</v>
      </c>
      <c r="K35" s="94">
        <v>13987055</v>
      </c>
      <c r="L35" s="93">
        <v>13004000</v>
      </c>
      <c r="M35" s="94">
        <v>5388359</v>
      </c>
      <c r="N35" s="93"/>
      <c r="O35" s="94"/>
      <c r="P35" s="93">
        <f t="shared" ref="P35:P40" si="19">$H35      +$J35      +$L35      +$N35</f>
        <v>21352000</v>
      </c>
      <c r="Q35" s="94">
        <f t="shared" ref="Q35:Q40" si="20">$I35      +$K35      +$M35      +$O35</f>
        <v>19375414</v>
      </c>
      <c r="R35" s="48">
        <f t="shared" ref="R35:R40" si="21">IF(($J35      =0),0,((($L35      -$J35      )/$J35      )*100))</f>
        <v>55.773838045040726</v>
      </c>
      <c r="S35" s="49">
        <f t="shared" ref="S35:S40" si="22">IF(($K35      =0),0,((($M35      -$K35      )/$K35      )*100))</f>
        <v>-61.476100580143566</v>
      </c>
      <c r="T35" s="48">
        <f t="shared" ref="T35:T39" si="23">IF(($E35      =0),0,(($P35      /$E35      )*100))</f>
        <v>75.716312056737593</v>
      </c>
      <c r="U35" s="50">
        <f t="shared" ref="U35:U39" si="24">IF(($E35      =0),0,(($Q35      /$E35      )*100))</f>
        <v>68.707141843971627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44526000</v>
      </c>
      <c r="C36" s="92">
        <v>-10968000</v>
      </c>
      <c r="D36" s="92"/>
      <c r="E36" s="92">
        <f t="shared" si="18"/>
        <v>33558000</v>
      </c>
      <c r="F36" s="93">
        <v>33558000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72726000</v>
      </c>
      <c r="C40" s="95">
        <f>SUM(C35:C39)</f>
        <v>-10968000</v>
      </c>
      <c r="D40" s="95"/>
      <c r="E40" s="95">
        <f t="shared" si="18"/>
        <v>61758000</v>
      </c>
      <c r="F40" s="96">
        <f t="shared" ref="F40:O40" si="25">SUM(F35:F39)</f>
        <v>61758000</v>
      </c>
      <c r="G40" s="97">
        <f t="shared" si="25"/>
        <v>28200000</v>
      </c>
      <c r="H40" s="96">
        <f t="shared" si="25"/>
        <v>0</v>
      </c>
      <c r="I40" s="97">
        <f t="shared" si="25"/>
        <v>0</v>
      </c>
      <c r="J40" s="96">
        <f t="shared" si="25"/>
        <v>8348000</v>
      </c>
      <c r="K40" s="97">
        <f t="shared" si="25"/>
        <v>13987055</v>
      </c>
      <c r="L40" s="96">
        <f t="shared" si="25"/>
        <v>13004000</v>
      </c>
      <c r="M40" s="97">
        <f t="shared" si="25"/>
        <v>5388359</v>
      </c>
      <c r="N40" s="96">
        <f t="shared" si="25"/>
        <v>0</v>
      </c>
      <c r="O40" s="97">
        <f t="shared" si="25"/>
        <v>0</v>
      </c>
      <c r="P40" s="96">
        <f t="shared" si="19"/>
        <v>21352000</v>
      </c>
      <c r="Q40" s="97">
        <f t="shared" si="20"/>
        <v>19375414</v>
      </c>
      <c r="R40" s="52">
        <f t="shared" si="21"/>
        <v>55.773838045040726</v>
      </c>
      <c r="S40" s="53">
        <f t="shared" si="22"/>
        <v>-61.476100580143566</v>
      </c>
      <c r="T40" s="52">
        <f>IF((+$E35+$E38) =0,0,(P40   /(+$E35+$E38) )*100)</f>
        <v>75.716312056737593</v>
      </c>
      <c r="U40" s="54">
        <f>IF((+$E35+$E38) =0,0,(Q40   /(+$E35+$E38) )*100)</f>
        <v>68.707141843971627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110914000</v>
      </c>
      <c r="C67" s="104">
        <f>SUM(C9:C14,C17:C23,C26:C29,C32,C35:C39,C42:C52,C55:C58,C61:C65)</f>
        <v>-12092000</v>
      </c>
      <c r="D67" s="104"/>
      <c r="E67" s="104">
        <f t="shared" si="35"/>
        <v>98822000</v>
      </c>
      <c r="F67" s="105">
        <f t="shared" ref="F67:O67" si="43">SUM(F9:F14,F17:F23,F26:F29,F32,F35:F39,F42:F52,F55:F58,F61:F65)</f>
        <v>98822000</v>
      </c>
      <c r="G67" s="106">
        <f t="shared" si="43"/>
        <v>64057000</v>
      </c>
      <c r="H67" s="105">
        <f t="shared" si="43"/>
        <v>4838000</v>
      </c>
      <c r="I67" s="106">
        <f t="shared" si="43"/>
        <v>3200640</v>
      </c>
      <c r="J67" s="105">
        <f t="shared" si="43"/>
        <v>11492000</v>
      </c>
      <c r="K67" s="106">
        <f t="shared" si="43"/>
        <v>17639316</v>
      </c>
      <c r="L67" s="105">
        <f t="shared" si="43"/>
        <v>15570000</v>
      </c>
      <c r="M67" s="106">
        <f t="shared" si="43"/>
        <v>7263587</v>
      </c>
      <c r="N67" s="105">
        <f t="shared" si="43"/>
        <v>0</v>
      </c>
      <c r="O67" s="106">
        <f t="shared" si="43"/>
        <v>0</v>
      </c>
      <c r="P67" s="105">
        <f t="shared" si="36"/>
        <v>31900000</v>
      </c>
      <c r="Q67" s="106">
        <f t="shared" si="37"/>
        <v>28103543</v>
      </c>
      <c r="R67" s="61">
        <f t="shared" si="38"/>
        <v>35.485555168813086</v>
      </c>
      <c r="S67" s="62">
        <f t="shared" si="39"/>
        <v>-58.821606234618159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49.799397411680225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43.872711803549961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119112000</v>
      </c>
      <c r="C69" s="92">
        <v>-7967000</v>
      </c>
      <c r="D69" s="92"/>
      <c r="E69" s="92">
        <f>$B69      +$C69      +$D69</f>
        <v>111145000</v>
      </c>
      <c r="F69" s="93">
        <v>111145000</v>
      </c>
      <c r="G69" s="94">
        <v>111145000</v>
      </c>
      <c r="H69" s="93">
        <v>30613000</v>
      </c>
      <c r="I69" s="94">
        <v>30612773</v>
      </c>
      <c r="J69" s="93">
        <v>27129000</v>
      </c>
      <c r="K69" s="94">
        <v>52363616</v>
      </c>
      <c r="L69" s="93">
        <v>32279000</v>
      </c>
      <c r="M69" s="94">
        <v>22847492</v>
      </c>
      <c r="N69" s="93"/>
      <c r="O69" s="94"/>
      <c r="P69" s="93">
        <f>$H69      +$J69      +$L69      +$N69</f>
        <v>90021000</v>
      </c>
      <c r="Q69" s="94">
        <f>$I69      +$K69      +$M69      +$O69</f>
        <v>105823881</v>
      </c>
      <c r="R69" s="48">
        <f>IF(($J69      =0),0,((($L69      -$J69      )/$J69      )*100))</f>
        <v>18.983375723395628</v>
      </c>
      <c r="S69" s="49">
        <f>IF(($K69      =0),0,((($M69      -$K69      )/$K69      )*100))</f>
        <v>-56.367619837407709</v>
      </c>
      <c r="T69" s="48">
        <f>IF(($E69      =0),0,(($P69      /$E69      )*100))</f>
        <v>80.994196769985152</v>
      </c>
      <c r="U69" s="50">
        <f>IF(($E69      =0),0,(($Q69      /$E69      )*100))</f>
        <v>95.212453101803945</v>
      </c>
      <c r="V69" s="93">
        <v>28000000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119112000</v>
      </c>
      <c r="C71" s="101">
        <f>SUM(C69:C70)</f>
        <v>-7967000</v>
      </c>
      <c r="D71" s="101"/>
      <c r="E71" s="101">
        <f>$B71      +$C71      +$D71</f>
        <v>111145000</v>
      </c>
      <c r="F71" s="102">
        <f t="shared" ref="F71:O71" si="44">SUM(F69:F70)</f>
        <v>111145000</v>
      </c>
      <c r="G71" s="103">
        <f t="shared" si="44"/>
        <v>111145000</v>
      </c>
      <c r="H71" s="102">
        <f t="shared" si="44"/>
        <v>30613000</v>
      </c>
      <c r="I71" s="103">
        <f t="shared" si="44"/>
        <v>30612773</v>
      </c>
      <c r="J71" s="102">
        <f t="shared" si="44"/>
        <v>27129000</v>
      </c>
      <c r="K71" s="103">
        <f t="shared" si="44"/>
        <v>52363616</v>
      </c>
      <c r="L71" s="102">
        <f t="shared" si="44"/>
        <v>32279000</v>
      </c>
      <c r="M71" s="103">
        <f t="shared" si="44"/>
        <v>22847492</v>
      </c>
      <c r="N71" s="102">
        <f t="shared" si="44"/>
        <v>0</v>
      </c>
      <c r="O71" s="103">
        <f t="shared" si="44"/>
        <v>0</v>
      </c>
      <c r="P71" s="102">
        <f>$H71      +$J71      +$L71      +$N71</f>
        <v>90021000</v>
      </c>
      <c r="Q71" s="103">
        <f>$I71      +$K71      +$M71      +$O71</f>
        <v>105823881</v>
      </c>
      <c r="R71" s="57">
        <f>IF(($J71      =0),0,((($L71      -$J71      )/$J71      )*100))</f>
        <v>18.983375723395628</v>
      </c>
      <c r="S71" s="58">
        <f>IF(($K71      =0),0,((($M71      -$K71      )/$K71      )*100))</f>
        <v>-56.367619837407709</v>
      </c>
      <c r="T71" s="57">
        <f>IF(($E69      =0),0,(($P69      /$E69      )*100))</f>
        <v>80.994196769985152</v>
      </c>
      <c r="U71" s="59">
        <f>IF($E69   =0,0,($Q69   /$E69 )*100)</f>
        <v>95.212453101803945</v>
      </c>
      <c r="V71" s="102">
        <f>SUM(V69:V70)</f>
        <v>28000000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119112000</v>
      </c>
      <c r="C72" s="104">
        <f>SUM(C69:C70)</f>
        <v>-7967000</v>
      </c>
      <c r="D72" s="104"/>
      <c r="E72" s="104">
        <f>$B72      +$C72      +$D72</f>
        <v>111145000</v>
      </c>
      <c r="F72" s="105">
        <f t="shared" ref="F72:O72" si="45">SUM(F69:F70)</f>
        <v>111145000</v>
      </c>
      <c r="G72" s="106">
        <f t="shared" si="45"/>
        <v>111145000</v>
      </c>
      <c r="H72" s="105">
        <f t="shared" si="45"/>
        <v>30613000</v>
      </c>
      <c r="I72" s="106">
        <f t="shared" si="45"/>
        <v>30612773</v>
      </c>
      <c r="J72" s="105">
        <f t="shared" si="45"/>
        <v>27129000</v>
      </c>
      <c r="K72" s="106">
        <f t="shared" si="45"/>
        <v>52363616</v>
      </c>
      <c r="L72" s="105">
        <f t="shared" si="45"/>
        <v>32279000</v>
      </c>
      <c r="M72" s="106">
        <f t="shared" si="45"/>
        <v>22847492</v>
      </c>
      <c r="N72" s="105">
        <f t="shared" si="45"/>
        <v>0</v>
      </c>
      <c r="O72" s="106">
        <f t="shared" si="45"/>
        <v>0</v>
      </c>
      <c r="P72" s="105">
        <f>$H72      +$J72      +$L72      +$N72</f>
        <v>90021000</v>
      </c>
      <c r="Q72" s="106">
        <f>$I72      +$K72      +$M72      +$O72</f>
        <v>105823881</v>
      </c>
      <c r="R72" s="61">
        <f>IF(($J72      =0),0,((($L72      -$J72      )/$J72      )*100))</f>
        <v>18.983375723395628</v>
      </c>
      <c r="S72" s="62">
        <f>IF(($K72      =0),0,((($M72      -$K72      )/$K72      )*100))</f>
        <v>-56.367619837407709</v>
      </c>
      <c r="T72" s="61">
        <f>IF(($E69      =0),0,(($P69      /$E69      )*100))</f>
        <v>80.994196769985152</v>
      </c>
      <c r="U72" s="65">
        <f>IF($E69   =0,0,($Q69   /$E69 )*100)</f>
        <v>95.212453101803945</v>
      </c>
      <c r="V72" s="105">
        <f>SUM(V69:V70)</f>
        <v>28000000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230026000</v>
      </c>
      <c r="C73" s="104">
        <f>SUM(C9:C14,C17:C23,C26:C29,C32,C35:C39,C42:C52,C55:C58,C61:C65,C69:C70)</f>
        <v>-20059000</v>
      </c>
      <c r="D73" s="104"/>
      <c r="E73" s="104">
        <f>$B73      +$C73      +$D73</f>
        <v>209967000</v>
      </c>
      <c r="F73" s="105">
        <f t="shared" ref="F73:O73" si="46">SUM(F9:F14,F17:F23,F26:F29,F32,F35:F39,F42:F52,F55:F58,F61:F65,F69:F70)</f>
        <v>209967000</v>
      </c>
      <c r="G73" s="106">
        <f t="shared" si="46"/>
        <v>175202000</v>
      </c>
      <c r="H73" s="105">
        <f t="shared" si="46"/>
        <v>35451000</v>
      </c>
      <c r="I73" s="106">
        <f t="shared" si="46"/>
        <v>33813413</v>
      </c>
      <c r="J73" s="105">
        <f t="shared" si="46"/>
        <v>38621000</v>
      </c>
      <c r="K73" s="106">
        <f t="shared" si="46"/>
        <v>70002932</v>
      </c>
      <c r="L73" s="105">
        <f t="shared" si="46"/>
        <v>47849000</v>
      </c>
      <c r="M73" s="106">
        <f t="shared" si="46"/>
        <v>30111079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121921000</v>
      </c>
      <c r="Q73" s="106">
        <f>$I73      +$K73      +$M73      +$O73</f>
        <v>133927424</v>
      </c>
      <c r="R73" s="61">
        <f>IF(($J73      =0),0,((($L73      -$J73      )/$J73      )*100))</f>
        <v>23.893736568188292</v>
      </c>
      <c r="S73" s="62">
        <f>IF(($K73      =0),0,((($M73      -$K73      )/$K73      )*100))</f>
        <v>-56.985974530323958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69.588817479252512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76.441720984920252</v>
      </c>
      <c r="V73" s="105">
        <f>SUM(V9:V14,V17:V23,V26:V29,V32,V35:V39,V42:V52,V55:V58,V61:V65,V69:V70)</f>
        <v>28000000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138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139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140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141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142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143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144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145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146</v>
      </c>
    </row>
    <row r="117" spans="1:23" x14ac:dyDescent="0.2">
      <c r="A117" s="29" t="s">
        <v>147</v>
      </c>
    </row>
    <row r="118" spans="1:23" x14ac:dyDescent="0.2">
      <c r="A118" s="29" t="s">
        <v>148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149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150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151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gvu7jz5Qf460u6Juy7fIHIWbHw6lZX2AyxFc8PpCNqN2IHQvT+lrrMPeNCRjSb98lYhBTkN4IX9OYE90XgnNQ==" saltValue="PZyqyAmJNEUAm9iBqoh7C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18F147-E039-4841-ABD0-F0B28D904B8F}"/>
</file>

<file path=customXml/itemProps2.xml><?xml version="1.0" encoding="utf-8"?>
<ds:datastoreItem xmlns:ds="http://schemas.openxmlformats.org/officeDocument/2006/customXml" ds:itemID="{ABFEE63E-D570-451A-800A-FED6F0E66A37}"/>
</file>

<file path=customXml/itemProps3.xml><?xml version="1.0" encoding="utf-8"?>
<ds:datastoreItem xmlns:ds="http://schemas.openxmlformats.org/officeDocument/2006/customXml" ds:itemID="{810B5731-EC04-4822-80E0-7D96796A3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2024-04-29T07:41:44Z</dcterms:created>
  <dcterms:modified xsi:type="dcterms:W3CDTF">2024-05-14T14:19:58Z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