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13_ncr:1_{F8AF7052-BCC9-4179-8FBC-8E95DF950A89}" xr6:coauthVersionLast="47" xr6:coauthVersionMax="47" xr10:uidLastSave="{00000000-0000-0000-0000-000000000000}"/>
  <workbookProtection workbookAlgorithmName="SHA-512" workbookHashValue="vDhFEWJXB8JA5Easi8OPzZe0D+rYKhSoP2cdk3ppTUbC6yL3i/LRQ4KdzaVmTlFK+tybFRDP++/7crLtbCTFXg==" workbookSaltValue="Nsrq+LdfndmBfL9dxTlcDw==" workbookSpinCount="100000" lockStructure="1"/>
  <bookViews>
    <workbookView xWindow="28680" yWindow="-120" windowWidth="29040" windowHeight="15840" firstSheet="17" activeTab="22" xr2:uid="{00000000-000D-0000-FFFF-FFFF00000000}"/>
  </bookViews>
  <sheets>
    <sheet name="Summary" sheetId="1" r:id="rId1"/>
    <sheet name="CPT" sheetId="2" r:id="rId2"/>
    <sheet name="WC011" sheetId="3" r:id="rId3"/>
    <sheet name="WC012" sheetId="4" r:id="rId4"/>
    <sheet name="WC013" sheetId="5" r:id="rId5"/>
    <sheet name="WC014" sheetId="6" r:id="rId6"/>
    <sheet name="WC015" sheetId="7" r:id="rId7"/>
    <sheet name="DC1" sheetId="8" r:id="rId8"/>
    <sheet name="WC022" sheetId="9" r:id="rId9"/>
    <sheet name="WC023" sheetId="10" r:id="rId10"/>
    <sheet name="WC024" sheetId="11" r:id="rId11"/>
    <sheet name="WC025" sheetId="12" r:id="rId12"/>
    <sheet name="WC026" sheetId="13" r:id="rId13"/>
    <sheet name="DC2" sheetId="14" r:id="rId14"/>
    <sheet name="WC031" sheetId="15" r:id="rId15"/>
    <sheet name="WC032" sheetId="16" r:id="rId16"/>
    <sheet name="WC033" sheetId="17" r:id="rId17"/>
    <sheet name="WC034" sheetId="18" r:id="rId18"/>
    <sheet name="DC3" sheetId="19" r:id="rId19"/>
    <sheet name="WC041" sheetId="20" r:id="rId20"/>
    <sheet name="WC042" sheetId="21" r:id="rId21"/>
    <sheet name="WC043" sheetId="22" r:id="rId22"/>
    <sheet name="WC044" sheetId="23" r:id="rId23"/>
    <sheet name="WC045" sheetId="24" r:id="rId24"/>
    <sheet name="WC047" sheetId="25" r:id="rId25"/>
    <sheet name="WC048" sheetId="26" r:id="rId26"/>
    <sheet name="DC4" sheetId="27" r:id="rId27"/>
    <sheet name="WC051" sheetId="28" r:id="rId28"/>
    <sheet name="WC052" sheetId="29" r:id="rId29"/>
    <sheet name="WC053" sheetId="30" r:id="rId30"/>
    <sheet name="DC5" sheetId="31" r:id="rId31"/>
  </sheets>
  <definedNames>
    <definedName name="_xlnm.Print_Area" localSheetId="1">CPT!$A$1:$X$128</definedName>
    <definedName name="_xlnm.Print_Area" localSheetId="7">'DC1'!$A$1:$X$128</definedName>
    <definedName name="_xlnm.Print_Area" localSheetId="13">'DC2'!$A$1:$X$128</definedName>
    <definedName name="_xlnm.Print_Area" localSheetId="18">'DC3'!$A$1:$X$128</definedName>
    <definedName name="_xlnm.Print_Area" localSheetId="26">'DC4'!$A$1:$X$128</definedName>
    <definedName name="_xlnm.Print_Area" localSheetId="30">'DC5'!$A$1:$X$128</definedName>
    <definedName name="_xlnm.Print_Area" localSheetId="0">Summary!$A$1:$X$128</definedName>
    <definedName name="_xlnm.Print_Area" localSheetId="2">'WC011'!$A$1:$X$128</definedName>
    <definedName name="_xlnm.Print_Area" localSheetId="3">'WC012'!$A$1:$X$128</definedName>
    <definedName name="_xlnm.Print_Area" localSheetId="4">'WC013'!$A$1:$X$128</definedName>
    <definedName name="_xlnm.Print_Area" localSheetId="5">'WC014'!$A$1:$X$128</definedName>
    <definedName name="_xlnm.Print_Area" localSheetId="6">'WC015'!$A$1:$X$128</definedName>
    <definedName name="_xlnm.Print_Area" localSheetId="8">'WC022'!$A$1:$X$128</definedName>
    <definedName name="_xlnm.Print_Area" localSheetId="9">'WC023'!$A$1:$X$128</definedName>
    <definedName name="_xlnm.Print_Area" localSheetId="10">'WC024'!$A$1:$X$128</definedName>
    <definedName name="_xlnm.Print_Area" localSheetId="11">'WC025'!$A$1:$X$128</definedName>
    <definedName name="_xlnm.Print_Area" localSheetId="12">'WC026'!$A$1:$X$128</definedName>
    <definedName name="_xlnm.Print_Area" localSheetId="14">'WC031'!$A$1:$X$128</definedName>
    <definedName name="_xlnm.Print_Area" localSheetId="15">'WC032'!$A$1:$X$128</definedName>
    <definedName name="_xlnm.Print_Area" localSheetId="16">'WC033'!$A$1:$X$128</definedName>
    <definedName name="_xlnm.Print_Area" localSheetId="17">'WC034'!$A$1:$X$128</definedName>
    <definedName name="_xlnm.Print_Area" localSheetId="19">'WC041'!$A$1:$X$128</definedName>
    <definedName name="_xlnm.Print_Area" localSheetId="20">'WC042'!$A$1:$X$128</definedName>
    <definedName name="_xlnm.Print_Area" localSheetId="21">'WC043'!$A$1:$X$128</definedName>
    <definedName name="_xlnm.Print_Area" localSheetId="22">'WC044'!$A$1:$X$128</definedName>
    <definedName name="_xlnm.Print_Area" localSheetId="23">'WC045'!$A$1:$X$128</definedName>
    <definedName name="_xlnm.Print_Area" localSheetId="24">'WC047'!$A$1:$X$128</definedName>
    <definedName name="_xlnm.Print_Area" localSheetId="25">'WC048'!$A$1:$X$128</definedName>
    <definedName name="_xlnm.Print_Area" localSheetId="27">'WC051'!$A$1:$X$128</definedName>
    <definedName name="_xlnm.Print_Area" localSheetId="28">'WC052'!$A$1:$X$128</definedName>
    <definedName name="_xlnm.Print_Area" localSheetId="29">'WC053'!$A$1:$X$128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S110" i="2"/>
  <c r="R110" i="2"/>
  <c r="E110" i="2"/>
  <c r="S109" i="2"/>
  <c r="R109" i="2"/>
  <c r="E109" i="2"/>
  <c r="S108" i="2"/>
  <c r="R108" i="2"/>
  <c r="E108" i="2"/>
  <c r="S107" i="2"/>
  <c r="R107" i="2"/>
  <c r="E107" i="2"/>
  <c r="T107" i="2" s="1"/>
  <c r="S106" i="2"/>
  <c r="R106" i="2"/>
  <c r="E106" i="2"/>
  <c r="S105" i="2"/>
  <c r="R105" i="2"/>
  <c r="E105" i="2"/>
  <c r="T105" i="2" s="1"/>
  <c r="S104" i="2"/>
  <c r="R104" i="2"/>
  <c r="E104" i="2"/>
  <c r="S103" i="2"/>
  <c r="R103" i="2"/>
  <c r="E103" i="2"/>
  <c r="U103" i="2" s="1"/>
  <c r="S102" i="2"/>
  <c r="R102" i="2"/>
  <c r="E102" i="2"/>
  <c r="S101" i="2"/>
  <c r="R101" i="2"/>
  <c r="E101" i="2"/>
  <c r="S100" i="2"/>
  <c r="R100" i="2"/>
  <c r="E100" i="2"/>
  <c r="T100" i="2" s="1"/>
  <c r="T99" i="2"/>
  <c r="S99" i="2"/>
  <c r="R99" i="2"/>
  <c r="E99" i="2"/>
  <c r="U99" i="2" s="1"/>
  <c r="S98" i="2"/>
  <c r="R98" i="2"/>
  <c r="E98" i="2"/>
  <c r="T97" i="2"/>
  <c r="S97" i="2"/>
  <c r="R97" i="2"/>
  <c r="E97" i="2"/>
  <c r="U97" i="2" s="1"/>
  <c r="W96" i="2"/>
  <c r="W113" i="2" s="1"/>
  <c r="V96" i="2"/>
  <c r="V113" i="2" s="1"/>
  <c r="M96" i="2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S110" i="3"/>
  <c r="R110" i="3"/>
  <c r="E110" i="3"/>
  <c r="S109" i="3"/>
  <c r="R109" i="3"/>
  <c r="E109" i="3"/>
  <c r="T109" i="3" s="1"/>
  <c r="S108" i="3"/>
  <c r="R108" i="3"/>
  <c r="E108" i="3"/>
  <c r="U108" i="3" s="1"/>
  <c r="S107" i="3"/>
  <c r="R107" i="3"/>
  <c r="E107" i="3"/>
  <c r="S106" i="3"/>
  <c r="R106" i="3"/>
  <c r="E106" i="3"/>
  <c r="S105" i="3"/>
  <c r="R105" i="3"/>
  <c r="E105" i="3"/>
  <c r="S104" i="3"/>
  <c r="R104" i="3"/>
  <c r="E104" i="3"/>
  <c r="U104" i="3" s="1"/>
  <c r="S103" i="3"/>
  <c r="R103" i="3"/>
  <c r="E103" i="3"/>
  <c r="T103" i="3" s="1"/>
  <c r="S102" i="3"/>
  <c r="R102" i="3"/>
  <c r="E102" i="3"/>
  <c r="S101" i="3"/>
  <c r="R101" i="3"/>
  <c r="E101" i="3"/>
  <c r="T101" i="3" s="1"/>
  <c r="T100" i="3"/>
  <c r="S100" i="3"/>
  <c r="R100" i="3"/>
  <c r="E100" i="3"/>
  <c r="U100" i="3" s="1"/>
  <c r="S99" i="3"/>
  <c r="R99" i="3"/>
  <c r="E99" i="3"/>
  <c r="T98" i="3"/>
  <c r="S98" i="3"/>
  <c r="R98" i="3"/>
  <c r="E98" i="3"/>
  <c r="U98" i="3" s="1"/>
  <c r="S97" i="3"/>
  <c r="R97" i="3"/>
  <c r="E97" i="3"/>
  <c r="W96" i="3"/>
  <c r="W113" i="3" s="1"/>
  <c r="V96" i="3"/>
  <c r="V113" i="3" s="1"/>
  <c r="M96" i="3"/>
  <c r="L96" i="3"/>
  <c r="R96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S110" i="4"/>
  <c r="R110" i="4"/>
  <c r="E110" i="4"/>
  <c r="T110" i="4" s="1"/>
  <c r="S109" i="4"/>
  <c r="R109" i="4"/>
  <c r="E109" i="4"/>
  <c r="T109" i="4" s="1"/>
  <c r="S108" i="4"/>
  <c r="R108" i="4"/>
  <c r="E108" i="4"/>
  <c r="S107" i="4"/>
  <c r="R107" i="4"/>
  <c r="E107" i="4"/>
  <c r="T107" i="4" s="1"/>
  <c r="S106" i="4"/>
  <c r="R106" i="4"/>
  <c r="E106" i="4"/>
  <c r="S105" i="4"/>
  <c r="R105" i="4"/>
  <c r="E105" i="4"/>
  <c r="U105" i="4" s="1"/>
  <c r="U104" i="4"/>
  <c r="T104" i="4"/>
  <c r="S104" i="4"/>
  <c r="R104" i="4"/>
  <c r="E104" i="4"/>
  <c r="S103" i="4"/>
  <c r="R103" i="4"/>
  <c r="E103" i="4"/>
  <c r="S102" i="4"/>
  <c r="R102" i="4"/>
  <c r="E102" i="4"/>
  <c r="T102" i="4" s="1"/>
  <c r="S101" i="4"/>
  <c r="R101" i="4"/>
  <c r="E101" i="4"/>
  <c r="S100" i="4"/>
  <c r="R100" i="4"/>
  <c r="E100" i="4"/>
  <c r="S99" i="4"/>
  <c r="R99" i="4"/>
  <c r="E99" i="4"/>
  <c r="S98" i="4"/>
  <c r="R98" i="4"/>
  <c r="E98" i="4"/>
  <c r="S97" i="4"/>
  <c r="R97" i="4"/>
  <c r="E97" i="4"/>
  <c r="U97" i="4" s="1"/>
  <c r="W96" i="4"/>
  <c r="W113" i="4" s="1"/>
  <c r="V96" i="4"/>
  <c r="V113" i="4" s="1"/>
  <c r="M96" i="4"/>
  <c r="S96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S114" i="5"/>
  <c r="Q114" i="5"/>
  <c r="P114" i="5"/>
  <c r="O114" i="5"/>
  <c r="N114" i="5"/>
  <c r="M114" i="5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S110" i="5"/>
  <c r="R110" i="5"/>
  <c r="E110" i="5"/>
  <c r="U110" i="5" s="1"/>
  <c r="S109" i="5"/>
  <c r="R109" i="5"/>
  <c r="E109" i="5"/>
  <c r="S108" i="5"/>
  <c r="R108" i="5"/>
  <c r="E108" i="5"/>
  <c r="U108" i="5" s="1"/>
  <c r="S107" i="5"/>
  <c r="R107" i="5"/>
  <c r="E107" i="5"/>
  <c r="S106" i="5"/>
  <c r="R106" i="5"/>
  <c r="E106" i="5"/>
  <c r="U106" i="5" s="1"/>
  <c r="S105" i="5"/>
  <c r="R105" i="5"/>
  <c r="E105" i="5"/>
  <c r="U105" i="5" s="1"/>
  <c r="S104" i="5"/>
  <c r="R104" i="5"/>
  <c r="E104" i="5"/>
  <c r="S103" i="5"/>
  <c r="R103" i="5"/>
  <c r="E103" i="5"/>
  <c r="T102" i="5"/>
  <c r="S102" i="5"/>
  <c r="R102" i="5"/>
  <c r="E102" i="5"/>
  <c r="U102" i="5" s="1"/>
  <c r="S101" i="5"/>
  <c r="R101" i="5"/>
  <c r="E101" i="5"/>
  <c r="T100" i="5"/>
  <c r="S100" i="5"/>
  <c r="R100" i="5"/>
  <c r="E100" i="5"/>
  <c r="U100" i="5" s="1"/>
  <c r="S99" i="5"/>
  <c r="R99" i="5"/>
  <c r="E99" i="5"/>
  <c r="S98" i="5"/>
  <c r="R98" i="5"/>
  <c r="E98" i="5"/>
  <c r="U98" i="5" s="1"/>
  <c r="S97" i="5"/>
  <c r="R97" i="5"/>
  <c r="E97" i="5"/>
  <c r="T97" i="5" s="1"/>
  <c r="W96" i="5"/>
  <c r="W113" i="5" s="1"/>
  <c r="V96" i="5"/>
  <c r="V113" i="5" s="1"/>
  <c r="M96" i="5"/>
  <c r="M113" i="5" s="1"/>
  <c r="S113" i="5" s="1"/>
  <c r="L96" i="5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Q114" i="6"/>
  <c r="P114" i="6"/>
  <c r="O114" i="6"/>
  <c r="N114" i="6"/>
  <c r="M114" i="6"/>
  <c r="S114" i="6" s="1"/>
  <c r="L114" i="6"/>
  <c r="R114" i="6" s="1"/>
  <c r="K114" i="6"/>
  <c r="J114" i="6"/>
  <c r="I114" i="6"/>
  <c r="H114" i="6"/>
  <c r="G114" i="6"/>
  <c r="F114" i="6"/>
  <c r="E114" i="6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U111" i="6" s="1"/>
  <c r="S110" i="6"/>
  <c r="R110" i="6"/>
  <c r="E110" i="6"/>
  <c r="S109" i="6"/>
  <c r="R109" i="6"/>
  <c r="E109" i="6"/>
  <c r="U109" i="6" s="1"/>
  <c r="S108" i="6"/>
  <c r="R108" i="6"/>
  <c r="E108" i="6"/>
  <c r="S107" i="6"/>
  <c r="R107" i="6"/>
  <c r="E107" i="6"/>
  <c r="U107" i="6" s="1"/>
  <c r="S106" i="6"/>
  <c r="R106" i="6"/>
  <c r="E106" i="6"/>
  <c r="U106" i="6" s="1"/>
  <c r="S105" i="6"/>
  <c r="R105" i="6"/>
  <c r="E105" i="6"/>
  <c r="S104" i="6"/>
  <c r="R104" i="6"/>
  <c r="E104" i="6"/>
  <c r="T104" i="6" s="1"/>
  <c r="T103" i="6"/>
  <c r="S103" i="6"/>
  <c r="R103" i="6"/>
  <c r="E103" i="6"/>
  <c r="U103" i="6" s="1"/>
  <c r="S102" i="6"/>
  <c r="R102" i="6"/>
  <c r="E102" i="6"/>
  <c r="S101" i="6"/>
  <c r="R101" i="6"/>
  <c r="E101" i="6"/>
  <c r="S100" i="6"/>
  <c r="R100" i="6"/>
  <c r="E100" i="6"/>
  <c r="S99" i="6"/>
  <c r="R99" i="6"/>
  <c r="E99" i="6"/>
  <c r="U99" i="6" s="1"/>
  <c r="S98" i="6"/>
  <c r="R98" i="6"/>
  <c r="E98" i="6"/>
  <c r="U98" i="6" s="1"/>
  <c r="S97" i="6"/>
  <c r="R97" i="6"/>
  <c r="E97" i="6"/>
  <c r="W96" i="6"/>
  <c r="W113" i="6" s="1"/>
  <c r="V96" i="6"/>
  <c r="V113" i="6" s="1"/>
  <c r="M96" i="6"/>
  <c r="L96" i="6"/>
  <c r="R96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U112" i="7"/>
  <c r="T112" i="7"/>
  <c r="S112" i="7"/>
  <c r="R112" i="7"/>
  <c r="S111" i="7"/>
  <c r="R111" i="7"/>
  <c r="E111" i="7"/>
  <c r="S110" i="7"/>
  <c r="R110" i="7"/>
  <c r="E110" i="7"/>
  <c r="U110" i="7" s="1"/>
  <c r="S109" i="7"/>
  <c r="R109" i="7"/>
  <c r="E109" i="7"/>
  <c r="S108" i="7"/>
  <c r="R108" i="7"/>
  <c r="E108" i="7"/>
  <c r="U108" i="7" s="1"/>
  <c r="S107" i="7"/>
  <c r="R107" i="7"/>
  <c r="E107" i="7"/>
  <c r="T107" i="7" s="1"/>
  <c r="S106" i="7"/>
  <c r="R106" i="7"/>
  <c r="E106" i="7"/>
  <c r="S105" i="7"/>
  <c r="R105" i="7"/>
  <c r="E105" i="7"/>
  <c r="T105" i="7" s="1"/>
  <c r="S104" i="7"/>
  <c r="R104" i="7"/>
  <c r="E104" i="7"/>
  <c r="U104" i="7" s="1"/>
  <c r="S103" i="7"/>
  <c r="R103" i="7"/>
  <c r="E103" i="7"/>
  <c r="S102" i="7"/>
  <c r="R102" i="7"/>
  <c r="E102" i="7"/>
  <c r="U102" i="7" s="1"/>
  <c r="S101" i="7"/>
  <c r="R101" i="7"/>
  <c r="E101" i="7"/>
  <c r="S100" i="7"/>
  <c r="R100" i="7"/>
  <c r="E100" i="7"/>
  <c r="U100" i="7" s="1"/>
  <c r="T99" i="7"/>
  <c r="S99" i="7"/>
  <c r="R99" i="7"/>
  <c r="E99" i="7"/>
  <c r="U99" i="7" s="1"/>
  <c r="S98" i="7"/>
  <c r="R98" i="7"/>
  <c r="E98" i="7"/>
  <c r="S97" i="7"/>
  <c r="R97" i="7"/>
  <c r="E97" i="7"/>
  <c r="W96" i="7"/>
  <c r="W113" i="7" s="1"/>
  <c r="V96" i="7"/>
  <c r="V113" i="7" s="1"/>
  <c r="M96" i="7"/>
  <c r="S96" i="7" s="1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C113" i="7" s="1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T111" i="8" s="1"/>
  <c r="S110" i="8"/>
  <c r="R110" i="8"/>
  <c r="E110" i="8"/>
  <c r="S109" i="8"/>
  <c r="R109" i="8"/>
  <c r="E109" i="8"/>
  <c r="S108" i="8"/>
  <c r="R108" i="8"/>
  <c r="E108" i="8"/>
  <c r="U108" i="8" s="1"/>
  <c r="S107" i="8"/>
  <c r="R107" i="8"/>
  <c r="E107" i="8"/>
  <c r="S106" i="8"/>
  <c r="R106" i="8"/>
  <c r="E106" i="8"/>
  <c r="U105" i="8"/>
  <c r="T105" i="8"/>
  <c r="S105" i="8"/>
  <c r="R105" i="8"/>
  <c r="E105" i="8"/>
  <c r="S104" i="8"/>
  <c r="R104" i="8"/>
  <c r="E104" i="8"/>
  <c r="U103" i="8"/>
  <c r="T103" i="8"/>
  <c r="S103" i="8"/>
  <c r="R103" i="8"/>
  <c r="E103" i="8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S98" i="8"/>
  <c r="R98" i="8"/>
  <c r="E98" i="8"/>
  <c r="T97" i="8"/>
  <c r="S97" i="8"/>
  <c r="R97" i="8"/>
  <c r="E97" i="8"/>
  <c r="U97" i="8" s="1"/>
  <c r="W96" i="8"/>
  <c r="W113" i="8" s="1"/>
  <c r="V96" i="8"/>
  <c r="V113" i="8" s="1"/>
  <c r="M96" i="8"/>
  <c r="M113" i="8" s="1"/>
  <c r="S113" i="8" s="1"/>
  <c r="L96" i="8"/>
  <c r="L113" i="8" s="1"/>
  <c r="R113" i="8" s="1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D114" i="9"/>
  <c r="C114" i="9"/>
  <c r="B114" i="9"/>
  <c r="Q113" i="9"/>
  <c r="P113" i="9"/>
  <c r="O113" i="9"/>
  <c r="N113" i="9"/>
  <c r="U112" i="9"/>
  <c r="T112" i="9"/>
  <c r="S112" i="9"/>
  <c r="R112" i="9"/>
  <c r="T111" i="9"/>
  <c r="S111" i="9"/>
  <c r="R111" i="9"/>
  <c r="E111" i="9"/>
  <c r="U111" i="9" s="1"/>
  <c r="S110" i="9"/>
  <c r="R110" i="9"/>
  <c r="E110" i="9"/>
  <c r="T109" i="9"/>
  <c r="S109" i="9"/>
  <c r="R109" i="9"/>
  <c r="E109" i="9"/>
  <c r="U109" i="9" s="1"/>
  <c r="S108" i="9"/>
  <c r="R108" i="9"/>
  <c r="E108" i="9"/>
  <c r="S107" i="9"/>
  <c r="R107" i="9"/>
  <c r="E107" i="9"/>
  <c r="T107" i="9" s="1"/>
  <c r="S106" i="9"/>
  <c r="R106" i="9"/>
  <c r="E106" i="9"/>
  <c r="T106" i="9" s="1"/>
  <c r="S105" i="9"/>
  <c r="R105" i="9"/>
  <c r="E105" i="9"/>
  <c r="U104" i="9"/>
  <c r="S104" i="9"/>
  <c r="R104" i="9"/>
  <c r="E104" i="9"/>
  <c r="T104" i="9" s="1"/>
  <c r="S103" i="9"/>
  <c r="R103" i="9"/>
  <c r="E103" i="9"/>
  <c r="U103" i="9" s="1"/>
  <c r="S102" i="9"/>
  <c r="R102" i="9"/>
  <c r="E102" i="9"/>
  <c r="S101" i="9"/>
  <c r="R101" i="9"/>
  <c r="E101" i="9"/>
  <c r="U101" i="9" s="1"/>
  <c r="S100" i="9"/>
  <c r="R100" i="9"/>
  <c r="E100" i="9"/>
  <c r="S99" i="9"/>
  <c r="R99" i="9"/>
  <c r="E99" i="9"/>
  <c r="T99" i="9" s="1"/>
  <c r="S98" i="9"/>
  <c r="R98" i="9"/>
  <c r="E98" i="9"/>
  <c r="T98" i="9" s="1"/>
  <c r="S97" i="9"/>
  <c r="R97" i="9"/>
  <c r="E97" i="9"/>
  <c r="W96" i="9"/>
  <c r="W113" i="9" s="1"/>
  <c r="V96" i="9"/>
  <c r="V113" i="9" s="1"/>
  <c r="M96" i="9"/>
  <c r="L96" i="9"/>
  <c r="R96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S110" i="10"/>
  <c r="R110" i="10"/>
  <c r="E110" i="10"/>
  <c r="U110" i="10" s="1"/>
  <c r="S109" i="10"/>
  <c r="R109" i="10"/>
  <c r="E109" i="10"/>
  <c r="S108" i="10"/>
  <c r="R108" i="10"/>
  <c r="E108" i="10"/>
  <c r="T108" i="10" s="1"/>
  <c r="S107" i="10"/>
  <c r="R107" i="10"/>
  <c r="E107" i="10"/>
  <c r="U107" i="10" s="1"/>
  <c r="S106" i="10"/>
  <c r="R106" i="10"/>
  <c r="E106" i="10"/>
  <c r="S105" i="10"/>
  <c r="R105" i="10"/>
  <c r="E105" i="10"/>
  <c r="U105" i="10" s="1"/>
  <c r="S104" i="10"/>
  <c r="R104" i="10"/>
  <c r="E104" i="10"/>
  <c r="S103" i="10"/>
  <c r="R103" i="10"/>
  <c r="E103" i="10"/>
  <c r="U102" i="10"/>
  <c r="T102" i="10"/>
  <c r="S102" i="10"/>
  <c r="R102" i="10"/>
  <c r="E102" i="10"/>
  <c r="S101" i="10"/>
  <c r="R101" i="10"/>
  <c r="E101" i="10"/>
  <c r="U101" i="10" s="1"/>
  <c r="S100" i="10"/>
  <c r="R100" i="10"/>
  <c r="E100" i="10"/>
  <c r="S99" i="10"/>
  <c r="R99" i="10"/>
  <c r="E99" i="10"/>
  <c r="S98" i="10"/>
  <c r="R98" i="10"/>
  <c r="E98" i="10"/>
  <c r="S97" i="10"/>
  <c r="R97" i="10"/>
  <c r="E97" i="10"/>
  <c r="U97" i="10" s="1"/>
  <c r="W96" i="10"/>
  <c r="W113" i="10" s="1"/>
  <c r="V96" i="10"/>
  <c r="V113" i="10" s="1"/>
  <c r="M96" i="10"/>
  <c r="M113" i="10" s="1"/>
  <c r="S113" i="10" s="1"/>
  <c r="L96" i="10"/>
  <c r="R96" i="10" s="1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Q114" i="11"/>
  <c r="P114" i="11"/>
  <c r="O114" i="11"/>
  <c r="N114" i="11"/>
  <c r="M114" i="11"/>
  <c r="S114" i="11" s="1"/>
  <c r="L114" i="11"/>
  <c r="R114" i="11" s="1"/>
  <c r="K114" i="11"/>
  <c r="J114" i="11"/>
  <c r="I114" i="11"/>
  <c r="H114" i="11"/>
  <c r="G114" i="11"/>
  <c r="F114" i="11"/>
  <c r="E114" i="11"/>
  <c r="T114" i="11" s="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S110" i="11"/>
  <c r="R110" i="11"/>
  <c r="E110" i="11"/>
  <c r="U110" i="11" s="1"/>
  <c r="S109" i="11"/>
  <c r="R109" i="11"/>
  <c r="E109" i="11"/>
  <c r="S108" i="11"/>
  <c r="R108" i="11"/>
  <c r="E108" i="11"/>
  <c r="U108" i="11" s="1"/>
  <c r="S107" i="11"/>
  <c r="R107" i="11"/>
  <c r="E107" i="11"/>
  <c r="S106" i="11"/>
  <c r="R106" i="11"/>
  <c r="E106" i="11"/>
  <c r="S105" i="11"/>
  <c r="R105" i="11"/>
  <c r="E105" i="11"/>
  <c r="S104" i="11"/>
  <c r="R104" i="11"/>
  <c r="E104" i="11"/>
  <c r="S103" i="11"/>
  <c r="R103" i="11"/>
  <c r="E103" i="11"/>
  <c r="S102" i="11"/>
  <c r="R102" i="11"/>
  <c r="E102" i="11"/>
  <c r="S101" i="11"/>
  <c r="R101" i="11"/>
  <c r="E101" i="11"/>
  <c r="T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T98" i="11" s="1"/>
  <c r="S97" i="11"/>
  <c r="R97" i="11"/>
  <c r="E97" i="11"/>
  <c r="W96" i="11"/>
  <c r="W113" i="11" s="1"/>
  <c r="V96" i="11"/>
  <c r="V113" i="11" s="1"/>
  <c r="M96" i="11"/>
  <c r="L96" i="11"/>
  <c r="R96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U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T111" i="12" s="1"/>
  <c r="S110" i="12"/>
  <c r="R110" i="12"/>
  <c r="E110" i="12"/>
  <c r="S109" i="12"/>
  <c r="R109" i="12"/>
  <c r="E109" i="12"/>
  <c r="U109" i="12" s="1"/>
  <c r="S108" i="12"/>
  <c r="R108" i="12"/>
  <c r="E108" i="12"/>
  <c r="S107" i="12"/>
  <c r="R107" i="12"/>
  <c r="E107" i="12"/>
  <c r="T107" i="12" s="1"/>
  <c r="S106" i="12"/>
  <c r="R106" i="12"/>
  <c r="E106" i="12"/>
  <c r="U106" i="12" s="1"/>
  <c r="S105" i="12"/>
  <c r="R105" i="12"/>
  <c r="E105" i="12"/>
  <c r="S104" i="12"/>
  <c r="R104" i="12"/>
  <c r="E104" i="12"/>
  <c r="U104" i="12" s="1"/>
  <c r="S103" i="12"/>
  <c r="R103" i="12"/>
  <c r="E103" i="12"/>
  <c r="S102" i="12"/>
  <c r="R102" i="12"/>
  <c r="E102" i="12"/>
  <c r="T102" i="12" s="1"/>
  <c r="U101" i="12"/>
  <c r="S101" i="12"/>
  <c r="R101" i="12"/>
  <c r="E101" i="12"/>
  <c r="T101" i="12" s="1"/>
  <c r="S100" i="12"/>
  <c r="R100" i="12"/>
  <c r="E100" i="12"/>
  <c r="U100" i="12" s="1"/>
  <c r="S99" i="12"/>
  <c r="R99" i="12"/>
  <c r="E99" i="12"/>
  <c r="S98" i="12"/>
  <c r="R98" i="12"/>
  <c r="E98" i="12"/>
  <c r="U98" i="12" s="1"/>
  <c r="S97" i="12"/>
  <c r="R97" i="12"/>
  <c r="E97" i="12"/>
  <c r="W96" i="12"/>
  <c r="W113" i="12" s="1"/>
  <c r="V96" i="12"/>
  <c r="V113" i="12" s="1"/>
  <c r="M96" i="12"/>
  <c r="S96" i="12" s="1"/>
  <c r="L96" i="12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T111" i="13" s="1"/>
  <c r="S110" i="13"/>
  <c r="R110" i="13"/>
  <c r="E110" i="13"/>
  <c r="S109" i="13"/>
  <c r="R109" i="13"/>
  <c r="E109" i="13"/>
  <c r="S108" i="13"/>
  <c r="R108" i="13"/>
  <c r="E108" i="13"/>
  <c r="S107" i="13"/>
  <c r="R107" i="13"/>
  <c r="E107" i="13"/>
  <c r="S106" i="13"/>
  <c r="R106" i="13"/>
  <c r="E106" i="13"/>
  <c r="T105" i="13"/>
  <c r="S105" i="13"/>
  <c r="R105" i="13"/>
  <c r="E105" i="13"/>
  <c r="U105" i="13" s="1"/>
  <c r="S104" i="13"/>
  <c r="R104" i="13"/>
  <c r="E104" i="13"/>
  <c r="U104" i="13" s="1"/>
  <c r="S103" i="13"/>
  <c r="R103" i="13"/>
  <c r="E103" i="13"/>
  <c r="T103" i="13" s="1"/>
  <c r="S102" i="13"/>
  <c r="R102" i="13"/>
  <c r="E102" i="13"/>
  <c r="S101" i="13"/>
  <c r="R101" i="13"/>
  <c r="E101" i="13"/>
  <c r="U101" i="13" s="1"/>
  <c r="S100" i="13"/>
  <c r="R100" i="13"/>
  <c r="E100" i="13"/>
  <c r="S99" i="13"/>
  <c r="R99" i="13"/>
  <c r="E99" i="13"/>
  <c r="T98" i="13"/>
  <c r="S98" i="13"/>
  <c r="R98" i="13"/>
  <c r="E98" i="13"/>
  <c r="U98" i="13" s="1"/>
  <c r="S97" i="13"/>
  <c r="R97" i="13"/>
  <c r="E97" i="13"/>
  <c r="W96" i="13"/>
  <c r="W113" i="13" s="1"/>
  <c r="V96" i="13"/>
  <c r="V113" i="13" s="1"/>
  <c r="M96" i="13"/>
  <c r="S96" i="13" s="1"/>
  <c r="L96" i="13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U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U111" i="14" s="1"/>
  <c r="S110" i="14"/>
  <c r="R110" i="14"/>
  <c r="E110" i="14"/>
  <c r="T110" i="14" s="1"/>
  <c r="S109" i="14"/>
  <c r="R109" i="14"/>
  <c r="E109" i="14"/>
  <c r="S108" i="14"/>
  <c r="R108" i="14"/>
  <c r="E108" i="14"/>
  <c r="T108" i="14" s="1"/>
  <c r="S107" i="14"/>
  <c r="R107" i="14"/>
  <c r="E107" i="14"/>
  <c r="U107" i="14" s="1"/>
  <c r="S106" i="14"/>
  <c r="R106" i="14"/>
  <c r="E106" i="14"/>
  <c r="S105" i="14"/>
  <c r="R105" i="14"/>
  <c r="E105" i="14"/>
  <c r="U105" i="14" s="1"/>
  <c r="S104" i="14"/>
  <c r="R104" i="14"/>
  <c r="E104" i="14"/>
  <c r="S103" i="14"/>
  <c r="R103" i="14"/>
  <c r="E103" i="14"/>
  <c r="U103" i="14" s="1"/>
  <c r="S102" i="14"/>
  <c r="R102" i="14"/>
  <c r="E102" i="14"/>
  <c r="S101" i="14"/>
  <c r="R101" i="14"/>
  <c r="E101" i="14"/>
  <c r="S100" i="14"/>
  <c r="R100" i="14"/>
  <c r="E100" i="14"/>
  <c r="T100" i="14" s="1"/>
  <c r="S99" i="14"/>
  <c r="R99" i="14"/>
  <c r="E99" i="14"/>
  <c r="S98" i="14"/>
  <c r="R98" i="14"/>
  <c r="E98" i="14"/>
  <c r="S97" i="14"/>
  <c r="R97" i="14"/>
  <c r="E97" i="14"/>
  <c r="W96" i="14"/>
  <c r="W113" i="14" s="1"/>
  <c r="V96" i="14"/>
  <c r="V113" i="14" s="1"/>
  <c r="M96" i="14"/>
  <c r="L96" i="14"/>
  <c r="R96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T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T111" i="15" s="1"/>
  <c r="S110" i="15"/>
  <c r="R110" i="15"/>
  <c r="E110" i="15"/>
  <c r="S109" i="15"/>
  <c r="R109" i="15"/>
  <c r="E109" i="15"/>
  <c r="T109" i="15" s="1"/>
  <c r="S108" i="15"/>
  <c r="R108" i="15"/>
  <c r="E108" i="15"/>
  <c r="S107" i="15"/>
  <c r="R107" i="15"/>
  <c r="E107" i="15"/>
  <c r="T107" i="15" s="1"/>
  <c r="S106" i="15"/>
  <c r="R106" i="15"/>
  <c r="E106" i="15"/>
  <c r="S105" i="15"/>
  <c r="R105" i="15"/>
  <c r="E105" i="15"/>
  <c r="U105" i="15" s="1"/>
  <c r="S104" i="15"/>
  <c r="R104" i="15"/>
  <c r="E104" i="15"/>
  <c r="S103" i="15"/>
  <c r="R103" i="15"/>
  <c r="E103" i="15"/>
  <c r="T103" i="15" s="1"/>
  <c r="S102" i="15"/>
  <c r="R102" i="15"/>
  <c r="E102" i="15"/>
  <c r="U101" i="15"/>
  <c r="S101" i="15"/>
  <c r="R101" i="15"/>
  <c r="E101" i="15"/>
  <c r="T101" i="15" s="1"/>
  <c r="S100" i="15"/>
  <c r="R100" i="15"/>
  <c r="E100" i="15"/>
  <c r="U100" i="15" s="1"/>
  <c r="S99" i="15"/>
  <c r="R99" i="15"/>
  <c r="E99" i="15"/>
  <c r="S98" i="15"/>
  <c r="R98" i="15"/>
  <c r="E98" i="15"/>
  <c r="U98" i="15" s="1"/>
  <c r="S97" i="15"/>
  <c r="R97" i="15"/>
  <c r="E97" i="15"/>
  <c r="W96" i="15"/>
  <c r="W113" i="15" s="1"/>
  <c r="V96" i="15"/>
  <c r="V113" i="15" s="1"/>
  <c r="M96" i="15"/>
  <c r="M113" i="15" s="1"/>
  <c r="S113" i="15" s="1"/>
  <c r="L96" i="15"/>
  <c r="R96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T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S110" i="16"/>
  <c r="R110" i="16"/>
  <c r="E110" i="16"/>
  <c r="T110" i="16" s="1"/>
  <c r="S109" i="16"/>
  <c r="R109" i="16"/>
  <c r="E109" i="16"/>
  <c r="T109" i="16" s="1"/>
  <c r="S108" i="16"/>
  <c r="R108" i="16"/>
  <c r="E108" i="16"/>
  <c r="U107" i="16"/>
  <c r="S107" i="16"/>
  <c r="R107" i="16"/>
  <c r="E107" i="16"/>
  <c r="T107" i="16" s="1"/>
  <c r="S106" i="16"/>
  <c r="R106" i="16"/>
  <c r="E106" i="16"/>
  <c r="S105" i="16"/>
  <c r="R105" i="16"/>
  <c r="E105" i="16"/>
  <c r="U105" i="16" s="1"/>
  <c r="S104" i="16"/>
  <c r="R104" i="16"/>
  <c r="E104" i="16"/>
  <c r="U104" i="16" s="1"/>
  <c r="S103" i="16"/>
  <c r="R103" i="16"/>
  <c r="E103" i="16"/>
  <c r="S102" i="16"/>
  <c r="R102" i="16"/>
  <c r="E102" i="16"/>
  <c r="T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T99" i="16" s="1"/>
  <c r="S98" i="16"/>
  <c r="R98" i="16"/>
  <c r="E98" i="16"/>
  <c r="S97" i="16"/>
  <c r="R97" i="16"/>
  <c r="E97" i="16"/>
  <c r="W96" i="16"/>
  <c r="W113" i="16" s="1"/>
  <c r="V96" i="16"/>
  <c r="V113" i="16" s="1"/>
  <c r="M96" i="16"/>
  <c r="M113" i="16" s="1"/>
  <c r="S113" i="16" s="1"/>
  <c r="L96" i="16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R114" i="17"/>
  <c r="Q114" i="17"/>
  <c r="P114" i="17"/>
  <c r="O114" i="17"/>
  <c r="N114" i="17"/>
  <c r="M114" i="17"/>
  <c r="S114" i="17" s="1"/>
  <c r="L114" i="17"/>
  <c r="K114" i="17"/>
  <c r="J114" i="17"/>
  <c r="I114" i="17"/>
  <c r="H114" i="17"/>
  <c r="G114" i="17"/>
  <c r="F114" i="17"/>
  <c r="E114" i="17"/>
  <c r="T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T111" i="17" s="1"/>
  <c r="S110" i="17"/>
  <c r="R110" i="17"/>
  <c r="E110" i="17"/>
  <c r="T110" i="17" s="1"/>
  <c r="S109" i="17"/>
  <c r="R109" i="17"/>
  <c r="E109" i="17"/>
  <c r="S108" i="17"/>
  <c r="R108" i="17"/>
  <c r="E108" i="17"/>
  <c r="T108" i="17" s="1"/>
  <c r="S107" i="17"/>
  <c r="R107" i="17"/>
  <c r="E107" i="17"/>
  <c r="U107" i="17" s="1"/>
  <c r="S106" i="17"/>
  <c r="R106" i="17"/>
  <c r="E106" i="17"/>
  <c r="S105" i="17"/>
  <c r="R105" i="17"/>
  <c r="E105" i="17"/>
  <c r="S104" i="17"/>
  <c r="R104" i="17"/>
  <c r="E104" i="17"/>
  <c r="S103" i="17"/>
  <c r="R103" i="17"/>
  <c r="E103" i="17"/>
  <c r="T103" i="17" s="1"/>
  <c r="S102" i="17"/>
  <c r="R102" i="17"/>
  <c r="E102" i="17"/>
  <c r="U102" i="17" s="1"/>
  <c r="S101" i="17"/>
  <c r="R101" i="17"/>
  <c r="E101" i="17"/>
  <c r="S100" i="17"/>
  <c r="R100" i="17"/>
  <c r="E100" i="17"/>
  <c r="U100" i="17" s="1"/>
  <c r="S99" i="17"/>
  <c r="R99" i="17"/>
  <c r="E99" i="17"/>
  <c r="U99" i="17" s="1"/>
  <c r="S98" i="17"/>
  <c r="R98" i="17"/>
  <c r="E98" i="17"/>
  <c r="S97" i="17"/>
  <c r="R97" i="17"/>
  <c r="E97" i="17"/>
  <c r="T97" i="17" s="1"/>
  <c r="W96" i="17"/>
  <c r="W113" i="17" s="1"/>
  <c r="V96" i="17"/>
  <c r="V113" i="17" s="1"/>
  <c r="M96" i="17"/>
  <c r="M113" i="17" s="1"/>
  <c r="S113" i="17" s="1"/>
  <c r="L96" i="17"/>
  <c r="L113" i="17" s="1"/>
  <c r="R113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U111" i="18" s="1"/>
  <c r="S110" i="18"/>
  <c r="R110" i="18"/>
  <c r="E110" i="18"/>
  <c r="T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S106" i="18"/>
  <c r="R106" i="18"/>
  <c r="E106" i="18"/>
  <c r="T106" i="18" s="1"/>
  <c r="S105" i="18"/>
  <c r="R105" i="18"/>
  <c r="E105" i="18"/>
  <c r="S104" i="18"/>
  <c r="R104" i="18"/>
  <c r="E104" i="18"/>
  <c r="T104" i="18" s="1"/>
  <c r="U103" i="18"/>
  <c r="S103" i="18"/>
  <c r="R103" i="18"/>
  <c r="E103" i="18"/>
  <c r="T103" i="18" s="1"/>
  <c r="S102" i="18"/>
  <c r="R102" i="18"/>
  <c r="E102" i="18"/>
  <c r="T102" i="18" s="1"/>
  <c r="U101" i="18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T98" i="18" s="1"/>
  <c r="S97" i="18"/>
  <c r="R97" i="18"/>
  <c r="E97" i="18"/>
  <c r="W96" i="18"/>
  <c r="W113" i="18" s="1"/>
  <c r="V96" i="18"/>
  <c r="V113" i="18" s="1"/>
  <c r="M96" i="18"/>
  <c r="L96" i="18"/>
  <c r="R96" i="18" s="1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T111" i="19" s="1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U107" i="19"/>
  <c r="S107" i="19"/>
  <c r="R107" i="19"/>
  <c r="E107" i="19"/>
  <c r="T107" i="19" s="1"/>
  <c r="S106" i="19"/>
  <c r="R106" i="19"/>
  <c r="E106" i="19"/>
  <c r="S105" i="19"/>
  <c r="R105" i="19"/>
  <c r="E105" i="19"/>
  <c r="T105" i="19" s="1"/>
  <c r="S104" i="19"/>
  <c r="R104" i="19"/>
  <c r="E104" i="19"/>
  <c r="U104" i="19" s="1"/>
  <c r="S103" i="19"/>
  <c r="R103" i="19"/>
  <c r="E103" i="19"/>
  <c r="S102" i="19"/>
  <c r="R102" i="19"/>
  <c r="E102" i="19"/>
  <c r="U102" i="19" s="1"/>
  <c r="S101" i="19"/>
  <c r="R101" i="19"/>
  <c r="E101" i="19"/>
  <c r="S100" i="19"/>
  <c r="R100" i="19"/>
  <c r="E100" i="19"/>
  <c r="U100" i="19" s="1"/>
  <c r="S99" i="19"/>
  <c r="R99" i="19"/>
  <c r="E99" i="19"/>
  <c r="S98" i="19"/>
  <c r="R98" i="19"/>
  <c r="E98" i="19"/>
  <c r="S97" i="19"/>
  <c r="R97" i="19"/>
  <c r="E97" i="19"/>
  <c r="W96" i="19"/>
  <c r="W113" i="19" s="1"/>
  <c r="V96" i="19"/>
  <c r="V113" i="19" s="1"/>
  <c r="M96" i="19"/>
  <c r="S96" i="19" s="1"/>
  <c r="L96" i="19"/>
  <c r="L113" i="19" s="1"/>
  <c r="R113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S111" i="20"/>
  <c r="R111" i="20"/>
  <c r="E111" i="20"/>
  <c r="U111" i="20" s="1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S106" i="20"/>
  <c r="R106" i="20"/>
  <c r="E106" i="20"/>
  <c r="T106" i="20" s="1"/>
  <c r="S105" i="20"/>
  <c r="R105" i="20"/>
  <c r="E105" i="20"/>
  <c r="U105" i="20" s="1"/>
  <c r="S104" i="20"/>
  <c r="R104" i="20"/>
  <c r="E104" i="20"/>
  <c r="T104" i="20" s="1"/>
  <c r="S103" i="20"/>
  <c r="R103" i="20"/>
  <c r="E103" i="20"/>
  <c r="S102" i="20"/>
  <c r="R102" i="20"/>
  <c r="E102" i="20"/>
  <c r="U102" i="20" s="1"/>
  <c r="S101" i="20"/>
  <c r="R101" i="20"/>
  <c r="E101" i="20"/>
  <c r="S100" i="20"/>
  <c r="R100" i="20"/>
  <c r="E100" i="20"/>
  <c r="T100" i="20" s="1"/>
  <c r="S99" i="20"/>
  <c r="R99" i="20"/>
  <c r="E99" i="20"/>
  <c r="S98" i="20"/>
  <c r="R98" i="20"/>
  <c r="E98" i="20"/>
  <c r="S97" i="20"/>
  <c r="R97" i="20"/>
  <c r="E97" i="20"/>
  <c r="U97" i="20" s="1"/>
  <c r="W96" i="20"/>
  <c r="W113" i="20" s="1"/>
  <c r="V96" i="20"/>
  <c r="V113" i="20" s="1"/>
  <c r="M96" i="20"/>
  <c r="L96" i="20"/>
  <c r="L113" i="20" s="1"/>
  <c r="R113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21"/>
  <c r="V114" i="21"/>
  <c r="Q114" i="21"/>
  <c r="P114" i="21"/>
  <c r="O114" i="21"/>
  <c r="N114" i="21"/>
  <c r="M114" i="21"/>
  <c r="S114" i="21" s="1"/>
  <c r="L114" i="21"/>
  <c r="R114" i="21" s="1"/>
  <c r="K114" i="21"/>
  <c r="J114" i="21"/>
  <c r="I114" i="21"/>
  <c r="H114" i="21"/>
  <c r="G114" i="21"/>
  <c r="F114" i="21"/>
  <c r="E114" i="21"/>
  <c r="D114" i="21"/>
  <c r="C114" i="21"/>
  <c r="B114" i="21"/>
  <c r="Q113" i="21"/>
  <c r="P113" i="21"/>
  <c r="O113" i="21"/>
  <c r="N113" i="21"/>
  <c r="K113" i="21"/>
  <c r="U112" i="21"/>
  <c r="T112" i="21"/>
  <c r="S112" i="21"/>
  <c r="R112" i="21"/>
  <c r="S111" i="21"/>
  <c r="R111" i="21"/>
  <c r="E111" i="21"/>
  <c r="S110" i="21"/>
  <c r="R110" i="21"/>
  <c r="E110" i="21"/>
  <c r="U110" i="21" s="1"/>
  <c r="S109" i="21"/>
  <c r="R109" i="21"/>
  <c r="E109" i="21"/>
  <c r="S108" i="21"/>
  <c r="R108" i="21"/>
  <c r="E108" i="21"/>
  <c r="U108" i="21" s="1"/>
  <c r="T107" i="21"/>
  <c r="S107" i="21"/>
  <c r="R107" i="21"/>
  <c r="E107" i="21"/>
  <c r="U107" i="21" s="1"/>
  <c r="S106" i="21"/>
  <c r="R106" i="21"/>
  <c r="E106" i="21"/>
  <c r="S105" i="21"/>
  <c r="R105" i="21"/>
  <c r="E105" i="21"/>
  <c r="S104" i="21"/>
  <c r="R104" i="21"/>
  <c r="E104" i="21"/>
  <c r="U104" i="21" s="1"/>
  <c r="S103" i="21"/>
  <c r="R103" i="21"/>
  <c r="E103" i="21"/>
  <c r="T103" i="21" s="1"/>
  <c r="S102" i="21"/>
  <c r="R102" i="21"/>
  <c r="E102" i="21"/>
  <c r="U102" i="21" s="1"/>
  <c r="S101" i="21"/>
  <c r="R101" i="21"/>
  <c r="E101" i="21"/>
  <c r="T100" i="21"/>
  <c r="S100" i="21"/>
  <c r="R100" i="21"/>
  <c r="E100" i="21"/>
  <c r="U100" i="21" s="1"/>
  <c r="S99" i="21"/>
  <c r="R99" i="21"/>
  <c r="E99" i="21"/>
  <c r="U99" i="21" s="1"/>
  <c r="S98" i="21"/>
  <c r="R98" i="21"/>
  <c r="E98" i="21"/>
  <c r="S97" i="21"/>
  <c r="R97" i="21"/>
  <c r="E97" i="21"/>
  <c r="T97" i="21" s="1"/>
  <c r="W96" i="21"/>
  <c r="W113" i="21" s="1"/>
  <c r="V96" i="21"/>
  <c r="V113" i="21" s="1"/>
  <c r="M96" i="21"/>
  <c r="M113" i="21" s="1"/>
  <c r="S113" i="21" s="1"/>
  <c r="L96" i="21"/>
  <c r="R96" i="21" s="1"/>
  <c r="K96" i="21"/>
  <c r="J96" i="21"/>
  <c r="J113" i="21" s="1"/>
  <c r="I96" i="21"/>
  <c r="I113" i="21" s="1"/>
  <c r="H96" i="21"/>
  <c r="H113" i="21" s="1"/>
  <c r="G96" i="21"/>
  <c r="G113" i="21" s="1"/>
  <c r="F96" i="21"/>
  <c r="F113" i="21" s="1"/>
  <c r="D96" i="21"/>
  <c r="D113" i="21" s="1"/>
  <c r="C96" i="21"/>
  <c r="C113" i="21" s="1"/>
  <c r="B96" i="21"/>
  <c r="B113" i="21" s="1"/>
  <c r="W114" i="22"/>
  <c r="V114" i="22"/>
  <c r="Q114" i="22"/>
  <c r="P114" i="22"/>
  <c r="O114" i="22"/>
  <c r="N114" i="22"/>
  <c r="M114" i="22"/>
  <c r="S114" i="22" s="1"/>
  <c r="L114" i="22"/>
  <c r="R114" i="22" s="1"/>
  <c r="K114" i="22"/>
  <c r="J114" i="22"/>
  <c r="I114" i="22"/>
  <c r="H114" i="22"/>
  <c r="G114" i="22"/>
  <c r="F114" i="22"/>
  <c r="E114" i="22"/>
  <c r="U114" i="22" s="1"/>
  <c r="D114" i="22"/>
  <c r="C114" i="22"/>
  <c r="B114" i="22"/>
  <c r="Q113" i="22"/>
  <c r="P113" i="22"/>
  <c r="O113" i="22"/>
  <c r="N113" i="22"/>
  <c r="U112" i="22"/>
  <c r="T112" i="22"/>
  <c r="S112" i="22"/>
  <c r="R112" i="22"/>
  <c r="S111" i="22"/>
  <c r="R111" i="22"/>
  <c r="E111" i="22"/>
  <c r="T111" i="22" s="1"/>
  <c r="S110" i="22"/>
  <c r="R110" i="22"/>
  <c r="E110" i="22"/>
  <c r="S109" i="22"/>
  <c r="R109" i="22"/>
  <c r="E109" i="22"/>
  <c r="U109" i="22" s="1"/>
  <c r="S108" i="22"/>
  <c r="R108" i="22"/>
  <c r="E108" i="22"/>
  <c r="U108" i="22" s="1"/>
  <c r="S107" i="22"/>
  <c r="R107" i="22"/>
  <c r="E107" i="22"/>
  <c r="S106" i="22"/>
  <c r="R106" i="22"/>
  <c r="E106" i="22"/>
  <c r="T106" i="22" s="1"/>
  <c r="S105" i="22"/>
  <c r="R105" i="22"/>
  <c r="E105" i="22"/>
  <c r="U105" i="22" s="1"/>
  <c r="S104" i="22"/>
  <c r="R104" i="22"/>
  <c r="E104" i="22"/>
  <c r="T104" i="22" s="1"/>
  <c r="S103" i="22"/>
  <c r="R103" i="22"/>
  <c r="E103" i="22"/>
  <c r="U103" i="22" s="1"/>
  <c r="S102" i="22"/>
  <c r="R102" i="22"/>
  <c r="E102" i="22"/>
  <c r="S101" i="22"/>
  <c r="R101" i="22"/>
  <c r="E101" i="22"/>
  <c r="U101" i="22" s="1"/>
  <c r="S100" i="22"/>
  <c r="R100" i="22"/>
  <c r="E100" i="22"/>
  <c r="U100" i="22" s="1"/>
  <c r="S99" i="22"/>
  <c r="R99" i="22"/>
  <c r="E99" i="22"/>
  <c r="S98" i="22"/>
  <c r="R98" i="22"/>
  <c r="E98" i="22"/>
  <c r="T98" i="22" s="1"/>
  <c r="S97" i="22"/>
  <c r="R97" i="22"/>
  <c r="E97" i="22"/>
  <c r="W96" i="22"/>
  <c r="W113" i="22" s="1"/>
  <c r="V96" i="22"/>
  <c r="V113" i="22" s="1"/>
  <c r="M96" i="22"/>
  <c r="M113" i="22" s="1"/>
  <c r="S113" i="22" s="1"/>
  <c r="L96" i="22"/>
  <c r="R96" i="22" s="1"/>
  <c r="K96" i="22"/>
  <c r="K113" i="22" s="1"/>
  <c r="J96" i="22"/>
  <c r="J113" i="22" s="1"/>
  <c r="I96" i="22"/>
  <c r="I113" i="22" s="1"/>
  <c r="H96" i="22"/>
  <c r="H113" i="22" s="1"/>
  <c r="G96" i="22"/>
  <c r="G113" i="22" s="1"/>
  <c r="F96" i="22"/>
  <c r="F113" i="22" s="1"/>
  <c r="D96" i="22"/>
  <c r="D113" i="22" s="1"/>
  <c r="C96" i="22"/>
  <c r="C113" i="22" s="1"/>
  <c r="B96" i="22"/>
  <c r="B113" i="22" s="1"/>
  <c r="W114" i="23"/>
  <c r="V114" i="23"/>
  <c r="S114" i="23"/>
  <c r="Q114" i="23"/>
  <c r="P114" i="23"/>
  <c r="O114" i="23"/>
  <c r="N114" i="23"/>
  <c r="M114" i="23"/>
  <c r="L114" i="23"/>
  <c r="R114" i="23" s="1"/>
  <c r="K114" i="23"/>
  <c r="J114" i="23"/>
  <c r="I114" i="23"/>
  <c r="H114" i="23"/>
  <c r="G114" i="23"/>
  <c r="F114" i="23"/>
  <c r="E114" i="23"/>
  <c r="U114" i="23" s="1"/>
  <c r="D114" i="23"/>
  <c r="C114" i="23"/>
  <c r="B114" i="23"/>
  <c r="Q113" i="23"/>
  <c r="P113" i="23"/>
  <c r="O113" i="23"/>
  <c r="N113" i="23"/>
  <c r="U112" i="23"/>
  <c r="T112" i="23"/>
  <c r="S112" i="23"/>
  <c r="R112" i="23"/>
  <c r="S111" i="23"/>
  <c r="R111" i="23"/>
  <c r="E111" i="23"/>
  <c r="S110" i="23"/>
  <c r="R110" i="23"/>
  <c r="E110" i="23"/>
  <c r="S109" i="23"/>
  <c r="R109" i="23"/>
  <c r="E109" i="23"/>
  <c r="U109" i="23" s="1"/>
  <c r="S108" i="23"/>
  <c r="R108" i="23"/>
  <c r="E108" i="23"/>
  <c r="S107" i="23"/>
  <c r="R107" i="23"/>
  <c r="E107" i="23"/>
  <c r="T107" i="23" s="1"/>
  <c r="S106" i="23"/>
  <c r="R106" i="23"/>
  <c r="E106" i="23"/>
  <c r="U106" i="23" s="1"/>
  <c r="S105" i="23"/>
  <c r="R105" i="23"/>
  <c r="E105" i="23"/>
  <c r="T105" i="23" s="1"/>
  <c r="S104" i="23"/>
  <c r="R104" i="23"/>
  <c r="E104" i="23"/>
  <c r="U104" i="23" s="1"/>
  <c r="S103" i="23"/>
  <c r="R103" i="23"/>
  <c r="E103" i="23"/>
  <c r="S102" i="23"/>
  <c r="R102" i="23"/>
  <c r="E102" i="23"/>
  <c r="U102" i="23" s="1"/>
  <c r="S101" i="23"/>
  <c r="R101" i="23"/>
  <c r="E101" i="23"/>
  <c r="U101" i="23" s="1"/>
  <c r="S100" i="23"/>
  <c r="R100" i="23"/>
  <c r="E100" i="23"/>
  <c r="S99" i="23"/>
  <c r="R99" i="23"/>
  <c r="E99" i="23"/>
  <c r="S98" i="23"/>
  <c r="R98" i="23"/>
  <c r="E98" i="23"/>
  <c r="U98" i="23" s="1"/>
  <c r="S97" i="23"/>
  <c r="R97" i="23"/>
  <c r="E97" i="23"/>
  <c r="U97" i="23" s="1"/>
  <c r="W96" i="23"/>
  <c r="W113" i="23" s="1"/>
  <c r="V96" i="23"/>
  <c r="V113" i="23" s="1"/>
  <c r="M96" i="23"/>
  <c r="S96" i="23" s="1"/>
  <c r="L96" i="23"/>
  <c r="K96" i="23"/>
  <c r="K113" i="23" s="1"/>
  <c r="J96" i="23"/>
  <c r="J113" i="23" s="1"/>
  <c r="I96" i="23"/>
  <c r="I113" i="23" s="1"/>
  <c r="H96" i="23"/>
  <c r="H113" i="23" s="1"/>
  <c r="G96" i="23"/>
  <c r="G113" i="23" s="1"/>
  <c r="F96" i="23"/>
  <c r="F113" i="23" s="1"/>
  <c r="D96" i="23"/>
  <c r="D113" i="23" s="1"/>
  <c r="C96" i="23"/>
  <c r="C113" i="23" s="1"/>
  <c r="B96" i="23"/>
  <c r="B113" i="23" s="1"/>
  <c r="W114" i="24"/>
  <c r="V114" i="24"/>
  <c r="S114" i="24"/>
  <c r="Q114" i="24"/>
  <c r="P114" i="24"/>
  <c r="O114" i="24"/>
  <c r="N114" i="24"/>
  <c r="M114" i="24"/>
  <c r="L114" i="24"/>
  <c r="R114" i="24" s="1"/>
  <c r="K114" i="24"/>
  <c r="J114" i="24"/>
  <c r="I114" i="24"/>
  <c r="H114" i="24"/>
  <c r="G114" i="24"/>
  <c r="F114" i="24"/>
  <c r="E114" i="24"/>
  <c r="U114" i="24" s="1"/>
  <c r="D114" i="24"/>
  <c r="C114" i="24"/>
  <c r="B114" i="24"/>
  <c r="Q113" i="24"/>
  <c r="P113" i="24"/>
  <c r="O113" i="24"/>
  <c r="N113" i="24"/>
  <c r="U112" i="24"/>
  <c r="T112" i="24"/>
  <c r="S112" i="24"/>
  <c r="R112" i="24"/>
  <c r="S111" i="24"/>
  <c r="R111" i="24"/>
  <c r="E111" i="24"/>
  <c r="U111" i="24" s="1"/>
  <c r="S110" i="24"/>
  <c r="R110" i="24"/>
  <c r="E110" i="24"/>
  <c r="U110" i="24" s="1"/>
  <c r="S109" i="24"/>
  <c r="R109" i="24"/>
  <c r="E109" i="24"/>
  <c r="S108" i="24"/>
  <c r="R108" i="24"/>
  <c r="E108" i="24"/>
  <c r="T108" i="24" s="1"/>
  <c r="U107" i="24"/>
  <c r="T107" i="24"/>
  <c r="S107" i="24"/>
  <c r="R107" i="24"/>
  <c r="E107" i="24"/>
  <c r="S106" i="24"/>
  <c r="R106" i="24"/>
  <c r="E106" i="24"/>
  <c r="T106" i="24" s="1"/>
  <c r="S105" i="24"/>
  <c r="R105" i="24"/>
  <c r="E105" i="24"/>
  <c r="T105" i="24" s="1"/>
  <c r="S104" i="24"/>
  <c r="R104" i="24"/>
  <c r="E104" i="24"/>
  <c r="U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S100" i="24"/>
  <c r="R100" i="24"/>
  <c r="E100" i="24"/>
  <c r="U100" i="24" s="1"/>
  <c r="S99" i="24"/>
  <c r="R99" i="24"/>
  <c r="E99" i="24"/>
  <c r="T99" i="24" s="1"/>
  <c r="S98" i="24"/>
  <c r="R98" i="24"/>
  <c r="E98" i="24"/>
  <c r="T98" i="24" s="1"/>
  <c r="S97" i="24"/>
  <c r="R97" i="24"/>
  <c r="E97" i="24"/>
  <c r="W96" i="24"/>
  <c r="W113" i="24" s="1"/>
  <c r="V96" i="24"/>
  <c r="V113" i="24" s="1"/>
  <c r="M96" i="24"/>
  <c r="M113" i="24" s="1"/>
  <c r="S113" i="24" s="1"/>
  <c r="L96" i="24"/>
  <c r="R96" i="24" s="1"/>
  <c r="K96" i="24"/>
  <c r="K113" i="24" s="1"/>
  <c r="J96" i="24"/>
  <c r="J113" i="24" s="1"/>
  <c r="I96" i="24"/>
  <c r="I113" i="24" s="1"/>
  <c r="H96" i="24"/>
  <c r="H113" i="24" s="1"/>
  <c r="G96" i="24"/>
  <c r="G113" i="24" s="1"/>
  <c r="F96" i="24"/>
  <c r="F113" i="24" s="1"/>
  <c r="D96" i="24"/>
  <c r="D113" i="24" s="1"/>
  <c r="C96" i="24"/>
  <c r="C113" i="24" s="1"/>
  <c r="B96" i="24"/>
  <c r="B113" i="24" s="1"/>
  <c r="W114" i="25"/>
  <c r="V114" i="25"/>
  <c r="T114" i="25"/>
  <c r="Q114" i="25"/>
  <c r="P114" i="25"/>
  <c r="O114" i="25"/>
  <c r="N114" i="25"/>
  <c r="M114" i="25"/>
  <c r="S114" i="25" s="1"/>
  <c r="L114" i="25"/>
  <c r="R114" i="25" s="1"/>
  <c r="K114" i="25"/>
  <c r="J114" i="25"/>
  <c r="I114" i="25"/>
  <c r="H114" i="25"/>
  <c r="G114" i="25"/>
  <c r="F114" i="25"/>
  <c r="E114" i="25"/>
  <c r="U114" i="25" s="1"/>
  <c r="D114" i="25"/>
  <c r="C114" i="25"/>
  <c r="B114" i="25"/>
  <c r="Q113" i="25"/>
  <c r="P113" i="25"/>
  <c r="O113" i="25"/>
  <c r="N113" i="25"/>
  <c r="U112" i="25"/>
  <c r="T112" i="25"/>
  <c r="S112" i="25"/>
  <c r="R112" i="25"/>
  <c r="S111" i="25"/>
  <c r="R111" i="25"/>
  <c r="E111" i="25"/>
  <c r="U111" i="25" s="1"/>
  <c r="S110" i="25"/>
  <c r="R110" i="25"/>
  <c r="E110" i="25"/>
  <c r="S109" i="25"/>
  <c r="R109" i="25"/>
  <c r="E109" i="25"/>
  <c r="U109" i="25" s="1"/>
  <c r="S108" i="25"/>
  <c r="R108" i="25"/>
  <c r="E108" i="25"/>
  <c r="U108" i="25" s="1"/>
  <c r="S107" i="25"/>
  <c r="R107" i="25"/>
  <c r="E107" i="25"/>
  <c r="T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S101" i="25"/>
  <c r="R101" i="25"/>
  <c r="E101" i="25"/>
  <c r="U101" i="25" s="1"/>
  <c r="S100" i="25"/>
  <c r="R100" i="25"/>
  <c r="E100" i="25"/>
  <c r="U100" i="25" s="1"/>
  <c r="S99" i="25"/>
  <c r="R99" i="25"/>
  <c r="E99" i="25"/>
  <c r="T99" i="25" s="1"/>
  <c r="S98" i="25"/>
  <c r="R98" i="25"/>
  <c r="E98" i="25"/>
  <c r="U98" i="25" s="1"/>
  <c r="S97" i="25"/>
  <c r="R97" i="25"/>
  <c r="E97" i="25"/>
  <c r="U97" i="25" s="1"/>
  <c r="W96" i="25"/>
  <c r="W113" i="25" s="1"/>
  <c r="V96" i="25"/>
  <c r="V113" i="25" s="1"/>
  <c r="M96" i="25"/>
  <c r="S96" i="25" s="1"/>
  <c r="L96" i="25"/>
  <c r="L113" i="25" s="1"/>
  <c r="R113" i="25" s="1"/>
  <c r="K96" i="25"/>
  <c r="K113" i="25" s="1"/>
  <c r="J96" i="25"/>
  <c r="J113" i="25" s="1"/>
  <c r="I96" i="25"/>
  <c r="I113" i="25" s="1"/>
  <c r="H96" i="25"/>
  <c r="H113" i="25" s="1"/>
  <c r="G96" i="25"/>
  <c r="G113" i="25" s="1"/>
  <c r="F96" i="25"/>
  <c r="F113" i="25" s="1"/>
  <c r="D96" i="25"/>
  <c r="D113" i="25" s="1"/>
  <c r="C96" i="25"/>
  <c r="C113" i="25" s="1"/>
  <c r="B96" i="25"/>
  <c r="B113" i="25" s="1"/>
  <c r="W114" i="26"/>
  <c r="V114" i="26"/>
  <c r="Q114" i="26"/>
  <c r="P114" i="26"/>
  <c r="O114" i="26"/>
  <c r="N114" i="26"/>
  <c r="M114" i="26"/>
  <c r="S114" i="26" s="1"/>
  <c r="L114" i="26"/>
  <c r="R114" i="26" s="1"/>
  <c r="K114" i="26"/>
  <c r="J114" i="26"/>
  <c r="I114" i="26"/>
  <c r="H114" i="26"/>
  <c r="G114" i="26"/>
  <c r="F114" i="26"/>
  <c r="E114" i="26"/>
  <c r="U114" i="26" s="1"/>
  <c r="D114" i="26"/>
  <c r="C114" i="26"/>
  <c r="B114" i="26"/>
  <c r="Q113" i="26"/>
  <c r="P113" i="26"/>
  <c r="O113" i="26"/>
  <c r="N113" i="26"/>
  <c r="U112" i="26"/>
  <c r="T112" i="26"/>
  <c r="S112" i="26"/>
  <c r="R112" i="26"/>
  <c r="S111" i="26"/>
  <c r="R111" i="26"/>
  <c r="E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T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S102" i="26"/>
  <c r="R102" i="26"/>
  <c r="E102" i="26"/>
  <c r="U102" i="26" s="1"/>
  <c r="S101" i="26"/>
  <c r="R101" i="26"/>
  <c r="E101" i="26"/>
  <c r="U101" i="26" s="1"/>
  <c r="S100" i="26"/>
  <c r="R100" i="26"/>
  <c r="E100" i="26"/>
  <c r="T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T97" i="26" s="1"/>
  <c r="W96" i="26"/>
  <c r="W113" i="26" s="1"/>
  <c r="V96" i="26"/>
  <c r="V113" i="26" s="1"/>
  <c r="S96" i="26"/>
  <c r="M96" i="26"/>
  <c r="M113" i="26" s="1"/>
  <c r="S113" i="26" s="1"/>
  <c r="L96" i="26"/>
  <c r="K96" i="26"/>
  <c r="K113" i="26" s="1"/>
  <c r="J96" i="26"/>
  <c r="J113" i="26" s="1"/>
  <c r="I96" i="26"/>
  <c r="I113" i="26" s="1"/>
  <c r="H96" i="26"/>
  <c r="H113" i="26" s="1"/>
  <c r="G96" i="26"/>
  <c r="G113" i="26" s="1"/>
  <c r="F96" i="26"/>
  <c r="F113" i="26" s="1"/>
  <c r="D96" i="26"/>
  <c r="D113" i="26" s="1"/>
  <c r="C96" i="26"/>
  <c r="C113" i="26" s="1"/>
  <c r="B96" i="26"/>
  <c r="B113" i="26" s="1"/>
  <c r="W114" i="27"/>
  <c r="V114" i="27"/>
  <c r="Q114" i="27"/>
  <c r="P114" i="27"/>
  <c r="O114" i="27"/>
  <c r="N114" i="27"/>
  <c r="M114" i="27"/>
  <c r="S114" i="27" s="1"/>
  <c r="L114" i="27"/>
  <c r="R114" i="27" s="1"/>
  <c r="K114" i="27"/>
  <c r="J114" i="27"/>
  <c r="I114" i="27"/>
  <c r="H114" i="27"/>
  <c r="G114" i="27"/>
  <c r="F114" i="27"/>
  <c r="E114" i="27"/>
  <c r="T114" i="27" s="1"/>
  <c r="D114" i="27"/>
  <c r="C114" i="27"/>
  <c r="B114" i="27"/>
  <c r="Q113" i="27"/>
  <c r="P113" i="27"/>
  <c r="O113" i="27"/>
  <c r="N113" i="27"/>
  <c r="U112" i="27"/>
  <c r="T112" i="27"/>
  <c r="S112" i="27"/>
  <c r="R112" i="27"/>
  <c r="U111" i="27"/>
  <c r="S111" i="27"/>
  <c r="R111" i="27"/>
  <c r="E111" i="27"/>
  <c r="T111" i="27" s="1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S106" i="27"/>
  <c r="R106" i="27"/>
  <c r="E106" i="27"/>
  <c r="U106" i="27" s="1"/>
  <c r="S105" i="27"/>
  <c r="R105" i="27"/>
  <c r="E105" i="27"/>
  <c r="S104" i="27"/>
  <c r="R104" i="27"/>
  <c r="E104" i="27"/>
  <c r="T104" i="27" s="1"/>
  <c r="S103" i="27"/>
  <c r="R103" i="27"/>
  <c r="E103" i="27"/>
  <c r="S102" i="27"/>
  <c r="R102" i="27"/>
  <c r="E102" i="27"/>
  <c r="S101" i="27"/>
  <c r="R101" i="27"/>
  <c r="E101" i="27"/>
  <c r="U101" i="27" s="1"/>
  <c r="S100" i="27"/>
  <c r="R100" i="27"/>
  <c r="E100" i="27"/>
  <c r="S99" i="27"/>
  <c r="R99" i="27"/>
  <c r="E99" i="27"/>
  <c r="U99" i="27" s="1"/>
  <c r="S98" i="27"/>
  <c r="R98" i="27"/>
  <c r="E98" i="27"/>
  <c r="S97" i="27"/>
  <c r="R97" i="27"/>
  <c r="E97" i="27"/>
  <c r="T97" i="27" s="1"/>
  <c r="W96" i="27"/>
  <c r="W113" i="27" s="1"/>
  <c r="V96" i="27"/>
  <c r="V113" i="27" s="1"/>
  <c r="R96" i="27"/>
  <c r="M96" i="27"/>
  <c r="M113" i="27" s="1"/>
  <c r="S113" i="27" s="1"/>
  <c r="L96" i="27"/>
  <c r="L113" i="27" s="1"/>
  <c r="R113" i="27" s="1"/>
  <c r="K96" i="27"/>
  <c r="K113" i="27" s="1"/>
  <c r="J96" i="27"/>
  <c r="J113" i="27" s="1"/>
  <c r="I96" i="27"/>
  <c r="I113" i="27" s="1"/>
  <c r="H96" i="27"/>
  <c r="H113" i="27" s="1"/>
  <c r="G96" i="27"/>
  <c r="G113" i="27" s="1"/>
  <c r="F96" i="27"/>
  <c r="F113" i="27" s="1"/>
  <c r="D96" i="27"/>
  <c r="D113" i="27" s="1"/>
  <c r="C96" i="27"/>
  <c r="C113" i="27" s="1"/>
  <c r="B96" i="27"/>
  <c r="B113" i="27" s="1"/>
  <c r="W114" i="28"/>
  <c r="V114" i="28"/>
  <c r="Q114" i="28"/>
  <c r="P114" i="28"/>
  <c r="O114" i="28"/>
  <c r="N114" i="28"/>
  <c r="M114" i="28"/>
  <c r="S114" i="28" s="1"/>
  <c r="L114" i="28"/>
  <c r="R114" i="28" s="1"/>
  <c r="K114" i="28"/>
  <c r="J114" i="28"/>
  <c r="I114" i="28"/>
  <c r="H114" i="28"/>
  <c r="G114" i="28"/>
  <c r="F114" i="28"/>
  <c r="E114" i="28"/>
  <c r="U114" i="28" s="1"/>
  <c r="D114" i="28"/>
  <c r="C114" i="28"/>
  <c r="B114" i="28"/>
  <c r="Q113" i="28"/>
  <c r="P113" i="28"/>
  <c r="O113" i="28"/>
  <c r="N113" i="28"/>
  <c r="U112" i="28"/>
  <c r="T112" i="28"/>
  <c r="S112" i="28"/>
  <c r="R112" i="28"/>
  <c r="S111" i="28"/>
  <c r="R111" i="28"/>
  <c r="E111" i="28"/>
  <c r="U111" i="28" s="1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S106" i="28"/>
  <c r="R106" i="28"/>
  <c r="E106" i="28"/>
  <c r="U106" i="28" s="1"/>
  <c r="S105" i="28"/>
  <c r="R105" i="28"/>
  <c r="E105" i="28"/>
  <c r="T105" i="28" s="1"/>
  <c r="S104" i="28"/>
  <c r="R104" i="28"/>
  <c r="E104" i="28"/>
  <c r="T104" i="28" s="1"/>
  <c r="S103" i="28"/>
  <c r="R103" i="28"/>
  <c r="E103" i="28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T98" i="28" s="1"/>
  <c r="S97" i="28"/>
  <c r="R97" i="28"/>
  <c r="E97" i="28"/>
  <c r="T97" i="28" s="1"/>
  <c r="W96" i="28"/>
  <c r="W113" i="28" s="1"/>
  <c r="V96" i="28"/>
  <c r="V113" i="28" s="1"/>
  <c r="M96" i="28"/>
  <c r="S96" i="28" s="1"/>
  <c r="L96" i="28"/>
  <c r="L113" i="28" s="1"/>
  <c r="R113" i="28" s="1"/>
  <c r="K96" i="28"/>
  <c r="K113" i="28" s="1"/>
  <c r="J96" i="28"/>
  <c r="J113" i="28" s="1"/>
  <c r="I96" i="28"/>
  <c r="I113" i="28" s="1"/>
  <c r="H96" i="28"/>
  <c r="H113" i="28" s="1"/>
  <c r="G96" i="28"/>
  <c r="G113" i="28" s="1"/>
  <c r="F96" i="28"/>
  <c r="F113" i="28" s="1"/>
  <c r="D96" i="28"/>
  <c r="D113" i="28" s="1"/>
  <c r="C96" i="28"/>
  <c r="C113" i="28" s="1"/>
  <c r="B96" i="28"/>
  <c r="B113" i="28" s="1"/>
  <c r="W114" i="29"/>
  <c r="V114" i="29"/>
  <c r="Q114" i="29"/>
  <c r="P114" i="29"/>
  <c r="O114" i="29"/>
  <c r="N114" i="29"/>
  <c r="M114" i="29"/>
  <c r="S114" i="29" s="1"/>
  <c r="L114" i="29"/>
  <c r="R114" i="29" s="1"/>
  <c r="K114" i="29"/>
  <c r="J114" i="29"/>
  <c r="I114" i="29"/>
  <c r="H114" i="29"/>
  <c r="G114" i="29"/>
  <c r="F114" i="29"/>
  <c r="E114" i="29"/>
  <c r="U114" i="29" s="1"/>
  <c r="D114" i="29"/>
  <c r="C114" i="29"/>
  <c r="B114" i="29"/>
  <c r="Q113" i="29"/>
  <c r="P113" i="29"/>
  <c r="O113" i="29"/>
  <c r="N113" i="29"/>
  <c r="U112" i="29"/>
  <c r="T112" i="29"/>
  <c r="S112" i="29"/>
  <c r="R112" i="29"/>
  <c r="T111" i="29"/>
  <c r="S111" i="29"/>
  <c r="R111" i="29"/>
  <c r="E111" i="29"/>
  <c r="U111" i="29" s="1"/>
  <c r="S110" i="29"/>
  <c r="R110" i="29"/>
  <c r="E110" i="29"/>
  <c r="U110" i="29" s="1"/>
  <c r="S109" i="29"/>
  <c r="R109" i="29"/>
  <c r="E109" i="29"/>
  <c r="U109" i="29" s="1"/>
  <c r="S108" i="29"/>
  <c r="R108" i="29"/>
  <c r="E108" i="29"/>
  <c r="U108" i="29" s="1"/>
  <c r="S107" i="29"/>
  <c r="R107" i="29"/>
  <c r="E107" i="29"/>
  <c r="U107" i="29" s="1"/>
  <c r="U106" i="29"/>
  <c r="S106" i="29"/>
  <c r="R106" i="29"/>
  <c r="E106" i="29"/>
  <c r="T106" i="29" s="1"/>
  <c r="S105" i="29"/>
  <c r="R105" i="29"/>
  <c r="E105" i="29"/>
  <c r="T104" i="29"/>
  <c r="S104" i="29"/>
  <c r="R104" i="29"/>
  <c r="E104" i="29"/>
  <c r="U104" i="29" s="1"/>
  <c r="S103" i="29"/>
  <c r="R103" i="29"/>
  <c r="E103" i="29"/>
  <c r="U103" i="29" s="1"/>
  <c r="S102" i="29"/>
  <c r="R102" i="29"/>
  <c r="E102" i="29"/>
  <c r="U102" i="29" s="1"/>
  <c r="T101" i="29"/>
  <c r="S101" i="29"/>
  <c r="R101" i="29"/>
  <c r="E101" i="29"/>
  <c r="U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T98" i="29" s="1"/>
  <c r="S97" i="29"/>
  <c r="R97" i="29"/>
  <c r="E97" i="29"/>
  <c r="W96" i="29"/>
  <c r="W113" i="29" s="1"/>
  <c r="V96" i="29"/>
  <c r="V113" i="29" s="1"/>
  <c r="M96" i="29"/>
  <c r="S96" i="29" s="1"/>
  <c r="L96" i="29"/>
  <c r="L113" i="29" s="1"/>
  <c r="R113" i="29" s="1"/>
  <c r="K96" i="29"/>
  <c r="K113" i="29" s="1"/>
  <c r="J96" i="29"/>
  <c r="J113" i="29" s="1"/>
  <c r="I96" i="29"/>
  <c r="I113" i="29" s="1"/>
  <c r="H96" i="29"/>
  <c r="H113" i="29" s="1"/>
  <c r="G96" i="29"/>
  <c r="G113" i="29" s="1"/>
  <c r="F96" i="29"/>
  <c r="F113" i="29" s="1"/>
  <c r="D96" i="29"/>
  <c r="D113" i="29" s="1"/>
  <c r="C96" i="29"/>
  <c r="C113" i="29" s="1"/>
  <c r="B96" i="29"/>
  <c r="B113" i="29" s="1"/>
  <c r="W114" i="30"/>
  <c r="V114" i="30"/>
  <c r="S114" i="30"/>
  <c r="Q114" i="30"/>
  <c r="P114" i="30"/>
  <c r="O114" i="30"/>
  <c r="N114" i="30"/>
  <c r="M114" i="30"/>
  <c r="L114" i="30"/>
  <c r="R114" i="30" s="1"/>
  <c r="K114" i="30"/>
  <c r="J114" i="30"/>
  <c r="I114" i="30"/>
  <c r="H114" i="30"/>
  <c r="G114" i="30"/>
  <c r="F114" i="30"/>
  <c r="E114" i="30"/>
  <c r="U114" i="30" s="1"/>
  <c r="D114" i="30"/>
  <c r="C114" i="30"/>
  <c r="B114" i="30"/>
  <c r="Q113" i="30"/>
  <c r="P113" i="30"/>
  <c r="O113" i="30"/>
  <c r="N113" i="30"/>
  <c r="U112" i="30"/>
  <c r="T112" i="30"/>
  <c r="S112" i="30"/>
  <c r="R112" i="30"/>
  <c r="S111" i="30"/>
  <c r="R111" i="30"/>
  <c r="E111" i="30"/>
  <c r="U111" i="30" s="1"/>
  <c r="S110" i="30"/>
  <c r="R110" i="30"/>
  <c r="E110" i="30"/>
  <c r="U110" i="30" s="1"/>
  <c r="S109" i="30"/>
  <c r="R109" i="30"/>
  <c r="E109" i="30"/>
  <c r="U109" i="30" s="1"/>
  <c r="S108" i="30"/>
  <c r="R108" i="30"/>
  <c r="E108" i="30"/>
  <c r="T108" i="30" s="1"/>
  <c r="S107" i="30"/>
  <c r="R107" i="30"/>
  <c r="E107" i="30"/>
  <c r="U107" i="30" s="1"/>
  <c r="S106" i="30"/>
  <c r="R106" i="30"/>
  <c r="E106" i="30"/>
  <c r="T106" i="30" s="1"/>
  <c r="S105" i="30"/>
  <c r="R105" i="30"/>
  <c r="E105" i="30"/>
  <c r="S104" i="30"/>
  <c r="R104" i="30"/>
  <c r="E104" i="30"/>
  <c r="U104" i="30" s="1"/>
  <c r="S103" i="30"/>
  <c r="R103" i="30"/>
  <c r="E103" i="30"/>
  <c r="U103" i="30" s="1"/>
  <c r="S102" i="30"/>
  <c r="R102" i="30"/>
  <c r="E102" i="30"/>
  <c r="U102" i="30" s="1"/>
  <c r="S101" i="30"/>
  <c r="R101" i="30"/>
  <c r="E101" i="30"/>
  <c r="U101" i="30" s="1"/>
  <c r="U100" i="30"/>
  <c r="S100" i="30"/>
  <c r="R100" i="30"/>
  <c r="E100" i="30"/>
  <c r="T100" i="30" s="1"/>
  <c r="S99" i="30"/>
  <c r="R99" i="30"/>
  <c r="E99" i="30"/>
  <c r="U99" i="30" s="1"/>
  <c r="S98" i="30"/>
  <c r="R98" i="30"/>
  <c r="E98" i="30"/>
  <c r="T98" i="30" s="1"/>
  <c r="S97" i="30"/>
  <c r="R97" i="30"/>
  <c r="E97" i="30"/>
  <c r="W96" i="30"/>
  <c r="W113" i="30" s="1"/>
  <c r="V96" i="30"/>
  <c r="V113" i="30" s="1"/>
  <c r="M96" i="30"/>
  <c r="M113" i="30" s="1"/>
  <c r="S113" i="30" s="1"/>
  <c r="L96" i="30"/>
  <c r="L113" i="30" s="1"/>
  <c r="R113" i="30" s="1"/>
  <c r="K96" i="30"/>
  <c r="K113" i="30" s="1"/>
  <c r="J96" i="30"/>
  <c r="J113" i="30" s="1"/>
  <c r="I96" i="30"/>
  <c r="I113" i="30" s="1"/>
  <c r="H96" i="30"/>
  <c r="H113" i="30" s="1"/>
  <c r="G96" i="30"/>
  <c r="G113" i="30" s="1"/>
  <c r="F96" i="30"/>
  <c r="F113" i="30" s="1"/>
  <c r="D96" i="30"/>
  <c r="D113" i="30" s="1"/>
  <c r="C96" i="30"/>
  <c r="C113" i="30" s="1"/>
  <c r="B96" i="30"/>
  <c r="B113" i="30" s="1"/>
  <c r="W114" i="31"/>
  <c r="V114" i="31"/>
  <c r="Q114" i="31"/>
  <c r="P114" i="31"/>
  <c r="O114" i="31"/>
  <c r="N114" i="31"/>
  <c r="M114" i="31"/>
  <c r="S114" i="31" s="1"/>
  <c r="L114" i="31"/>
  <c r="R114" i="31" s="1"/>
  <c r="K114" i="31"/>
  <c r="J114" i="31"/>
  <c r="I114" i="31"/>
  <c r="H114" i="31"/>
  <c r="G114" i="31"/>
  <c r="F114" i="31"/>
  <c r="E114" i="31"/>
  <c r="D114" i="31"/>
  <c r="C114" i="31"/>
  <c r="B114" i="31"/>
  <c r="Q113" i="31"/>
  <c r="P113" i="31"/>
  <c r="O113" i="31"/>
  <c r="N113" i="31"/>
  <c r="U112" i="31"/>
  <c r="T112" i="31"/>
  <c r="S112" i="31"/>
  <c r="R112" i="31"/>
  <c r="S111" i="31"/>
  <c r="R111" i="31"/>
  <c r="E111" i="31"/>
  <c r="U111" i="31" s="1"/>
  <c r="S110" i="31"/>
  <c r="R110" i="31"/>
  <c r="E110" i="31"/>
  <c r="U110" i="31" s="1"/>
  <c r="S109" i="31"/>
  <c r="R109" i="31"/>
  <c r="E109" i="31"/>
  <c r="T109" i="31" s="1"/>
  <c r="S108" i="31"/>
  <c r="R108" i="31"/>
  <c r="E108" i="31"/>
  <c r="U108" i="31" s="1"/>
  <c r="S107" i="31"/>
  <c r="R107" i="31"/>
  <c r="E107" i="31"/>
  <c r="T107" i="31" s="1"/>
  <c r="S106" i="31"/>
  <c r="R106" i="31"/>
  <c r="E106" i="31"/>
  <c r="T106" i="31" s="1"/>
  <c r="S105" i="31"/>
  <c r="R105" i="31"/>
  <c r="E105" i="31"/>
  <c r="S104" i="31"/>
  <c r="R104" i="31"/>
  <c r="E104" i="31"/>
  <c r="U104" i="31" s="1"/>
  <c r="S103" i="31"/>
  <c r="R103" i="31"/>
  <c r="E103" i="31"/>
  <c r="U103" i="31" s="1"/>
  <c r="S102" i="31"/>
  <c r="R102" i="31"/>
  <c r="E102" i="31"/>
  <c r="U102" i="31" s="1"/>
  <c r="S101" i="31"/>
  <c r="R101" i="31"/>
  <c r="E101" i="31"/>
  <c r="S100" i="31"/>
  <c r="R100" i="31"/>
  <c r="E100" i="31"/>
  <c r="U100" i="31" s="1"/>
  <c r="S99" i="31"/>
  <c r="R99" i="31"/>
  <c r="E99" i="31"/>
  <c r="T99" i="31" s="1"/>
  <c r="S98" i="31"/>
  <c r="R98" i="31"/>
  <c r="E98" i="31"/>
  <c r="T98" i="31" s="1"/>
  <c r="S97" i="31"/>
  <c r="R97" i="31"/>
  <c r="E97" i="31"/>
  <c r="W96" i="31"/>
  <c r="W113" i="31" s="1"/>
  <c r="V96" i="31"/>
  <c r="V113" i="31" s="1"/>
  <c r="M96" i="31"/>
  <c r="L96" i="31"/>
  <c r="L113" i="31" s="1"/>
  <c r="R113" i="31" s="1"/>
  <c r="K96" i="31"/>
  <c r="K113" i="31" s="1"/>
  <c r="J96" i="31"/>
  <c r="J113" i="31" s="1"/>
  <c r="I96" i="31"/>
  <c r="I113" i="31" s="1"/>
  <c r="H96" i="31"/>
  <c r="H113" i="31" s="1"/>
  <c r="G96" i="31"/>
  <c r="G113" i="31" s="1"/>
  <c r="F96" i="31"/>
  <c r="F113" i="31" s="1"/>
  <c r="D96" i="31"/>
  <c r="D113" i="31" s="1"/>
  <c r="C96" i="31"/>
  <c r="C113" i="31" s="1"/>
  <c r="B96" i="31"/>
  <c r="B113" i="31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S107" i="1"/>
  <c r="R107" i="1"/>
  <c r="E107" i="1"/>
  <c r="U107" i="1" s="1"/>
  <c r="S106" i="1"/>
  <c r="R106" i="1"/>
  <c r="E106" i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T102" i="1"/>
  <c r="S102" i="1"/>
  <c r="R102" i="1"/>
  <c r="E102" i="1"/>
  <c r="U102" i="1" s="1"/>
  <c r="S101" i="1"/>
  <c r="R101" i="1"/>
  <c r="E101" i="1"/>
  <c r="U101" i="1" s="1"/>
  <c r="S100" i="1"/>
  <c r="R100" i="1"/>
  <c r="E100" i="1"/>
  <c r="U99" i="1"/>
  <c r="S99" i="1"/>
  <c r="R99" i="1"/>
  <c r="E99" i="1"/>
  <c r="T99" i="1" s="1"/>
  <c r="S98" i="1"/>
  <c r="R98" i="1"/>
  <c r="E98" i="1"/>
  <c r="U98" i="1" s="1"/>
  <c r="S97" i="1"/>
  <c r="R97" i="1"/>
  <c r="E97" i="1"/>
  <c r="W96" i="1"/>
  <c r="W113" i="1" s="1"/>
  <c r="V96" i="1"/>
  <c r="V113" i="1" s="1"/>
  <c r="M96" i="1"/>
  <c r="L96" i="1"/>
  <c r="R96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21"/>
  <c r="E83" i="21"/>
  <c r="E82" i="21"/>
  <c r="E81" i="21"/>
  <c r="E80" i="21" s="1"/>
  <c r="W80" i="21"/>
  <c r="V80" i="21"/>
  <c r="M80" i="21"/>
  <c r="L80" i="21"/>
  <c r="K80" i="21"/>
  <c r="J80" i="21"/>
  <c r="I80" i="21"/>
  <c r="H80" i="21"/>
  <c r="G80" i="21"/>
  <c r="F80" i="21"/>
  <c r="D80" i="21"/>
  <c r="C80" i="21"/>
  <c r="B80" i="21"/>
  <c r="A77" i="21"/>
  <c r="E84" i="22"/>
  <c r="E83" i="22"/>
  <c r="E82" i="22"/>
  <c r="E81" i="22"/>
  <c r="W80" i="22"/>
  <c r="V80" i="22"/>
  <c r="M80" i="22"/>
  <c r="L80" i="22"/>
  <c r="K80" i="22"/>
  <c r="J80" i="22"/>
  <c r="I80" i="22"/>
  <c r="H80" i="22"/>
  <c r="G80" i="22"/>
  <c r="F80" i="22"/>
  <c r="D80" i="22"/>
  <c r="C80" i="22"/>
  <c r="B80" i="22"/>
  <c r="A77" i="22"/>
  <c r="E84" i="23"/>
  <c r="E83" i="23"/>
  <c r="E82" i="23"/>
  <c r="E81" i="23"/>
  <c r="W80" i="23"/>
  <c r="V80" i="23"/>
  <c r="M80" i="23"/>
  <c r="L80" i="23"/>
  <c r="K80" i="23"/>
  <c r="J80" i="23"/>
  <c r="I80" i="23"/>
  <c r="H80" i="23"/>
  <c r="G80" i="23"/>
  <c r="F80" i="23"/>
  <c r="D80" i="23"/>
  <c r="C80" i="23"/>
  <c r="B80" i="23"/>
  <c r="A77" i="23"/>
  <c r="E84" i="24"/>
  <c r="E83" i="24"/>
  <c r="E82" i="24"/>
  <c r="E81" i="24"/>
  <c r="W80" i="24"/>
  <c r="V80" i="24"/>
  <c r="M80" i="24"/>
  <c r="L80" i="24"/>
  <c r="K80" i="24"/>
  <c r="J80" i="24"/>
  <c r="I80" i="24"/>
  <c r="H80" i="24"/>
  <c r="G80" i="24"/>
  <c r="F80" i="24"/>
  <c r="D80" i="24"/>
  <c r="C80" i="24"/>
  <c r="B80" i="24"/>
  <c r="A77" i="24"/>
  <c r="E84" i="25"/>
  <c r="E83" i="25"/>
  <c r="E82" i="25"/>
  <c r="E81" i="25"/>
  <c r="W80" i="25"/>
  <c r="V80" i="25"/>
  <c r="M80" i="25"/>
  <c r="L80" i="25"/>
  <c r="K80" i="25"/>
  <c r="J80" i="25"/>
  <c r="I80" i="25"/>
  <c r="H80" i="25"/>
  <c r="G80" i="25"/>
  <c r="F80" i="25"/>
  <c r="D80" i="25"/>
  <c r="C80" i="25"/>
  <c r="B80" i="25"/>
  <c r="A77" i="25"/>
  <c r="E84" i="26"/>
  <c r="E83" i="26"/>
  <c r="E82" i="26"/>
  <c r="E81" i="26"/>
  <c r="W80" i="26"/>
  <c r="V80" i="26"/>
  <c r="M80" i="26"/>
  <c r="L80" i="26"/>
  <c r="K80" i="26"/>
  <c r="J80" i="26"/>
  <c r="I80" i="26"/>
  <c r="H80" i="26"/>
  <c r="G80" i="26"/>
  <c r="F80" i="26"/>
  <c r="D80" i="26"/>
  <c r="C80" i="26"/>
  <c r="B80" i="26"/>
  <c r="A77" i="26"/>
  <c r="E84" i="27"/>
  <c r="E83" i="27"/>
  <c r="E82" i="27"/>
  <c r="E81" i="27"/>
  <c r="W80" i="27"/>
  <c r="V80" i="27"/>
  <c r="M80" i="27"/>
  <c r="L80" i="27"/>
  <c r="K80" i="27"/>
  <c r="J80" i="27"/>
  <c r="I80" i="27"/>
  <c r="H80" i="27"/>
  <c r="G80" i="27"/>
  <c r="F80" i="27"/>
  <c r="D80" i="27"/>
  <c r="C80" i="27"/>
  <c r="B80" i="27"/>
  <c r="A77" i="27"/>
  <c r="E84" i="28"/>
  <c r="E83" i="28"/>
  <c r="E82" i="28"/>
  <c r="E81" i="28"/>
  <c r="W80" i="28"/>
  <c r="V80" i="28"/>
  <c r="M80" i="28"/>
  <c r="L80" i="28"/>
  <c r="K80" i="28"/>
  <c r="J80" i="28"/>
  <c r="I80" i="28"/>
  <c r="H80" i="28"/>
  <c r="G80" i="28"/>
  <c r="F80" i="28"/>
  <c r="D80" i="28"/>
  <c r="C80" i="28"/>
  <c r="B80" i="28"/>
  <c r="A77" i="28"/>
  <c r="E84" i="29"/>
  <c r="E83" i="29"/>
  <c r="E82" i="29"/>
  <c r="E81" i="29"/>
  <c r="W80" i="29"/>
  <c r="V80" i="29"/>
  <c r="M80" i="29"/>
  <c r="L80" i="29"/>
  <c r="K80" i="29"/>
  <c r="J80" i="29"/>
  <c r="I80" i="29"/>
  <c r="H80" i="29"/>
  <c r="G80" i="29"/>
  <c r="F80" i="29"/>
  <c r="D80" i="29"/>
  <c r="C80" i="29"/>
  <c r="B80" i="29"/>
  <c r="A77" i="29"/>
  <c r="E84" i="30"/>
  <c r="E83" i="30"/>
  <c r="E82" i="30"/>
  <c r="E81" i="30"/>
  <c r="W80" i="30"/>
  <c r="V80" i="30"/>
  <c r="M80" i="30"/>
  <c r="L80" i="30"/>
  <c r="K80" i="30"/>
  <c r="J80" i="30"/>
  <c r="I80" i="30"/>
  <c r="H80" i="30"/>
  <c r="G80" i="30"/>
  <c r="F80" i="30"/>
  <c r="D80" i="30"/>
  <c r="C80" i="30"/>
  <c r="B80" i="30"/>
  <c r="A77" i="30"/>
  <c r="E84" i="31"/>
  <c r="E83" i="31"/>
  <c r="E82" i="31"/>
  <c r="E81" i="31"/>
  <c r="W80" i="31"/>
  <c r="V80" i="31"/>
  <c r="M80" i="31"/>
  <c r="L80" i="31"/>
  <c r="K80" i="31"/>
  <c r="J80" i="31"/>
  <c r="I80" i="31"/>
  <c r="H80" i="31"/>
  <c r="G80" i="31"/>
  <c r="F80" i="31"/>
  <c r="D80" i="31"/>
  <c r="C80" i="31"/>
  <c r="B80" i="31"/>
  <c r="A77" i="31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U94" i="31"/>
  <c r="S94" i="31"/>
  <c r="R94" i="31"/>
  <c r="Q94" i="31"/>
  <c r="P94" i="31"/>
  <c r="E94" i="31"/>
  <c r="T94" i="31" s="1"/>
  <c r="S93" i="31"/>
  <c r="R93" i="31"/>
  <c r="Q93" i="31"/>
  <c r="P93" i="31"/>
  <c r="E93" i="31"/>
  <c r="U93" i="31" s="1"/>
  <c r="U92" i="31"/>
  <c r="T92" i="31"/>
  <c r="S92" i="31"/>
  <c r="R92" i="31"/>
  <c r="Q92" i="31"/>
  <c r="P92" i="31"/>
  <c r="E92" i="31"/>
  <c r="T91" i="31"/>
  <c r="S91" i="31"/>
  <c r="R91" i="31"/>
  <c r="Q91" i="31"/>
  <c r="P91" i="31"/>
  <c r="E91" i="31"/>
  <c r="U91" i="31" s="1"/>
  <c r="S90" i="31"/>
  <c r="R90" i="31"/>
  <c r="Q90" i="31"/>
  <c r="P90" i="31"/>
  <c r="E90" i="31"/>
  <c r="U90" i="31" s="1"/>
  <c r="U89" i="31"/>
  <c r="S89" i="31"/>
  <c r="R89" i="31"/>
  <c r="Q89" i="31"/>
  <c r="P89" i="31"/>
  <c r="E89" i="31"/>
  <c r="T89" i="31" s="1"/>
  <c r="S88" i="31"/>
  <c r="R88" i="31"/>
  <c r="Q88" i="31"/>
  <c r="P88" i="31"/>
  <c r="E88" i="31"/>
  <c r="U88" i="31" s="1"/>
  <c r="S87" i="31"/>
  <c r="R87" i="31"/>
  <c r="Q87" i="31"/>
  <c r="P87" i="31"/>
  <c r="E87" i="31"/>
  <c r="V73" i="31"/>
  <c r="O73" i="31"/>
  <c r="N73" i="31"/>
  <c r="M73" i="31"/>
  <c r="L73" i="31"/>
  <c r="K73" i="31"/>
  <c r="S73" i="31" s="1"/>
  <c r="J73" i="31"/>
  <c r="I73" i="31"/>
  <c r="H73" i="31"/>
  <c r="G73" i="31"/>
  <c r="F73" i="31"/>
  <c r="C73" i="31"/>
  <c r="B73" i="31"/>
  <c r="V72" i="31"/>
  <c r="O72" i="31"/>
  <c r="N72" i="31"/>
  <c r="M72" i="31"/>
  <c r="L72" i="31"/>
  <c r="K72" i="31"/>
  <c r="S72" i="31" s="1"/>
  <c r="J72" i="31"/>
  <c r="R72" i="31" s="1"/>
  <c r="I72" i="31"/>
  <c r="H72" i="31"/>
  <c r="G72" i="31"/>
  <c r="F72" i="31"/>
  <c r="C72" i="31"/>
  <c r="B72" i="31"/>
  <c r="V71" i="31"/>
  <c r="O71" i="31"/>
  <c r="N71" i="31"/>
  <c r="M71" i="31"/>
  <c r="L71" i="31"/>
  <c r="K71" i="31"/>
  <c r="S71" i="31" s="1"/>
  <c r="J71" i="31"/>
  <c r="R71" i="31" s="1"/>
  <c r="I71" i="31"/>
  <c r="Q71" i="31" s="1"/>
  <c r="H71" i="31"/>
  <c r="G71" i="31"/>
  <c r="F71" i="31"/>
  <c r="C71" i="31"/>
  <c r="B71" i="31"/>
  <c r="E71" i="31" s="1"/>
  <c r="U70" i="31"/>
  <c r="T70" i="31"/>
  <c r="S70" i="31"/>
  <c r="R70" i="31"/>
  <c r="Q70" i="31"/>
  <c r="P70" i="31"/>
  <c r="E70" i="31"/>
  <c r="S69" i="31"/>
  <c r="R69" i="31"/>
  <c r="Q69" i="31"/>
  <c r="P69" i="31"/>
  <c r="E69" i="31"/>
  <c r="V67" i="31"/>
  <c r="O67" i="31"/>
  <c r="N67" i="31"/>
  <c r="M67" i="31"/>
  <c r="L67" i="31"/>
  <c r="K67" i="31"/>
  <c r="S67" i="31" s="1"/>
  <c r="J67" i="31"/>
  <c r="I67" i="31"/>
  <c r="H67" i="31"/>
  <c r="G67" i="31"/>
  <c r="F67" i="31"/>
  <c r="C67" i="31"/>
  <c r="B67" i="31"/>
  <c r="V66" i="31"/>
  <c r="O66" i="31"/>
  <c r="N66" i="31"/>
  <c r="M66" i="31"/>
  <c r="L66" i="31"/>
  <c r="K66" i="31"/>
  <c r="S66" i="31" s="1"/>
  <c r="J66" i="31"/>
  <c r="R66" i="31" s="1"/>
  <c r="I66" i="31"/>
  <c r="H66" i="31"/>
  <c r="G66" i="31"/>
  <c r="F66" i="31"/>
  <c r="C66" i="31"/>
  <c r="B66" i="31"/>
  <c r="E66" i="31" s="1"/>
  <c r="S65" i="31"/>
  <c r="R65" i="31"/>
  <c r="Q65" i="31"/>
  <c r="P65" i="31"/>
  <c r="E65" i="31"/>
  <c r="S64" i="31"/>
  <c r="R64" i="31"/>
  <c r="Q64" i="31"/>
  <c r="P64" i="31"/>
  <c r="E64" i="31"/>
  <c r="U64" i="31" s="1"/>
  <c r="T63" i="31"/>
  <c r="S63" i="31"/>
  <c r="R63" i="31"/>
  <c r="Q63" i="31"/>
  <c r="P63" i="31"/>
  <c r="E63" i="31"/>
  <c r="U63" i="31" s="1"/>
  <c r="S62" i="31"/>
  <c r="R62" i="31"/>
  <c r="Q62" i="31"/>
  <c r="P62" i="31"/>
  <c r="E62" i="31"/>
  <c r="U62" i="31" s="1"/>
  <c r="U61" i="31"/>
  <c r="T61" i="31"/>
  <c r="S61" i="31"/>
  <c r="R61" i="31"/>
  <c r="Q61" i="31"/>
  <c r="P61" i="31"/>
  <c r="E61" i="31"/>
  <c r="V59" i="31"/>
  <c r="O59" i="31"/>
  <c r="N59" i="31"/>
  <c r="M59" i="31"/>
  <c r="L59" i="31"/>
  <c r="K59" i="31"/>
  <c r="S59" i="31" s="1"/>
  <c r="J59" i="31"/>
  <c r="R59" i="31" s="1"/>
  <c r="I59" i="31"/>
  <c r="H59" i="31"/>
  <c r="P59" i="31" s="1"/>
  <c r="G59" i="31"/>
  <c r="F59" i="31"/>
  <c r="C59" i="31"/>
  <c r="B59" i="31"/>
  <c r="E59" i="31" s="1"/>
  <c r="S58" i="31"/>
  <c r="R58" i="31"/>
  <c r="Q58" i="31"/>
  <c r="P58" i="31"/>
  <c r="E58" i="31"/>
  <c r="U58" i="31" s="1"/>
  <c r="T57" i="31"/>
  <c r="S57" i="31"/>
  <c r="R57" i="31"/>
  <c r="Q57" i="31"/>
  <c r="P57" i="31"/>
  <c r="E57" i="31"/>
  <c r="U57" i="31" s="1"/>
  <c r="S56" i="31"/>
  <c r="R56" i="31"/>
  <c r="Q56" i="31"/>
  <c r="P56" i="31"/>
  <c r="E56" i="31"/>
  <c r="T56" i="31" s="1"/>
  <c r="T55" i="31"/>
  <c r="S55" i="31"/>
  <c r="R55" i="31"/>
  <c r="Q55" i="31"/>
  <c r="P55" i="31"/>
  <c r="E55" i="31"/>
  <c r="U55" i="31" s="1"/>
  <c r="V53" i="31"/>
  <c r="Q53" i="31"/>
  <c r="O53" i="31"/>
  <c r="N53" i="31"/>
  <c r="M53" i="31"/>
  <c r="L53" i="31"/>
  <c r="K53" i="31"/>
  <c r="S53" i="31" s="1"/>
  <c r="J53" i="31"/>
  <c r="R53" i="31" s="1"/>
  <c r="I53" i="31"/>
  <c r="H53" i="31"/>
  <c r="G53" i="31"/>
  <c r="F53" i="31"/>
  <c r="C53" i="31"/>
  <c r="B53" i="31"/>
  <c r="T52" i="31"/>
  <c r="S52" i="31"/>
  <c r="R52" i="31"/>
  <c r="Q52" i="31"/>
  <c r="P52" i="31"/>
  <c r="E52" i="31"/>
  <c r="U52" i="31" s="1"/>
  <c r="S51" i="31"/>
  <c r="R51" i="31"/>
  <c r="Q51" i="31"/>
  <c r="P51" i="31"/>
  <c r="E51" i="31"/>
  <c r="U51" i="31" s="1"/>
  <c r="U50" i="31"/>
  <c r="T50" i="31"/>
  <c r="S50" i="31"/>
  <c r="R50" i="31"/>
  <c r="Q50" i="31"/>
  <c r="P50" i="31"/>
  <c r="E50" i="31"/>
  <c r="T49" i="31"/>
  <c r="S49" i="31"/>
  <c r="R49" i="31"/>
  <c r="Q49" i="31"/>
  <c r="P49" i="31"/>
  <c r="E49" i="31"/>
  <c r="U49" i="31" s="1"/>
  <c r="S48" i="31"/>
  <c r="R48" i="31"/>
  <c r="Q48" i="31"/>
  <c r="P48" i="31"/>
  <c r="E48" i="31"/>
  <c r="U48" i="31" s="1"/>
  <c r="S47" i="31"/>
  <c r="R47" i="31"/>
  <c r="Q47" i="31"/>
  <c r="P47" i="31"/>
  <c r="E47" i="31"/>
  <c r="S46" i="31"/>
  <c r="R46" i="31"/>
  <c r="Q46" i="31"/>
  <c r="P46" i="31"/>
  <c r="E46" i="31"/>
  <c r="U46" i="31" s="1"/>
  <c r="S45" i="31"/>
  <c r="R45" i="31"/>
  <c r="Q45" i="31"/>
  <c r="P45" i="31"/>
  <c r="E45" i="31"/>
  <c r="T45" i="31" s="1"/>
  <c r="S44" i="31"/>
  <c r="R44" i="31"/>
  <c r="Q44" i="31"/>
  <c r="P44" i="31"/>
  <c r="E44" i="31"/>
  <c r="S43" i="31"/>
  <c r="R43" i="31"/>
  <c r="Q43" i="31"/>
  <c r="P43" i="31"/>
  <c r="E43" i="31"/>
  <c r="U43" i="31" s="1"/>
  <c r="S42" i="31"/>
  <c r="R42" i="31"/>
  <c r="Q42" i="31"/>
  <c r="P42" i="31"/>
  <c r="E42" i="31"/>
  <c r="V40" i="31"/>
  <c r="O40" i="31"/>
  <c r="N40" i="31"/>
  <c r="M40" i="31"/>
  <c r="L40" i="31"/>
  <c r="K40" i="31"/>
  <c r="S40" i="31" s="1"/>
  <c r="J40" i="31"/>
  <c r="R40" i="31" s="1"/>
  <c r="I40" i="31"/>
  <c r="H40" i="31"/>
  <c r="G40" i="31"/>
  <c r="F40" i="31"/>
  <c r="C40" i="31"/>
  <c r="B40" i="31"/>
  <c r="S39" i="31"/>
  <c r="R39" i="31"/>
  <c r="Q39" i="31"/>
  <c r="P39" i="31"/>
  <c r="E39" i="31"/>
  <c r="U39" i="31" s="1"/>
  <c r="T38" i="31"/>
  <c r="S38" i="31"/>
  <c r="R38" i="31"/>
  <c r="Q38" i="31"/>
  <c r="P38" i="31"/>
  <c r="E38" i="31"/>
  <c r="U38" i="31" s="1"/>
  <c r="S37" i="31"/>
  <c r="R37" i="31"/>
  <c r="Q37" i="31"/>
  <c r="P37" i="31"/>
  <c r="E37" i="31"/>
  <c r="T36" i="31"/>
  <c r="S36" i="31"/>
  <c r="R36" i="31"/>
  <c r="Q36" i="31"/>
  <c r="P36" i="31"/>
  <c r="E36" i="31"/>
  <c r="U36" i="31" s="1"/>
  <c r="S35" i="31"/>
  <c r="R35" i="31"/>
  <c r="Q35" i="31"/>
  <c r="P35" i="31"/>
  <c r="E35" i="31"/>
  <c r="V33" i="31"/>
  <c r="O33" i="31"/>
  <c r="N33" i="31"/>
  <c r="M33" i="31"/>
  <c r="L33" i="31"/>
  <c r="K33" i="31"/>
  <c r="S33" i="31" s="1"/>
  <c r="J33" i="31"/>
  <c r="I33" i="31"/>
  <c r="H33" i="31"/>
  <c r="G33" i="31"/>
  <c r="F33" i="31"/>
  <c r="C33" i="31"/>
  <c r="B33" i="31"/>
  <c r="S32" i="31"/>
  <c r="R32" i="31"/>
  <c r="Q32" i="31"/>
  <c r="P32" i="31"/>
  <c r="E32" i="31"/>
  <c r="V30" i="31"/>
  <c r="Q30" i="31"/>
  <c r="O30" i="31"/>
  <c r="N30" i="31"/>
  <c r="M30" i="31"/>
  <c r="L30" i="31"/>
  <c r="K30" i="31"/>
  <c r="S30" i="31" s="1"/>
  <c r="J30" i="31"/>
  <c r="I30" i="31"/>
  <c r="H30" i="31"/>
  <c r="P30" i="31" s="1"/>
  <c r="G30" i="31"/>
  <c r="F30" i="31"/>
  <c r="C30" i="31"/>
  <c r="B30" i="31"/>
  <c r="E30" i="31" s="1"/>
  <c r="T29" i="31"/>
  <c r="S29" i="31"/>
  <c r="R29" i="31"/>
  <c r="Q29" i="31"/>
  <c r="U29" i="31" s="1"/>
  <c r="P29" i="31"/>
  <c r="E29" i="31"/>
  <c r="T28" i="31"/>
  <c r="S28" i="31"/>
  <c r="R28" i="31"/>
  <c r="Q28" i="31"/>
  <c r="P28" i="31"/>
  <c r="E28" i="31"/>
  <c r="U28" i="31" s="1"/>
  <c r="S27" i="31"/>
  <c r="R27" i="31"/>
  <c r="Q27" i="31"/>
  <c r="P27" i="31"/>
  <c r="E27" i="31"/>
  <c r="S26" i="31"/>
  <c r="R26" i="31"/>
  <c r="Q26" i="31"/>
  <c r="P26" i="31"/>
  <c r="E26" i="31"/>
  <c r="U26" i="31" s="1"/>
  <c r="V24" i="31"/>
  <c r="O24" i="31"/>
  <c r="N24" i="31"/>
  <c r="M24" i="31"/>
  <c r="L24" i="31"/>
  <c r="K24" i="31"/>
  <c r="S24" i="31" s="1"/>
  <c r="J24" i="31"/>
  <c r="R24" i="31" s="1"/>
  <c r="I24" i="31"/>
  <c r="H24" i="31"/>
  <c r="G24" i="31"/>
  <c r="F24" i="31"/>
  <c r="C24" i="31"/>
  <c r="B24" i="31"/>
  <c r="S23" i="31"/>
  <c r="R23" i="31"/>
  <c r="Q23" i="31"/>
  <c r="P23" i="31"/>
  <c r="E23" i="31"/>
  <c r="S22" i="31"/>
  <c r="R22" i="31"/>
  <c r="Q22" i="31"/>
  <c r="P22" i="31"/>
  <c r="E22" i="31"/>
  <c r="U22" i="31" s="1"/>
  <c r="S21" i="31"/>
  <c r="R21" i="31"/>
  <c r="Q21" i="31"/>
  <c r="P21" i="31"/>
  <c r="E21" i="31"/>
  <c r="T20" i="31"/>
  <c r="S20" i="31"/>
  <c r="R20" i="31"/>
  <c r="Q20" i="31"/>
  <c r="P20" i="31"/>
  <c r="E20" i="31"/>
  <c r="U20" i="31" s="1"/>
  <c r="S19" i="31"/>
  <c r="R19" i="31"/>
  <c r="Q19" i="31"/>
  <c r="P19" i="31"/>
  <c r="E19" i="31"/>
  <c r="U19" i="31" s="1"/>
  <c r="U18" i="31"/>
  <c r="S18" i="31"/>
  <c r="R18" i="31"/>
  <c r="Q18" i="31"/>
  <c r="P18" i="31"/>
  <c r="E18" i="31"/>
  <c r="T18" i="31" s="1"/>
  <c r="T17" i="31"/>
  <c r="S17" i="31"/>
  <c r="R17" i="31"/>
  <c r="Q17" i="31"/>
  <c r="P17" i="31"/>
  <c r="E17" i="31"/>
  <c r="U17" i="31" s="1"/>
  <c r="V15" i="31"/>
  <c r="O15" i="31"/>
  <c r="N15" i="31"/>
  <c r="M15" i="31"/>
  <c r="L15" i="31"/>
  <c r="K15" i="31"/>
  <c r="S15" i="31" s="1"/>
  <c r="J15" i="31"/>
  <c r="R15" i="31" s="1"/>
  <c r="I15" i="31"/>
  <c r="H15" i="31"/>
  <c r="G15" i="31"/>
  <c r="F15" i="31"/>
  <c r="C15" i="31"/>
  <c r="B15" i="31"/>
  <c r="E15" i="31" s="1"/>
  <c r="U14" i="31"/>
  <c r="T14" i="31"/>
  <c r="S14" i="31"/>
  <c r="R14" i="31"/>
  <c r="Q14" i="31"/>
  <c r="P14" i="31"/>
  <c r="E14" i="31"/>
  <c r="S13" i="31"/>
  <c r="R13" i="31"/>
  <c r="Q13" i="31"/>
  <c r="P13" i="31"/>
  <c r="E13" i="31"/>
  <c r="U13" i="31" s="1"/>
  <c r="S12" i="31"/>
  <c r="R12" i="31"/>
  <c r="Q12" i="31"/>
  <c r="P12" i="31"/>
  <c r="E12" i="31"/>
  <c r="U12" i="31" s="1"/>
  <c r="S11" i="31"/>
  <c r="R11" i="31"/>
  <c r="Q11" i="31"/>
  <c r="P11" i="31"/>
  <c r="E11" i="31"/>
  <c r="S10" i="31"/>
  <c r="R10" i="31"/>
  <c r="Q10" i="31"/>
  <c r="P10" i="31"/>
  <c r="E10" i="31"/>
  <c r="S9" i="31"/>
  <c r="R9" i="31"/>
  <c r="Q9" i="31"/>
  <c r="P9" i="31"/>
  <c r="E9" i="31"/>
  <c r="U9" i="31" s="1"/>
  <c r="S94" i="30"/>
  <c r="R94" i="30"/>
  <c r="Q94" i="30"/>
  <c r="P94" i="30"/>
  <c r="E94" i="30"/>
  <c r="S93" i="30"/>
  <c r="R93" i="30"/>
  <c r="Q93" i="30"/>
  <c r="P93" i="30"/>
  <c r="E93" i="30"/>
  <c r="T92" i="30"/>
  <c r="S92" i="30"/>
  <c r="R92" i="30"/>
  <c r="Q92" i="30"/>
  <c r="P92" i="30"/>
  <c r="E92" i="30"/>
  <c r="U92" i="30" s="1"/>
  <c r="U91" i="30"/>
  <c r="S91" i="30"/>
  <c r="R91" i="30"/>
  <c r="Q91" i="30"/>
  <c r="P91" i="30"/>
  <c r="E91" i="30"/>
  <c r="T91" i="30" s="1"/>
  <c r="S90" i="30"/>
  <c r="R90" i="30"/>
  <c r="Q90" i="30"/>
  <c r="P90" i="30"/>
  <c r="E90" i="30"/>
  <c r="S89" i="30"/>
  <c r="R89" i="30"/>
  <c r="Q89" i="30"/>
  <c r="P89" i="30"/>
  <c r="E89" i="30"/>
  <c r="S88" i="30"/>
  <c r="R88" i="30"/>
  <c r="Q88" i="30"/>
  <c r="P88" i="30"/>
  <c r="E88" i="30"/>
  <c r="S87" i="30"/>
  <c r="R87" i="30"/>
  <c r="Q87" i="30"/>
  <c r="P87" i="30"/>
  <c r="E87" i="30"/>
  <c r="V73" i="30"/>
  <c r="O73" i="30"/>
  <c r="N73" i="30"/>
  <c r="M73" i="30"/>
  <c r="L73" i="30"/>
  <c r="K73" i="30"/>
  <c r="J73" i="30"/>
  <c r="I73" i="30"/>
  <c r="H73" i="30"/>
  <c r="G73" i="30"/>
  <c r="F73" i="30"/>
  <c r="C73" i="30"/>
  <c r="B73" i="30"/>
  <c r="V72" i="30"/>
  <c r="O72" i="30"/>
  <c r="N72" i="30"/>
  <c r="M72" i="30"/>
  <c r="L72" i="30"/>
  <c r="K72" i="30"/>
  <c r="J72" i="30"/>
  <c r="R72" i="30" s="1"/>
  <c r="I72" i="30"/>
  <c r="H72" i="30"/>
  <c r="G72" i="30"/>
  <c r="F72" i="30"/>
  <c r="E72" i="30"/>
  <c r="C72" i="30"/>
  <c r="B72" i="30"/>
  <c r="V71" i="30"/>
  <c r="O71" i="30"/>
  <c r="N71" i="30"/>
  <c r="M71" i="30"/>
  <c r="L71" i="30"/>
  <c r="K71" i="30"/>
  <c r="J71" i="30"/>
  <c r="R71" i="30" s="1"/>
  <c r="I71" i="30"/>
  <c r="H71" i="30"/>
  <c r="G71" i="30"/>
  <c r="F71" i="30"/>
  <c r="C71" i="30"/>
  <c r="B71" i="30"/>
  <c r="S70" i="30"/>
  <c r="R70" i="30"/>
  <c r="Q70" i="30"/>
  <c r="P70" i="30"/>
  <c r="E70" i="30"/>
  <c r="U69" i="30"/>
  <c r="S69" i="30"/>
  <c r="R69" i="30"/>
  <c r="Q69" i="30"/>
  <c r="P69" i="30"/>
  <c r="E69" i="30"/>
  <c r="T69" i="30" s="1"/>
  <c r="V67" i="30"/>
  <c r="S67" i="30"/>
  <c r="O67" i="30"/>
  <c r="N67" i="30"/>
  <c r="M67" i="30"/>
  <c r="L67" i="30"/>
  <c r="K67" i="30"/>
  <c r="J67" i="30"/>
  <c r="R67" i="30" s="1"/>
  <c r="I67" i="30"/>
  <c r="Q67" i="30" s="1"/>
  <c r="H67" i="30"/>
  <c r="G67" i="30"/>
  <c r="F67" i="30"/>
  <c r="C67" i="30"/>
  <c r="B67" i="30"/>
  <c r="E67" i="30" s="1"/>
  <c r="V66" i="30"/>
  <c r="R66" i="30"/>
  <c r="O66" i="30"/>
  <c r="N66" i="30"/>
  <c r="M66" i="30"/>
  <c r="L66" i="30"/>
  <c r="K66" i="30"/>
  <c r="S66" i="30" s="1"/>
  <c r="J66" i="30"/>
  <c r="I66" i="30"/>
  <c r="Q66" i="30" s="1"/>
  <c r="H66" i="30"/>
  <c r="P66" i="30" s="1"/>
  <c r="G66" i="30"/>
  <c r="F66" i="30"/>
  <c r="C66" i="30"/>
  <c r="E66" i="30" s="1"/>
  <c r="B66" i="30"/>
  <c r="T65" i="30"/>
  <c r="S65" i="30"/>
  <c r="R65" i="30"/>
  <c r="Q65" i="30"/>
  <c r="P65" i="30"/>
  <c r="E65" i="30"/>
  <c r="U65" i="30" s="1"/>
  <c r="S64" i="30"/>
  <c r="R64" i="30"/>
  <c r="Q64" i="30"/>
  <c r="P64" i="30"/>
  <c r="E64" i="30"/>
  <c r="U64" i="30" s="1"/>
  <c r="U63" i="30"/>
  <c r="S63" i="30"/>
  <c r="R63" i="30"/>
  <c r="Q63" i="30"/>
  <c r="P63" i="30"/>
  <c r="E63" i="30"/>
  <c r="T63" i="30" s="1"/>
  <c r="U62" i="30"/>
  <c r="T62" i="30"/>
  <c r="S62" i="30"/>
  <c r="R62" i="30"/>
  <c r="Q62" i="30"/>
  <c r="P62" i="30"/>
  <c r="E62" i="30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S59" i="30" s="1"/>
  <c r="J59" i="30"/>
  <c r="R59" i="30" s="1"/>
  <c r="I59" i="30"/>
  <c r="H59" i="30"/>
  <c r="G59" i="30"/>
  <c r="F59" i="30"/>
  <c r="C59" i="30"/>
  <c r="E59" i="30" s="1"/>
  <c r="B59" i="30"/>
  <c r="S58" i="30"/>
  <c r="R58" i="30"/>
  <c r="Q58" i="30"/>
  <c r="P58" i="30"/>
  <c r="E58" i="30"/>
  <c r="U58" i="30" s="1"/>
  <c r="S57" i="30"/>
  <c r="R57" i="30"/>
  <c r="Q57" i="30"/>
  <c r="P57" i="30"/>
  <c r="E57" i="30"/>
  <c r="U57" i="30" s="1"/>
  <c r="S56" i="30"/>
  <c r="R56" i="30"/>
  <c r="Q56" i="30"/>
  <c r="P56" i="30"/>
  <c r="E56" i="30"/>
  <c r="S55" i="30"/>
  <c r="R55" i="30"/>
  <c r="Q55" i="30"/>
  <c r="P55" i="30"/>
  <c r="E55" i="30"/>
  <c r="V53" i="30"/>
  <c r="O53" i="30"/>
  <c r="N53" i="30"/>
  <c r="M53" i="30"/>
  <c r="L53" i="30"/>
  <c r="K53" i="30"/>
  <c r="S53" i="30" s="1"/>
  <c r="J53" i="30"/>
  <c r="R53" i="30" s="1"/>
  <c r="I53" i="30"/>
  <c r="H53" i="30"/>
  <c r="G53" i="30"/>
  <c r="F53" i="30"/>
  <c r="C53" i="30"/>
  <c r="B53" i="30"/>
  <c r="E53" i="30" s="1"/>
  <c r="S52" i="30"/>
  <c r="R52" i="30"/>
  <c r="Q52" i="30"/>
  <c r="P52" i="30"/>
  <c r="E52" i="30"/>
  <c r="S51" i="30"/>
  <c r="R51" i="30"/>
  <c r="Q51" i="30"/>
  <c r="P51" i="30"/>
  <c r="E51" i="30"/>
  <c r="T50" i="30"/>
  <c r="S50" i="30"/>
  <c r="R50" i="30"/>
  <c r="Q50" i="30"/>
  <c r="P50" i="30"/>
  <c r="E50" i="30"/>
  <c r="U50" i="30" s="1"/>
  <c r="S49" i="30"/>
  <c r="R49" i="30"/>
  <c r="Q49" i="30"/>
  <c r="P49" i="30"/>
  <c r="E49" i="30"/>
  <c r="U49" i="30" s="1"/>
  <c r="S48" i="30"/>
  <c r="R48" i="30"/>
  <c r="Q48" i="30"/>
  <c r="P48" i="30"/>
  <c r="E48" i="30"/>
  <c r="U48" i="30" s="1"/>
  <c r="U47" i="30"/>
  <c r="S47" i="30"/>
  <c r="R47" i="30"/>
  <c r="Q47" i="30"/>
  <c r="P47" i="30"/>
  <c r="E47" i="30"/>
  <c r="T47" i="30" s="1"/>
  <c r="U46" i="30"/>
  <c r="T46" i="30"/>
  <c r="S46" i="30"/>
  <c r="R46" i="30"/>
  <c r="Q46" i="30"/>
  <c r="P46" i="30"/>
  <c r="E46" i="30"/>
  <c r="S45" i="30"/>
  <c r="R45" i="30"/>
  <c r="Q45" i="30"/>
  <c r="P45" i="30"/>
  <c r="E45" i="30"/>
  <c r="U45" i="30" s="1"/>
  <c r="S44" i="30"/>
  <c r="R44" i="30"/>
  <c r="Q44" i="30"/>
  <c r="P44" i="30"/>
  <c r="E44" i="30"/>
  <c r="S43" i="30"/>
  <c r="R43" i="30"/>
  <c r="Q43" i="30"/>
  <c r="P43" i="30"/>
  <c r="E43" i="30"/>
  <c r="T42" i="30"/>
  <c r="S42" i="30"/>
  <c r="R42" i="30"/>
  <c r="Q42" i="30"/>
  <c r="P42" i="30"/>
  <c r="E42" i="30"/>
  <c r="U42" i="30" s="1"/>
  <c r="V40" i="30"/>
  <c r="O40" i="30"/>
  <c r="N40" i="30"/>
  <c r="M40" i="30"/>
  <c r="L40" i="30"/>
  <c r="K40" i="30"/>
  <c r="S40" i="30" s="1"/>
  <c r="J40" i="30"/>
  <c r="R40" i="30" s="1"/>
  <c r="I40" i="30"/>
  <c r="H40" i="30"/>
  <c r="G40" i="30"/>
  <c r="F40" i="30"/>
  <c r="C40" i="30"/>
  <c r="B40" i="30"/>
  <c r="E40" i="30" s="1"/>
  <c r="S39" i="30"/>
  <c r="R39" i="30"/>
  <c r="Q39" i="30"/>
  <c r="P39" i="30"/>
  <c r="E39" i="30"/>
  <c r="U38" i="30"/>
  <c r="S38" i="30"/>
  <c r="R38" i="30"/>
  <c r="Q38" i="30"/>
  <c r="P38" i="30"/>
  <c r="E38" i="30"/>
  <c r="T38" i="30" s="1"/>
  <c r="S37" i="30"/>
  <c r="R37" i="30"/>
  <c r="Q37" i="30"/>
  <c r="P37" i="30"/>
  <c r="E37" i="30"/>
  <c r="T36" i="30"/>
  <c r="S36" i="30"/>
  <c r="R36" i="30"/>
  <c r="Q36" i="30"/>
  <c r="P36" i="30"/>
  <c r="E36" i="30"/>
  <c r="U36" i="30" s="1"/>
  <c r="T35" i="30"/>
  <c r="S35" i="30"/>
  <c r="R35" i="30"/>
  <c r="Q35" i="30"/>
  <c r="P35" i="30"/>
  <c r="E35" i="30"/>
  <c r="U35" i="30" s="1"/>
  <c r="V33" i="30"/>
  <c r="Q33" i="30"/>
  <c r="O33" i="30"/>
  <c r="N33" i="30"/>
  <c r="M33" i="30"/>
  <c r="L33" i="30"/>
  <c r="K33" i="30"/>
  <c r="S33" i="30" s="1"/>
  <c r="J33" i="30"/>
  <c r="I33" i="30"/>
  <c r="H33" i="30"/>
  <c r="G33" i="30"/>
  <c r="F33" i="30"/>
  <c r="C33" i="30"/>
  <c r="B33" i="30"/>
  <c r="E33" i="30" s="1"/>
  <c r="T32" i="30"/>
  <c r="S32" i="30"/>
  <c r="R32" i="30"/>
  <c r="Q32" i="30"/>
  <c r="P32" i="30"/>
  <c r="E32" i="30"/>
  <c r="V30" i="30"/>
  <c r="R30" i="30"/>
  <c r="O30" i="30"/>
  <c r="N30" i="30"/>
  <c r="M30" i="30"/>
  <c r="L30" i="30"/>
  <c r="K30" i="30"/>
  <c r="S30" i="30" s="1"/>
  <c r="J30" i="30"/>
  <c r="I30" i="30"/>
  <c r="H30" i="30"/>
  <c r="G30" i="30"/>
  <c r="F30" i="30"/>
  <c r="C30" i="30"/>
  <c r="B30" i="30"/>
  <c r="S29" i="30"/>
  <c r="R29" i="30"/>
  <c r="Q29" i="30"/>
  <c r="P29" i="30"/>
  <c r="E29" i="30"/>
  <c r="U29" i="30" s="1"/>
  <c r="S28" i="30"/>
  <c r="R28" i="30"/>
  <c r="Q28" i="30"/>
  <c r="P28" i="30"/>
  <c r="E28" i="30"/>
  <c r="T27" i="30"/>
  <c r="S27" i="30"/>
  <c r="R27" i="30"/>
  <c r="Q27" i="30"/>
  <c r="P27" i="30"/>
  <c r="E27" i="30"/>
  <c r="U27" i="30" s="1"/>
  <c r="S26" i="30"/>
  <c r="R26" i="30"/>
  <c r="Q26" i="30"/>
  <c r="P26" i="30"/>
  <c r="E26" i="30"/>
  <c r="U26" i="30" s="1"/>
  <c r="V24" i="30"/>
  <c r="O24" i="30"/>
  <c r="N24" i="30"/>
  <c r="M24" i="30"/>
  <c r="L24" i="30"/>
  <c r="K24" i="30"/>
  <c r="S24" i="30" s="1"/>
  <c r="J24" i="30"/>
  <c r="R24" i="30" s="1"/>
  <c r="I24" i="30"/>
  <c r="H24" i="30"/>
  <c r="G24" i="30"/>
  <c r="F24" i="30"/>
  <c r="C24" i="30"/>
  <c r="B24" i="30"/>
  <c r="T23" i="30"/>
  <c r="S23" i="30"/>
  <c r="R23" i="30"/>
  <c r="Q23" i="30"/>
  <c r="P23" i="30"/>
  <c r="E23" i="30"/>
  <c r="U23" i="30" s="1"/>
  <c r="S22" i="30"/>
  <c r="R22" i="30"/>
  <c r="Q22" i="30"/>
  <c r="P22" i="30"/>
  <c r="E22" i="30"/>
  <c r="T21" i="30"/>
  <c r="S21" i="30"/>
  <c r="R21" i="30"/>
  <c r="Q21" i="30"/>
  <c r="P21" i="30"/>
  <c r="E21" i="30"/>
  <c r="U21" i="30" s="1"/>
  <c r="S20" i="30"/>
  <c r="R20" i="30"/>
  <c r="Q20" i="30"/>
  <c r="P20" i="30"/>
  <c r="E20" i="30"/>
  <c r="S19" i="30"/>
  <c r="R19" i="30"/>
  <c r="Q19" i="30"/>
  <c r="P19" i="30"/>
  <c r="E19" i="30"/>
  <c r="U18" i="30"/>
  <c r="S18" i="30"/>
  <c r="R18" i="30"/>
  <c r="Q18" i="30"/>
  <c r="P18" i="30"/>
  <c r="E18" i="30"/>
  <c r="T18" i="30" s="1"/>
  <c r="S17" i="30"/>
  <c r="R17" i="30"/>
  <c r="Q17" i="30"/>
  <c r="P17" i="30"/>
  <c r="E17" i="30"/>
  <c r="U17" i="30" s="1"/>
  <c r="V15" i="30"/>
  <c r="O15" i="30"/>
  <c r="N15" i="30"/>
  <c r="M15" i="30"/>
  <c r="L15" i="30"/>
  <c r="K15" i="30"/>
  <c r="J15" i="30"/>
  <c r="R15" i="30" s="1"/>
  <c r="I15" i="30"/>
  <c r="H15" i="30"/>
  <c r="G15" i="30"/>
  <c r="F15" i="30"/>
  <c r="C15" i="30"/>
  <c r="B15" i="30"/>
  <c r="E15" i="30" s="1"/>
  <c r="U14" i="30"/>
  <c r="S14" i="30"/>
  <c r="R14" i="30"/>
  <c r="Q14" i="30"/>
  <c r="P14" i="30"/>
  <c r="E14" i="30"/>
  <c r="T14" i="30" s="1"/>
  <c r="S13" i="30"/>
  <c r="R13" i="30"/>
  <c r="Q13" i="30"/>
  <c r="P13" i="30"/>
  <c r="E13" i="30"/>
  <c r="T12" i="30"/>
  <c r="S12" i="30"/>
  <c r="R12" i="30"/>
  <c r="Q12" i="30"/>
  <c r="P12" i="30"/>
  <c r="E12" i="30"/>
  <c r="U12" i="30" s="1"/>
  <c r="S11" i="30"/>
  <c r="R11" i="30"/>
  <c r="Q11" i="30"/>
  <c r="P11" i="30"/>
  <c r="E11" i="30"/>
  <c r="U11" i="30" s="1"/>
  <c r="S10" i="30"/>
  <c r="R10" i="30"/>
  <c r="Q10" i="30"/>
  <c r="U10" i="30" s="1"/>
  <c r="P10" i="30"/>
  <c r="E10" i="30"/>
  <c r="T10" i="30" s="1"/>
  <c r="S9" i="30"/>
  <c r="R9" i="30"/>
  <c r="Q9" i="30"/>
  <c r="P9" i="30"/>
  <c r="E9" i="30"/>
  <c r="S94" i="29"/>
  <c r="R94" i="29"/>
  <c r="Q94" i="29"/>
  <c r="P94" i="29"/>
  <c r="E94" i="29"/>
  <c r="S93" i="29"/>
  <c r="R93" i="29"/>
  <c r="Q93" i="29"/>
  <c r="P93" i="29"/>
  <c r="E93" i="29"/>
  <c r="T92" i="29"/>
  <c r="S92" i="29"/>
  <c r="R92" i="29"/>
  <c r="Q92" i="29"/>
  <c r="P92" i="29"/>
  <c r="E92" i="29"/>
  <c r="U92" i="29" s="1"/>
  <c r="S91" i="29"/>
  <c r="R91" i="29"/>
  <c r="Q91" i="29"/>
  <c r="P91" i="29"/>
  <c r="E91" i="29"/>
  <c r="U91" i="29" s="1"/>
  <c r="S90" i="29"/>
  <c r="R90" i="29"/>
  <c r="Q90" i="29"/>
  <c r="P90" i="29"/>
  <c r="E90" i="29"/>
  <c r="U89" i="29"/>
  <c r="S89" i="29"/>
  <c r="R89" i="29"/>
  <c r="Q89" i="29"/>
  <c r="P89" i="29"/>
  <c r="E89" i="29"/>
  <c r="T89" i="29" s="1"/>
  <c r="T88" i="29"/>
  <c r="S88" i="29"/>
  <c r="R88" i="29"/>
  <c r="Q88" i="29"/>
  <c r="P88" i="29"/>
  <c r="E88" i="29"/>
  <c r="U88" i="29" s="1"/>
  <c r="S87" i="29"/>
  <c r="R87" i="29"/>
  <c r="Q87" i="29"/>
  <c r="P87" i="29"/>
  <c r="E87" i="29"/>
  <c r="U87" i="29" s="1"/>
  <c r="V73" i="29"/>
  <c r="O73" i="29"/>
  <c r="N73" i="29"/>
  <c r="M73" i="29"/>
  <c r="L73" i="29"/>
  <c r="K73" i="29"/>
  <c r="J73" i="29"/>
  <c r="I73" i="29"/>
  <c r="H73" i="29"/>
  <c r="G73" i="29"/>
  <c r="F73" i="29"/>
  <c r="C73" i="29"/>
  <c r="B73" i="29"/>
  <c r="E73" i="29" s="1"/>
  <c r="V72" i="29"/>
  <c r="O72" i="29"/>
  <c r="N72" i="29"/>
  <c r="M72" i="29"/>
  <c r="L72" i="29"/>
  <c r="K72" i="29"/>
  <c r="J72" i="29"/>
  <c r="R72" i="29" s="1"/>
  <c r="I72" i="29"/>
  <c r="H72" i="29"/>
  <c r="G72" i="29"/>
  <c r="F72" i="29"/>
  <c r="C72" i="29"/>
  <c r="B72" i="29"/>
  <c r="V71" i="29"/>
  <c r="R71" i="29"/>
  <c r="Q71" i="29"/>
  <c r="O71" i="29"/>
  <c r="N71" i="29"/>
  <c r="M71" i="29"/>
  <c r="L71" i="29"/>
  <c r="K71" i="29"/>
  <c r="S71" i="29" s="1"/>
  <c r="J71" i="29"/>
  <c r="I71" i="29"/>
  <c r="H71" i="29"/>
  <c r="G71" i="29"/>
  <c r="F71" i="29"/>
  <c r="C71" i="29"/>
  <c r="B71" i="29"/>
  <c r="E71" i="29" s="1"/>
  <c r="U70" i="29"/>
  <c r="T70" i="29"/>
  <c r="S70" i="29"/>
  <c r="R70" i="29"/>
  <c r="Q70" i="29"/>
  <c r="P70" i="29"/>
  <c r="E70" i="29"/>
  <c r="U69" i="29"/>
  <c r="S69" i="29"/>
  <c r="R69" i="29"/>
  <c r="Q69" i="29"/>
  <c r="P69" i="29"/>
  <c r="T69" i="29" s="1"/>
  <c r="E69" i="29"/>
  <c r="V67" i="29"/>
  <c r="O67" i="29"/>
  <c r="N67" i="29"/>
  <c r="M67" i="29"/>
  <c r="S67" i="29" s="1"/>
  <c r="L67" i="29"/>
  <c r="K67" i="29"/>
  <c r="J67" i="29"/>
  <c r="I67" i="29"/>
  <c r="H67" i="29"/>
  <c r="G67" i="29"/>
  <c r="F67" i="29"/>
  <c r="C67" i="29"/>
  <c r="E67" i="29" s="1"/>
  <c r="B67" i="29"/>
  <c r="V66" i="29"/>
  <c r="O66" i="29"/>
  <c r="N66" i="29"/>
  <c r="M66" i="29"/>
  <c r="L66" i="29"/>
  <c r="K66" i="29"/>
  <c r="S66" i="29" s="1"/>
  <c r="J66" i="29"/>
  <c r="R66" i="29" s="1"/>
  <c r="I66" i="29"/>
  <c r="H66" i="29"/>
  <c r="G66" i="29"/>
  <c r="F66" i="29"/>
  <c r="C66" i="29"/>
  <c r="B66" i="29"/>
  <c r="E66" i="29" s="1"/>
  <c r="S65" i="29"/>
  <c r="R65" i="29"/>
  <c r="Q65" i="29"/>
  <c r="P65" i="29"/>
  <c r="E65" i="29"/>
  <c r="S64" i="29"/>
  <c r="R64" i="29"/>
  <c r="Q64" i="29"/>
  <c r="P64" i="29"/>
  <c r="E64" i="29"/>
  <c r="T64" i="29" s="1"/>
  <c r="U63" i="29"/>
  <c r="S63" i="29"/>
  <c r="R63" i="29"/>
  <c r="Q63" i="29"/>
  <c r="P63" i="29"/>
  <c r="E63" i="29"/>
  <c r="T63" i="29" s="1"/>
  <c r="S62" i="29"/>
  <c r="R62" i="29"/>
  <c r="Q62" i="29"/>
  <c r="P62" i="29"/>
  <c r="E62" i="29"/>
  <c r="T61" i="29"/>
  <c r="S61" i="29"/>
  <c r="R61" i="29"/>
  <c r="Q61" i="29"/>
  <c r="P61" i="29"/>
  <c r="E61" i="29"/>
  <c r="V59" i="29"/>
  <c r="O59" i="29"/>
  <c r="N59" i="29"/>
  <c r="M59" i="29"/>
  <c r="L59" i="29"/>
  <c r="K59" i="29"/>
  <c r="S59" i="29" s="1"/>
  <c r="J59" i="29"/>
  <c r="R59" i="29" s="1"/>
  <c r="I59" i="29"/>
  <c r="H59" i="29"/>
  <c r="G59" i="29"/>
  <c r="F59" i="29"/>
  <c r="C59" i="29"/>
  <c r="B59" i="29"/>
  <c r="E59" i="29" s="1"/>
  <c r="S58" i="29"/>
  <c r="R58" i="29"/>
  <c r="Q58" i="29"/>
  <c r="P58" i="29"/>
  <c r="E58" i="29"/>
  <c r="U58" i="29" s="1"/>
  <c r="S57" i="29"/>
  <c r="R57" i="29"/>
  <c r="Q57" i="29"/>
  <c r="P57" i="29"/>
  <c r="E57" i="29"/>
  <c r="U57" i="29" s="1"/>
  <c r="S56" i="29"/>
  <c r="R56" i="29"/>
  <c r="Q56" i="29"/>
  <c r="P56" i="29"/>
  <c r="E56" i="29"/>
  <c r="U56" i="29" s="1"/>
  <c r="S55" i="29"/>
  <c r="R55" i="29"/>
  <c r="Q55" i="29"/>
  <c r="P55" i="29"/>
  <c r="E55" i="29"/>
  <c r="U55" i="29" s="1"/>
  <c r="V53" i="29"/>
  <c r="O53" i="29"/>
  <c r="N53" i="29"/>
  <c r="M53" i="29"/>
  <c r="L53" i="29"/>
  <c r="K53" i="29"/>
  <c r="J53" i="29"/>
  <c r="R53" i="29" s="1"/>
  <c r="I53" i="29"/>
  <c r="H53" i="29"/>
  <c r="G53" i="29"/>
  <c r="F53" i="29"/>
  <c r="C53" i="29"/>
  <c r="B53" i="29"/>
  <c r="S52" i="29"/>
  <c r="R52" i="29"/>
  <c r="Q52" i="29"/>
  <c r="P52" i="29"/>
  <c r="E52" i="29"/>
  <c r="U51" i="29"/>
  <c r="S51" i="29"/>
  <c r="R51" i="29"/>
  <c r="Q51" i="29"/>
  <c r="P51" i="29"/>
  <c r="E51" i="29"/>
  <c r="T51" i="29" s="1"/>
  <c r="T50" i="29"/>
  <c r="S50" i="29"/>
  <c r="R50" i="29"/>
  <c r="Q50" i="29"/>
  <c r="P50" i="29"/>
  <c r="E50" i="29"/>
  <c r="U50" i="29" s="1"/>
  <c r="S49" i="29"/>
  <c r="R49" i="29"/>
  <c r="Q49" i="29"/>
  <c r="P49" i="29"/>
  <c r="E49" i="29"/>
  <c r="S48" i="29"/>
  <c r="R48" i="29"/>
  <c r="Q48" i="29"/>
  <c r="P48" i="29"/>
  <c r="E48" i="29"/>
  <c r="U47" i="29"/>
  <c r="S47" i="29"/>
  <c r="R47" i="29"/>
  <c r="Q47" i="29"/>
  <c r="P47" i="29"/>
  <c r="E47" i="29"/>
  <c r="T47" i="29" s="1"/>
  <c r="T46" i="29"/>
  <c r="S46" i="29"/>
  <c r="R46" i="29"/>
  <c r="Q46" i="29"/>
  <c r="P46" i="29"/>
  <c r="E46" i="29"/>
  <c r="U46" i="29" s="1"/>
  <c r="S45" i="29"/>
  <c r="R45" i="29"/>
  <c r="Q45" i="29"/>
  <c r="P45" i="29"/>
  <c r="E45" i="29"/>
  <c r="U45" i="29" s="1"/>
  <c r="T44" i="29"/>
  <c r="S44" i="29"/>
  <c r="R44" i="29"/>
  <c r="Q44" i="29"/>
  <c r="P44" i="29"/>
  <c r="E44" i="29"/>
  <c r="U44" i="29" s="1"/>
  <c r="S43" i="29"/>
  <c r="R43" i="29"/>
  <c r="Q43" i="29"/>
  <c r="P43" i="29"/>
  <c r="E43" i="29"/>
  <c r="T42" i="29"/>
  <c r="S42" i="29"/>
  <c r="R42" i="29"/>
  <c r="Q42" i="29"/>
  <c r="P42" i="29"/>
  <c r="E42" i="29"/>
  <c r="U42" i="29" s="1"/>
  <c r="V40" i="29"/>
  <c r="R40" i="29"/>
  <c r="O40" i="29"/>
  <c r="N40" i="29"/>
  <c r="M40" i="29"/>
  <c r="L40" i="29"/>
  <c r="K40" i="29"/>
  <c r="S40" i="29" s="1"/>
  <c r="J40" i="29"/>
  <c r="I40" i="29"/>
  <c r="H40" i="29"/>
  <c r="G40" i="29"/>
  <c r="F40" i="29"/>
  <c r="C40" i="29"/>
  <c r="E40" i="29" s="1"/>
  <c r="B40" i="29"/>
  <c r="S39" i="29"/>
  <c r="R39" i="29"/>
  <c r="Q39" i="29"/>
  <c r="P39" i="29"/>
  <c r="E39" i="29"/>
  <c r="U39" i="29" s="1"/>
  <c r="S38" i="29"/>
  <c r="R38" i="29"/>
  <c r="Q38" i="29"/>
  <c r="P38" i="29"/>
  <c r="E38" i="29"/>
  <c r="U38" i="29" s="1"/>
  <c r="S37" i="29"/>
  <c r="R37" i="29"/>
  <c r="Q37" i="29"/>
  <c r="P37" i="29"/>
  <c r="E37" i="29"/>
  <c r="U36" i="29"/>
  <c r="S36" i="29"/>
  <c r="R36" i="29"/>
  <c r="Q36" i="29"/>
  <c r="P36" i="29"/>
  <c r="E36" i="29"/>
  <c r="T36" i="29" s="1"/>
  <c r="S35" i="29"/>
  <c r="R35" i="29"/>
  <c r="Q35" i="29"/>
  <c r="P35" i="29"/>
  <c r="E35" i="29"/>
  <c r="U35" i="29" s="1"/>
  <c r="V33" i="29"/>
  <c r="O33" i="29"/>
  <c r="N33" i="29"/>
  <c r="M33" i="29"/>
  <c r="L33" i="29"/>
  <c r="K33" i="29"/>
  <c r="J33" i="29"/>
  <c r="R33" i="29" s="1"/>
  <c r="I33" i="29"/>
  <c r="H33" i="29"/>
  <c r="G33" i="29"/>
  <c r="F33" i="29"/>
  <c r="C33" i="29"/>
  <c r="B33" i="29"/>
  <c r="S32" i="29"/>
  <c r="R32" i="29"/>
  <c r="Q32" i="29"/>
  <c r="P32" i="29"/>
  <c r="E32" i="29"/>
  <c r="V30" i="29"/>
  <c r="O30" i="29"/>
  <c r="N30" i="29"/>
  <c r="M30" i="29"/>
  <c r="L30" i="29"/>
  <c r="K30" i="29"/>
  <c r="S30" i="29" s="1"/>
  <c r="J30" i="29"/>
  <c r="R30" i="29" s="1"/>
  <c r="I30" i="29"/>
  <c r="H30" i="29"/>
  <c r="P30" i="29" s="1"/>
  <c r="G30" i="29"/>
  <c r="F30" i="29"/>
  <c r="C30" i="29"/>
  <c r="E30" i="29" s="1"/>
  <c r="B30" i="29"/>
  <c r="S29" i="29"/>
  <c r="R29" i="29"/>
  <c r="Q29" i="29"/>
  <c r="P29" i="29"/>
  <c r="E29" i="29"/>
  <c r="S28" i="29"/>
  <c r="R28" i="29"/>
  <c r="Q28" i="29"/>
  <c r="P28" i="29"/>
  <c r="E28" i="29"/>
  <c r="U27" i="29"/>
  <c r="S27" i="29"/>
  <c r="R27" i="29"/>
  <c r="Q27" i="29"/>
  <c r="P27" i="29"/>
  <c r="E27" i="29"/>
  <c r="T27" i="29" s="1"/>
  <c r="U26" i="29"/>
  <c r="T26" i="29"/>
  <c r="S26" i="29"/>
  <c r="R26" i="29"/>
  <c r="Q26" i="29"/>
  <c r="P26" i="29"/>
  <c r="E26" i="29"/>
  <c r="V24" i="29"/>
  <c r="S24" i="29"/>
  <c r="O24" i="29"/>
  <c r="N24" i="29"/>
  <c r="M24" i="29"/>
  <c r="L24" i="29"/>
  <c r="K24" i="29"/>
  <c r="J24" i="29"/>
  <c r="R24" i="29" s="1"/>
  <c r="I24" i="29"/>
  <c r="H24" i="29"/>
  <c r="G24" i="29"/>
  <c r="F24" i="29"/>
  <c r="C24" i="29"/>
  <c r="E24" i="29" s="1"/>
  <c r="B24" i="29"/>
  <c r="S23" i="29"/>
  <c r="R23" i="29"/>
  <c r="Q23" i="29"/>
  <c r="P23" i="29"/>
  <c r="E23" i="29"/>
  <c r="U23" i="29" s="1"/>
  <c r="S22" i="29"/>
  <c r="R22" i="29"/>
  <c r="Q22" i="29"/>
  <c r="P22" i="29"/>
  <c r="E22" i="29"/>
  <c r="U22" i="29" s="1"/>
  <c r="S21" i="29"/>
  <c r="R21" i="29"/>
  <c r="Q21" i="29"/>
  <c r="P21" i="29"/>
  <c r="E21" i="29"/>
  <c r="U21" i="29" s="1"/>
  <c r="T20" i="29"/>
  <c r="S20" i="29"/>
  <c r="R20" i="29"/>
  <c r="Q20" i="29"/>
  <c r="P20" i="29"/>
  <c r="E20" i="29"/>
  <c r="U20" i="29" s="1"/>
  <c r="S19" i="29"/>
  <c r="R19" i="29"/>
  <c r="Q19" i="29"/>
  <c r="P19" i="29"/>
  <c r="E19" i="29"/>
  <c r="U19" i="29" s="1"/>
  <c r="T18" i="29"/>
  <c r="S18" i="29"/>
  <c r="R18" i="29"/>
  <c r="Q18" i="29"/>
  <c r="P18" i="29"/>
  <c r="E18" i="29"/>
  <c r="U18" i="29" s="1"/>
  <c r="S17" i="29"/>
  <c r="R17" i="29"/>
  <c r="Q17" i="29"/>
  <c r="P17" i="29"/>
  <c r="E17" i="29"/>
  <c r="V15" i="29"/>
  <c r="O15" i="29"/>
  <c r="N15" i="29"/>
  <c r="M15" i="29"/>
  <c r="L15" i="29"/>
  <c r="K15" i="29"/>
  <c r="J15" i="29"/>
  <c r="I15" i="29"/>
  <c r="H15" i="29"/>
  <c r="P15" i="29" s="1"/>
  <c r="G15" i="29"/>
  <c r="F15" i="29"/>
  <c r="C15" i="29"/>
  <c r="E15" i="29" s="1"/>
  <c r="B15" i="29"/>
  <c r="S14" i="29"/>
  <c r="R14" i="29"/>
  <c r="Q14" i="29"/>
  <c r="P14" i="29"/>
  <c r="E14" i="29"/>
  <c r="S13" i="29"/>
  <c r="R13" i="29"/>
  <c r="Q13" i="29"/>
  <c r="P13" i="29"/>
  <c r="E13" i="29"/>
  <c r="U12" i="29"/>
  <c r="S12" i="29"/>
  <c r="R12" i="29"/>
  <c r="Q12" i="29"/>
  <c r="P12" i="29"/>
  <c r="E12" i="29"/>
  <c r="T12" i="29" s="1"/>
  <c r="S11" i="29"/>
  <c r="R11" i="29"/>
  <c r="Q11" i="29"/>
  <c r="P11" i="29"/>
  <c r="E11" i="29"/>
  <c r="U11" i="29" s="1"/>
  <c r="S10" i="29"/>
  <c r="R10" i="29"/>
  <c r="Q10" i="29"/>
  <c r="P10" i="29"/>
  <c r="E10" i="29"/>
  <c r="S9" i="29"/>
  <c r="R9" i="29"/>
  <c r="Q9" i="29"/>
  <c r="P9" i="29"/>
  <c r="E9" i="29"/>
  <c r="S94" i="28"/>
  <c r="R94" i="28"/>
  <c r="Q94" i="28"/>
  <c r="P94" i="28"/>
  <c r="E94" i="28"/>
  <c r="U94" i="28" s="1"/>
  <c r="U93" i="28"/>
  <c r="S93" i="28"/>
  <c r="R93" i="28"/>
  <c r="Q93" i="28"/>
  <c r="P93" i="28"/>
  <c r="E93" i="28"/>
  <c r="T93" i="28" s="1"/>
  <c r="S92" i="28"/>
  <c r="R92" i="28"/>
  <c r="Q92" i="28"/>
  <c r="P92" i="28"/>
  <c r="E92" i="28"/>
  <c r="S91" i="28"/>
  <c r="R91" i="28"/>
  <c r="Q91" i="28"/>
  <c r="P91" i="28"/>
  <c r="E91" i="28"/>
  <c r="S90" i="28"/>
  <c r="R90" i="28"/>
  <c r="Q90" i="28"/>
  <c r="P90" i="28"/>
  <c r="E90" i="28"/>
  <c r="T90" i="28" s="1"/>
  <c r="U89" i="28"/>
  <c r="S89" i="28"/>
  <c r="R89" i="28"/>
  <c r="Q89" i="28"/>
  <c r="P89" i="28"/>
  <c r="E89" i="28"/>
  <c r="T89" i="28" s="1"/>
  <c r="S88" i="28"/>
  <c r="R88" i="28"/>
  <c r="Q88" i="28"/>
  <c r="P88" i="28"/>
  <c r="E88" i="28"/>
  <c r="T87" i="28"/>
  <c r="S87" i="28"/>
  <c r="R87" i="28"/>
  <c r="Q87" i="28"/>
  <c r="P87" i="28"/>
  <c r="E87" i="28"/>
  <c r="U87" i="28" s="1"/>
  <c r="V73" i="28"/>
  <c r="O73" i="28"/>
  <c r="N73" i="28"/>
  <c r="M73" i="28"/>
  <c r="L73" i="28"/>
  <c r="K73" i="28"/>
  <c r="J73" i="28"/>
  <c r="I73" i="28"/>
  <c r="H73" i="28"/>
  <c r="G73" i="28"/>
  <c r="F73" i="28"/>
  <c r="C73" i="28"/>
  <c r="B73" i="28"/>
  <c r="V72" i="28"/>
  <c r="O72" i="28"/>
  <c r="N72" i="28"/>
  <c r="M72" i="28"/>
  <c r="L72" i="28"/>
  <c r="K72" i="28"/>
  <c r="J72" i="28"/>
  <c r="R72" i="28" s="1"/>
  <c r="I72" i="28"/>
  <c r="H72" i="28"/>
  <c r="G72" i="28"/>
  <c r="F72" i="28"/>
  <c r="C72" i="28"/>
  <c r="E72" i="28" s="1"/>
  <c r="B72" i="28"/>
  <c r="V71" i="28"/>
  <c r="O71" i="28"/>
  <c r="N71" i="28"/>
  <c r="M71" i="28"/>
  <c r="L71" i="28"/>
  <c r="K71" i="28"/>
  <c r="Q71" i="28" s="1"/>
  <c r="J71" i="28"/>
  <c r="I71" i="28"/>
  <c r="H71" i="28"/>
  <c r="P71" i="28" s="1"/>
  <c r="G71" i="28"/>
  <c r="F71" i="28"/>
  <c r="C71" i="28"/>
  <c r="E71" i="28" s="1"/>
  <c r="B71" i="28"/>
  <c r="T70" i="28"/>
  <c r="S70" i="28"/>
  <c r="R70" i="28"/>
  <c r="Q70" i="28"/>
  <c r="P70" i="28"/>
  <c r="E70" i="28"/>
  <c r="U70" i="28" s="1"/>
  <c r="S69" i="28"/>
  <c r="R69" i="28"/>
  <c r="Q69" i="28"/>
  <c r="P69" i="28"/>
  <c r="E69" i="28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V66" i="28"/>
  <c r="O66" i="28"/>
  <c r="N66" i="28"/>
  <c r="M66" i="28"/>
  <c r="L66" i="28"/>
  <c r="K66" i="28"/>
  <c r="S66" i="28" s="1"/>
  <c r="J66" i="28"/>
  <c r="R66" i="28" s="1"/>
  <c r="I66" i="28"/>
  <c r="H66" i="28"/>
  <c r="G66" i="28"/>
  <c r="F66" i="28"/>
  <c r="C66" i="28"/>
  <c r="B66" i="28"/>
  <c r="E66" i="28" s="1"/>
  <c r="S65" i="28"/>
  <c r="R65" i="28"/>
  <c r="Q65" i="28"/>
  <c r="P65" i="28"/>
  <c r="E65" i="28"/>
  <c r="U65" i="28" s="1"/>
  <c r="U64" i="28"/>
  <c r="S64" i="28"/>
  <c r="R64" i="28"/>
  <c r="Q64" i="28"/>
  <c r="P64" i="28"/>
  <c r="E64" i="28"/>
  <c r="T64" i="28" s="1"/>
  <c r="S63" i="28"/>
  <c r="R63" i="28"/>
  <c r="Q63" i="28"/>
  <c r="P63" i="28"/>
  <c r="E63" i="28"/>
  <c r="S62" i="28"/>
  <c r="R62" i="28"/>
  <c r="Q62" i="28"/>
  <c r="P62" i="28"/>
  <c r="E62" i="28"/>
  <c r="S61" i="28"/>
  <c r="R61" i="28"/>
  <c r="Q61" i="28"/>
  <c r="P61" i="28"/>
  <c r="E61" i="28"/>
  <c r="U61" i="28" s="1"/>
  <c r="V59" i="28"/>
  <c r="O59" i="28"/>
  <c r="N59" i="28"/>
  <c r="M59" i="28"/>
  <c r="L59" i="28"/>
  <c r="K59" i="28"/>
  <c r="S59" i="28" s="1"/>
  <c r="J59" i="28"/>
  <c r="R59" i="28" s="1"/>
  <c r="I59" i="28"/>
  <c r="H59" i="28"/>
  <c r="G59" i="28"/>
  <c r="F59" i="28"/>
  <c r="C59" i="28"/>
  <c r="B59" i="28"/>
  <c r="S58" i="28"/>
  <c r="R58" i="28"/>
  <c r="Q58" i="28"/>
  <c r="P58" i="28"/>
  <c r="E58" i="28"/>
  <c r="S57" i="28"/>
  <c r="R57" i="28"/>
  <c r="Q57" i="28"/>
  <c r="P57" i="28"/>
  <c r="E57" i="28"/>
  <c r="T57" i="28" s="1"/>
  <c r="U56" i="28"/>
  <c r="T56" i="28"/>
  <c r="S56" i="28"/>
  <c r="R56" i="28"/>
  <c r="Q56" i="28"/>
  <c r="P56" i="28"/>
  <c r="E56" i="28"/>
  <c r="S55" i="28"/>
  <c r="R55" i="28"/>
  <c r="Q55" i="28"/>
  <c r="P55" i="28"/>
  <c r="E55" i="28"/>
  <c r="U55" i="28" s="1"/>
  <c r="V53" i="28"/>
  <c r="O53" i="28"/>
  <c r="N53" i="28"/>
  <c r="M53" i="28"/>
  <c r="L53" i="28"/>
  <c r="R53" i="28" s="1"/>
  <c r="K53" i="28"/>
  <c r="J53" i="28"/>
  <c r="I53" i="28"/>
  <c r="H53" i="28"/>
  <c r="G53" i="28"/>
  <c r="F53" i="28"/>
  <c r="C53" i="28"/>
  <c r="B53" i="28"/>
  <c r="S52" i="28"/>
  <c r="R52" i="28"/>
  <c r="Q52" i="28"/>
  <c r="P52" i="28"/>
  <c r="E52" i="28"/>
  <c r="U52" i="28" s="1"/>
  <c r="S51" i="28"/>
  <c r="R51" i="28"/>
  <c r="Q51" i="28"/>
  <c r="P51" i="28"/>
  <c r="E51" i="28"/>
  <c r="S50" i="28"/>
  <c r="R50" i="28"/>
  <c r="Q50" i="28"/>
  <c r="P50" i="28"/>
  <c r="E50" i="28"/>
  <c r="U49" i="28"/>
  <c r="T49" i="28"/>
  <c r="S49" i="28"/>
  <c r="R49" i="28"/>
  <c r="Q49" i="28"/>
  <c r="P49" i="28"/>
  <c r="E49" i="28"/>
  <c r="S48" i="28"/>
  <c r="R48" i="28"/>
  <c r="Q48" i="28"/>
  <c r="P48" i="28"/>
  <c r="E48" i="28"/>
  <c r="S47" i="28"/>
  <c r="R47" i="28"/>
  <c r="Q47" i="28"/>
  <c r="P47" i="28"/>
  <c r="E47" i="28"/>
  <c r="U47" i="28" s="1"/>
  <c r="S46" i="28"/>
  <c r="R46" i="28"/>
  <c r="Q46" i="28"/>
  <c r="P46" i="28"/>
  <c r="E46" i="28"/>
  <c r="U45" i="28"/>
  <c r="S45" i="28"/>
  <c r="R45" i="28"/>
  <c r="Q45" i="28"/>
  <c r="P45" i="28"/>
  <c r="E45" i="28"/>
  <c r="T45" i="28" s="1"/>
  <c r="S44" i="28"/>
  <c r="R44" i="28"/>
  <c r="Q44" i="28"/>
  <c r="P44" i="28"/>
  <c r="E44" i="28"/>
  <c r="S43" i="28"/>
  <c r="R43" i="28"/>
  <c r="Q43" i="28"/>
  <c r="P43" i="28"/>
  <c r="E43" i="28"/>
  <c r="U43" i="28" s="1"/>
  <c r="S42" i="28"/>
  <c r="R42" i="28"/>
  <c r="Q42" i="28"/>
  <c r="P42" i="28"/>
  <c r="E42" i="28"/>
  <c r="U42" i="28" s="1"/>
  <c r="V40" i="28"/>
  <c r="O40" i="28"/>
  <c r="N40" i="28"/>
  <c r="M40" i="28"/>
  <c r="L40" i="28"/>
  <c r="K40" i="28"/>
  <c r="S40" i="28" s="1"/>
  <c r="J40" i="28"/>
  <c r="R40" i="28" s="1"/>
  <c r="I40" i="28"/>
  <c r="H40" i="28"/>
  <c r="G40" i="28"/>
  <c r="F40" i="28"/>
  <c r="C40" i="28"/>
  <c r="E40" i="28" s="1"/>
  <c r="B40" i="28"/>
  <c r="S39" i="28"/>
  <c r="R39" i="28"/>
  <c r="Q39" i="28"/>
  <c r="P39" i="28"/>
  <c r="E39" i="28"/>
  <c r="U39" i="28" s="1"/>
  <c r="T38" i="28"/>
  <c r="S38" i="28"/>
  <c r="R38" i="28"/>
  <c r="Q38" i="28"/>
  <c r="P38" i="28"/>
  <c r="E38" i="28"/>
  <c r="U38" i="28" s="1"/>
  <c r="S37" i="28"/>
  <c r="R37" i="28"/>
  <c r="Q37" i="28"/>
  <c r="P37" i="28"/>
  <c r="E37" i="28"/>
  <c r="U37" i="28" s="1"/>
  <c r="S36" i="28"/>
  <c r="R36" i="28"/>
  <c r="Q36" i="28"/>
  <c r="P36" i="28"/>
  <c r="E36" i="28"/>
  <c r="U36" i="28" s="1"/>
  <c r="S35" i="28"/>
  <c r="R35" i="28"/>
  <c r="Q35" i="28"/>
  <c r="P35" i="28"/>
  <c r="E35" i="28"/>
  <c r="V33" i="28"/>
  <c r="O33" i="28"/>
  <c r="N33" i="28"/>
  <c r="M33" i="28"/>
  <c r="L33" i="28"/>
  <c r="K33" i="28"/>
  <c r="J33" i="28"/>
  <c r="R33" i="28" s="1"/>
  <c r="I33" i="28"/>
  <c r="Q33" i="28" s="1"/>
  <c r="H33" i="28"/>
  <c r="G33" i="28"/>
  <c r="F33" i="28"/>
  <c r="C33" i="28"/>
  <c r="B33" i="28"/>
  <c r="E33" i="28" s="1"/>
  <c r="S32" i="28"/>
  <c r="R32" i="28"/>
  <c r="Q32" i="28"/>
  <c r="P32" i="28"/>
  <c r="T32" i="28" s="1"/>
  <c r="E32" i="28"/>
  <c r="U32" i="28" s="1"/>
  <c r="V30" i="28"/>
  <c r="O30" i="28"/>
  <c r="N30" i="28"/>
  <c r="M30" i="28"/>
  <c r="L30" i="28"/>
  <c r="K30" i="28"/>
  <c r="S30" i="28" s="1"/>
  <c r="J30" i="28"/>
  <c r="R30" i="28" s="1"/>
  <c r="I30" i="28"/>
  <c r="H30" i="28"/>
  <c r="G30" i="28"/>
  <c r="F30" i="28"/>
  <c r="C30" i="28"/>
  <c r="B30" i="28"/>
  <c r="S29" i="28"/>
  <c r="R29" i="28"/>
  <c r="Q29" i="28"/>
  <c r="P29" i="28"/>
  <c r="E29" i="28"/>
  <c r="S28" i="28"/>
  <c r="R28" i="28"/>
  <c r="Q28" i="28"/>
  <c r="P28" i="28"/>
  <c r="E28" i="28"/>
  <c r="U28" i="28" s="1"/>
  <c r="T27" i="28"/>
  <c r="S27" i="28"/>
  <c r="R27" i="28"/>
  <c r="Q27" i="28"/>
  <c r="P27" i="28"/>
  <c r="E27" i="28"/>
  <c r="U27" i="28" s="1"/>
  <c r="S26" i="28"/>
  <c r="R26" i="28"/>
  <c r="Q26" i="28"/>
  <c r="P26" i="28"/>
  <c r="E26" i="28"/>
  <c r="V24" i="28"/>
  <c r="O24" i="28"/>
  <c r="N24" i="28"/>
  <c r="M24" i="28"/>
  <c r="L24" i="28"/>
  <c r="K24" i="28"/>
  <c r="S24" i="28" s="1"/>
  <c r="J24" i="28"/>
  <c r="R24" i="28" s="1"/>
  <c r="I24" i="28"/>
  <c r="H24" i="28"/>
  <c r="P24" i="28" s="1"/>
  <c r="G24" i="28"/>
  <c r="F24" i="28"/>
  <c r="C24" i="28"/>
  <c r="B24" i="28"/>
  <c r="E24" i="28" s="1"/>
  <c r="S23" i="28"/>
  <c r="R23" i="28"/>
  <c r="Q23" i="28"/>
  <c r="P23" i="28"/>
  <c r="E23" i="28"/>
  <c r="S22" i="28"/>
  <c r="R22" i="28"/>
  <c r="Q22" i="28"/>
  <c r="P22" i="28"/>
  <c r="E22" i="28"/>
  <c r="T22" i="28" s="1"/>
  <c r="T21" i="28"/>
  <c r="S21" i="28"/>
  <c r="R21" i="28"/>
  <c r="Q21" i="28"/>
  <c r="P21" i="28"/>
  <c r="E21" i="28"/>
  <c r="U21" i="28" s="1"/>
  <c r="S20" i="28"/>
  <c r="R20" i="28"/>
  <c r="Q20" i="28"/>
  <c r="P20" i="28"/>
  <c r="E20" i="28"/>
  <c r="U20" i="28" s="1"/>
  <c r="U19" i="28"/>
  <c r="S19" i="28"/>
  <c r="R19" i="28"/>
  <c r="Q19" i="28"/>
  <c r="P19" i="28"/>
  <c r="E19" i="28"/>
  <c r="T19" i="28" s="1"/>
  <c r="S18" i="28"/>
  <c r="R18" i="28"/>
  <c r="Q18" i="28"/>
  <c r="P18" i="28"/>
  <c r="E18" i="28"/>
  <c r="U18" i="28" s="1"/>
  <c r="U17" i="28"/>
  <c r="S17" i="28"/>
  <c r="R17" i="28"/>
  <c r="Q17" i="28"/>
  <c r="P17" i="28"/>
  <c r="E17" i="28"/>
  <c r="T17" i="28" s="1"/>
  <c r="V15" i="28"/>
  <c r="O15" i="28"/>
  <c r="N15" i="28"/>
  <c r="M15" i="28"/>
  <c r="L15" i="28"/>
  <c r="K15" i="28"/>
  <c r="S15" i="28" s="1"/>
  <c r="J15" i="28"/>
  <c r="R15" i="28" s="1"/>
  <c r="I15" i="28"/>
  <c r="H15" i="28"/>
  <c r="P15" i="28" s="1"/>
  <c r="G15" i="28"/>
  <c r="F15" i="28"/>
  <c r="C15" i="28"/>
  <c r="B15" i="28"/>
  <c r="E15" i="28" s="1"/>
  <c r="S14" i="28"/>
  <c r="R14" i="28"/>
  <c r="Q14" i="28"/>
  <c r="P14" i="28"/>
  <c r="E14" i="28"/>
  <c r="U14" i="28" s="1"/>
  <c r="S13" i="28"/>
  <c r="R13" i="28"/>
  <c r="Q13" i="28"/>
  <c r="P13" i="28"/>
  <c r="E13" i="28"/>
  <c r="U13" i="28" s="1"/>
  <c r="S12" i="28"/>
  <c r="R12" i="28"/>
  <c r="Q12" i="28"/>
  <c r="P12" i="28"/>
  <c r="E12" i="28"/>
  <c r="U12" i="28" s="1"/>
  <c r="S11" i="28"/>
  <c r="R11" i="28"/>
  <c r="Q11" i="28"/>
  <c r="P11" i="28"/>
  <c r="E11" i="28"/>
  <c r="U11" i="28" s="1"/>
  <c r="S10" i="28"/>
  <c r="R10" i="28"/>
  <c r="Q10" i="28"/>
  <c r="P10" i="28"/>
  <c r="E10" i="28"/>
  <c r="S9" i="28"/>
  <c r="R9" i="28"/>
  <c r="Q9" i="28"/>
  <c r="P9" i="28"/>
  <c r="E9" i="28"/>
  <c r="S94" i="27"/>
  <c r="R94" i="27"/>
  <c r="Q94" i="27"/>
  <c r="P94" i="27"/>
  <c r="E94" i="27"/>
  <c r="U94" i="27" s="1"/>
  <c r="S93" i="27"/>
  <c r="R93" i="27"/>
  <c r="Q93" i="27"/>
  <c r="P93" i="27"/>
  <c r="E93" i="27"/>
  <c r="T93" i="27" s="1"/>
  <c r="S92" i="27"/>
  <c r="R92" i="27"/>
  <c r="Q92" i="27"/>
  <c r="P92" i="27"/>
  <c r="E92" i="27"/>
  <c r="U92" i="27" s="1"/>
  <c r="U91" i="27"/>
  <c r="S91" i="27"/>
  <c r="R91" i="27"/>
  <c r="Q91" i="27"/>
  <c r="P91" i="27"/>
  <c r="E91" i="27"/>
  <c r="T91" i="27" s="1"/>
  <c r="S90" i="27"/>
  <c r="R90" i="27"/>
  <c r="Q90" i="27"/>
  <c r="P90" i="27"/>
  <c r="E90" i="27"/>
  <c r="U90" i="27" s="1"/>
  <c r="T89" i="27"/>
  <c r="S89" i="27"/>
  <c r="R89" i="27"/>
  <c r="Q89" i="27"/>
  <c r="P89" i="27"/>
  <c r="E89" i="27"/>
  <c r="U89" i="27" s="1"/>
  <c r="S88" i="27"/>
  <c r="R88" i="27"/>
  <c r="Q88" i="27"/>
  <c r="P88" i="27"/>
  <c r="E88" i="27"/>
  <c r="T88" i="27" s="1"/>
  <c r="S87" i="27"/>
  <c r="R87" i="27"/>
  <c r="Q87" i="27"/>
  <c r="P87" i="27"/>
  <c r="E87" i="27"/>
  <c r="V73" i="27"/>
  <c r="O73" i="27"/>
  <c r="N73" i="27"/>
  <c r="M73" i="27"/>
  <c r="L73" i="27"/>
  <c r="K73" i="27"/>
  <c r="S73" i="27" s="1"/>
  <c r="J73" i="27"/>
  <c r="I73" i="27"/>
  <c r="H73" i="27"/>
  <c r="G73" i="27"/>
  <c r="F73" i="27"/>
  <c r="C73" i="27"/>
  <c r="B73" i="27"/>
  <c r="V72" i="27"/>
  <c r="O72" i="27"/>
  <c r="N72" i="27"/>
  <c r="M72" i="27"/>
  <c r="L72" i="27"/>
  <c r="K72" i="27"/>
  <c r="S72" i="27" s="1"/>
  <c r="J72" i="27"/>
  <c r="R72" i="27" s="1"/>
  <c r="I72" i="27"/>
  <c r="H72" i="27"/>
  <c r="G72" i="27"/>
  <c r="F72" i="27"/>
  <c r="C72" i="27"/>
  <c r="B72" i="27"/>
  <c r="E72" i="27" s="1"/>
  <c r="V71" i="27"/>
  <c r="O71" i="27"/>
  <c r="N71" i="27"/>
  <c r="M71" i="27"/>
  <c r="L71" i="27"/>
  <c r="K71" i="27"/>
  <c r="S71" i="27" s="1"/>
  <c r="J71" i="27"/>
  <c r="R71" i="27" s="1"/>
  <c r="I71" i="27"/>
  <c r="H71" i="27"/>
  <c r="G71" i="27"/>
  <c r="F71" i="27"/>
  <c r="C71" i="27"/>
  <c r="B71" i="27"/>
  <c r="S70" i="27"/>
  <c r="R70" i="27"/>
  <c r="Q70" i="27"/>
  <c r="P70" i="27"/>
  <c r="E70" i="27"/>
  <c r="U70" i="27" s="1"/>
  <c r="U69" i="27"/>
  <c r="S69" i="27"/>
  <c r="R69" i="27"/>
  <c r="Q69" i="27"/>
  <c r="P69" i="27"/>
  <c r="E69" i="27"/>
  <c r="T69" i="27" s="1"/>
  <c r="V67" i="27"/>
  <c r="O67" i="27"/>
  <c r="N67" i="27"/>
  <c r="M67" i="27"/>
  <c r="L67" i="27"/>
  <c r="K67" i="27"/>
  <c r="J67" i="27"/>
  <c r="I67" i="27"/>
  <c r="H67" i="27"/>
  <c r="G67" i="27"/>
  <c r="F67" i="27"/>
  <c r="C67" i="27"/>
  <c r="B67" i="27"/>
  <c r="E67" i="27" s="1"/>
  <c r="V66" i="27"/>
  <c r="O66" i="27"/>
  <c r="N66" i="27"/>
  <c r="M66" i="27"/>
  <c r="L66" i="27"/>
  <c r="K66" i="27"/>
  <c r="S66" i="27" s="1"/>
  <c r="J66" i="27"/>
  <c r="R66" i="27" s="1"/>
  <c r="I66" i="27"/>
  <c r="Q66" i="27" s="1"/>
  <c r="H66" i="27"/>
  <c r="G66" i="27"/>
  <c r="F66" i="27"/>
  <c r="C66" i="27"/>
  <c r="B66" i="27"/>
  <c r="E66" i="27" s="1"/>
  <c r="S65" i="27"/>
  <c r="R65" i="27"/>
  <c r="Q65" i="27"/>
  <c r="P65" i="27"/>
  <c r="E65" i="27"/>
  <c r="S64" i="27"/>
  <c r="R64" i="27"/>
  <c r="Q64" i="27"/>
  <c r="P64" i="27"/>
  <c r="E64" i="27"/>
  <c r="S63" i="27"/>
  <c r="R63" i="27"/>
  <c r="Q63" i="27"/>
  <c r="P63" i="27"/>
  <c r="E63" i="27"/>
  <c r="U63" i="27" s="1"/>
  <c r="U62" i="27"/>
  <c r="S62" i="27"/>
  <c r="R62" i="27"/>
  <c r="Q62" i="27"/>
  <c r="P62" i="27"/>
  <c r="E62" i="27"/>
  <c r="T62" i="27" s="1"/>
  <c r="S61" i="27"/>
  <c r="R61" i="27"/>
  <c r="Q61" i="27"/>
  <c r="P61" i="27"/>
  <c r="E61" i="27"/>
  <c r="T61" i="27" s="1"/>
  <c r="V59" i="27"/>
  <c r="O59" i="27"/>
  <c r="N59" i="27"/>
  <c r="M59" i="27"/>
  <c r="L59" i="27"/>
  <c r="K59" i="27"/>
  <c r="S59" i="27" s="1"/>
  <c r="J59" i="27"/>
  <c r="R59" i="27" s="1"/>
  <c r="I59" i="27"/>
  <c r="H59" i="27"/>
  <c r="G59" i="27"/>
  <c r="F59" i="27"/>
  <c r="E59" i="27"/>
  <c r="C59" i="27"/>
  <c r="B59" i="27"/>
  <c r="S58" i="27"/>
  <c r="R58" i="27"/>
  <c r="Q58" i="27"/>
  <c r="P58" i="27"/>
  <c r="E58" i="27"/>
  <c r="U58" i="27" s="1"/>
  <c r="S57" i="27"/>
  <c r="R57" i="27"/>
  <c r="Q57" i="27"/>
  <c r="P57" i="27"/>
  <c r="E57" i="27"/>
  <c r="U57" i="27" s="1"/>
  <c r="S56" i="27"/>
  <c r="R56" i="27"/>
  <c r="Q56" i="27"/>
  <c r="P56" i="27"/>
  <c r="E56" i="27"/>
  <c r="U56" i="27" s="1"/>
  <c r="U55" i="27"/>
  <c r="S55" i="27"/>
  <c r="R55" i="27"/>
  <c r="Q55" i="27"/>
  <c r="P55" i="27"/>
  <c r="E55" i="27"/>
  <c r="T55" i="27" s="1"/>
  <c r="V53" i="27"/>
  <c r="O53" i="27"/>
  <c r="N53" i="27"/>
  <c r="M53" i="27"/>
  <c r="L53" i="27"/>
  <c r="K53" i="27"/>
  <c r="S53" i="27" s="1"/>
  <c r="J53" i="27"/>
  <c r="R53" i="27" s="1"/>
  <c r="I53" i="27"/>
  <c r="H53" i="27"/>
  <c r="G53" i="27"/>
  <c r="F53" i="27"/>
  <c r="C53" i="27"/>
  <c r="B53" i="27"/>
  <c r="S52" i="27"/>
  <c r="R52" i="27"/>
  <c r="Q52" i="27"/>
  <c r="P52" i="27"/>
  <c r="E52" i="27"/>
  <c r="S51" i="27"/>
  <c r="R51" i="27"/>
  <c r="Q51" i="27"/>
  <c r="P51" i="27"/>
  <c r="E51" i="27"/>
  <c r="T50" i="27"/>
  <c r="S50" i="27"/>
  <c r="R50" i="27"/>
  <c r="Q50" i="27"/>
  <c r="P50" i="27"/>
  <c r="E50" i="27"/>
  <c r="U50" i="27" s="1"/>
  <c r="U49" i="27"/>
  <c r="S49" i="27"/>
  <c r="R49" i="27"/>
  <c r="Q49" i="27"/>
  <c r="P49" i="27"/>
  <c r="E49" i="27"/>
  <c r="T49" i="27" s="1"/>
  <c r="S48" i="27"/>
  <c r="R48" i="27"/>
  <c r="Q48" i="27"/>
  <c r="P48" i="27"/>
  <c r="E48" i="27"/>
  <c r="U48" i="27" s="1"/>
  <c r="S47" i="27"/>
  <c r="R47" i="27"/>
  <c r="Q47" i="27"/>
  <c r="P47" i="27"/>
  <c r="E47" i="27"/>
  <c r="U47" i="27" s="1"/>
  <c r="S46" i="27"/>
  <c r="R46" i="27"/>
  <c r="Q46" i="27"/>
  <c r="P46" i="27"/>
  <c r="E46" i="27"/>
  <c r="U46" i="27" s="1"/>
  <c r="T45" i="27"/>
  <c r="S45" i="27"/>
  <c r="R45" i="27"/>
  <c r="Q45" i="27"/>
  <c r="P45" i="27"/>
  <c r="E45" i="27"/>
  <c r="U45" i="27" s="1"/>
  <c r="S44" i="27"/>
  <c r="R44" i="27"/>
  <c r="Q44" i="27"/>
  <c r="P44" i="27"/>
  <c r="E44" i="27"/>
  <c r="S43" i="27"/>
  <c r="R43" i="27"/>
  <c r="Q43" i="27"/>
  <c r="P43" i="27"/>
  <c r="E43" i="27"/>
  <c r="U43" i="27" s="1"/>
  <c r="S42" i="27"/>
  <c r="R42" i="27"/>
  <c r="Q42" i="27"/>
  <c r="P42" i="27"/>
  <c r="E42" i="27"/>
  <c r="U42" i="27" s="1"/>
  <c r="V40" i="27"/>
  <c r="O40" i="27"/>
  <c r="N40" i="27"/>
  <c r="M40" i="27"/>
  <c r="L40" i="27"/>
  <c r="K40" i="27"/>
  <c r="S40" i="27" s="1"/>
  <c r="J40" i="27"/>
  <c r="R40" i="27" s="1"/>
  <c r="I40" i="27"/>
  <c r="H40" i="27"/>
  <c r="G40" i="27"/>
  <c r="F40" i="27"/>
  <c r="C40" i="27"/>
  <c r="E40" i="27" s="1"/>
  <c r="B40" i="27"/>
  <c r="S39" i="27"/>
  <c r="R39" i="27"/>
  <c r="Q39" i="27"/>
  <c r="P39" i="27"/>
  <c r="E39" i="27"/>
  <c r="T39" i="27" s="1"/>
  <c r="S38" i="27"/>
  <c r="R38" i="27"/>
  <c r="Q38" i="27"/>
  <c r="P38" i="27"/>
  <c r="T38" i="27" s="1"/>
  <c r="E38" i="27"/>
  <c r="S37" i="27"/>
  <c r="R37" i="27"/>
  <c r="Q37" i="27"/>
  <c r="P37" i="27"/>
  <c r="E37" i="27"/>
  <c r="S36" i="27"/>
  <c r="R36" i="27"/>
  <c r="Q36" i="27"/>
  <c r="P36" i="27"/>
  <c r="E36" i="27"/>
  <c r="S35" i="27"/>
  <c r="R35" i="27"/>
  <c r="Q35" i="27"/>
  <c r="P35" i="27"/>
  <c r="E35" i="27"/>
  <c r="U35" i="27" s="1"/>
  <c r="V33" i="27"/>
  <c r="O33" i="27"/>
  <c r="N33" i="27"/>
  <c r="M33" i="27"/>
  <c r="L33" i="27"/>
  <c r="K33" i="27"/>
  <c r="S33" i="27" s="1"/>
  <c r="J33" i="27"/>
  <c r="I33" i="27"/>
  <c r="H33" i="27"/>
  <c r="G33" i="27"/>
  <c r="F33" i="27"/>
  <c r="C33" i="27"/>
  <c r="B33" i="27"/>
  <c r="E33" i="27" s="1"/>
  <c r="S32" i="27"/>
  <c r="R32" i="27"/>
  <c r="Q32" i="27"/>
  <c r="P32" i="27"/>
  <c r="E32" i="27"/>
  <c r="V30" i="27"/>
  <c r="O30" i="27"/>
  <c r="N30" i="27"/>
  <c r="M30" i="27"/>
  <c r="L30" i="27"/>
  <c r="K30" i="27"/>
  <c r="J30" i="27"/>
  <c r="R30" i="27" s="1"/>
  <c r="I30" i="27"/>
  <c r="Q30" i="27" s="1"/>
  <c r="H30" i="27"/>
  <c r="G30" i="27"/>
  <c r="F30" i="27"/>
  <c r="C30" i="27"/>
  <c r="B30" i="27"/>
  <c r="E30" i="27" s="1"/>
  <c r="S29" i="27"/>
  <c r="R29" i="27"/>
  <c r="Q29" i="27"/>
  <c r="P29" i="27"/>
  <c r="E29" i="27"/>
  <c r="U29" i="27" s="1"/>
  <c r="S28" i="27"/>
  <c r="R28" i="27"/>
  <c r="Q28" i="27"/>
  <c r="P28" i="27"/>
  <c r="E28" i="27"/>
  <c r="S27" i="27"/>
  <c r="R27" i="27"/>
  <c r="Q27" i="27"/>
  <c r="P27" i="27"/>
  <c r="E27" i="27"/>
  <c r="U26" i="27"/>
  <c r="T26" i="27"/>
  <c r="S26" i="27"/>
  <c r="R26" i="27"/>
  <c r="Q26" i="27"/>
  <c r="P26" i="27"/>
  <c r="E26" i="27"/>
  <c r="V24" i="27"/>
  <c r="O24" i="27"/>
  <c r="N24" i="27"/>
  <c r="M24" i="27"/>
  <c r="L24" i="27"/>
  <c r="K24" i="27"/>
  <c r="S24" i="27" s="1"/>
  <c r="J24" i="27"/>
  <c r="R24" i="27" s="1"/>
  <c r="I24" i="27"/>
  <c r="H24" i="27"/>
  <c r="G24" i="27"/>
  <c r="F24" i="27"/>
  <c r="C24" i="27"/>
  <c r="B24" i="27"/>
  <c r="U23" i="27"/>
  <c r="T23" i="27"/>
  <c r="S23" i="27"/>
  <c r="R23" i="27"/>
  <c r="Q23" i="27"/>
  <c r="P23" i="27"/>
  <c r="E23" i="27"/>
  <c r="S22" i="27"/>
  <c r="R22" i="27"/>
  <c r="Q22" i="27"/>
  <c r="P22" i="27"/>
  <c r="E22" i="27"/>
  <c r="S21" i="27"/>
  <c r="R21" i="27"/>
  <c r="Q21" i="27"/>
  <c r="P21" i="27"/>
  <c r="E21" i="27"/>
  <c r="U21" i="27" s="1"/>
  <c r="T20" i="27"/>
  <c r="S20" i="27"/>
  <c r="R20" i="27"/>
  <c r="Q20" i="27"/>
  <c r="P20" i="27"/>
  <c r="E20" i="27"/>
  <c r="U20" i="27" s="1"/>
  <c r="S19" i="27"/>
  <c r="R19" i="27"/>
  <c r="Q19" i="27"/>
  <c r="P19" i="27"/>
  <c r="E19" i="27"/>
  <c r="S18" i="27"/>
  <c r="R18" i="27"/>
  <c r="Q18" i="27"/>
  <c r="P18" i="27"/>
  <c r="E18" i="27"/>
  <c r="S17" i="27"/>
  <c r="R17" i="27"/>
  <c r="Q17" i="27"/>
  <c r="P17" i="27"/>
  <c r="E17" i="27"/>
  <c r="U17" i="27" s="1"/>
  <c r="V15" i="27"/>
  <c r="O15" i="27"/>
  <c r="N15" i="27"/>
  <c r="M15" i="27"/>
  <c r="L15" i="27"/>
  <c r="K15" i="27"/>
  <c r="S15" i="27" s="1"/>
  <c r="J15" i="27"/>
  <c r="R15" i="27" s="1"/>
  <c r="I15" i="27"/>
  <c r="Q15" i="27" s="1"/>
  <c r="H15" i="27"/>
  <c r="G15" i="27"/>
  <c r="F15" i="27"/>
  <c r="C15" i="27"/>
  <c r="B15" i="27"/>
  <c r="S14" i="27"/>
  <c r="R14" i="27"/>
  <c r="Q14" i="27"/>
  <c r="P14" i="27"/>
  <c r="E14" i="27"/>
  <c r="U14" i="27" s="1"/>
  <c r="U13" i="27"/>
  <c r="T13" i="27"/>
  <c r="S13" i="27"/>
  <c r="R13" i="27"/>
  <c r="Q13" i="27"/>
  <c r="P13" i="27"/>
  <c r="E13" i="27"/>
  <c r="S12" i="27"/>
  <c r="R12" i="27"/>
  <c r="Q12" i="27"/>
  <c r="P12" i="27"/>
  <c r="E12" i="27"/>
  <c r="U12" i="27" s="1"/>
  <c r="S11" i="27"/>
  <c r="R11" i="27"/>
  <c r="Q11" i="27"/>
  <c r="P11" i="27"/>
  <c r="E11" i="27"/>
  <c r="U11" i="27" s="1"/>
  <c r="S10" i="27"/>
  <c r="R10" i="27"/>
  <c r="Q10" i="27"/>
  <c r="U10" i="27" s="1"/>
  <c r="P10" i="27"/>
  <c r="T10" i="27" s="1"/>
  <c r="E10" i="27"/>
  <c r="S9" i="27"/>
  <c r="R9" i="27"/>
  <c r="Q9" i="27"/>
  <c r="P9" i="27"/>
  <c r="E9" i="27"/>
  <c r="T9" i="27" s="1"/>
  <c r="S94" i="26"/>
  <c r="R94" i="26"/>
  <c r="Q94" i="26"/>
  <c r="P94" i="26"/>
  <c r="E94" i="26"/>
  <c r="U93" i="26"/>
  <c r="S93" i="26"/>
  <c r="R93" i="26"/>
  <c r="Q93" i="26"/>
  <c r="P93" i="26"/>
  <c r="E93" i="26"/>
  <c r="T93" i="26" s="1"/>
  <c r="S92" i="26"/>
  <c r="R92" i="26"/>
  <c r="Q92" i="26"/>
  <c r="P92" i="26"/>
  <c r="E92" i="26"/>
  <c r="S91" i="26"/>
  <c r="R91" i="26"/>
  <c r="Q91" i="26"/>
  <c r="P91" i="26"/>
  <c r="E91" i="26"/>
  <c r="U91" i="26" s="1"/>
  <c r="U90" i="26"/>
  <c r="T90" i="26"/>
  <c r="S90" i="26"/>
  <c r="R90" i="26"/>
  <c r="Q90" i="26"/>
  <c r="P90" i="26"/>
  <c r="E90" i="26"/>
  <c r="S89" i="26"/>
  <c r="R89" i="26"/>
  <c r="Q89" i="26"/>
  <c r="P89" i="26"/>
  <c r="E89" i="26"/>
  <c r="U89" i="26" s="1"/>
  <c r="S88" i="26"/>
  <c r="R88" i="26"/>
  <c r="Q88" i="26"/>
  <c r="P88" i="26"/>
  <c r="E88" i="26"/>
  <c r="S87" i="26"/>
  <c r="R87" i="26"/>
  <c r="Q87" i="26"/>
  <c r="P87" i="26"/>
  <c r="E87" i="26"/>
  <c r="T87" i="26" s="1"/>
  <c r="V73" i="26"/>
  <c r="O73" i="26"/>
  <c r="N73" i="26"/>
  <c r="M73" i="26"/>
  <c r="L73" i="26"/>
  <c r="K73" i="26"/>
  <c r="S73" i="26" s="1"/>
  <c r="J73" i="26"/>
  <c r="I73" i="26"/>
  <c r="H73" i="26"/>
  <c r="G73" i="26"/>
  <c r="F73" i="26"/>
  <c r="C73" i="26"/>
  <c r="B73" i="26"/>
  <c r="V72" i="26"/>
  <c r="O72" i="26"/>
  <c r="N72" i="26"/>
  <c r="M72" i="26"/>
  <c r="L72" i="26"/>
  <c r="K72" i="26"/>
  <c r="J72" i="26"/>
  <c r="I72" i="26"/>
  <c r="H72" i="26"/>
  <c r="P72" i="26" s="1"/>
  <c r="G72" i="26"/>
  <c r="F72" i="26"/>
  <c r="C72" i="26"/>
  <c r="B72" i="26"/>
  <c r="E72" i="26" s="1"/>
  <c r="V71" i="26"/>
  <c r="O71" i="26"/>
  <c r="N71" i="26"/>
  <c r="M71" i="26"/>
  <c r="L71" i="26"/>
  <c r="K71" i="26"/>
  <c r="S71" i="26" s="1"/>
  <c r="J71" i="26"/>
  <c r="R71" i="26" s="1"/>
  <c r="I71" i="26"/>
  <c r="Q71" i="26" s="1"/>
  <c r="H71" i="26"/>
  <c r="G71" i="26"/>
  <c r="F71" i="26"/>
  <c r="C71" i="26"/>
  <c r="E71" i="26" s="1"/>
  <c r="B71" i="26"/>
  <c r="S70" i="26"/>
  <c r="R70" i="26"/>
  <c r="Q70" i="26"/>
  <c r="P70" i="26"/>
  <c r="E70" i="26"/>
  <c r="S69" i="26"/>
  <c r="R69" i="26"/>
  <c r="Q69" i="26"/>
  <c r="P69" i="26"/>
  <c r="E69" i="26"/>
  <c r="T69" i="26" s="1"/>
  <c r="V67" i="26"/>
  <c r="O67" i="26"/>
  <c r="N67" i="26"/>
  <c r="M67" i="26"/>
  <c r="L67" i="26"/>
  <c r="K67" i="26"/>
  <c r="S67" i="26" s="1"/>
  <c r="J67" i="26"/>
  <c r="I67" i="26"/>
  <c r="H67" i="26"/>
  <c r="G67" i="26"/>
  <c r="F67" i="26"/>
  <c r="C67" i="26"/>
  <c r="B67" i="26"/>
  <c r="V66" i="26"/>
  <c r="O66" i="26"/>
  <c r="N66" i="26"/>
  <c r="M66" i="26"/>
  <c r="L66" i="26"/>
  <c r="K66" i="26"/>
  <c r="S66" i="26" s="1"/>
  <c r="J66" i="26"/>
  <c r="R66" i="26" s="1"/>
  <c r="I66" i="26"/>
  <c r="H66" i="26"/>
  <c r="G66" i="26"/>
  <c r="F66" i="26"/>
  <c r="C66" i="26"/>
  <c r="B66" i="26"/>
  <c r="U65" i="26"/>
  <c r="S65" i="26"/>
  <c r="R65" i="26"/>
  <c r="Q65" i="26"/>
  <c r="P65" i="26"/>
  <c r="E65" i="26"/>
  <c r="T65" i="26" s="1"/>
  <c r="S64" i="26"/>
  <c r="R64" i="26"/>
  <c r="Q64" i="26"/>
  <c r="P64" i="26"/>
  <c r="E64" i="26"/>
  <c r="U64" i="26" s="1"/>
  <c r="S63" i="26"/>
  <c r="R63" i="26"/>
  <c r="Q63" i="26"/>
  <c r="P63" i="26"/>
  <c r="E63" i="26"/>
  <c r="S62" i="26"/>
  <c r="R62" i="26"/>
  <c r="Q62" i="26"/>
  <c r="P62" i="26"/>
  <c r="E62" i="26"/>
  <c r="U62" i="26" s="1"/>
  <c r="U61" i="26"/>
  <c r="T61" i="26"/>
  <c r="S61" i="26"/>
  <c r="R61" i="26"/>
  <c r="Q61" i="26"/>
  <c r="P61" i="26"/>
  <c r="E61" i="26"/>
  <c r="V59" i="26"/>
  <c r="O59" i="26"/>
  <c r="N59" i="26"/>
  <c r="M59" i="26"/>
  <c r="L59" i="26"/>
  <c r="K59" i="26"/>
  <c r="S59" i="26" s="1"/>
  <c r="J59" i="26"/>
  <c r="R59" i="26" s="1"/>
  <c r="I59" i="26"/>
  <c r="H59" i="26"/>
  <c r="G59" i="26"/>
  <c r="F59" i="26"/>
  <c r="C59" i="26"/>
  <c r="B59" i="26"/>
  <c r="S58" i="26"/>
  <c r="R58" i="26"/>
  <c r="Q58" i="26"/>
  <c r="P58" i="26"/>
  <c r="E58" i="26"/>
  <c r="S57" i="26"/>
  <c r="R57" i="26"/>
  <c r="Q57" i="26"/>
  <c r="P57" i="26"/>
  <c r="E57" i="26"/>
  <c r="U57" i="26" s="1"/>
  <c r="T56" i="26"/>
  <c r="S56" i="26"/>
  <c r="R56" i="26"/>
  <c r="Q56" i="26"/>
  <c r="P56" i="26"/>
  <c r="E56" i="26"/>
  <c r="U56" i="26" s="1"/>
  <c r="S55" i="26"/>
  <c r="R55" i="26"/>
  <c r="Q55" i="26"/>
  <c r="P55" i="26"/>
  <c r="E55" i="26"/>
  <c r="V53" i="26"/>
  <c r="O53" i="26"/>
  <c r="N53" i="26"/>
  <c r="M53" i="26"/>
  <c r="L53" i="26"/>
  <c r="K53" i="26"/>
  <c r="J53" i="26"/>
  <c r="R53" i="26" s="1"/>
  <c r="I53" i="26"/>
  <c r="H53" i="26"/>
  <c r="P53" i="26" s="1"/>
  <c r="G53" i="26"/>
  <c r="F53" i="26"/>
  <c r="C53" i="26"/>
  <c r="B53" i="26"/>
  <c r="E53" i="26" s="1"/>
  <c r="S52" i="26"/>
  <c r="R52" i="26"/>
  <c r="Q52" i="26"/>
  <c r="P52" i="26"/>
  <c r="E52" i="26"/>
  <c r="U52" i="26" s="1"/>
  <c r="S51" i="26"/>
  <c r="R51" i="26"/>
  <c r="Q51" i="26"/>
  <c r="P51" i="26"/>
  <c r="E51" i="26"/>
  <c r="S50" i="26"/>
  <c r="R50" i="26"/>
  <c r="Q50" i="26"/>
  <c r="P50" i="26"/>
  <c r="E50" i="26"/>
  <c r="S49" i="26"/>
  <c r="R49" i="26"/>
  <c r="Q49" i="26"/>
  <c r="P49" i="26"/>
  <c r="E49" i="26"/>
  <c r="U49" i="26" s="1"/>
  <c r="U48" i="26"/>
  <c r="S48" i="26"/>
  <c r="R48" i="26"/>
  <c r="Q48" i="26"/>
  <c r="P48" i="26"/>
  <c r="E48" i="26"/>
  <c r="T48" i="26" s="1"/>
  <c r="S47" i="26"/>
  <c r="R47" i="26"/>
  <c r="Q47" i="26"/>
  <c r="P47" i="26"/>
  <c r="E47" i="26"/>
  <c r="U47" i="26" s="1"/>
  <c r="S46" i="26"/>
  <c r="R46" i="26"/>
  <c r="Q46" i="26"/>
  <c r="P46" i="26"/>
  <c r="E46" i="26"/>
  <c r="U46" i="26" s="1"/>
  <c r="U45" i="26"/>
  <c r="S45" i="26"/>
  <c r="R45" i="26"/>
  <c r="Q45" i="26"/>
  <c r="P45" i="26"/>
  <c r="E45" i="26"/>
  <c r="T45" i="26" s="1"/>
  <c r="S44" i="26"/>
  <c r="R44" i="26"/>
  <c r="Q44" i="26"/>
  <c r="P44" i="26"/>
  <c r="E44" i="26"/>
  <c r="U44" i="26" s="1"/>
  <c r="S43" i="26"/>
  <c r="R43" i="26"/>
  <c r="Q43" i="26"/>
  <c r="P43" i="26"/>
  <c r="E43" i="26"/>
  <c r="S42" i="26"/>
  <c r="R42" i="26"/>
  <c r="Q42" i="26"/>
  <c r="P42" i="26"/>
  <c r="E42" i="26"/>
  <c r="T42" i="26" s="1"/>
  <c r="V40" i="26"/>
  <c r="S40" i="26"/>
  <c r="O40" i="26"/>
  <c r="N40" i="26"/>
  <c r="M40" i="26"/>
  <c r="L40" i="26"/>
  <c r="K40" i="26"/>
  <c r="J40" i="26"/>
  <c r="R40" i="26" s="1"/>
  <c r="I40" i="26"/>
  <c r="H40" i="26"/>
  <c r="P40" i="26" s="1"/>
  <c r="G40" i="26"/>
  <c r="F40" i="26"/>
  <c r="C40" i="26"/>
  <c r="E40" i="26" s="1"/>
  <c r="B40" i="26"/>
  <c r="T39" i="26"/>
  <c r="S39" i="26"/>
  <c r="R39" i="26"/>
  <c r="Q39" i="26"/>
  <c r="P39" i="26"/>
  <c r="E39" i="26"/>
  <c r="U39" i="26" s="1"/>
  <c r="S38" i="26"/>
  <c r="R38" i="26"/>
  <c r="Q38" i="26"/>
  <c r="P38" i="26"/>
  <c r="E38" i="26"/>
  <c r="S37" i="26"/>
  <c r="R37" i="26"/>
  <c r="Q37" i="26"/>
  <c r="P37" i="26"/>
  <c r="E37" i="26"/>
  <c r="U37" i="26" s="1"/>
  <c r="U36" i="26"/>
  <c r="S36" i="26"/>
  <c r="R36" i="26"/>
  <c r="Q36" i="26"/>
  <c r="P36" i="26"/>
  <c r="E36" i="26"/>
  <c r="T36" i="26" s="1"/>
  <c r="S35" i="26"/>
  <c r="R35" i="26"/>
  <c r="Q35" i="26"/>
  <c r="P35" i="26"/>
  <c r="E35" i="26"/>
  <c r="V33" i="26"/>
  <c r="O33" i="26"/>
  <c r="N33" i="26"/>
  <c r="M33" i="26"/>
  <c r="L33" i="26"/>
  <c r="K33" i="26"/>
  <c r="S33" i="26" s="1"/>
  <c r="J33" i="26"/>
  <c r="R33" i="26" s="1"/>
  <c r="I33" i="26"/>
  <c r="H33" i="26"/>
  <c r="G33" i="26"/>
  <c r="F33" i="26"/>
  <c r="C33" i="26"/>
  <c r="B33" i="26"/>
  <c r="E33" i="26" s="1"/>
  <c r="U32" i="26"/>
  <c r="S32" i="26"/>
  <c r="R32" i="26"/>
  <c r="Q32" i="26"/>
  <c r="P32" i="26"/>
  <c r="T32" i="26" s="1"/>
  <c r="E32" i="26"/>
  <c r="V30" i="26"/>
  <c r="O30" i="26"/>
  <c r="N30" i="26"/>
  <c r="M30" i="26"/>
  <c r="L30" i="26"/>
  <c r="K30" i="26"/>
  <c r="S30" i="26" s="1"/>
  <c r="J30" i="26"/>
  <c r="R30" i="26" s="1"/>
  <c r="I30" i="26"/>
  <c r="H30" i="26"/>
  <c r="G30" i="26"/>
  <c r="F30" i="26"/>
  <c r="C30" i="26"/>
  <c r="B30" i="26"/>
  <c r="S29" i="26"/>
  <c r="R29" i="26"/>
  <c r="Q29" i="26"/>
  <c r="P29" i="26"/>
  <c r="E29" i="26"/>
  <c r="U29" i="26" s="1"/>
  <c r="U28" i="26"/>
  <c r="S28" i="26"/>
  <c r="R28" i="26"/>
  <c r="Q28" i="26"/>
  <c r="P28" i="26"/>
  <c r="E28" i="26"/>
  <c r="T28" i="26" s="1"/>
  <c r="U27" i="26"/>
  <c r="T27" i="26"/>
  <c r="S27" i="26"/>
  <c r="R27" i="26"/>
  <c r="Q27" i="26"/>
  <c r="P27" i="26"/>
  <c r="E27" i="26"/>
  <c r="S26" i="26"/>
  <c r="R26" i="26"/>
  <c r="Q26" i="26"/>
  <c r="P26" i="26"/>
  <c r="E26" i="26"/>
  <c r="U26" i="26" s="1"/>
  <c r="V24" i="26"/>
  <c r="O24" i="26"/>
  <c r="N24" i="26"/>
  <c r="M24" i="26"/>
  <c r="L24" i="26"/>
  <c r="K24" i="26"/>
  <c r="S24" i="26" s="1"/>
  <c r="J24" i="26"/>
  <c r="R24" i="26" s="1"/>
  <c r="I24" i="26"/>
  <c r="H24" i="26"/>
  <c r="G24" i="26"/>
  <c r="F24" i="26"/>
  <c r="C24" i="26"/>
  <c r="B24" i="26"/>
  <c r="S23" i="26"/>
  <c r="R23" i="26"/>
  <c r="Q23" i="26"/>
  <c r="P23" i="26"/>
  <c r="E23" i="26"/>
  <c r="S22" i="26"/>
  <c r="R22" i="26"/>
  <c r="Q22" i="26"/>
  <c r="P22" i="26"/>
  <c r="E22" i="26"/>
  <c r="U22" i="26" s="1"/>
  <c r="S21" i="26"/>
  <c r="R21" i="26"/>
  <c r="Q21" i="26"/>
  <c r="P21" i="26"/>
  <c r="E21" i="26"/>
  <c r="U21" i="26" s="1"/>
  <c r="S20" i="26"/>
  <c r="R20" i="26"/>
  <c r="Q20" i="26"/>
  <c r="P20" i="26"/>
  <c r="E20" i="26"/>
  <c r="U20" i="26" s="1"/>
  <c r="S19" i="26"/>
  <c r="R19" i="26"/>
  <c r="Q19" i="26"/>
  <c r="P19" i="26"/>
  <c r="E19" i="26"/>
  <c r="U19" i="26" s="1"/>
  <c r="U18" i="26"/>
  <c r="S18" i="26"/>
  <c r="R18" i="26"/>
  <c r="Q18" i="26"/>
  <c r="P18" i="26"/>
  <c r="E18" i="26"/>
  <c r="T18" i="26" s="1"/>
  <c r="S17" i="26"/>
  <c r="R17" i="26"/>
  <c r="Q17" i="26"/>
  <c r="P17" i="26"/>
  <c r="E17" i="26"/>
  <c r="U17" i="26" s="1"/>
  <c r="V15" i="26"/>
  <c r="O15" i="26"/>
  <c r="N15" i="26"/>
  <c r="M15" i="26"/>
  <c r="S15" i="26" s="1"/>
  <c r="L15" i="26"/>
  <c r="K15" i="26"/>
  <c r="J15" i="26"/>
  <c r="R15" i="26" s="1"/>
  <c r="I15" i="26"/>
  <c r="H15" i="26"/>
  <c r="G15" i="26"/>
  <c r="F15" i="26"/>
  <c r="E15" i="26"/>
  <c r="C15" i="26"/>
  <c r="B15" i="26"/>
  <c r="S14" i="26"/>
  <c r="R14" i="26"/>
  <c r="Q14" i="26"/>
  <c r="P14" i="26"/>
  <c r="E14" i="26"/>
  <c r="U14" i="26" s="1"/>
  <c r="S13" i="26"/>
  <c r="R13" i="26"/>
  <c r="Q13" i="26"/>
  <c r="P13" i="26"/>
  <c r="E13" i="26"/>
  <c r="S12" i="26"/>
  <c r="R12" i="26"/>
  <c r="Q12" i="26"/>
  <c r="P12" i="26"/>
  <c r="E12" i="26"/>
  <c r="U12" i="26" s="1"/>
  <c r="U11" i="26"/>
  <c r="S11" i="26"/>
  <c r="R11" i="26"/>
  <c r="Q11" i="26"/>
  <c r="P11" i="26"/>
  <c r="E11" i="26"/>
  <c r="T11" i="26" s="1"/>
  <c r="S10" i="26"/>
  <c r="R10" i="26"/>
  <c r="Q10" i="26"/>
  <c r="P10" i="26"/>
  <c r="E10" i="26"/>
  <c r="T10" i="26" s="1"/>
  <c r="S9" i="26"/>
  <c r="R9" i="26"/>
  <c r="Q9" i="26"/>
  <c r="P9" i="26"/>
  <c r="E9" i="26"/>
  <c r="U9" i="26" s="1"/>
  <c r="T94" i="25"/>
  <c r="S94" i="25"/>
  <c r="R94" i="25"/>
  <c r="Q94" i="25"/>
  <c r="P94" i="25"/>
  <c r="E94" i="25"/>
  <c r="U94" i="25" s="1"/>
  <c r="S93" i="25"/>
  <c r="R93" i="25"/>
  <c r="Q93" i="25"/>
  <c r="P93" i="25"/>
  <c r="E93" i="25"/>
  <c r="S92" i="25"/>
  <c r="R92" i="25"/>
  <c r="Q92" i="25"/>
  <c r="P92" i="25"/>
  <c r="E92" i="25"/>
  <c r="S91" i="25"/>
  <c r="R91" i="25"/>
  <c r="Q91" i="25"/>
  <c r="P91" i="25"/>
  <c r="E91" i="25"/>
  <c r="U91" i="25" s="1"/>
  <c r="U90" i="25"/>
  <c r="S90" i="25"/>
  <c r="R90" i="25"/>
  <c r="Q90" i="25"/>
  <c r="P90" i="25"/>
  <c r="E90" i="25"/>
  <c r="T90" i="25" s="1"/>
  <c r="U89" i="25"/>
  <c r="T89" i="25"/>
  <c r="S89" i="25"/>
  <c r="R89" i="25"/>
  <c r="Q89" i="25"/>
  <c r="P89" i="25"/>
  <c r="E89" i="25"/>
  <c r="S88" i="25"/>
  <c r="R88" i="25"/>
  <c r="Q88" i="25"/>
  <c r="P88" i="25"/>
  <c r="E88" i="25"/>
  <c r="U87" i="25"/>
  <c r="T87" i="25"/>
  <c r="S87" i="25"/>
  <c r="R87" i="25"/>
  <c r="Q87" i="25"/>
  <c r="P87" i="25"/>
  <c r="E87" i="25"/>
  <c r="V73" i="25"/>
  <c r="O73" i="25"/>
  <c r="N73" i="25"/>
  <c r="M73" i="25"/>
  <c r="L73" i="25"/>
  <c r="K73" i="25"/>
  <c r="J73" i="25"/>
  <c r="I73" i="25"/>
  <c r="H73" i="25"/>
  <c r="G73" i="25"/>
  <c r="F73" i="25"/>
  <c r="C73" i="25"/>
  <c r="B73" i="25"/>
  <c r="V72" i="25"/>
  <c r="O72" i="25"/>
  <c r="N72" i="25"/>
  <c r="M72" i="25"/>
  <c r="L72" i="25"/>
  <c r="K72" i="25"/>
  <c r="S72" i="25" s="1"/>
  <c r="J72" i="25"/>
  <c r="I72" i="25"/>
  <c r="H72" i="25"/>
  <c r="G72" i="25"/>
  <c r="F72" i="25"/>
  <c r="C72" i="25"/>
  <c r="B72" i="25"/>
  <c r="E72" i="25" s="1"/>
  <c r="V71" i="25"/>
  <c r="O71" i="25"/>
  <c r="N71" i="25"/>
  <c r="M71" i="25"/>
  <c r="L71" i="25"/>
  <c r="K71" i="25"/>
  <c r="J71" i="25"/>
  <c r="R71" i="25" s="1"/>
  <c r="I71" i="25"/>
  <c r="H71" i="25"/>
  <c r="G71" i="25"/>
  <c r="F71" i="25"/>
  <c r="C71" i="25"/>
  <c r="B71" i="25"/>
  <c r="E71" i="25" s="1"/>
  <c r="S70" i="25"/>
  <c r="R70" i="25"/>
  <c r="Q70" i="25"/>
  <c r="P70" i="25"/>
  <c r="E70" i="25"/>
  <c r="S69" i="25"/>
  <c r="R69" i="25"/>
  <c r="Q69" i="25"/>
  <c r="P69" i="25"/>
  <c r="E69" i="25"/>
  <c r="V67" i="25"/>
  <c r="O67" i="25"/>
  <c r="N67" i="25"/>
  <c r="M67" i="25"/>
  <c r="L67" i="25"/>
  <c r="K67" i="25"/>
  <c r="J67" i="25"/>
  <c r="I67" i="25"/>
  <c r="H67" i="25"/>
  <c r="G67" i="25"/>
  <c r="F67" i="25"/>
  <c r="C67" i="25"/>
  <c r="B67" i="25"/>
  <c r="V66" i="25"/>
  <c r="O66" i="25"/>
  <c r="N66" i="25"/>
  <c r="M66" i="25"/>
  <c r="L66" i="25"/>
  <c r="K66" i="25"/>
  <c r="S66" i="25" s="1"/>
  <c r="J66" i="25"/>
  <c r="R66" i="25" s="1"/>
  <c r="I66" i="25"/>
  <c r="H66" i="25"/>
  <c r="G66" i="25"/>
  <c r="F66" i="25"/>
  <c r="C66" i="25"/>
  <c r="E66" i="25" s="1"/>
  <c r="B66" i="25"/>
  <c r="S65" i="25"/>
  <c r="R65" i="25"/>
  <c r="Q65" i="25"/>
  <c r="P65" i="25"/>
  <c r="E65" i="25"/>
  <c r="S64" i="25"/>
  <c r="R64" i="25"/>
  <c r="Q64" i="25"/>
  <c r="P64" i="25"/>
  <c r="E64" i="25"/>
  <c r="U64" i="25" s="1"/>
  <c r="S63" i="25"/>
  <c r="R63" i="25"/>
  <c r="Q63" i="25"/>
  <c r="P63" i="25"/>
  <c r="E63" i="25"/>
  <c r="S62" i="25"/>
  <c r="R62" i="25"/>
  <c r="Q62" i="25"/>
  <c r="P62" i="25"/>
  <c r="E62" i="25"/>
  <c r="U62" i="25" s="1"/>
  <c r="U61" i="25"/>
  <c r="S61" i="25"/>
  <c r="R61" i="25"/>
  <c r="Q61" i="25"/>
  <c r="P61" i="25"/>
  <c r="E61" i="25"/>
  <c r="T61" i="25" s="1"/>
  <c r="V59" i="25"/>
  <c r="S59" i="25"/>
  <c r="O59" i="25"/>
  <c r="N59" i="25"/>
  <c r="M59" i="25"/>
  <c r="L59" i="25"/>
  <c r="K59" i="25"/>
  <c r="J59" i="25"/>
  <c r="R59" i="25" s="1"/>
  <c r="I59" i="25"/>
  <c r="H59" i="25"/>
  <c r="G59" i="25"/>
  <c r="F59" i="25"/>
  <c r="C59" i="25"/>
  <c r="B59" i="25"/>
  <c r="S58" i="25"/>
  <c r="R58" i="25"/>
  <c r="Q58" i="25"/>
  <c r="P58" i="25"/>
  <c r="E58" i="25"/>
  <c r="S57" i="25"/>
  <c r="R57" i="25"/>
  <c r="Q57" i="25"/>
  <c r="P57" i="25"/>
  <c r="E57" i="25"/>
  <c r="U57" i="25" s="1"/>
  <c r="U56" i="25"/>
  <c r="S56" i="25"/>
  <c r="R56" i="25"/>
  <c r="Q56" i="25"/>
  <c r="P56" i="25"/>
  <c r="E56" i="25"/>
  <c r="T56" i="25" s="1"/>
  <c r="T55" i="25"/>
  <c r="S55" i="25"/>
  <c r="R55" i="25"/>
  <c r="Q55" i="25"/>
  <c r="P55" i="25"/>
  <c r="E55" i="25"/>
  <c r="U55" i="25" s="1"/>
  <c r="V53" i="25"/>
  <c r="O53" i="25"/>
  <c r="N53" i="25"/>
  <c r="M53" i="25"/>
  <c r="L53" i="25"/>
  <c r="K53" i="25"/>
  <c r="S53" i="25" s="1"/>
  <c r="J53" i="25"/>
  <c r="R53" i="25" s="1"/>
  <c r="I53" i="25"/>
  <c r="H53" i="25"/>
  <c r="G53" i="25"/>
  <c r="F53" i="25"/>
  <c r="C53" i="25"/>
  <c r="B53" i="25"/>
  <c r="S52" i="25"/>
  <c r="R52" i="25"/>
  <c r="Q52" i="25"/>
  <c r="P52" i="25"/>
  <c r="E52" i="25"/>
  <c r="U52" i="25" s="1"/>
  <c r="T51" i="25"/>
  <c r="S51" i="25"/>
  <c r="R51" i="25"/>
  <c r="Q51" i="25"/>
  <c r="P51" i="25"/>
  <c r="E51" i="25"/>
  <c r="U51" i="25" s="1"/>
  <c r="U50" i="25"/>
  <c r="S50" i="25"/>
  <c r="R50" i="25"/>
  <c r="Q50" i="25"/>
  <c r="P50" i="25"/>
  <c r="E50" i="25"/>
  <c r="T50" i="25" s="1"/>
  <c r="S49" i="25"/>
  <c r="R49" i="25"/>
  <c r="Q49" i="25"/>
  <c r="P49" i="25"/>
  <c r="E49" i="25"/>
  <c r="S48" i="25"/>
  <c r="R48" i="25"/>
  <c r="Q48" i="25"/>
  <c r="P48" i="25"/>
  <c r="E48" i="25"/>
  <c r="U48" i="25" s="1"/>
  <c r="S47" i="25"/>
  <c r="R47" i="25"/>
  <c r="Q47" i="25"/>
  <c r="P47" i="25"/>
  <c r="E47" i="25"/>
  <c r="T47" i="25" s="1"/>
  <c r="T46" i="25"/>
  <c r="S46" i="25"/>
  <c r="R46" i="25"/>
  <c r="Q46" i="25"/>
  <c r="P46" i="25"/>
  <c r="E46" i="25"/>
  <c r="U46" i="25" s="1"/>
  <c r="S45" i="25"/>
  <c r="R45" i="25"/>
  <c r="Q45" i="25"/>
  <c r="P45" i="25"/>
  <c r="E45" i="25"/>
  <c r="S44" i="25"/>
  <c r="R44" i="25"/>
  <c r="Q44" i="25"/>
  <c r="P44" i="25"/>
  <c r="E44" i="25"/>
  <c r="U44" i="25" s="1"/>
  <c r="S43" i="25"/>
  <c r="R43" i="25"/>
  <c r="Q43" i="25"/>
  <c r="P43" i="25"/>
  <c r="E43" i="25"/>
  <c r="U42" i="25"/>
  <c r="S42" i="25"/>
  <c r="R42" i="25"/>
  <c r="Q42" i="25"/>
  <c r="P42" i="25"/>
  <c r="E42" i="25"/>
  <c r="T42" i="25" s="1"/>
  <c r="V40" i="25"/>
  <c r="S40" i="25"/>
  <c r="O40" i="25"/>
  <c r="N40" i="25"/>
  <c r="M40" i="25"/>
  <c r="L40" i="25"/>
  <c r="K40" i="25"/>
  <c r="J40" i="25"/>
  <c r="R40" i="25" s="1"/>
  <c r="I40" i="25"/>
  <c r="Q40" i="25" s="1"/>
  <c r="H40" i="25"/>
  <c r="G40" i="25"/>
  <c r="F40" i="25"/>
  <c r="C40" i="25"/>
  <c r="B40" i="25"/>
  <c r="E40" i="25" s="1"/>
  <c r="S39" i="25"/>
  <c r="R39" i="25"/>
  <c r="Q39" i="25"/>
  <c r="P39" i="25"/>
  <c r="E39" i="25"/>
  <c r="U39" i="25" s="1"/>
  <c r="T38" i="25"/>
  <c r="S38" i="25"/>
  <c r="R38" i="25"/>
  <c r="Q38" i="25"/>
  <c r="P38" i="25"/>
  <c r="E38" i="25"/>
  <c r="U38" i="25" s="1"/>
  <c r="U37" i="25"/>
  <c r="S37" i="25"/>
  <c r="R37" i="25"/>
  <c r="Q37" i="25"/>
  <c r="P37" i="25"/>
  <c r="E37" i="25"/>
  <c r="T37" i="25" s="1"/>
  <c r="S36" i="25"/>
  <c r="R36" i="25"/>
  <c r="Q36" i="25"/>
  <c r="P36" i="25"/>
  <c r="E36" i="25"/>
  <c r="S35" i="25"/>
  <c r="R35" i="25"/>
  <c r="Q35" i="25"/>
  <c r="P35" i="25"/>
  <c r="E35" i="25"/>
  <c r="V33" i="25"/>
  <c r="S33" i="25"/>
  <c r="O33" i="25"/>
  <c r="N33" i="25"/>
  <c r="M33" i="25"/>
  <c r="L33" i="25"/>
  <c r="K33" i="25"/>
  <c r="J33" i="25"/>
  <c r="R33" i="25" s="1"/>
  <c r="I33" i="25"/>
  <c r="H33" i="25"/>
  <c r="P33" i="25" s="1"/>
  <c r="G33" i="25"/>
  <c r="F33" i="25"/>
  <c r="C33" i="25"/>
  <c r="B33" i="25"/>
  <c r="S32" i="25"/>
  <c r="R32" i="25"/>
  <c r="Q32" i="25"/>
  <c r="P32" i="25"/>
  <c r="E32" i="25"/>
  <c r="T32" i="25" s="1"/>
  <c r="V30" i="25"/>
  <c r="R30" i="25"/>
  <c r="O30" i="25"/>
  <c r="N30" i="25"/>
  <c r="M30" i="25"/>
  <c r="L30" i="25"/>
  <c r="K30" i="25"/>
  <c r="S30" i="25" s="1"/>
  <c r="J30" i="25"/>
  <c r="I30" i="25"/>
  <c r="Q30" i="25" s="1"/>
  <c r="H30" i="25"/>
  <c r="G30" i="25"/>
  <c r="F30" i="25"/>
  <c r="C30" i="25"/>
  <c r="B30" i="25"/>
  <c r="S29" i="25"/>
  <c r="R29" i="25"/>
  <c r="Q29" i="25"/>
  <c r="P29" i="25"/>
  <c r="E29" i="25"/>
  <c r="U29" i="25" s="1"/>
  <c r="T28" i="25"/>
  <c r="S28" i="25"/>
  <c r="R28" i="25"/>
  <c r="Q28" i="25"/>
  <c r="P28" i="25"/>
  <c r="E28" i="25"/>
  <c r="U28" i="25" s="1"/>
  <c r="S27" i="25"/>
  <c r="R27" i="25"/>
  <c r="Q27" i="25"/>
  <c r="P27" i="25"/>
  <c r="E27" i="25"/>
  <c r="S26" i="25"/>
  <c r="R26" i="25"/>
  <c r="Q26" i="25"/>
  <c r="P26" i="25"/>
  <c r="E26" i="25"/>
  <c r="V24" i="25"/>
  <c r="O24" i="25"/>
  <c r="N24" i="25"/>
  <c r="M24" i="25"/>
  <c r="L24" i="25"/>
  <c r="K24" i="25"/>
  <c r="S24" i="25" s="1"/>
  <c r="J24" i="25"/>
  <c r="R24" i="25" s="1"/>
  <c r="I24" i="25"/>
  <c r="H24" i="25"/>
  <c r="G24" i="25"/>
  <c r="F24" i="25"/>
  <c r="C24" i="25"/>
  <c r="B24" i="25"/>
  <c r="E24" i="25" s="1"/>
  <c r="S23" i="25"/>
  <c r="R23" i="25"/>
  <c r="Q23" i="25"/>
  <c r="P23" i="25"/>
  <c r="E23" i="25"/>
  <c r="T22" i="25"/>
  <c r="S22" i="25"/>
  <c r="R22" i="25"/>
  <c r="Q22" i="25"/>
  <c r="P22" i="25"/>
  <c r="E22" i="25"/>
  <c r="U22" i="25" s="1"/>
  <c r="T21" i="25"/>
  <c r="S21" i="25"/>
  <c r="R21" i="25"/>
  <c r="Q21" i="25"/>
  <c r="P21" i="25"/>
  <c r="E21" i="25"/>
  <c r="U21" i="25" s="1"/>
  <c r="S20" i="25"/>
  <c r="R20" i="25"/>
  <c r="Q20" i="25"/>
  <c r="P20" i="25"/>
  <c r="E20" i="25"/>
  <c r="U20" i="25" s="1"/>
  <c r="T19" i="25"/>
  <c r="S19" i="25"/>
  <c r="R19" i="25"/>
  <c r="Q19" i="25"/>
  <c r="P19" i="25"/>
  <c r="E19" i="25"/>
  <c r="U19" i="25" s="1"/>
  <c r="U18" i="25"/>
  <c r="T18" i="25"/>
  <c r="S18" i="25"/>
  <c r="R18" i="25"/>
  <c r="Q18" i="25"/>
  <c r="P18" i="25"/>
  <c r="E18" i="25"/>
  <c r="S17" i="25"/>
  <c r="R17" i="25"/>
  <c r="Q17" i="25"/>
  <c r="P17" i="25"/>
  <c r="E17" i="25"/>
  <c r="V15" i="25"/>
  <c r="O15" i="25"/>
  <c r="N15" i="25"/>
  <c r="M15" i="25"/>
  <c r="L15" i="25"/>
  <c r="K15" i="25"/>
  <c r="S15" i="25" s="1"/>
  <c r="J15" i="25"/>
  <c r="I15" i="25"/>
  <c r="H15" i="25"/>
  <c r="G15" i="25"/>
  <c r="F15" i="25"/>
  <c r="C15" i="25"/>
  <c r="B15" i="25"/>
  <c r="E15" i="25" s="1"/>
  <c r="U14" i="25"/>
  <c r="T14" i="25"/>
  <c r="S14" i="25"/>
  <c r="R14" i="25"/>
  <c r="Q14" i="25"/>
  <c r="P14" i="25"/>
  <c r="E14" i="25"/>
  <c r="U13" i="25"/>
  <c r="S13" i="25"/>
  <c r="R13" i="25"/>
  <c r="Q13" i="25"/>
  <c r="P13" i="25"/>
  <c r="E13" i="25"/>
  <c r="T13" i="25" s="1"/>
  <c r="T12" i="25"/>
  <c r="S12" i="25"/>
  <c r="R12" i="25"/>
  <c r="Q12" i="25"/>
  <c r="P12" i="25"/>
  <c r="E12" i="25"/>
  <c r="U12" i="25" s="1"/>
  <c r="S11" i="25"/>
  <c r="R11" i="25"/>
  <c r="Q11" i="25"/>
  <c r="P11" i="25"/>
  <c r="E11" i="25"/>
  <c r="T11" i="25" s="1"/>
  <c r="T10" i="25"/>
  <c r="S10" i="25"/>
  <c r="R10" i="25"/>
  <c r="Q10" i="25"/>
  <c r="P10" i="25"/>
  <c r="E10" i="25"/>
  <c r="U10" i="25" s="1"/>
  <c r="U9" i="25"/>
  <c r="T9" i="25"/>
  <c r="S9" i="25"/>
  <c r="R9" i="25"/>
  <c r="Q9" i="25"/>
  <c r="P9" i="25"/>
  <c r="E9" i="25"/>
  <c r="S94" i="24"/>
  <c r="R94" i="24"/>
  <c r="Q94" i="24"/>
  <c r="P94" i="24"/>
  <c r="E94" i="24"/>
  <c r="S93" i="24"/>
  <c r="R93" i="24"/>
  <c r="Q93" i="24"/>
  <c r="P93" i="24"/>
  <c r="E93" i="24"/>
  <c r="U93" i="24" s="1"/>
  <c r="U92" i="24"/>
  <c r="S92" i="24"/>
  <c r="R92" i="24"/>
  <c r="Q92" i="24"/>
  <c r="P92" i="24"/>
  <c r="E92" i="24"/>
  <c r="T92" i="24" s="1"/>
  <c r="T91" i="24"/>
  <c r="S91" i="24"/>
  <c r="R91" i="24"/>
  <c r="Q91" i="24"/>
  <c r="P91" i="24"/>
  <c r="E91" i="24"/>
  <c r="U91" i="24" s="1"/>
  <c r="T90" i="24"/>
  <c r="S90" i="24"/>
  <c r="R90" i="24"/>
  <c r="Q90" i="24"/>
  <c r="P90" i="24"/>
  <c r="E90" i="24"/>
  <c r="U90" i="24" s="1"/>
  <c r="S89" i="24"/>
  <c r="R89" i="24"/>
  <c r="Q89" i="24"/>
  <c r="P89" i="24"/>
  <c r="E89" i="24"/>
  <c r="S88" i="24"/>
  <c r="R88" i="24"/>
  <c r="Q88" i="24"/>
  <c r="P88" i="24"/>
  <c r="E88" i="24"/>
  <c r="T88" i="24" s="1"/>
  <c r="U87" i="24"/>
  <c r="T87" i="24"/>
  <c r="S87" i="24"/>
  <c r="R87" i="24"/>
  <c r="Q87" i="24"/>
  <c r="P87" i="24"/>
  <c r="E87" i="24"/>
  <c r="W73" i="24"/>
  <c r="V73" i="24"/>
  <c r="S73" i="24"/>
  <c r="O73" i="24"/>
  <c r="N73" i="24"/>
  <c r="M73" i="24"/>
  <c r="L73" i="24"/>
  <c r="K73" i="24"/>
  <c r="J73" i="24"/>
  <c r="R73" i="24" s="1"/>
  <c r="I73" i="24"/>
  <c r="H73" i="24"/>
  <c r="G73" i="24"/>
  <c r="F73" i="24"/>
  <c r="C73" i="24"/>
  <c r="B73" i="24"/>
  <c r="E73" i="24" s="1"/>
  <c r="V72" i="24"/>
  <c r="O72" i="24"/>
  <c r="N72" i="24"/>
  <c r="M72" i="24"/>
  <c r="L72" i="24"/>
  <c r="K72" i="24"/>
  <c r="S72" i="24" s="1"/>
  <c r="J72" i="24"/>
  <c r="I72" i="24"/>
  <c r="H72" i="24"/>
  <c r="G72" i="24"/>
  <c r="F72" i="24"/>
  <c r="C72" i="24"/>
  <c r="E72" i="24" s="1"/>
  <c r="B72" i="24"/>
  <c r="V71" i="24"/>
  <c r="O71" i="24"/>
  <c r="N71" i="24"/>
  <c r="M71" i="24"/>
  <c r="L71" i="24"/>
  <c r="K71" i="24"/>
  <c r="S71" i="24" s="1"/>
  <c r="J71" i="24"/>
  <c r="I71" i="24"/>
  <c r="H71" i="24"/>
  <c r="G71" i="24"/>
  <c r="F71" i="24"/>
  <c r="C71" i="24"/>
  <c r="B71" i="24"/>
  <c r="E71" i="24" s="1"/>
  <c r="T70" i="24"/>
  <c r="S70" i="24"/>
  <c r="R70" i="24"/>
  <c r="Q70" i="24"/>
  <c r="P70" i="24"/>
  <c r="E70" i="24"/>
  <c r="U70" i="24" s="1"/>
  <c r="S69" i="24"/>
  <c r="R69" i="24"/>
  <c r="Q69" i="24"/>
  <c r="P69" i="24"/>
  <c r="E69" i="24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V66" i="24"/>
  <c r="O66" i="24"/>
  <c r="N66" i="24"/>
  <c r="M66" i="24"/>
  <c r="L66" i="24"/>
  <c r="K66" i="24"/>
  <c r="S66" i="24" s="1"/>
  <c r="J66" i="24"/>
  <c r="R66" i="24" s="1"/>
  <c r="I66" i="24"/>
  <c r="H66" i="24"/>
  <c r="G66" i="24"/>
  <c r="F66" i="24"/>
  <c r="C66" i="24"/>
  <c r="B66" i="24"/>
  <c r="U65" i="24"/>
  <c r="T65" i="24"/>
  <c r="S65" i="24"/>
  <c r="R65" i="24"/>
  <c r="Q65" i="24"/>
  <c r="P65" i="24"/>
  <c r="E65" i="24"/>
  <c r="U64" i="24"/>
  <c r="T64" i="24"/>
  <c r="S64" i="24"/>
  <c r="R64" i="24"/>
  <c r="Q64" i="24"/>
  <c r="P64" i="24"/>
  <c r="E64" i="24"/>
  <c r="T63" i="24"/>
  <c r="S63" i="24"/>
  <c r="R63" i="24"/>
  <c r="Q63" i="24"/>
  <c r="P63" i="24"/>
  <c r="E63" i="24"/>
  <c r="U63" i="24" s="1"/>
  <c r="S62" i="24"/>
  <c r="R62" i="24"/>
  <c r="Q62" i="24"/>
  <c r="P62" i="24"/>
  <c r="E62" i="24"/>
  <c r="T61" i="24"/>
  <c r="S61" i="24"/>
  <c r="R61" i="24"/>
  <c r="Q61" i="24"/>
  <c r="P61" i="24"/>
  <c r="E61" i="24"/>
  <c r="U61" i="24" s="1"/>
  <c r="V59" i="24"/>
  <c r="O59" i="24"/>
  <c r="N59" i="24"/>
  <c r="M59" i="24"/>
  <c r="L59" i="24"/>
  <c r="K59" i="24"/>
  <c r="S59" i="24" s="1"/>
  <c r="J59" i="24"/>
  <c r="R59" i="24" s="1"/>
  <c r="I59" i="24"/>
  <c r="H59" i="24"/>
  <c r="G59" i="24"/>
  <c r="F59" i="24"/>
  <c r="C59" i="24"/>
  <c r="B59" i="24"/>
  <c r="E59" i="24" s="1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T56" i="24"/>
  <c r="S56" i="24"/>
  <c r="R56" i="24"/>
  <c r="Q56" i="24"/>
  <c r="P56" i="24"/>
  <c r="E56" i="24"/>
  <c r="U56" i="24" s="1"/>
  <c r="S55" i="24"/>
  <c r="R55" i="24"/>
  <c r="Q55" i="24"/>
  <c r="P55" i="24"/>
  <c r="E55" i="24"/>
  <c r="V53" i="24"/>
  <c r="O53" i="24"/>
  <c r="N53" i="24"/>
  <c r="M53" i="24"/>
  <c r="L53" i="24"/>
  <c r="K53" i="24"/>
  <c r="J53" i="24"/>
  <c r="R53" i="24" s="1"/>
  <c r="I53" i="24"/>
  <c r="H53" i="24"/>
  <c r="G53" i="24"/>
  <c r="F53" i="24"/>
  <c r="C53" i="24"/>
  <c r="B53" i="24"/>
  <c r="S52" i="24"/>
  <c r="R52" i="24"/>
  <c r="Q52" i="24"/>
  <c r="P52" i="24"/>
  <c r="E52" i="24"/>
  <c r="S51" i="24"/>
  <c r="R51" i="24"/>
  <c r="Q51" i="24"/>
  <c r="P51" i="24"/>
  <c r="E51" i="24"/>
  <c r="U50" i="24"/>
  <c r="S50" i="24"/>
  <c r="R50" i="24"/>
  <c r="Q50" i="24"/>
  <c r="P50" i="24"/>
  <c r="E50" i="24"/>
  <c r="T50" i="24" s="1"/>
  <c r="T49" i="24"/>
  <c r="S49" i="24"/>
  <c r="R49" i="24"/>
  <c r="Q49" i="24"/>
  <c r="P49" i="24"/>
  <c r="E49" i="24"/>
  <c r="U49" i="24" s="1"/>
  <c r="U48" i="24"/>
  <c r="T48" i="24"/>
  <c r="S48" i="24"/>
  <c r="R48" i="24"/>
  <c r="Q48" i="24"/>
  <c r="P48" i="24"/>
  <c r="E48" i="24"/>
  <c r="S47" i="24"/>
  <c r="R47" i="24"/>
  <c r="Q47" i="24"/>
  <c r="P47" i="24"/>
  <c r="E47" i="24"/>
  <c r="S46" i="24"/>
  <c r="R46" i="24"/>
  <c r="Q46" i="24"/>
  <c r="P46" i="24"/>
  <c r="E46" i="24"/>
  <c r="U45" i="24"/>
  <c r="S45" i="24"/>
  <c r="R45" i="24"/>
  <c r="Q45" i="24"/>
  <c r="P45" i="24"/>
  <c r="E45" i="24"/>
  <c r="T45" i="24" s="1"/>
  <c r="U44" i="24"/>
  <c r="T44" i="24"/>
  <c r="S44" i="24"/>
  <c r="R44" i="24"/>
  <c r="Q44" i="24"/>
  <c r="P44" i="24"/>
  <c r="E44" i="24"/>
  <c r="T43" i="24"/>
  <c r="S43" i="24"/>
  <c r="R43" i="24"/>
  <c r="Q43" i="24"/>
  <c r="P43" i="24"/>
  <c r="E43" i="24"/>
  <c r="S42" i="24"/>
  <c r="R42" i="24"/>
  <c r="Q42" i="24"/>
  <c r="P42" i="24"/>
  <c r="E42" i="24"/>
  <c r="T42" i="24" s="1"/>
  <c r="W40" i="24"/>
  <c r="V40" i="24"/>
  <c r="O40" i="24"/>
  <c r="N40" i="24"/>
  <c r="M40" i="24"/>
  <c r="L40" i="24"/>
  <c r="K40" i="24"/>
  <c r="S40" i="24" s="1"/>
  <c r="J40" i="24"/>
  <c r="R40" i="24" s="1"/>
  <c r="I40" i="24"/>
  <c r="H40" i="24"/>
  <c r="G40" i="24"/>
  <c r="F40" i="24"/>
  <c r="C40" i="24"/>
  <c r="E40" i="24" s="1"/>
  <c r="B40" i="24"/>
  <c r="T39" i="24"/>
  <c r="S39" i="24"/>
  <c r="R39" i="24"/>
  <c r="Q39" i="24"/>
  <c r="P39" i="24"/>
  <c r="E39" i="24"/>
  <c r="U39" i="24" s="1"/>
  <c r="S38" i="24"/>
  <c r="R38" i="24"/>
  <c r="Q38" i="24"/>
  <c r="P38" i="24"/>
  <c r="E38" i="24"/>
  <c r="S37" i="24"/>
  <c r="R37" i="24"/>
  <c r="Q37" i="24"/>
  <c r="P37" i="24"/>
  <c r="E37" i="24"/>
  <c r="S36" i="24"/>
  <c r="R36" i="24"/>
  <c r="Q36" i="24"/>
  <c r="P36" i="24"/>
  <c r="E36" i="24"/>
  <c r="T35" i="24"/>
  <c r="S35" i="24"/>
  <c r="R35" i="24"/>
  <c r="Q35" i="24"/>
  <c r="P35" i="24"/>
  <c r="E35" i="24"/>
  <c r="U35" i="24" s="1"/>
  <c r="V33" i="24"/>
  <c r="R33" i="24"/>
  <c r="O33" i="24"/>
  <c r="N33" i="24"/>
  <c r="M33" i="24"/>
  <c r="L33" i="24"/>
  <c r="K33" i="24"/>
  <c r="S33" i="24" s="1"/>
  <c r="J33" i="24"/>
  <c r="I33" i="24"/>
  <c r="H33" i="24"/>
  <c r="G33" i="24"/>
  <c r="F33" i="24"/>
  <c r="C33" i="24"/>
  <c r="B33" i="24"/>
  <c r="S32" i="24"/>
  <c r="R32" i="24"/>
  <c r="Q32" i="24"/>
  <c r="P32" i="24"/>
  <c r="T32" i="24" s="1"/>
  <c r="E32" i="24"/>
  <c r="V30" i="24"/>
  <c r="O30" i="24"/>
  <c r="N30" i="24"/>
  <c r="M30" i="24"/>
  <c r="L30" i="24"/>
  <c r="K30" i="24"/>
  <c r="S30" i="24" s="1"/>
  <c r="J30" i="24"/>
  <c r="R30" i="24" s="1"/>
  <c r="I30" i="24"/>
  <c r="H30" i="24"/>
  <c r="G30" i="24"/>
  <c r="F30" i="24"/>
  <c r="C30" i="24"/>
  <c r="B30" i="24"/>
  <c r="U29" i="24"/>
  <c r="S29" i="24"/>
  <c r="R29" i="24"/>
  <c r="Q29" i="24"/>
  <c r="P29" i="24"/>
  <c r="E29" i="24"/>
  <c r="T29" i="24" s="1"/>
  <c r="T28" i="24"/>
  <c r="S28" i="24"/>
  <c r="R28" i="24"/>
  <c r="Q28" i="24"/>
  <c r="P28" i="24"/>
  <c r="E28" i="24"/>
  <c r="U28" i="24" s="1"/>
  <c r="S27" i="24"/>
  <c r="R27" i="24"/>
  <c r="Q27" i="24"/>
  <c r="P27" i="24"/>
  <c r="E27" i="24"/>
  <c r="S26" i="24"/>
  <c r="R26" i="24"/>
  <c r="Q26" i="24"/>
  <c r="P26" i="24"/>
  <c r="E26" i="24"/>
  <c r="W24" i="24"/>
  <c r="V24" i="24"/>
  <c r="R24" i="24"/>
  <c r="O24" i="24"/>
  <c r="N24" i="24"/>
  <c r="M24" i="24"/>
  <c r="L24" i="24"/>
  <c r="K24" i="24"/>
  <c r="S24" i="24" s="1"/>
  <c r="J24" i="24"/>
  <c r="I24" i="24"/>
  <c r="H24" i="24"/>
  <c r="G24" i="24"/>
  <c r="F24" i="24"/>
  <c r="C24" i="24"/>
  <c r="B24" i="24"/>
  <c r="E24" i="24" s="1"/>
  <c r="S23" i="24"/>
  <c r="R23" i="24"/>
  <c r="Q23" i="24"/>
  <c r="P23" i="24"/>
  <c r="E23" i="24"/>
  <c r="S22" i="24"/>
  <c r="R22" i="24"/>
  <c r="Q22" i="24"/>
  <c r="P22" i="24"/>
  <c r="E22" i="24"/>
  <c r="S21" i="24"/>
  <c r="R21" i="24"/>
  <c r="Q21" i="24"/>
  <c r="P21" i="24"/>
  <c r="E21" i="24"/>
  <c r="T20" i="24"/>
  <c r="S20" i="24"/>
  <c r="R20" i="24"/>
  <c r="Q20" i="24"/>
  <c r="P20" i="24"/>
  <c r="E20" i="24"/>
  <c r="U20" i="24" s="1"/>
  <c r="U19" i="24"/>
  <c r="S19" i="24"/>
  <c r="R19" i="24"/>
  <c r="Q19" i="24"/>
  <c r="P19" i="24"/>
  <c r="E19" i="24"/>
  <c r="T19" i="24" s="1"/>
  <c r="T18" i="24"/>
  <c r="S18" i="24"/>
  <c r="R18" i="24"/>
  <c r="Q18" i="24"/>
  <c r="P18" i="24"/>
  <c r="E18" i="24"/>
  <c r="U18" i="24" s="1"/>
  <c r="S17" i="24"/>
  <c r="R17" i="24"/>
  <c r="Q17" i="24"/>
  <c r="P17" i="24"/>
  <c r="E17" i="24"/>
  <c r="V15" i="24"/>
  <c r="O15" i="24"/>
  <c r="N15" i="24"/>
  <c r="M15" i="24"/>
  <c r="L15" i="24"/>
  <c r="K15" i="24"/>
  <c r="J15" i="24"/>
  <c r="R15" i="24" s="1"/>
  <c r="I15" i="24"/>
  <c r="Q15" i="24" s="1"/>
  <c r="H15" i="24"/>
  <c r="G15" i="24"/>
  <c r="F15" i="24"/>
  <c r="C15" i="24"/>
  <c r="E15" i="24" s="1"/>
  <c r="B15" i="24"/>
  <c r="T14" i="24"/>
  <c r="S14" i="24"/>
  <c r="R14" i="24"/>
  <c r="Q14" i="24"/>
  <c r="P14" i="24"/>
  <c r="E14" i="24"/>
  <c r="U14" i="24" s="1"/>
  <c r="S13" i="24"/>
  <c r="R13" i="24"/>
  <c r="Q13" i="24"/>
  <c r="P13" i="24"/>
  <c r="E13" i="24"/>
  <c r="S12" i="24"/>
  <c r="R12" i="24"/>
  <c r="Q12" i="24"/>
  <c r="P12" i="24"/>
  <c r="E12" i="24"/>
  <c r="S11" i="24"/>
  <c r="R11" i="24"/>
  <c r="Q11" i="24"/>
  <c r="P11" i="24"/>
  <c r="E11" i="24"/>
  <c r="U11" i="24" s="1"/>
  <c r="T10" i="24"/>
  <c r="S10" i="24"/>
  <c r="R10" i="24"/>
  <c r="Q10" i="24"/>
  <c r="P10" i="24"/>
  <c r="E10" i="24"/>
  <c r="U10" i="24" s="1"/>
  <c r="U9" i="24"/>
  <c r="S9" i="24"/>
  <c r="R9" i="24"/>
  <c r="Q9" i="24"/>
  <c r="P9" i="24"/>
  <c r="E9" i="24"/>
  <c r="T9" i="24" s="1"/>
  <c r="S94" i="23"/>
  <c r="R94" i="23"/>
  <c r="Q94" i="23"/>
  <c r="P94" i="23"/>
  <c r="E94" i="23"/>
  <c r="S93" i="23"/>
  <c r="R93" i="23"/>
  <c r="Q93" i="23"/>
  <c r="P93" i="23"/>
  <c r="E93" i="23"/>
  <c r="S92" i="23"/>
  <c r="R92" i="23"/>
  <c r="Q92" i="23"/>
  <c r="P92" i="23"/>
  <c r="E92" i="23"/>
  <c r="S91" i="23"/>
  <c r="R91" i="23"/>
  <c r="Q91" i="23"/>
  <c r="P91" i="23"/>
  <c r="E91" i="23"/>
  <c r="U91" i="23" s="1"/>
  <c r="U90" i="23"/>
  <c r="S90" i="23"/>
  <c r="R90" i="23"/>
  <c r="Q90" i="23"/>
  <c r="P90" i="23"/>
  <c r="E90" i="23"/>
  <c r="T90" i="23" s="1"/>
  <c r="T89" i="23"/>
  <c r="S89" i="23"/>
  <c r="R89" i="23"/>
  <c r="Q89" i="23"/>
  <c r="P89" i="23"/>
  <c r="E89" i="23"/>
  <c r="U89" i="23" s="1"/>
  <c r="S88" i="23"/>
  <c r="R88" i="23"/>
  <c r="Q88" i="23"/>
  <c r="P88" i="23"/>
  <c r="E88" i="23"/>
  <c r="U88" i="23" s="1"/>
  <c r="S87" i="23"/>
  <c r="R87" i="23"/>
  <c r="Q87" i="23"/>
  <c r="P87" i="23"/>
  <c r="E87" i="23"/>
  <c r="V73" i="23"/>
  <c r="O73" i="23"/>
  <c r="N73" i="23"/>
  <c r="M73" i="23"/>
  <c r="L73" i="23"/>
  <c r="K73" i="23"/>
  <c r="J73" i="23"/>
  <c r="I73" i="23"/>
  <c r="H73" i="23"/>
  <c r="G73" i="23"/>
  <c r="F73" i="23"/>
  <c r="C73" i="23"/>
  <c r="B73" i="23"/>
  <c r="V72" i="23"/>
  <c r="O72" i="23"/>
  <c r="N72" i="23"/>
  <c r="M72" i="23"/>
  <c r="L72" i="23"/>
  <c r="K72" i="23"/>
  <c r="S72" i="23" s="1"/>
  <c r="J72" i="23"/>
  <c r="R72" i="23" s="1"/>
  <c r="I72" i="23"/>
  <c r="H72" i="23"/>
  <c r="G72" i="23"/>
  <c r="F72" i="23"/>
  <c r="C72" i="23"/>
  <c r="E72" i="23" s="1"/>
  <c r="B72" i="23"/>
  <c r="V71" i="23"/>
  <c r="O71" i="23"/>
  <c r="N71" i="23"/>
  <c r="M71" i="23"/>
  <c r="L71" i="23"/>
  <c r="K71" i="23"/>
  <c r="S71" i="23" s="1"/>
  <c r="J71" i="23"/>
  <c r="R71" i="23" s="1"/>
  <c r="I71" i="23"/>
  <c r="H71" i="23"/>
  <c r="G71" i="23"/>
  <c r="F71" i="23"/>
  <c r="C71" i="23"/>
  <c r="B71" i="23"/>
  <c r="T70" i="23"/>
  <c r="S70" i="23"/>
  <c r="R70" i="23"/>
  <c r="Q70" i="23"/>
  <c r="P70" i="23"/>
  <c r="E70" i="23"/>
  <c r="U70" i="23" s="1"/>
  <c r="S69" i="23"/>
  <c r="R69" i="23"/>
  <c r="Q69" i="23"/>
  <c r="P69" i="23"/>
  <c r="E69" i="23"/>
  <c r="T69" i="23" s="1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V66" i="23"/>
  <c r="O66" i="23"/>
  <c r="N66" i="23"/>
  <c r="M66" i="23"/>
  <c r="L66" i="23"/>
  <c r="K66" i="23"/>
  <c r="S66" i="23" s="1"/>
  <c r="J66" i="23"/>
  <c r="R66" i="23" s="1"/>
  <c r="I66" i="23"/>
  <c r="H66" i="23"/>
  <c r="G66" i="23"/>
  <c r="F66" i="23"/>
  <c r="C66" i="23"/>
  <c r="B66" i="23"/>
  <c r="E66" i="23" s="1"/>
  <c r="U65" i="23"/>
  <c r="T65" i="23"/>
  <c r="S65" i="23"/>
  <c r="R65" i="23"/>
  <c r="Q65" i="23"/>
  <c r="P65" i="23"/>
  <c r="E65" i="23"/>
  <c r="T64" i="23"/>
  <c r="S64" i="23"/>
  <c r="R64" i="23"/>
  <c r="Q64" i="23"/>
  <c r="P64" i="23"/>
  <c r="E64" i="23"/>
  <c r="U64" i="23" s="1"/>
  <c r="S63" i="23"/>
  <c r="R63" i="23"/>
  <c r="Q63" i="23"/>
  <c r="P63" i="23"/>
  <c r="E63" i="23"/>
  <c r="S62" i="23"/>
  <c r="R62" i="23"/>
  <c r="Q62" i="23"/>
  <c r="P62" i="23"/>
  <c r="E62" i="23"/>
  <c r="U62" i="23" s="1"/>
  <c r="U61" i="23"/>
  <c r="S61" i="23"/>
  <c r="R61" i="23"/>
  <c r="Q61" i="23"/>
  <c r="P61" i="23"/>
  <c r="E61" i="23"/>
  <c r="V59" i="23"/>
  <c r="O59" i="23"/>
  <c r="N59" i="23"/>
  <c r="M59" i="23"/>
  <c r="L59" i="23"/>
  <c r="K59" i="23"/>
  <c r="S59" i="23" s="1"/>
  <c r="J59" i="23"/>
  <c r="R59" i="23" s="1"/>
  <c r="I59" i="23"/>
  <c r="H59" i="23"/>
  <c r="G59" i="23"/>
  <c r="F59" i="23"/>
  <c r="C59" i="23"/>
  <c r="B59" i="23"/>
  <c r="T58" i="23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S56" i="23"/>
  <c r="R56" i="23"/>
  <c r="Q56" i="23"/>
  <c r="P56" i="23"/>
  <c r="E56" i="23"/>
  <c r="S55" i="23"/>
  <c r="R55" i="23"/>
  <c r="Q55" i="23"/>
  <c r="P55" i="23"/>
  <c r="E55" i="23"/>
  <c r="T55" i="23" s="1"/>
  <c r="V53" i="23"/>
  <c r="O53" i="23"/>
  <c r="N53" i="23"/>
  <c r="M53" i="23"/>
  <c r="S53" i="23" s="1"/>
  <c r="L53" i="23"/>
  <c r="K53" i="23"/>
  <c r="J53" i="23"/>
  <c r="I53" i="23"/>
  <c r="H53" i="23"/>
  <c r="G53" i="23"/>
  <c r="F53" i="23"/>
  <c r="C53" i="23"/>
  <c r="E53" i="23" s="1"/>
  <c r="B53" i="23"/>
  <c r="S52" i="23"/>
  <c r="R52" i="23"/>
  <c r="Q52" i="23"/>
  <c r="P52" i="23"/>
  <c r="E52" i="23"/>
  <c r="T52" i="23" s="1"/>
  <c r="S51" i="23"/>
  <c r="R51" i="23"/>
  <c r="Q51" i="23"/>
  <c r="P51" i="23"/>
  <c r="E51" i="23"/>
  <c r="T51" i="23" s="1"/>
  <c r="U50" i="23"/>
  <c r="T50" i="23"/>
  <c r="S50" i="23"/>
  <c r="R50" i="23"/>
  <c r="Q50" i="23"/>
  <c r="P50" i="23"/>
  <c r="E50" i="23"/>
  <c r="U49" i="23"/>
  <c r="T49" i="23"/>
  <c r="S49" i="23"/>
  <c r="R49" i="23"/>
  <c r="Q49" i="23"/>
  <c r="P49" i="23"/>
  <c r="E49" i="23"/>
  <c r="T48" i="23"/>
  <c r="S48" i="23"/>
  <c r="R48" i="23"/>
  <c r="Q48" i="23"/>
  <c r="P48" i="23"/>
  <c r="E48" i="23"/>
  <c r="U48" i="23" s="1"/>
  <c r="S47" i="23"/>
  <c r="R47" i="23"/>
  <c r="Q47" i="23"/>
  <c r="P47" i="23"/>
  <c r="E47" i="23"/>
  <c r="U47" i="23" s="1"/>
  <c r="S46" i="23"/>
  <c r="R46" i="23"/>
  <c r="Q46" i="23"/>
  <c r="P46" i="23"/>
  <c r="E46" i="23"/>
  <c r="U45" i="23"/>
  <c r="S45" i="23"/>
  <c r="R45" i="23"/>
  <c r="Q45" i="23"/>
  <c r="P45" i="23"/>
  <c r="E45" i="23"/>
  <c r="T45" i="23" s="1"/>
  <c r="S44" i="23"/>
  <c r="R44" i="23"/>
  <c r="Q44" i="23"/>
  <c r="P44" i="23"/>
  <c r="E44" i="23"/>
  <c r="S43" i="23"/>
  <c r="R43" i="23"/>
  <c r="Q43" i="23"/>
  <c r="P43" i="23"/>
  <c r="E43" i="23"/>
  <c r="S42" i="23"/>
  <c r="R42" i="23"/>
  <c r="Q42" i="23"/>
  <c r="P42" i="23"/>
  <c r="E42" i="23"/>
  <c r="U42" i="23" s="1"/>
  <c r="V40" i="23"/>
  <c r="O40" i="23"/>
  <c r="N40" i="23"/>
  <c r="M40" i="23"/>
  <c r="L40" i="23"/>
  <c r="K40" i="23"/>
  <c r="S40" i="23" s="1"/>
  <c r="J40" i="23"/>
  <c r="R40" i="23" s="1"/>
  <c r="I40" i="23"/>
  <c r="H40" i="23"/>
  <c r="P40" i="23" s="1"/>
  <c r="G40" i="23"/>
  <c r="F40" i="23"/>
  <c r="C40" i="23"/>
  <c r="E40" i="23" s="1"/>
  <c r="B40" i="23"/>
  <c r="S39" i="23"/>
  <c r="R39" i="23"/>
  <c r="Q39" i="23"/>
  <c r="P39" i="23"/>
  <c r="E39" i="23"/>
  <c r="S38" i="23"/>
  <c r="R38" i="23"/>
  <c r="Q38" i="23"/>
  <c r="P38" i="23"/>
  <c r="E38" i="23"/>
  <c r="U38" i="23" s="1"/>
  <c r="U37" i="23"/>
  <c r="T37" i="23"/>
  <c r="S37" i="23"/>
  <c r="R37" i="23"/>
  <c r="Q37" i="23"/>
  <c r="P37" i="23"/>
  <c r="E37" i="23"/>
  <c r="S36" i="23"/>
  <c r="R36" i="23"/>
  <c r="Q36" i="23"/>
  <c r="P36" i="23"/>
  <c r="T36" i="23" s="1"/>
  <c r="E36" i="23"/>
  <c r="S35" i="23"/>
  <c r="R35" i="23"/>
  <c r="Q35" i="23"/>
  <c r="P35" i="23"/>
  <c r="E35" i="23"/>
  <c r="V33" i="23"/>
  <c r="Q33" i="23"/>
  <c r="O33" i="23"/>
  <c r="N33" i="23"/>
  <c r="M33" i="23"/>
  <c r="L33" i="23"/>
  <c r="K33" i="23"/>
  <c r="S33" i="23" s="1"/>
  <c r="J33" i="23"/>
  <c r="R33" i="23" s="1"/>
  <c r="I33" i="23"/>
  <c r="H33" i="23"/>
  <c r="G33" i="23"/>
  <c r="F33" i="23"/>
  <c r="C33" i="23"/>
  <c r="B33" i="23"/>
  <c r="E33" i="23" s="1"/>
  <c r="T32" i="23"/>
  <c r="S32" i="23"/>
  <c r="R32" i="23"/>
  <c r="Q32" i="23"/>
  <c r="P32" i="23"/>
  <c r="E32" i="23"/>
  <c r="V30" i="23"/>
  <c r="O30" i="23"/>
  <c r="N30" i="23"/>
  <c r="M30" i="23"/>
  <c r="L30" i="23"/>
  <c r="K30" i="23"/>
  <c r="S30" i="23" s="1"/>
  <c r="J30" i="23"/>
  <c r="I30" i="23"/>
  <c r="H30" i="23"/>
  <c r="G30" i="23"/>
  <c r="F30" i="23"/>
  <c r="C30" i="23"/>
  <c r="B30" i="23"/>
  <c r="S29" i="23"/>
  <c r="R29" i="23"/>
  <c r="Q29" i="23"/>
  <c r="P29" i="23"/>
  <c r="E29" i="23"/>
  <c r="U29" i="23" s="1"/>
  <c r="S28" i="23"/>
  <c r="R28" i="23"/>
  <c r="Q28" i="23"/>
  <c r="U28" i="23" s="1"/>
  <c r="P28" i="23"/>
  <c r="T28" i="23" s="1"/>
  <c r="E28" i="23"/>
  <c r="S27" i="23"/>
  <c r="R27" i="23"/>
  <c r="Q27" i="23"/>
  <c r="P27" i="23"/>
  <c r="E27" i="23"/>
  <c r="S26" i="23"/>
  <c r="R26" i="23"/>
  <c r="Q26" i="23"/>
  <c r="P26" i="23"/>
  <c r="E26" i="23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B24" i="23"/>
  <c r="E24" i="23" s="1"/>
  <c r="U23" i="23"/>
  <c r="T23" i="23"/>
  <c r="S23" i="23"/>
  <c r="R23" i="23"/>
  <c r="Q23" i="23"/>
  <c r="P23" i="23"/>
  <c r="E23" i="23"/>
  <c r="T22" i="23"/>
  <c r="S22" i="23"/>
  <c r="R22" i="23"/>
  <c r="Q22" i="23"/>
  <c r="P22" i="23"/>
  <c r="E22" i="23"/>
  <c r="U22" i="23" s="1"/>
  <c r="S21" i="23"/>
  <c r="R21" i="23"/>
  <c r="Q21" i="23"/>
  <c r="P21" i="23"/>
  <c r="E21" i="23"/>
  <c r="T21" i="23" s="1"/>
  <c r="S20" i="23"/>
  <c r="R20" i="23"/>
  <c r="Q20" i="23"/>
  <c r="P20" i="23"/>
  <c r="E20" i="23"/>
  <c r="S19" i="23"/>
  <c r="R19" i="23"/>
  <c r="Q19" i="23"/>
  <c r="P19" i="23"/>
  <c r="E19" i="23"/>
  <c r="T19" i="23" s="1"/>
  <c r="U18" i="23"/>
  <c r="T18" i="23"/>
  <c r="S18" i="23"/>
  <c r="R18" i="23"/>
  <c r="Q18" i="23"/>
  <c r="P18" i="23"/>
  <c r="E18" i="23"/>
  <c r="S17" i="23"/>
  <c r="R17" i="23"/>
  <c r="Q17" i="23"/>
  <c r="P17" i="23"/>
  <c r="E17" i="23"/>
  <c r="T17" i="23" s="1"/>
  <c r="V15" i="23"/>
  <c r="O15" i="23"/>
  <c r="N15" i="23"/>
  <c r="M15" i="23"/>
  <c r="L15" i="23"/>
  <c r="K15" i="23"/>
  <c r="S15" i="23" s="1"/>
  <c r="J15" i="23"/>
  <c r="I15" i="23"/>
  <c r="Q15" i="23" s="1"/>
  <c r="H15" i="23"/>
  <c r="G15" i="23"/>
  <c r="F15" i="23"/>
  <c r="C15" i="23"/>
  <c r="B15" i="23"/>
  <c r="E15" i="23" s="1"/>
  <c r="S14" i="23"/>
  <c r="R14" i="23"/>
  <c r="Q14" i="23"/>
  <c r="P14" i="23"/>
  <c r="E14" i="23"/>
  <c r="S13" i="23"/>
  <c r="R13" i="23"/>
  <c r="Q13" i="23"/>
  <c r="P13" i="23"/>
  <c r="T13" i="23" s="1"/>
  <c r="E13" i="23"/>
  <c r="U13" i="23" s="1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P10" i="23"/>
  <c r="E10" i="23"/>
  <c r="S9" i="23"/>
  <c r="R9" i="23"/>
  <c r="Q9" i="23"/>
  <c r="P9" i="23"/>
  <c r="E9" i="23"/>
  <c r="U94" i="22"/>
  <c r="T94" i="22"/>
  <c r="S94" i="22"/>
  <c r="R94" i="22"/>
  <c r="Q94" i="22"/>
  <c r="P94" i="22"/>
  <c r="E94" i="22"/>
  <c r="S93" i="22"/>
  <c r="R93" i="22"/>
  <c r="Q93" i="22"/>
  <c r="P93" i="22"/>
  <c r="E93" i="22"/>
  <c r="S92" i="22"/>
  <c r="R92" i="22"/>
  <c r="Q92" i="22"/>
  <c r="P92" i="22"/>
  <c r="E92" i="22"/>
  <c r="U92" i="22" s="1"/>
  <c r="T91" i="22"/>
  <c r="S91" i="22"/>
  <c r="R91" i="22"/>
  <c r="Q91" i="22"/>
  <c r="P91" i="22"/>
  <c r="E91" i="22"/>
  <c r="U91" i="22" s="1"/>
  <c r="U90" i="22"/>
  <c r="T90" i="22"/>
  <c r="S90" i="22"/>
  <c r="R90" i="22"/>
  <c r="Q90" i="22"/>
  <c r="P90" i="22"/>
  <c r="E90" i="22"/>
  <c r="S89" i="22"/>
  <c r="R89" i="22"/>
  <c r="Q89" i="22"/>
  <c r="P89" i="22"/>
  <c r="E89" i="22"/>
  <c r="U89" i="22" s="1"/>
  <c r="S88" i="22"/>
  <c r="R88" i="22"/>
  <c r="Q88" i="22"/>
  <c r="P88" i="22"/>
  <c r="E88" i="22"/>
  <c r="U87" i="22"/>
  <c r="S87" i="22"/>
  <c r="R87" i="22"/>
  <c r="Q87" i="22"/>
  <c r="P87" i="22"/>
  <c r="E87" i="22"/>
  <c r="T87" i="22" s="1"/>
  <c r="V73" i="22"/>
  <c r="O73" i="22"/>
  <c r="N73" i="22"/>
  <c r="M73" i="22"/>
  <c r="L73" i="22"/>
  <c r="K73" i="22"/>
  <c r="J73" i="22"/>
  <c r="I73" i="22"/>
  <c r="H73" i="22"/>
  <c r="G73" i="22"/>
  <c r="F73" i="22"/>
  <c r="C73" i="22"/>
  <c r="B73" i="22"/>
  <c r="E73" i="22" s="1"/>
  <c r="V72" i="22"/>
  <c r="O72" i="22"/>
  <c r="N72" i="22"/>
  <c r="M72" i="22"/>
  <c r="L72" i="22"/>
  <c r="K72" i="22"/>
  <c r="J72" i="22"/>
  <c r="R72" i="22" s="1"/>
  <c r="I72" i="22"/>
  <c r="H72" i="22"/>
  <c r="G72" i="22"/>
  <c r="F72" i="22"/>
  <c r="C72" i="22"/>
  <c r="B72" i="22"/>
  <c r="E72" i="22" s="1"/>
  <c r="V71" i="22"/>
  <c r="O71" i="22"/>
  <c r="N71" i="22"/>
  <c r="M71" i="22"/>
  <c r="Q71" i="22" s="1"/>
  <c r="L71" i="22"/>
  <c r="K71" i="22"/>
  <c r="J71" i="22"/>
  <c r="I71" i="22"/>
  <c r="H71" i="22"/>
  <c r="G71" i="22"/>
  <c r="F71" i="22"/>
  <c r="C71" i="22"/>
  <c r="E71" i="22" s="1"/>
  <c r="B71" i="22"/>
  <c r="S70" i="22"/>
  <c r="R70" i="22"/>
  <c r="Q70" i="22"/>
  <c r="P70" i="22"/>
  <c r="E70" i="22"/>
  <c r="U70" i="22" s="1"/>
  <c r="S69" i="22"/>
  <c r="R69" i="22"/>
  <c r="Q69" i="22"/>
  <c r="P69" i="22"/>
  <c r="E69" i="22"/>
  <c r="V67" i="22"/>
  <c r="O67" i="22"/>
  <c r="N67" i="22"/>
  <c r="M67" i="22"/>
  <c r="L67" i="22"/>
  <c r="K67" i="22"/>
  <c r="S67" i="22" s="1"/>
  <c r="J67" i="22"/>
  <c r="I67" i="22"/>
  <c r="H67" i="22"/>
  <c r="G67" i="22"/>
  <c r="F67" i="22"/>
  <c r="C67" i="22"/>
  <c r="B67" i="22"/>
  <c r="V66" i="22"/>
  <c r="S66" i="22"/>
  <c r="O66" i="22"/>
  <c r="N66" i="22"/>
  <c r="M66" i="22"/>
  <c r="L66" i="22"/>
  <c r="K66" i="22"/>
  <c r="J66" i="22"/>
  <c r="R66" i="22" s="1"/>
  <c r="I66" i="22"/>
  <c r="H66" i="22"/>
  <c r="G66" i="22"/>
  <c r="F66" i="22"/>
  <c r="C66" i="22"/>
  <c r="E66" i="22" s="1"/>
  <c r="B66" i="22"/>
  <c r="U65" i="22"/>
  <c r="S65" i="22"/>
  <c r="R65" i="22"/>
  <c r="Q65" i="22"/>
  <c r="P65" i="22"/>
  <c r="E65" i="22"/>
  <c r="T65" i="22" s="1"/>
  <c r="S64" i="22"/>
  <c r="R64" i="22"/>
  <c r="Q64" i="22"/>
  <c r="P64" i="22"/>
  <c r="E64" i="22"/>
  <c r="S63" i="22"/>
  <c r="R63" i="22"/>
  <c r="Q63" i="22"/>
  <c r="P63" i="22"/>
  <c r="E63" i="22"/>
  <c r="S62" i="22"/>
  <c r="R62" i="22"/>
  <c r="Q62" i="22"/>
  <c r="P62" i="22"/>
  <c r="E62" i="22"/>
  <c r="S61" i="22"/>
  <c r="R61" i="22"/>
  <c r="Q61" i="22"/>
  <c r="P61" i="22"/>
  <c r="E61" i="22"/>
  <c r="T61" i="22" s="1"/>
  <c r="V59" i="22"/>
  <c r="S59" i="22"/>
  <c r="O59" i="22"/>
  <c r="N59" i="22"/>
  <c r="M59" i="22"/>
  <c r="L59" i="22"/>
  <c r="K59" i="22"/>
  <c r="J59" i="22"/>
  <c r="R59" i="22" s="1"/>
  <c r="I59" i="22"/>
  <c r="H59" i="22"/>
  <c r="G59" i="22"/>
  <c r="F59" i="22"/>
  <c r="C59" i="22"/>
  <c r="B59" i="22"/>
  <c r="E59" i="22" s="1"/>
  <c r="S58" i="22"/>
  <c r="R58" i="22"/>
  <c r="Q58" i="22"/>
  <c r="P58" i="22"/>
  <c r="E58" i="22"/>
  <c r="T58" i="22" s="1"/>
  <c r="S57" i="22"/>
  <c r="R57" i="22"/>
  <c r="Q57" i="22"/>
  <c r="P57" i="22"/>
  <c r="E57" i="22"/>
  <c r="U56" i="22"/>
  <c r="T56" i="22"/>
  <c r="S56" i="22"/>
  <c r="R56" i="22"/>
  <c r="Q56" i="22"/>
  <c r="P56" i="22"/>
  <c r="E56" i="22"/>
  <c r="U55" i="22"/>
  <c r="S55" i="22"/>
  <c r="R55" i="22"/>
  <c r="Q55" i="22"/>
  <c r="P55" i="22"/>
  <c r="E55" i="22"/>
  <c r="T55" i="22" s="1"/>
  <c r="V53" i="22"/>
  <c r="O53" i="22"/>
  <c r="N53" i="22"/>
  <c r="M53" i="22"/>
  <c r="L53" i="22"/>
  <c r="K53" i="22"/>
  <c r="S53" i="22" s="1"/>
  <c r="J53" i="22"/>
  <c r="R53" i="22" s="1"/>
  <c r="I53" i="22"/>
  <c r="H53" i="22"/>
  <c r="G53" i="22"/>
  <c r="F53" i="22"/>
  <c r="C53" i="22"/>
  <c r="B53" i="22"/>
  <c r="E53" i="22" s="1"/>
  <c r="T52" i="22"/>
  <c r="S52" i="22"/>
  <c r="R52" i="22"/>
  <c r="Q52" i="22"/>
  <c r="P52" i="22"/>
  <c r="E52" i="22"/>
  <c r="U52" i="22" s="1"/>
  <c r="U51" i="22"/>
  <c r="S51" i="22"/>
  <c r="R51" i="22"/>
  <c r="Q51" i="22"/>
  <c r="P51" i="22"/>
  <c r="E51" i="22"/>
  <c r="T51" i="22" s="1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S47" i="22"/>
  <c r="R47" i="22"/>
  <c r="Q47" i="22"/>
  <c r="P47" i="22"/>
  <c r="E47" i="22"/>
  <c r="S46" i="22"/>
  <c r="R46" i="22"/>
  <c r="Q46" i="22"/>
  <c r="P46" i="22"/>
  <c r="E46" i="22"/>
  <c r="T46" i="22" s="1"/>
  <c r="U45" i="22"/>
  <c r="T45" i="22"/>
  <c r="S45" i="22"/>
  <c r="R45" i="22"/>
  <c r="Q45" i="22"/>
  <c r="P45" i="22"/>
  <c r="E45" i="22"/>
  <c r="U44" i="22"/>
  <c r="S44" i="22"/>
  <c r="R44" i="22"/>
  <c r="Q44" i="22"/>
  <c r="P44" i="22"/>
  <c r="E44" i="22"/>
  <c r="T44" i="22" s="1"/>
  <c r="S43" i="22"/>
  <c r="R43" i="22"/>
  <c r="Q43" i="22"/>
  <c r="P43" i="22"/>
  <c r="E43" i="22"/>
  <c r="U43" i="22" s="1"/>
  <c r="T42" i="22"/>
  <c r="S42" i="22"/>
  <c r="R42" i="22"/>
  <c r="Q42" i="22"/>
  <c r="P42" i="22"/>
  <c r="E42" i="22"/>
  <c r="U42" i="22" s="1"/>
  <c r="V40" i="22"/>
  <c r="O40" i="22"/>
  <c r="N40" i="22"/>
  <c r="M40" i="22"/>
  <c r="L40" i="22"/>
  <c r="K40" i="22"/>
  <c r="J40" i="22"/>
  <c r="R40" i="22" s="1"/>
  <c r="I40" i="22"/>
  <c r="H40" i="22"/>
  <c r="G40" i="22"/>
  <c r="F40" i="22"/>
  <c r="C40" i="22"/>
  <c r="B40" i="22"/>
  <c r="E40" i="22" s="1"/>
  <c r="U39" i="22"/>
  <c r="T39" i="22"/>
  <c r="S39" i="22"/>
  <c r="R39" i="22"/>
  <c r="Q39" i="22"/>
  <c r="P39" i="22"/>
  <c r="E39" i="22"/>
  <c r="S38" i="22"/>
  <c r="R38" i="22"/>
  <c r="Q38" i="22"/>
  <c r="P38" i="22"/>
  <c r="E38" i="22"/>
  <c r="U38" i="22" s="1"/>
  <c r="U37" i="22"/>
  <c r="T37" i="22"/>
  <c r="S37" i="22"/>
  <c r="R37" i="22"/>
  <c r="Q37" i="22"/>
  <c r="P37" i="22"/>
  <c r="E37" i="22"/>
  <c r="U36" i="22"/>
  <c r="T36" i="22"/>
  <c r="S36" i="22"/>
  <c r="R36" i="22"/>
  <c r="Q36" i="22"/>
  <c r="P36" i="22"/>
  <c r="E36" i="22"/>
  <c r="S35" i="22"/>
  <c r="R35" i="22"/>
  <c r="Q35" i="22"/>
  <c r="P35" i="22"/>
  <c r="E35" i="22"/>
  <c r="T35" i="22" s="1"/>
  <c r="V33" i="22"/>
  <c r="O33" i="22"/>
  <c r="N33" i="22"/>
  <c r="M33" i="22"/>
  <c r="L33" i="22"/>
  <c r="K33" i="22"/>
  <c r="S33" i="22" s="1"/>
  <c r="J33" i="22"/>
  <c r="I33" i="22"/>
  <c r="H33" i="22"/>
  <c r="G33" i="22"/>
  <c r="F33" i="22"/>
  <c r="C33" i="22"/>
  <c r="B33" i="22"/>
  <c r="S32" i="22"/>
  <c r="R32" i="22"/>
  <c r="Q32" i="22"/>
  <c r="U32" i="22" s="1"/>
  <c r="P32" i="22"/>
  <c r="E32" i="22"/>
  <c r="T32" i="22" s="1"/>
  <c r="V30" i="22"/>
  <c r="S30" i="22"/>
  <c r="O30" i="22"/>
  <c r="N30" i="22"/>
  <c r="M30" i="22"/>
  <c r="L30" i="22"/>
  <c r="K30" i="22"/>
  <c r="J30" i="22"/>
  <c r="R30" i="22" s="1"/>
  <c r="I30" i="22"/>
  <c r="H30" i="22"/>
  <c r="G30" i="22"/>
  <c r="F30" i="22"/>
  <c r="C30" i="22"/>
  <c r="B30" i="22"/>
  <c r="E30" i="22" s="1"/>
  <c r="U29" i="22"/>
  <c r="T29" i="22"/>
  <c r="S29" i="22"/>
  <c r="R29" i="22"/>
  <c r="Q29" i="22"/>
  <c r="P29" i="22"/>
  <c r="E29" i="22"/>
  <c r="U28" i="22"/>
  <c r="S28" i="22"/>
  <c r="R28" i="22"/>
  <c r="Q28" i="22"/>
  <c r="P28" i="22"/>
  <c r="E28" i="22"/>
  <c r="T28" i="22" s="1"/>
  <c r="S27" i="22"/>
  <c r="R27" i="22"/>
  <c r="Q27" i="22"/>
  <c r="P27" i="22"/>
  <c r="E27" i="22"/>
  <c r="U27" i="22" s="1"/>
  <c r="U26" i="22"/>
  <c r="S26" i="22"/>
  <c r="R26" i="22"/>
  <c r="Q26" i="22"/>
  <c r="P26" i="22"/>
  <c r="E26" i="22"/>
  <c r="T26" i="22" s="1"/>
  <c r="V24" i="22"/>
  <c r="O24" i="22"/>
  <c r="Q24" i="22" s="1"/>
  <c r="N24" i="22"/>
  <c r="M24" i="22"/>
  <c r="L24" i="22"/>
  <c r="K24" i="22"/>
  <c r="S24" i="22" s="1"/>
  <c r="J24" i="22"/>
  <c r="R24" i="22" s="1"/>
  <c r="I24" i="22"/>
  <c r="H24" i="22"/>
  <c r="G24" i="22"/>
  <c r="F24" i="22"/>
  <c r="C24" i="22"/>
  <c r="B24" i="22"/>
  <c r="E24" i="22" s="1"/>
  <c r="S23" i="22"/>
  <c r="R23" i="22"/>
  <c r="Q23" i="22"/>
  <c r="P23" i="22"/>
  <c r="E23" i="22"/>
  <c r="S22" i="22"/>
  <c r="R22" i="22"/>
  <c r="Q22" i="22"/>
  <c r="P22" i="22"/>
  <c r="E22" i="22"/>
  <c r="T22" i="22" s="1"/>
  <c r="U21" i="22"/>
  <c r="T21" i="22"/>
  <c r="S21" i="22"/>
  <c r="R21" i="22"/>
  <c r="Q21" i="22"/>
  <c r="P21" i="22"/>
  <c r="E21" i="22"/>
  <c r="T20" i="22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S18" i="22"/>
  <c r="R18" i="22"/>
  <c r="Q18" i="22"/>
  <c r="P18" i="22"/>
  <c r="E18" i="22"/>
  <c r="U18" i="22" s="1"/>
  <c r="U17" i="22"/>
  <c r="T17" i="22"/>
  <c r="S17" i="22"/>
  <c r="R17" i="22"/>
  <c r="Q17" i="22"/>
  <c r="P17" i="22"/>
  <c r="E17" i="22"/>
  <c r="V15" i="22"/>
  <c r="O15" i="22"/>
  <c r="N15" i="22"/>
  <c r="M15" i="22"/>
  <c r="S15" i="22" s="1"/>
  <c r="L15" i="22"/>
  <c r="K15" i="22"/>
  <c r="J15" i="22"/>
  <c r="I15" i="22"/>
  <c r="H15" i="22"/>
  <c r="P15" i="22" s="1"/>
  <c r="G15" i="22"/>
  <c r="F15" i="22"/>
  <c r="C15" i="22"/>
  <c r="B15" i="22"/>
  <c r="S14" i="22"/>
  <c r="R14" i="22"/>
  <c r="Q14" i="22"/>
  <c r="P14" i="22"/>
  <c r="E14" i="22"/>
  <c r="U14" i="22" s="1"/>
  <c r="T13" i="22"/>
  <c r="S13" i="22"/>
  <c r="R13" i="22"/>
  <c r="Q13" i="22"/>
  <c r="P13" i="22"/>
  <c r="E13" i="22"/>
  <c r="U13" i="22" s="1"/>
  <c r="S12" i="22"/>
  <c r="R12" i="22"/>
  <c r="Q12" i="22"/>
  <c r="P12" i="22"/>
  <c r="E12" i="22"/>
  <c r="S11" i="22"/>
  <c r="R11" i="22"/>
  <c r="Q11" i="22"/>
  <c r="P11" i="22"/>
  <c r="E11" i="22"/>
  <c r="U11" i="22" s="1"/>
  <c r="U10" i="22"/>
  <c r="S10" i="22"/>
  <c r="R10" i="22"/>
  <c r="Q10" i="22"/>
  <c r="P10" i="22"/>
  <c r="E10" i="22"/>
  <c r="T10" i="22" s="1"/>
  <c r="T9" i="22"/>
  <c r="S9" i="22"/>
  <c r="R9" i="22"/>
  <c r="Q9" i="22"/>
  <c r="P9" i="22"/>
  <c r="E9" i="22"/>
  <c r="U9" i="22" s="1"/>
  <c r="U94" i="21"/>
  <c r="T94" i="21"/>
  <c r="S94" i="21"/>
  <c r="R94" i="21"/>
  <c r="Q94" i="21"/>
  <c r="P94" i="21"/>
  <c r="E94" i="21"/>
  <c r="T93" i="21"/>
  <c r="S93" i="21"/>
  <c r="R93" i="21"/>
  <c r="Q93" i="21"/>
  <c r="P93" i="21"/>
  <c r="E93" i="21"/>
  <c r="U93" i="21" s="1"/>
  <c r="S92" i="21"/>
  <c r="R92" i="21"/>
  <c r="Q92" i="21"/>
  <c r="P92" i="21"/>
  <c r="E92" i="21"/>
  <c r="U92" i="21" s="1"/>
  <c r="T91" i="21"/>
  <c r="S91" i="21"/>
  <c r="R91" i="21"/>
  <c r="Q91" i="21"/>
  <c r="P91" i="21"/>
  <c r="E91" i="21"/>
  <c r="U91" i="21" s="1"/>
  <c r="U90" i="21"/>
  <c r="S90" i="21"/>
  <c r="R90" i="21"/>
  <c r="Q90" i="21"/>
  <c r="P90" i="21"/>
  <c r="E90" i="21"/>
  <c r="T90" i="21" s="1"/>
  <c r="T89" i="21"/>
  <c r="S89" i="21"/>
  <c r="R89" i="21"/>
  <c r="Q89" i="21"/>
  <c r="P89" i="21"/>
  <c r="E89" i="21"/>
  <c r="U89" i="21" s="1"/>
  <c r="S88" i="21"/>
  <c r="R88" i="21"/>
  <c r="Q88" i="21"/>
  <c r="P88" i="21"/>
  <c r="E88" i="21"/>
  <c r="S87" i="21"/>
  <c r="R87" i="21"/>
  <c r="Q87" i="21"/>
  <c r="P87" i="21"/>
  <c r="E87" i="21"/>
  <c r="V73" i="21"/>
  <c r="O73" i="21"/>
  <c r="N73" i="21"/>
  <c r="M73" i="21"/>
  <c r="L73" i="21"/>
  <c r="K73" i="21"/>
  <c r="J73" i="21"/>
  <c r="R73" i="21" s="1"/>
  <c r="I73" i="21"/>
  <c r="H73" i="21"/>
  <c r="G73" i="21"/>
  <c r="F73" i="21"/>
  <c r="C73" i="21"/>
  <c r="E73" i="21" s="1"/>
  <c r="B73" i="21"/>
  <c r="V72" i="21"/>
  <c r="O72" i="21"/>
  <c r="N72" i="21"/>
  <c r="M72" i="21"/>
  <c r="Q72" i="21" s="1"/>
  <c r="L72" i="21"/>
  <c r="K72" i="21"/>
  <c r="J72" i="21"/>
  <c r="I72" i="21"/>
  <c r="H72" i="21"/>
  <c r="G72" i="21"/>
  <c r="F72" i="21"/>
  <c r="C72" i="21"/>
  <c r="E72" i="21" s="1"/>
  <c r="B72" i="21"/>
  <c r="V71" i="21"/>
  <c r="O71" i="21"/>
  <c r="N71" i="21"/>
  <c r="M71" i="21"/>
  <c r="L71" i="21"/>
  <c r="K71" i="21"/>
  <c r="S71" i="21" s="1"/>
  <c r="J71" i="21"/>
  <c r="R71" i="21" s="1"/>
  <c r="I71" i="21"/>
  <c r="H71" i="21"/>
  <c r="G71" i="21"/>
  <c r="F71" i="21"/>
  <c r="C71" i="21"/>
  <c r="B71" i="21"/>
  <c r="S70" i="21"/>
  <c r="R70" i="21"/>
  <c r="Q70" i="21"/>
  <c r="P70" i="21"/>
  <c r="E70" i="21"/>
  <c r="S69" i="21"/>
  <c r="R69" i="21"/>
  <c r="Q69" i="21"/>
  <c r="P69" i="21"/>
  <c r="E69" i="21"/>
  <c r="V67" i="21"/>
  <c r="O67" i="21"/>
  <c r="N67" i="21"/>
  <c r="M67" i="21"/>
  <c r="L67" i="21"/>
  <c r="K67" i="21"/>
  <c r="S67" i="21" s="1"/>
  <c r="J67" i="21"/>
  <c r="R67" i="21" s="1"/>
  <c r="I67" i="21"/>
  <c r="H67" i="21"/>
  <c r="G67" i="21"/>
  <c r="F67" i="21"/>
  <c r="C67" i="21"/>
  <c r="B67" i="21"/>
  <c r="V66" i="21"/>
  <c r="O66" i="21"/>
  <c r="N66" i="21"/>
  <c r="M66" i="21"/>
  <c r="L66" i="21"/>
  <c r="K66" i="21"/>
  <c r="S66" i="21" s="1"/>
  <c r="J66" i="21"/>
  <c r="R66" i="21" s="1"/>
  <c r="I66" i="21"/>
  <c r="H66" i="21"/>
  <c r="G66" i="21"/>
  <c r="F66" i="21"/>
  <c r="C66" i="21"/>
  <c r="B66" i="21"/>
  <c r="S65" i="21"/>
  <c r="R65" i="21"/>
  <c r="Q65" i="21"/>
  <c r="P65" i="21"/>
  <c r="E65" i="21"/>
  <c r="S64" i="21"/>
  <c r="R64" i="21"/>
  <c r="Q64" i="21"/>
  <c r="P64" i="21"/>
  <c r="E64" i="21"/>
  <c r="S63" i="21"/>
  <c r="R63" i="21"/>
  <c r="Q63" i="21"/>
  <c r="P63" i="21"/>
  <c r="E63" i="21"/>
  <c r="U63" i="21" s="1"/>
  <c r="T62" i="21"/>
  <c r="S62" i="21"/>
  <c r="R62" i="21"/>
  <c r="Q62" i="21"/>
  <c r="P62" i="21"/>
  <c r="E62" i="21"/>
  <c r="U62" i="21" s="1"/>
  <c r="S61" i="21"/>
  <c r="R61" i="21"/>
  <c r="Q61" i="21"/>
  <c r="P61" i="21"/>
  <c r="E61" i="2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E59" i="21" s="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Q56" i="21"/>
  <c r="P56" i="21"/>
  <c r="E56" i="21"/>
  <c r="S55" i="21"/>
  <c r="R55" i="21"/>
  <c r="Q55" i="21"/>
  <c r="P55" i="21"/>
  <c r="E55" i="21"/>
  <c r="T55" i="21" s="1"/>
  <c r="V53" i="21"/>
  <c r="O53" i="21"/>
  <c r="N53" i="21"/>
  <c r="M53" i="21"/>
  <c r="L53" i="21"/>
  <c r="K53" i="21"/>
  <c r="J53" i="21"/>
  <c r="I53" i="21"/>
  <c r="H53" i="21"/>
  <c r="P53" i="21" s="1"/>
  <c r="G53" i="21"/>
  <c r="F53" i="21"/>
  <c r="C53" i="21"/>
  <c r="E53" i="21" s="1"/>
  <c r="B53" i="21"/>
  <c r="S52" i="21"/>
  <c r="R52" i="21"/>
  <c r="Q52" i="21"/>
  <c r="P52" i="21"/>
  <c r="E52" i="21"/>
  <c r="S51" i="21"/>
  <c r="R51" i="21"/>
  <c r="Q51" i="21"/>
  <c r="P51" i="21"/>
  <c r="E51" i="21"/>
  <c r="U50" i="21"/>
  <c r="T50" i="21"/>
  <c r="S50" i="21"/>
  <c r="R50" i="21"/>
  <c r="Q50" i="21"/>
  <c r="P50" i="21"/>
  <c r="E50" i="2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U47" i="21"/>
  <c r="S47" i="21"/>
  <c r="R47" i="21"/>
  <c r="Q47" i="21"/>
  <c r="P47" i="21"/>
  <c r="E47" i="21"/>
  <c r="T47" i="21" s="1"/>
  <c r="U46" i="21"/>
  <c r="S46" i="21"/>
  <c r="R46" i="21"/>
  <c r="Q46" i="21"/>
  <c r="P46" i="21"/>
  <c r="E46" i="21"/>
  <c r="T46" i="21" s="1"/>
  <c r="S45" i="21"/>
  <c r="R45" i="21"/>
  <c r="Q45" i="21"/>
  <c r="P45" i="21"/>
  <c r="E45" i="21"/>
  <c r="S44" i="21"/>
  <c r="R44" i="21"/>
  <c r="Q44" i="21"/>
  <c r="P44" i="21"/>
  <c r="E44" i="21"/>
  <c r="S43" i="21"/>
  <c r="R43" i="21"/>
  <c r="Q43" i="21"/>
  <c r="P43" i="21"/>
  <c r="E43" i="21"/>
  <c r="U43" i="21" s="1"/>
  <c r="T42" i="21"/>
  <c r="S42" i="21"/>
  <c r="R42" i="21"/>
  <c r="Q42" i="21"/>
  <c r="P42" i="21"/>
  <c r="E42" i="21"/>
  <c r="U42" i="21" s="1"/>
  <c r="V40" i="21"/>
  <c r="O40" i="21"/>
  <c r="N40" i="21"/>
  <c r="M40" i="21"/>
  <c r="L40" i="21"/>
  <c r="R40" i="21" s="1"/>
  <c r="K40" i="21"/>
  <c r="J40" i="21"/>
  <c r="I40" i="21"/>
  <c r="H40" i="21"/>
  <c r="G40" i="21"/>
  <c r="F40" i="21"/>
  <c r="C40" i="21"/>
  <c r="B40" i="21"/>
  <c r="E40" i="21" s="1"/>
  <c r="S39" i="21"/>
  <c r="R39" i="21"/>
  <c r="Q39" i="21"/>
  <c r="P39" i="21"/>
  <c r="E39" i="21"/>
  <c r="T39" i="21" s="1"/>
  <c r="S38" i="21"/>
  <c r="R38" i="21"/>
  <c r="Q38" i="21"/>
  <c r="U38" i="21" s="1"/>
  <c r="P38" i="21"/>
  <c r="T38" i="21" s="1"/>
  <c r="E38" i="21"/>
  <c r="S37" i="21"/>
  <c r="R37" i="21"/>
  <c r="Q37" i="21"/>
  <c r="P37" i="21"/>
  <c r="E37" i="21"/>
  <c r="S36" i="21"/>
  <c r="R36" i="21"/>
  <c r="Q36" i="21"/>
  <c r="P36" i="21"/>
  <c r="E36" i="2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H33" i="21"/>
  <c r="G33" i="21"/>
  <c r="F33" i="21"/>
  <c r="C33" i="21"/>
  <c r="B33" i="21"/>
  <c r="S32" i="21"/>
  <c r="R32" i="21"/>
  <c r="Q32" i="21"/>
  <c r="P32" i="21"/>
  <c r="E32" i="21"/>
  <c r="V30" i="21"/>
  <c r="O30" i="21"/>
  <c r="N30" i="21"/>
  <c r="M30" i="21"/>
  <c r="L30" i="21"/>
  <c r="K30" i="21"/>
  <c r="S30" i="21" s="1"/>
  <c r="J30" i="21"/>
  <c r="R30" i="21" s="1"/>
  <c r="I30" i="21"/>
  <c r="H30" i="21"/>
  <c r="G30" i="21"/>
  <c r="F30" i="21"/>
  <c r="C30" i="21"/>
  <c r="B30" i="21"/>
  <c r="S29" i="21"/>
  <c r="R29" i="21"/>
  <c r="Q29" i="21"/>
  <c r="P29" i="21"/>
  <c r="E29" i="21"/>
  <c r="S28" i="21"/>
  <c r="R28" i="21"/>
  <c r="Q28" i="21"/>
  <c r="P28" i="21"/>
  <c r="E28" i="21"/>
  <c r="S27" i="21"/>
  <c r="R27" i="21"/>
  <c r="Q27" i="21"/>
  <c r="P27" i="21"/>
  <c r="E27" i="21"/>
  <c r="S26" i="21"/>
  <c r="R26" i="21"/>
  <c r="Q26" i="21"/>
  <c r="P26" i="21"/>
  <c r="E26" i="21"/>
  <c r="U26" i="21" s="1"/>
  <c r="V24" i="21"/>
  <c r="O24" i="21"/>
  <c r="N24" i="21"/>
  <c r="M24" i="21"/>
  <c r="L24" i="21"/>
  <c r="K24" i="21"/>
  <c r="S24" i="21" s="1"/>
  <c r="J24" i="21"/>
  <c r="R24" i="21" s="1"/>
  <c r="I24" i="21"/>
  <c r="H24" i="21"/>
  <c r="G24" i="21"/>
  <c r="F24" i="21"/>
  <c r="C24" i="21"/>
  <c r="B24" i="21"/>
  <c r="E24" i="21" s="1"/>
  <c r="T23" i="21"/>
  <c r="S23" i="21"/>
  <c r="R23" i="21"/>
  <c r="Q23" i="21"/>
  <c r="P23" i="21"/>
  <c r="E23" i="21"/>
  <c r="U23" i="21" s="1"/>
  <c r="U22" i="21"/>
  <c r="S22" i="21"/>
  <c r="R22" i="21"/>
  <c r="Q22" i="21"/>
  <c r="P22" i="21"/>
  <c r="E22" i="21"/>
  <c r="T22" i="21" s="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T20" i="21" s="1"/>
  <c r="S19" i="21"/>
  <c r="R19" i="21"/>
  <c r="Q19" i="21"/>
  <c r="P19" i="21"/>
  <c r="E19" i="21"/>
  <c r="S18" i="21"/>
  <c r="R18" i="21"/>
  <c r="Q18" i="21"/>
  <c r="P18" i="21"/>
  <c r="E18" i="21"/>
  <c r="T17" i="21"/>
  <c r="S17" i="21"/>
  <c r="R17" i="21"/>
  <c r="Q17" i="21"/>
  <c r="P17" i="21"/>
  <c r="E17" i="21"/>
  <c r="U17" i="21" s="1"/>
  <c r="V15" i="21"/>
  <c r="O15" i="21"/>
  <c r="N15" i="21"/>
  <c r="M15" i="21"/>
  <c r="L15" i="21"/>
  <c r="K15" i="21"/>
  <c r="J15" i="21"/>
  <c r="I15" i="21"/>
  <c r="H15" i="21"/>
  <c r="G15" i="21"/>
  <c r="F15" i="21"/>
  <c r="C15" i="21"/>
  <c r="B15" i="21"/>
  <c r="E15" i="21" s="1"/>
  <c r="T14" i="21"/>
  <c r="S14" i="21"/>
  <c r="R14" i="21"/>
  <c r="Q14" i="21"/>
  <c r="P14" i="21"/>
  <c r="E14" i="21"/>
  <c r="U14" i="21" s="1"/>
  <c r="U13" i="21"/>
  <c r="S13" i="21"/>
  <c r="R13" i="21"/>
  <c r="Q13" i="21"/>
  <c r="P13" i="21"/>
  <c r="E13" i="21"/>
  <c r="T13" i="21" s="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S10" i="21"/>
  <c r="R10" i="21"/>
  <c r="Q10" i="21"/>
  <c r="P10" i="21"/>
  <c r="E10" i="21"/>
  <c r="T10" i="21" s="1"/>
  <c r="S9" i="21"/>
  <c r="R9" i="21"/>
  <c r="Q9" i="21"/>
  <c r="P9" i="21"/>
  <c r="E9" i="21"/>
  <c r="S94" i="20"/>
  <c r="R94" i="20"/>
  <c r="Q94" i="20"/>
  <c r="P94" i="20"/>
  <c r="E94" i="20"/>
  <c r="S93" i="20"/>
  <c r="R93" i="20"/>
  <c r="Q93" i="20"/>
  <c r="P93" i="20"/>
  <c r="E93" i="20"/>
  <c r="T93" i="20" s="1"/>
  <c r="T92" i="20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S90" i="20"/>
  <c r="R90" i="20"/>
  <c r="Q90" i="20"/>
  <c r="P90" i="20"/>
  <c r="E90" i="20"/>
  <c r="S89" i="20"/>
  <c r="R89" i="20"/>
  <c r="Q89" i="20"/>
  <c r="P89" i="20"/>
  <c r="E89" i="20"/>
  <c r="U88" i="20"/>
  <c r="S88" i="20"/>
  <c r="R88" i="20"/>
  <c r="Q88" i="20"/>
  <c r="P88" i="20"/>
  <c r="E88" i="20"/>
  <c r="T88" i="20" s="1"/>
  <c r="U87" i="20"/>
  <c r="S87" i="20"/>
  <c r="R87" i="20"/>
  <c r="Q87" i="20"/>
  <c r="P87" i="20"/>
  <c r="E87" i="20"/>
  <c r="T87" i="20" s="1"/>
  <c r="V73" i="20"/>
  <c r="O73" i="20"/>
  <c r="N73" i="20"/>
  <c r="M73" i="20"/>
  <c r="L73" i="20"/>
  <c r="K73" i="20"/>
  <c r="J73" i="20"/>
  <c r="I73" i="20"/>
  <c r="H73" i="20"/>
  <c r="G73" i="20"/>
  <c r="F73" i="20"/>
  <c r="C73" i="20"/>
  <c r="B73" i="20"/>
  <c r="V72" i="20"/>
  <c r="O72" i="20"/>
  <c r="N72" i="20"/>
  <c r="M72" i="20"/>
  <c r="L72" i="20"/>
  <c r="K72" i="20"/>
  <c r="J72" i="20"/>
  <c r="R72" i="20" s="1"/>
  <c r="I72" i="20"/>
  <c r="H72" i="20"/>
  <c r="P72" i="20" s="1"/>
  <c r="G72" i="20"/>
  <c r="F72" i="20"/>
  <c r="C72" i="20"/>
  <c r="B72" i="20"/>
  <c r="E72" i="20" s="1"/>
  <c r="V71" i="20"/>
  <c r="O71" i="20"/>
  <c r="N71" i="20"/>
  <c r="M71" i="20"/>
  <c r="L71" i="20"/>
  <c r="K71" i="20"/>
  <c r="S71" i="20" s="1"/>
  <c r="J71" i="20"/>
  <c r="R71" i="20" s="1"/>
  <c r="I71" i="20"/>
  <c r="H71" i="20"/>
  <c r="G71" i="20"/>
  <c r="F71" i="20"/>
  <c r="C71" i="20"/>
  <c r="B71" i="20"/>
  <c r="E71" i="20" s="1"/>
  <c r="U70" i="20"/>
  <c r="S70" i="20"/>
  <c r="R70" i="20"/>
  <c r="Q70" i="20"/>
  <c r="P70" i="20"/>
  <c r="E70" i="20"/>
  <c r="T70" i="20" s="1"/>
  <c r="S69" i="20"/>
  <c r="R69" i="20"/>
  <c r="Q69" i="20"/>
  <c r="U69" i="20" s="1"/>
  <c r="P69" i="20"/>
  <c r="E69" i="20"/>
  <c r="T69" i="20" s="1"/>
  <c r="V67" i="20"/>
  <c r="O67" i="20"/>
  <c r="N67" i="20"/>
  <c r="M67" i="20"/>
  <c r="L67" i="20"/>
  <c r="K67" i="20"/>
  <c r="J67" i="20"/>
  <c r="R67" i="20" s="1"/>
  <c r="I67" i="20"/>
  <c r="H67" i="20"/>
  <c r="G67" i="20"/>
  <c r="F67" i="20"/>
  <c r="C67" i="20"/>
  <c r="B67" i="20"/>
  <c r="V66" i="20"/>
  <c r="S66" i="20"/>
  <c r="O66" i="20"/>
  <c r="N66" i="20"/>
  <c r="M66" i="20"/>
  <c r="L66" i="20"/>
  <c r="K66" i="20"/>
  <c r="J66" i="20"/>
  <c r="R66" i="20" s="1"/>
  <c r="I66" i="20"/>
  <c r="H66" i="20"/>
  <c r="G66" i="20"/>
  <c r="F66" i="20"/>
  <c r="C66" i="20"/>
  <c r="B66" i="20"/>
  <c r="S65" i="20"/>
  <c r="R65" i="20"/>
  <c r="Q65" i="20"/>
  <c r="P65" i="20"/>
  <c r="E65" i="20"/>
  <c r="S64" i="20"/>
  <c r="R64" i="20"/>
  <c r="Q64" i="20"/>
  <c r="P64" i="20"/>
  <c r="E64" i="20"/>
  <c r="T64" i="20" s="1"/>
  <c r="U63" i="20"/>
  <c r="S63" i="20"/>
  <c r="R63" i="20"/>
  <c r="Q63" i="20"/>
  <c r="P63" i="20"/>
  <c r="E63" i="20"/>
  <c r="T63" i="20" s="1"/>
  <c r="U62" i="20"/>
  <c r="T62" i="20"/>
  <c r="S62" i="20"/>
  <c r="R62" i="20"/>
  <c r="Q62" i="20"/>
  <c r="P62" i="20"/>
  <c r="E62" i="20"/>
  <c r="U61" i="20"/>
  <c r="T61" i="20"/>
  <c r="S61" i="20"/>
  <c r="R61" i="20"/>
  <c r="Q61" i="20"/>
  <c r="P61" i="20"/>
  <c r="E61" i="20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E59" i="20" s="1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S56" i="20"/>
  <c r="R56" i="20"/>
  <c r="Q56" i="20"/>
  <c r="P56" i="20"/>
  <c r="E56" i="20"/>
  <c r="U56" i="20" s="1"/>
  <c r="U55" i="20"/>
  <c r="S55" i="20"/>
  <c r="R55" i="20"/>
  <c r="Q55" i="20"/>
  <c r="P55" i="20"/>
  <c r="E55" i="20"/>
  <c r="T55" i="20" s="1"/>
  <c r="V53" i="20"/>
  <c r="O53" i="20"/>
  <c r="N53" i="20"/>
  <c r="M53" i="20"/>
  <c r="L53" i="20"/>
  <c r="K53" i="20"/>
  <c r="J53" i="20"/>
  <c r="I53" i="20"/>
  <c r="H53" i="20"/>
  <c r="G53" i="20"/>
  <c r="F53" i="20"/>
  <c r="C53" i="20"/>
  <c r="B53" i="20"/>
  <c r="U52" i="20"/>
  <c r="S52" i="20"/>
  <c r="R52" i="20"/>
  <c r="Q52" i="20"/>
  <c r="P52" i="20"/>
  <c r="E52" i="20"/>
  <c r="T52" i="20" s="1"/>
  <c r="S51" i="20"/>
  <c r="R51" i="20"/>
  <c r="Q51" i="20"/>
  <c r="P51" i="20"/>
  <c r="E51" i="20"/>
  <c r="S50" i="20"/>
  <c r="R50" i="20"/>
  <c r="Q50" i="20"/>
  <c r="P50" i="20"/>
  <c r="E50" i="20"/>
  <c r="T50" i="20" s="1"/>
  <c r="S49" i="20"/>
  <c r="R49" i="20"/>
  <c r="Q49" i="20"/>
  <c r="P49" i="20"/>
  <c r="E49" i="20"/>
  <c r="S48" i="20"/>
  <c r="R48" i="20"/>
  <c r="Q48" i="20"/>
  <c r="P48" i="20"/>
  <c r="E48" i="20"/>
  <c r="S47" i="20"/>
  <c r="R47" i="20"/>
  <c r="Q47" i="20"/>
  <c r="P47" i="20"/>
  <c r="E47" i="20"/>
  <c r="U47" i="20" s="1"/>
  <c r="S46" i="20"/>
  <c r="R46" i="20"/>
  <c r="Q46" i="20"/>
  <c r="P46" i="20"/>
  <c r="E46" i="20"/>
  <c r="S45" i="20"/>
  <c r="R45" i="20"/>
  <c r="Q45" i="20"/>
  <c r="P45" i="20"/>
  <c r="E45" i="20"/>
  <c r="S44" i="20"/>
  <c r="R44" i="20"/>
  <c r="Q44" i="20"/>
  <c r="P44" i="20"/>
  <c r="E44" i="20"/>
  <c r="T43" i="20"/>
  <c r="S43" i="20"/>
  <c r="R43" i="20"/>
  <c r="Q43" i="20"/>
  <c r="P43" i="20"/>
  <c r="E43" i="20"/>
  <c r="U43" i="20" s="1"/>
  <c r="S42" i="20"/>
  <c r="R42" i="20"/>
  <c r="Q42" i="20"/>
  <c r="P42" i="20"/>
  <c r="E42" i="20"/>
  <c r="T42" i="20" s="1"/>
  <c r="V40" i="20"/>
  <c r="O40" i="20"/>
  <c r="N40" i="20"/>
  <c r="M40" i="20"/>
  <c r="L40" i="20"/>
  <c r="K40" i="20"/>
  <c r="S40" i="20" s="1"/>
  <c r="J40" i="20"/>
  <c r="R40" i="20" s="1"/>
  <c r="I40" i="20"/>
  <c r="H40" i="20"/>
  <c r="G40" i="20"/>
  <c r="F40" i="20"/>
  <c r="C40" i="20"/>
  <c r="B40" i="20"/>
  <c r="E40" i="20" s="1"/>
  <c r="S39" i="20"/>
  <c r="R39" i="20"/>
  <c r="Q39" i="20"/>
  <c r="P39" i="20"/>
  <c r="E39" i="20"/>
  <c r="U39" i="20" s="1"/>
  <c r="S38" i="20"/>
  <c r="R38" i="20"/>
  <c r="Q38" i="20"/>
  <c r="P38" i="20"/>
  <c r="E38" i="20"/>
  <c r="T38" i="20" s="1"/>
  <c r="T37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P35" i="20"/>
  <c r="E35" i="20"/>
  <c r="T35" i="20" s="1"/>
  <c r="V33" i="20"/>
  <c r="R33" i="20"/>
  <c r="O33" i="20"/>
  <c r="N33" i="20"/>
  <c r="M33" i="20"/>
  <c r="L33" i="20"/>
  <c r="K33" i="20"/>
  <c r="S33" i="20" s="1"/>
  <c r="J33" i="20"/>
  <c r="I33" i="20"/>
  <c r="H33" i="20"/>
  <c r="G33" i="20"/>
  <c r="F33" i="20"/>
  <c r="C33" i="20"/>
  <c r="B33" i="20"/>
  <c r="E33" i="20" s="1"/>
  <c r="S32" i="20"/>
  <c r="R32" i="20"/>
  <c r="Q32" i="20"/>
  <c r="P32" i="20"/>
  <c r="E32" i="20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E30" i="20" s="1"/>
  <c r="B30" i="20"/>
  <c r="T29" i="20"/>
  <c r="S29" i="20"/>
  <c r="R29" i="20"/>
  <c r="Q29" i="20"/>
  <c r="P29" i="20"/>
  <c r="E29" i="20"/>
  <c r="U29" i="20" s="1"/>
  <c r="U28" i="20"/>
  <c r="S28" i="20"/>
  <c r="R28" i="20"/>
  <c r="Q28" i="20"/>
  <c r="P28" i="20"/>
  <c r="E28" i="20"/>
  <c r="T28" i="20" s="1"/>
  <c r="S27" i="20"/>
  <c r="R27" i="20"/>
  <c r="Q27" i="20"/>
  <c r="P27" i="20"/>
  <c r="E27" i="20"/>
  <c r="S26" i="20"/>
  <c r="R26" i="20"/>
  <c r="Q26" i="20"/>
  <c r="P26" i="20"/>
  <c r="E26" i="20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B24" i="20"/>
  <c r="E24" i="20" s="1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T22" i="20" s="1"/>
  <c r="U21" i="20"/>
  <c r="S21" i="20"/>
  <c r="R21" i="20"/>
  <c r="Q21" i="20"/>
  <c r="P21" i="20"/>
  <c r="E21" i="20"/>
  <c r="T21" i="20" s="1"/>
  <c r="S20" i="20"/>
  <c r="R20" i="20"/>
  <c r="Q20" i="20"/>
  <c r="P20" i="20"/>
  <c r="E20" i="20"/>
  <c r="T20" i="20" s="1"/>
  <c r="U19" i="20"/>
  <c r="T19" i="20"/>
  <c r="S19" i="20"/>
  <c r="R19" i="20"/>
  <c r="Q19" i="20"/>
  <c r="P19" i="20"/>
  <c r="E19" i="20"/>
  <c r="S18" i="20"/>
  <c r="R18" i="20"/>
  <c r="Q18" i="20"/>
  <c r="P18" i="20"/>
  <c r="E18" i="20"/>
  <c r="S17" i="20"/>
  <c r="R17" i="20"/>
  <c r="Q17" i="20"/>
  <c r="P17" i="20"/>
  <c r="E17" i="20"/>
  <c r="U17" i="20" s="1"/>
  <c r="V15" i="20"/>
  <c r="O15" i="20"/>
  <c r="N15" i="20"/>
  <c r="M15" i="20"/>
  <c r="L15" i="20"/>
  <c r="K15" i="20"/>
  <c r="J15" i="20"/>
  <c r="R15" i="20" s="1"/>
  <c r="I15" i="20"/>
  <c r="Q15" i="20" s="1"/>
  <c r="H15" i="20"/>
  <c r="G15" i="20"/>
  <c r="F15" i="20"/>
  <c r="C15" i="20"/>
  <c r="B15" i="20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T10" i="20" s="1"/>
  <c r="U9" i="20"/>
  <c r="T9" i="20"/>
  <c r="S9" i="20"/>
  <c r="R9" i="20"/>
  <c r="Q9" i="20"/>
  <c r="P9" i="20"/>
  <c r="E9" i="20"/>
  <c r="U94" i="19"/>
  <c r="T94" i="19"/>
  <c r="S94" i="19"/>
  <c r="R94" i="19"/>
  <c r="Q94" i="19"/>
  <c r="P94" i="19"/>
  <c r="E94" i="19"/>
  <c r="S93" i="19"/>
  <c r="R93" i="19"/>
  <c r="Q93" i="19"/>
  <c r="P93" i="19"/>
  <c r="E93" i="19"/>
  <c r="S92" i="19"/>
  <c r="R92" i="19"/>
  <c r="Q92" i="19"/>
  <c r="P92" i="19"/>
  <c r="E92" i="19"/>
  <c r="T92" i="19" s="1"/>
  <c r="S91" i="19"/>
  <c r="R91" i="19"/>
  <c r="Q91" i="19"/>
  <c r="P91" i="19"/>
  <c r="E91" i="19"/>
  <c r="S90" i="19"/>
  <c r="R90" i="19"/>
  <c r="Q90" i="19"/>
  <c r="P90" i="19"/>
  <c r="E90" i="19"/>
  <c r="U89" i="19"/>
  <c r="S89" i="19"/>
  <c r="R89" i="19"/>
  <c r="Q89" i="19"/>
  <c r="P89" i="19"/>
  <c r="E89" i="19"/>
  <c r="T89" i="19" s="1"/>
  <c r="S88" i="19"/>
  <c r="R88" i="19"/>
  <c r="Q88" i="19"/>
  <c r="P88" i="19"/>
  <c r="E88" i="19"/>
  <c r="U88" i="19" s="1"/>
  <c r="T87" i="19"/>
  <c r="S87" i="19"/>
  <c r="R87" i="19"/>
  <c r="Q87" i="19"/>
  <c r="P87" i="19"/>
  <c r="E87" i="19"/>
  <c r="U87" i="19" s="1"/>
  <c r="V73" i="19"/>
  <c r="O73" i="19"/>
  <c r="N73" i="19"/>
  <c r="M73" i="19"/>
  <c r="L73" i="19"/>
  <c r="K73" i="19"/>
  <c r="J73" i="19"/>
  <c r="I73" i="19"/>
  <c r="H73" i="19"/>
  <c r="G73" i="19"/>
  <c r="F73" i="19"/>
  <c r="C73" i="19"/>
  <c r="B73" i="19"/>
  <c r="V72" i="19"/>
  <c r="O72" i="19"/>
  <c r="N72" i="19"/>
  <c r="M72" i="19"/>
  <c r="L72" i="19"/>
  <c r="K72" i="19"/>
  <c r="S72" i="19" s="1"/>
  <c r="J72" i="19"/>
  <c r="R72" i="19" s="1"/>
  <c r="I72" i="19"/>
  <c r="H72" i="19"/>
  <c r="G72" i="19"/>
  <c r="F72" i="19"/>
  <c r="C72" i="19"/>
  <c r="B72" i="19"/>
  <c r="E72" i="19" s="1"/>
  <c r="V71" i="19"/>
  <c r="R71" i="19"/>
  <c r="O71" i="19"/>
  <c r="N71" i="19"/>
  <c r="M71" i="19"/>
  <c r="L71" i="19"/>
  <c r="K71" i="19"/>
  <c r="S71" i="19" s="1"/>
  <c r="J71" i="19"/>
  <c r="I71" i="19"/>
  <c r="H71" i="19"/>
  <c r="P71" i="19" s="1"/>
  <c r="G71" i="19"/>
  <c r="F71" i="19"/>
  <c r="C71" i="19"/>
  <c r="E71" i="19" s="1"/>
  <c r="B71" i="19"/>
  <c r="U70" i="19"/>
  <c r="S70" i="19"/>
  <c r="R70" i="19"/>
  <c r="Q70" i="19"/>
  <c r="P70" i="19"/>
  <c r="E70" i="19"/>
  <c r="T70" i="19" s="1"/>
  <c r="T69" i="19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V66" i="19"/>
  <c r="R66" i="19"/>
  <c r="O66" i="19"/>
  <c r="N66" i="19"/>
  <c r="M66" i="19"/>
  <c r="L66" i="19"/>
  <c r="K66" i="19"/>
  <c r="S66" i="19" s="1"/>
  <c r="J66" i="19"/>
  <c r="I66" i="19"/>
  <c r="H66" i="19"/>
  <c r="G66" i="19"/>
  <c r="F66" i="19"/>
  <c r="C66" i="19"/>
  <c r="B66" i="19"/>
  <c r="E66" i="19" s="1"/>
  <c r="S65" i="19"/>
  <c r="R65" i="19"/>
  <c r="Q65" i="19"/>
  <c r="P65" i="19"/>
  <c r="E65" i="19"/>
  <c r="U65" i="19" s="1"/>
  <c r="S64" i="19"/>
  <c r="R64" i="19"/>
  <c r="Q64" i="19"/>
  <c r="P64" i="19"/>
  <c r="E64" i="19"/>
  <c r="T64" i="19" s="1"/>
  <c r="S63" i="19"/>
  <c r="R63" i="19"/>
  <c r="Q63" i="19"/>
  <c r="P63" i="19"/>
  <c r="E63" i="19"/>
  <c r="U63" i="19" s="1"/>
  <c r="T62" i="19"/>
  <c r="S62" i="19"/>
  <c r="R62" i="19"/>
  <c r="Q62" i="19"/>
  <c r="P62" i="19"/>
  <c r="E62" i="19"/>
  <c r="U62" i="19" s="1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S57" i="19"/>
  <c r="R57" i="19"/>
  <c r="Q57" i="19"/>
  <c r="P57" i="19"/>
  <c r="E57" i="19"/>
  <c r="S56" i="19"/>
  <c r="R56" i="19"/>
  <c r="Q56" i="19"/>
  <c r="P56" i="19"/>
  <c r="E56" i="19"/>
  <c r="S55" i="19"/>
  <c r="R55" i="19"/>
  <c r="Q55" i="19"/>
  <c r="P55" i="19"/>
  <c r="E55" i="19"/>
  <c r="T55" i="19" s="1"/>
  <c r="V53" i="19"/>
  <c r="S53" i="19"/>
  <c r="O53" i="19"/>
  <c r="N53" i="19"/>
  <c r="M53" i="19"/>
  <c r="L53" i="19"/>
  <c r="K53" i="19"/>
  <c r="J53" i="19"/>
  <c r="R53" i="19" s="1"/>
  <c r="I53" i="19"/>
  <c r="H53" i="19"/>
  <c r="G53" i="19"/>
  <c r="F53" i="19"/>
  <c r="C53" i="19"/>
  <c r="B53" i="19"/>
  <c r="S52" i="19"/>
  <c r="R52" i="19"/>
  <c r="Q52" i="19"/>
  <c r="P52" i="19"/>
  <c r="E52" i="19"/>
  <c r="T52" i="19" s="1"/>
  <c r="U51" i="19"/>
  <c r="S51" i="19"/>
  <c r="R51" i="19"/>
  <c r="Q51" i="19"/>
  <c r="P51" i="19"/>
  <c r="E51" i="19"/>
  <c r="T51" i="19" s="1"/>
  <c r="S50" i="19"/>
  <c r="R50" i="19"/>
  <c r="Q50" i="19"/>
  <c r="P50" i="19"/>
  <c r="E50" i="19"/>
  <c r="T50" i="19" s="1"/>
  <c r="S49" i="19"/>
  <c r="R49" i="19"/>
  <c r="Q49" i="19"/>
  <c r="P49" i="19"/>
  <c r="E49" i="19"/>
  <c r="U49" i="19" s="1"/>
  <c r="S48" i="19"/>
  <c r="R48" i="19"/>
  <c r="Q48" i="19"/>
  <c r="P48" i="19"/>
  <c r="E48" i="19"/>
  <c r="S47" i="19"/>
  <c r="R47" i="19"/>
  <c r="Q47" i="19"/>
  <c r="P47" i="19"/>
  <c r="E47" i="19"/>
  <c r="U47" i="19" s="1"/>
  <c r="T46" i="19"/>
  <c r="S46" i="19"/>
  <c r="R46" i="19"/>
  <c r="Q46" i="19"/>
  <c r="P46" i="19"/>
  <c r="E46" i="19"/>
  <c r="U46" i="19" s="1"/>
  <c r="U45" i="19"/>
  <c r="S45" i="19"/>
  <c r="R45" i="19"/>
  <c r="Q45" i="19"/>
  <c r="P45" i="19"/>
  <c r="E45" i="19"/>
  <c r="T45" i="19" s="1"/>
  <c r="S44" i="19"/>
  <c r="R44" i="19"/>
  <c r="Q44" i="19"/>
  <c r="P44" i="19"/>
  <c r="E44" i="19"/>
  <c r="T44" i="19" s="1"/>
  <c r="S43" i="19"/>
  <c r="R43" i="19"/>
  <c r="Q43" i="19"/>
  <c r="P43" i="19"/>
  <c r="E43" i="19"/>
  <c r="U42" i="19"/>
  <c r="S42" i="19"/>
  <c r="R42" i="19"/>
  <c r="Q42" i="19"/>
  <c r="P42" i="19"/>
  <c r="E42" i="19"/>
  <c r="T42" i="19" s="1"/>
  <c r="V40" i="19"/>
  <c r="S40" i="19"/>
  <c r="O40" i="19"/>
  <c r="Q40" i="19" s="1"/>
  <c r="N40" i="19"/>
  <c r="M40" i="19"/>
  <c r="L40" i="19"/>
  <c r="K40" i="19"/>
  <c r="J40" i="19"/>
  <c r="R40" i="19" s="1"/>
  <c r="I40" i="19"/>
  <c r="H40" i="19"/>
  <c r="G40" i="19"/>
  <c r="F40" i="19"/>
  <c r="C40" i="19"/>
  <c r="B40" i="19"/>
  <c r="E40" i="19" s="1"/>
  <c r="S39" i="19"/>
  <c r="R39" i="19"/>
  <c r="Q39" i="19"/>
  <c r="P39" i="19"/>
  <c r="E39" i="19"/>
  <c r="S38" i="19"/>
  <c r="R38" i="19"/>
  <c r="Q38" i="19"/>
  <c r="P38" i="19"/>
  <c r="E38" i="19"/>
  <c r="T38" i="19" s="1"/>
  <c r="U37" i="19"/>
  <c r="T37" i="19"/>
  <c r="S37" i="19"/>
  <c r="R37" i="19"/>
  <c r="Q37" i="19"/>
  <c r="P37" i="19"/>
  <c r="E37" i="19"/>
  <c r="U36" i="19"/>
  <c r="T36" i="19"/>
  <c r="S36" i="19"/>
  <c r="R36" i="19"/>
  <c r="Q36" i="19"/>
  <c r="P36" i="19"/>
  <c r="E36" i="19"/>
  <c r="S35" i="19"/>
  <c r="R35" i="19"/>
  <c r="Q35" i="19"/>
  <c r="P35" i="19"/>
  <c r="E35" i="19"/>
  <c r="U35" i="19" s="1"/>
  <c r="V33" i="19"/>
  <c r="O33" i="19"/>
  <c r="N33" i="19"/>
  <c r="M33" i="19"/>
  <c r="L33" i="19"/>
  <c r="K33" i="19"/>
  <c r="S33" i="19" s="1"/>
  <c r="J33" i="19"/>
  <c r="I33" i="19"/>
  <c r="Q33" i="19" s="1"/>
  <c r="H33" i="19"/>
  <c r="G33" i="19"/>
  <c r="F33" i="19"/>
  <c r="C33" i="19"/>
  <c r="B33" i="19"/>
  <c r="E33" i="19" s="1"/>
  <c r="T32" i="19"/>
  <c r="S32" i="19"/>
  <c r="R32" i="19"/>
  <c r="Q32" i="19"/>
  <c r="P32" i="19"/>
  <c r="E32" i="19"/>
  <c r="U32" i="19" s="1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C30" i="19"/>
  <c r="B30" i="19"/>
  <c r="T29" i="19"/>
  <c r="S29" i="19"/>
  <c r="R29" i="19"/>
  <c r="Q29" i="19"/>
  <c r="P29" i="19"/>
  <c r="E29" i="19"/>
  <c r="U28" i="19"/>
  <c r="T28" i="19"/>
  <c r="S28" i="19"/>
  <c r="R28" i="19"/>
  <c r="Q28" i="19"/>
  <c r="P28" i="19"/>
  <c r="E28" i="19"/>
  <c r="S27" i="19"/>
  <c r="R27" i="19"/>
  <c r="Q27" i="19"/>
  <c r="P27" i="19"/>
  <c r="E27" i="19"/>
  <c r="T27" i="19" s="1"/>
  <c r="S26" i="19"/>
  <c r="R26" i="19"/>
  <c r="Q26" i="19"/>
  <c r="P26" i="19"/>
  <c r="E26" i="19"/>
  <c r="V24" i="19"/>
  <c r="R24" i="19"/>
  <c r="O24" i="19"/>
  <c r="N24" i="19"/>
  <c r="M24" i="19"/>
  <c r="L24" i="19"/>
  <c r="K24" i="19"/>
  <c r="S24" i="19" s="1"/>
  <c r="J24" i="19"/>
  <c r="I24" i="19"/>
  <c r="H24" i="19"/>
  <c r="P24" i="19" s="1"/>
  <c r="G24" i="19"/>
  <c r="F24" i="19"/>
  <c r="E24" i="19"/>
  <c r="C24" i="19"/>
  <c r="B24" i="19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T21" i="19" s="1"/>
  <c r="S20" i="19"/>
  <c r="R20" i="19"/>
  <c r="Q20" i="19"/>
  <c r="P20" i="19"/>
  <c r="E20" i="19"/>
  <c r="S19" i="19"/>
  <c r="R19" i="19"/>
  <c r="Q19" i="19"/>
  <c r="P19" i="19"/>
  <c r="E19" i="19"/>
  <c r="T18" i="19"/>
  <c r="S18" i="19"/>
  <c r="R18" i="19"/>
  <c r="Q18" i="19"/>
  <c r="P18" i="19"/>
  <c r="E18" i="19"/>
  <c r="U18" i="19" s="1"/>
  <c r="S17" i="19"/>
  <c r="R17" i="19"/>
  <c r="Q17" i="19"/>
  <c r="P17" i="19"/>
  <c r="E17" i="19"/>
  <c r="V15" i="19"/>
  <c r="O15" i="19"/>
  <c r="N15" i="19"/>
  <c r="M15" i="19"/>
  <c r="L15" i="19"/>
  <c r="K15" i="19"/>
  <c r="S15" i="19" s="1"/>
  <c r="J15" i="19"/>
  <c r="I15" i="19"/>
  <c r="H15" i="19"/>
  <c r="G15" i="19"/>
  <c r="F15" i="19"/>
  <c r="C15" i="19"/>
  <c r="B15" i="19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S11" i="19"/>
  <c r="R11" i="19"/>
  <c r="Q11" i="19"/>
  <c r="P11" i="19"/>
  <c r="E11" i="19"/>
  <c r="T11" i="19" s="1"/>
  <c r="S10" i="19"/>
  <c r="R10" i="19"/>
  <c r="Q10" i="19"/>
  <c r="P10" i="19"/>
  <c r="E10" i="19"/>
  <c r="S9" i="19"/>
  <c r="R9" i="19"/>
  <c r="Q9" i="19"/>
  <c r="P9" i="19"/>
  <c r="E9" i="19"/>
  <c r="U94" i="18"/>
  <c r="T94" i="18"/>
  <c r="S94" i="18"/>
  <c r="R94" i="18"/>
  <c r="Q94" i="18"/>
  <c r="P94" i="18"/>
  <c r="E94" i="18"/>
  <c r="S93" i="18"/>
  <c r="R93" i="18"/>
  <c r="Q93" i="18"/>
  <c r="P93" i="18"/>
  <c r="E93" i="18"/>
  <c r="T93" i="18" s="1"/>
  <c r="S92" i="18"/>
  <c r="R92" i="18"/>
  <c r="Q92" i="18"/>
  <c r="P92" i="18"/>
  <c r="E92" i="18"/>
  <c r="U91" i="18"/>
  <c r="S91" i="18"/>
  <c r="R91" i="18"/>
  <c r="Q91" i="18"/>
  <c r="P91" i="18"/>
  <c r="E91" i="18"/>
  <c r="T91" i="18" s="1"/>
  <c r="S90" i="18"/>
  <c r="R90" i="18"/>
  <c r="Q90" i="18"/>
  <c r="P90" i="18"/>
  <c r="E90" i="18"/>
  <c r="S89" i="18"/>
  <c r="R89" i="18"/>
  <c r="Q89" i="18"/>
  <c r="P89" i="18"/>
  <c r="E89" i="18"/>
  <c r="S88" i="18"/>
  <c r="R88" i="18"/>
  <c r="Q88" i="18"/>
  <c r="P88" i="18"/>
  <c r="E88" i="18"/>
  <c r="S87" i="18"/>
  <c r="R87" i="18"/>
  <c r="Q87" i="18"/>
  <c r="P87" i="18"/>
  <c r="E87" i="18"/>
  <c r="W73" i="18"/>
  <c r="V73" i="18"/>
  <c r="O73" i="18"/>
  <c r="N73" i="18"/>
  <c r="M73" i="18"/>
  <c r="L73" i="18"/>
  <c r="K73" i="18"/>
  <c r="J73" i="18"/>
  <c r="R73" i="18" s="1"/>
  <c r="I73" i="18"/>
  <c r="H73" i="18"/>
  <c r="G73" i="18"/>
  <c r="F73" i="18"/>
  <c r="C73" i="18"/>
  <c r="E73" i="18" s="1"/>
  <c r="B73" i="18"/>
  <c r="W72" i="18"/>
  <c r="V72" i="18"/>
  <c r="O72" i="18"/>
  <c r="N72" i="18"/>
  <c r="M72" i="18"/>
  <c r="L72" i="18"/>
  <c r="K72" i="18"/>
  <c r="S72" i="18" s="1"/>
  <c r="J72" i="18"/>
  <c r="I72" i="18"/>
  <c r="Q72" i="18" s="1"/>
  <c r="H72" i="18"/>
  <c r="G72" i="18"/>
  <c r="F72" i="18"/>
  <c r="C72" i="18"/>
  <c r="B72" i="18"/>
  <c r="W71" i="18"/>
  <c r="V71" i="18"/>
  <c r="O71" i="18"/>
  <c r="N71" i="18"/>
  <c r="M71" i="18"/>
  <c r="L71" i="18"/>
  <c r="K71" i="18"/>
  <c r="S71" i="18" s="1"/>
  <c r="J71" i="18"/>
  <c r="I71" i="18"/>
  <c r="H71" i="18"/>
  <c r="G71" i="18"/>
  <c r="F71" i="18"/>
  <c r="C71" i="18"/>
  <c r="B71" i="18"/>
  <c r="E71" i="18" s="1"/>
  <c r="T70" i="18"/>
  <c r="S70" i="18"/>
  <c r="R70" i="18"/>
  <c r="Q70" i="18"/>
  <c r="P70" i="18"/>
  <c r="E70" i="18"/>
  <c r="U70" i="18" s="1"/>
  <c r="S69" i="18"/>
  <c r="R69" i="18"/>
  <c r="Q69" i="18"/>
  <c r="P69" i="18"/>
  <c r="E69" i="18"/>
  <c r="U69" i="18" s="1"/>
  <c r="W67" i="18"/>
  <c r="V67" i="18"/>
  <c r="O67" i="18"/>
  <c r="N67" i="18"/>
  <c r="M67" i="18"/>
  <c r="L67" i="18"/>
  <c r="K67" i="18"/>
  <c r="J67" i="18"/>
  <c r="R67" i="18" s="1"/>
  <c r="I67" i="18"/>
  <c r="H67" i="18"/>
  <c r="G67" i="18"/>
  <c r="F67" i="18"/>
  <c r="C67" i="18"/>
  <c r="B67" i="18"/>
  <c r="V66" i="18"/>
  <c r="R66" i="18"/>
  <c r="O66" i="18"/>
  <c r="N66" i="18"/>
  <c r="M66" i="18"/>
  <c r="L66" i="18"/>
  <c r="K66" i="18"/>
  <c r="S66" i="18" s="1"/>
  <c r="J66" i="18"/>
  <c r="I66" i="18"/>
  <c r="H66" i="18"/>
  <c r="P66" i="18" s="1"/>
  <c r="G66" i="18"/>
  <c r="F66" i="18"/>
  <c r="C66" i="18"/>
  <c r="B66" i="18"/>
  <c r="E66" i="18" s="1"/>
  <c r="S65" i="18"/>
  <c r="R65" i="18"/>
  <c r="Q65" i="18"/>
  <c r="P65" i="18"/>
  <c r="E65" i="18"/>
  <c r="T65" i="18" s="1"/>
  <c r="S64" i="18"/>
  <c r="R64" i="18"/>
  <c r="Q64" i="18"/>
  <c r="P64" i="18"/>
  <c r="E64" i="18"/>
  <c r="S63" i="18"/>
  <c r="R63" i="18"/>
  <c r="Q63" i="18"/>
  <c r="P63" i="18"/>
  <c r="E63" i="18"/>
  <c r="T63" i="18" s="1"/>
  <c r="T62" i="18"/>
  <c r="S62" i="18"/>
  <c r="R62" i="18"/>
  <c r="Q62" i="18"/>
  <c r="P62" i="18"/>
  <c r="E62" i="18"/>
  <c r="U62" i="18" s="1"/>
  <c r="U61" i="18"/>
  <c r="S61" i="18"/>
  <c r="R61" i="18"/>
  <c r="Q61" i="18"/>
  <c r="P61" i="18"/>
  <c r="E61" i="18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U56" i="18"/>
  <c r="S56" i="18"/>
  <c r="R56" i="18"/>
  <c r="Q56" i="18"/>
  <c r="P56" i="18"/>
  <c r="E56" i="18"/>
  <c r="T56" i="18" s="1"/>
  <c r="S55" i="18"/>
  <c r="R55" i="18"/>
  <c r="Q55" i="18"/>
  <c r="P55" i="18"/>
  <c r="E55" i="18"/>
  <c r="T55" i="18" s="1"/>
  <c r="W53" i="18"/>
  <c r="V53" i="18"/>
  <c r="O53" i="18"/>
  <c r="N53" i="18"/>
  <c r="M53" i="18"/>
  <c r="L53" i="18"/>
  <c r="K53" i="18"/>
  <c r="S53" i="18" s="1"/>
  <c r="J53" i="18"/>
  <c r="I53" i="18"/>
  <c r="H53" i="18"/>
  <c r="G53" i="18"/>
  <c r="F53" i="18"/>
  <c r="C53" i="18"/>
  <c r="B53" i="18"/>
  <c r="E53" i="18" s="1"/>
  <c r="U52" i="18"/>
  <c r="S52" i="18"/>
  <c r="R52" i="18"/>
  <c r="Q52" i="18"/>
  <c r="P52" i="18"/>
  <c r="E52" i="18"/>
  <c r="T52" i="18" s="1"/>
  <c r="U51" i="18"/>
  <c r="S51" i="18"/>
  <c r="R51" i="18"/>
  <c r="Q51" i="18"/>
  <c r="P51" i="18"/>
  <c r="T51" i="18" s="1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U46" i="18"/>
  <c r="S46" i="18"/>
  <c r="R46" i="18"/>
  <c r="Q46" i="18"/>
  <c r="P46" i="18"/>
  <c r="E46" i="18"/>
  <c r="T46" i="18" s="1"/>
  <c r="S45" i="18"/>
  <c r="R45" i="18"/>
  <c r="Q45" i="18"/>
  <c r="P45" i="18"/>
  <c r="E45" i="18"/>
  <c r="U45" i="18" s="1"/>
  <c r="S44" i="18"/>
  <c r="R44" i="18"/>
  <c r="Q44" i="18"/>
  <c r="P44" i="18"/>
  <c r="E44" i="18"/>
  <c r="T44" i="18" s="1"/>
  <c r="U43" i="18"/>
  <c r="S43" i="18"/>
  <c r="R43" i="18"/>
  <c r="Q43" i="18"/>
  <c r="P43" i="18"/>
  <c r="E43" i="18"/>
  <c r="T43" i="18" s="1"/>
  <c r="T42" i="18"/>
  <c r="S42" i="18"/>
  <c r="R42" i="18"/>
  <c r="Q42" i="18"/>
  <c r="P42" i="18"/>
  <c r="E42" i="18"/>
  <c r="U42" i="18" s="1"/>
  <c r="V40" i="18"/>
  <c r="R40" i="18"/>
  <c r="O40" i="18"/>
  <c r="N40" i="18"/>
  <c r="M40" i="18"/>
  <c r="L40" i="18"/>
  <c r="K40" i="18"/>
  <c r="S40" i="18" s="1"/>
  <c r="J40" i="18"/>
  <c r="I40" i="18"/>
  <c r="H40" i="18"/>
  <c r="G40" i="18"/>
  <c r="F40" i="18"/>
  <c r="C40" i="18"/>
  <c r="B40" i="18"/>
  <c r="E40" i="18" s="1"/>
  <c r="U39" i="18"/>
  <c r="S39" i="18"/>
  <c r="R39" i="18"/>
  <c r="Q39" i="18"/>
  <c r="P39" i="18"/>
  <c r="E39" i="18"/>
  <c r="T39" i="18" s="1"/>
  <c r="T38" i="18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S36" i="18"/>
  <c r="R36" i="18"/>
  <c r="Q36" i="18"/>
  <c r="P36" i="18"/>
  <c r="E36" i="18"/>
  <c r="U35" i="18"/>
  <c r="T35" i="18"/>
  <c r="S35" i="18"/>
  <c r="R35" i="18"/>
  <c r="Q35" i="18"/>
  <c r="P35" i="18"/>
  <c r="E35" i="18"/>
  <c r="V33" i="18"/>
  <c r="O33" i="18"/>
  <c r="N33" i="18"/>
  <c r="M33" i="18"/>
  <c r="L33" i="18"/>
  <c r="R33" i="18" s="1"/>
  <c r="K33" i="18"/>
  <c r="S33" i="18" s="1"/>
  <c r="J33" i="18"/>
  <c r="I33" i="18"/>
  <c r="H33" i="18"/>
  <c r="G33" i="18"/>
  <c r="F33" i="18"/>
  <c r="C33" i="18"/>
  <c r="B33" i="18"/>
  <c r="E33" i="18" s="1"/>
  <c r="S32" i="18"/>
  <c r="R32" i="18"/>
  <c r="Q32" i="18"/>
  <c r="P32" i="18"/>
  <c r="E32" i="18"/>
  <c r="V30" i="18"/>
  <c r="S30" i="18"/>
  <c r="O30" i="18"/>
  <c r="N30" i="18"/>
  <c r="M30" i="18"/>
  <c r="L30" i="18"/>
  <c r="K30" i="18"/>
  <c r="J30" i="18"/>
  <c r="R30" i="18" s="1"/>
  <c r="I30" i="18"/>
  <c r="H30" i="18"/>
  <c r="G30" i="18"/>
  <c r="F30" i="18"/>
  <c r="C30" i="18"/>
  <c r="B30" i="18"/>
  <c r="E30" i="18" s="1"/>
  <c r="T29" i="18"/>
  <c r="S29" i="18"/>
  <c r="R29" i="18"/>
  <c r="Q29" i="18"/>
  <c r="P29" i="18"/>
  <c r="E29" i="18"/>
  <c r="U29" i="18" s="1"/>
  <c r="S28" i="18"/>
  <c r="R28" i="18"/>
  <c r="Q28" i="18"/>
  <c r="P28" i="18"/>
  <c r="E28" i="18"/>
  <c r="T28" i="18" s="1"/>
  <c r="S27" i="18"/>
  <c r="R27" i="18"/>
  <c r="Q27" i="18"/>
  <c r="P27" i="18"/>
  <c r="E27" i="18"/>
  <c r="U27" i="18" s="1"/>
  <c r="S26" i="18"/>
  <c r="R26" i="18"/>
  <c r="Q26" i="18"/>
  <c r="P26" i="18"/>
  <c r="E26" i="18"/>
  <c r="W24" i="18"/>
  <c r="V24" i="18"/>
  <c r="O24" i="18"/>
  <c r="N24" i="18"/>
  <c r="M24" i="18"/>
  <c r="L24" i="18"/>
  <c r="K24" i="18"/>
  <c r="S24" i="18" s="1"/>
  <c r="J24" i="18"/>
  <c r="R24" i="18" s="1"/>
  <c r="I24" i="18"/>
  <c r="H24" i="18"/>
  <c r="G24" i="18"/>
  <c r="F24" i="18"/>
  <c r="C24" i="18"/>
  <c r="B24" i="18"/>
  <c r="S23" i="18"/>
  <c r="R23" i="18"/>
  <c r="Q23" i="18"/>
  <c r="P23" i="18"/>
  <c r="E23" i="18"/>
  <c r="T23" i="18" s="1"/>
  <c r="S22" i="18"/>
  <c r="R22" i="18"/>
  <c r="Q22" i="18"/>
  <c r="P22" i="18"/>
  <c r="E22" i="18"/>
  <c r="U22" i="18" s="1"/>
  <c r="S21" i="18"/>
  <c r="R21" i="18"/>
  <c r="Q21" i="18"/>
  <c r="P21" i="18"/>
  <c r="E21" i="18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S18" i="18"/>
  <c r="R18" i="18"/>
  <c r="Q18" i="18"/>
  <c r="P18" i="18"/>
  <c r="E18" i="18"/>
  <c r="S17" i="18"/>
  <c r="R17" i="18"/>
  <c r="Q17" i="18"/>
  <c r="P17" i="18"/>
  <c r="E17" i="18"/>
  <c r="V15" i="18"/>
  <c r="O15" i="18"/>
  <c r="N15" i="18"/>
  <c r="M15" i="18"/>
  <c r="L15" i="18"/>
  <c r="K15" i="18"/>
  <c r="S15" i="18" s="1"/>
  <c r="J15" i="18"/>
  <c r="R15" i="18" s="1"/>
  <c r="I15" i="18"/>
  <c r="H15" i="18"/>
  <c r="G15" i="18"/>
  <c r="F15" i="18"/>
  <c r="C15" i="18"/>
  <c r="B15" i="18"/>
  <c r="E15" i="18" s="1"/>
  <c r="U14" i="18"/>
  <c r="T14" i="18"/>
  <c r="S14" i="18"/>
  <c r="R14" i="18"/>
  <c r="Q14" i="18"/>
  <c r="P14" i="18"/>
  <c r="E14" i="18"/>
  <c r="U13" i="18"/>
  <c r="T13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T11" i="18" s="1"/>
  <c r="S10" i="18"/>
  <c r="R10" i="18"/>
  <c r="Q10" i="18"/>
  <c r="U10" i="18" s="1"/>
  <c r="P10" i="18"/>
  <c r="T10" i="18" s="1"/>
  <c r="E10" i="18"/>
  <c r="S9" i="18"/>
  <c r="R9" i="18"/>
  <c r="Q9" i="18"/>
  <c r="P9" i="18"/>
  <c r="E9" i="18"/>
  <c r="S94" i="17"/>
  <c r="R94" i="17"/>
  <c r="Q94" i="17"/>
  <c r="P94" i="17"/>
  <c r="E94" i="17"/>
  <c r="U94" i="17" s="1"/>
  <c r="U93" i="17"/>
  <c r="S93" i="17"/>
  <c r="R93" i="17"/>
  <c r="Q93" i="17"/>
  <c r="P93" i="17"/>
  <c r="E93" i="17"/>
  <c r="T93" i="17" s="1"/>
  <c r="U92" i="17"/>
  <c r="T92" i="17"/>
  <c r="S92" i="17"/>
  <c r="R92" i="17"/>
  <c r="Q92" i="17"/>
  <c r="P92" i="17"/>
  <c r="E92" i="17"/>
  <c r="S91" i="17"/>
  <c r="R91" i="17"/>
  <c r="Q91" i="17"/>
  <c r="P91" i="17"/>
  <c r="E91" i="17"/>
  <c r="U91" i="17" s="1"/>
  <c r="S90" i="17"/>
  <c r="R90" i="17"/>
  <c r="Q90" i="17"/>
  <c r="P90" i="17"/>
  <c r="E90" i="17"/>
  <c r="U89" i="17"/>
  <c r="S89" i="17"/>
  <c r="R89" i="17"/>
  <c r="Q89" i="17"/>
  <c r="P89" i="17"/>
  <c r="E89" i="17"/>
  <c r="T89" i="17" s="1"/>
  <c r="S88" i="17"/>
  <c r="R88" i="17"/>
  <c r="Q88" i="17"/>
  <c r="P88" i="17"/>
  <c r="E88" i="17"/>
  <c r="S87" i="17"/>
  <c r="R87" i="17"/>
  <c r="Q87" i="17"/>
  <c r="P87" i="17"/>
  <c r="E87" i="17"/>
  <c r="V73" i="17"/>
  <c r="O73" i="17"/>
  <c r="N73" i="17"/>
  <c r="M73" i="17"/>
  <c r="L73" i="17"/>
  <c r="K73" i="17"/>
  <c r="S73" i="17" s="1"/>
  <c r="J73" i="17"/>
  <c r="I73" i="17"/>
  <c r="H73" i="17"/>
  <c r="G73" i="17"/>
  <c r="F73" i="17"/>
  <c r="C73" i="17"/>
  <c r="B73" i="17"/>
  <c r="E73" i="17" s="1"/>
  <c r="V72" i="17"/>
  <c r="S72" i="17"/>
  <c r="Q72" i="17"/>
  <c r="O72" i="17"/>
  <c r="N72" i="17"/>
  <c r="M72" i="17"/>
  <c r="L72" i="17"/>
  <c r="K72" i="17"/>
  <c r="J72" i="17"/>
  <c r="R72" i="17" s="1"/>
  <c r="I72" i="17"/>
  <c r="H72" i="17"/>
  <c r="P72" i="17" s="1"/>
  <c r="G72" i="17"/>
  <c r="F72" i="17"/>
  <c r="C72" i="17"/>
  <c r="B72" i="17"/>
  <c r="E72" i="17" s="1"/>
  <c r="V71" i="17"/>
  <c r="O71" i="17"/>
  <c r="N71" i="17"/>
  <c r="M71" i="17"/>
  <c r="L71" i="17"/>
  <c r="K71" i="17"/>
  <c r="J71" i="17"/>
  <c r="I71" i="17"/>
  <c r="H71" i="17"/>
  <c r="G71" i="17"/>
  <c r="F71" i="17"/>
  <c r="C71" i="17"/>
  <c r="B71" i="17"/>
  <c r="E71" i="17" s="1"/>
  <c r="S70" i="17"/>
  <c r="R70" i="17"/>
  <c r="Q70" i="17"/>
  <c r="P70" i="17"/>
  <c r="E70" i="17"/>
  <c r="U70" i="17" s="1"/>
  <c r="S69" i="17"/>
  <c r="R69" i="17"/>
  <c r="Q69" i="17"/>
  <c r="P69" i="17"/>
  <c r="E69" i="17"/>
  <c r="T69" i="17" s="1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E67" i="17" s="1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E66" i="17" s="1"/>
  <c r="S65" i="17"/>
  <c r="R65" i="17"/>
  <c r="Q65" i="17"/>
  <c r="P65" i="17"/>
  <c r="E65" i="17"/>
  <c r="S64" i="17"/>
  <c r="R64" i="17"/>
  <c r="Q64" i="17"/>
  <c r="P64" i="17"/>
  <c r="E64" i="17"/>
  <c r="T64" i="17" s="1"/>
  <c r="U63" i="17"/>
  <c r="T63" i="17"/>
  <c r="S63" i="17"/>
  <c r="R63" i="17"/>
  <c r="Q63" i="17"/>
  <c r="P63" i="17"/>
  <c r="E63" i="17"/>
  <c r="S62" i="17"/>
  <c r="R62" i="17"/>
  <c r="Q62" i="17"/>
  <c r="P62" i="17"/>
  <c r="E62" i="17"/>
  <c r="U62" i="17" s="1"/>
  <c r="S61" i="17"/>
  <c r="R61" i="17"/>
  <c r="Q61" i="17"/>
  <c r="P61" i="17"/>
  <c r="E61" i="17"/>
  <c r="T61" i="17" s="1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T58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Q56" i="17"/>
  <c r="P56" i="17"/>
  <c r="E56" i="17"/>
  <c r="T56" i="17" s="1"/>
  <c r="U55" i="17"/>
  <c r="T55" i="17"/>
  <c r="S55" i="17"/>
  <c r="R55" i="17"/>
  <c r="Q55" i="17"/>
  <c r="P55" i="17"/>
  <c r="E55" i="17"/>
  <c r="V53" i="17"/>
  <c r="S53" i="17"/>
  <c r="O53" i="17"/>
  <c r="N53" i="17"/>
  <c r="M53" i="17"/>
  <c r="L53" i="17"/>
  <c r="K53" i="17"/>
  <c r="J53" i="17"/>
  <c r="R53" i="17" s="1"/>
  <c r="I53" i="17"/>
  <c r="H53" i="17"/>
  <c r="G53" i="17"/>
  <c r="F53" i="17"/>
  <c r="C53" i="17"/>
  <c r="B53" i="17"/>
  <c r="S52" i="17"/>
  <c r="R52" i="17"/>
  <c r="Q52" i="17"/>
  <c r="P52" i="17"/>
  <c r="E52" i="17"/>
  <c r="T51" i="17"/>
  <c r="S51" i="17"/>
  <c r="R51" i="17"/>
  <c r="Q51" i="17"/>
  <c r="P51" i="17"/>
  <c r="E51" i="17"/>
  <c r="U51" i="17" s="1"/>
  <c r="U50" i="17"/>
  <c r="S50" i="17"/>
  <c r="R50" i="17"/>
  <c r="Q50" i="17"/>
  <c r="P50" i="17"/>
  <c r="E50" i="17"/>
  <c r="T50" i="17" s="1"/>
  <c r="T49" i="17"/>
  <c r="S49" i="17"/>
  <c r="R49" i="17"/>
  <c r="Q49" i="17"/>
  <c r="P49" i="17"/>
  <c r="E49" i="17"/>
  <c r="U49" i="17" s="1"/>
  <c r="S48" i="17"/>
  <c r="R48" i="17"/>
  <c r="Q48" i="17"/>
  <c r="P48" i="17"/>
  <c r="E48" i="17"/>
  <c r="S47" i="17"/>
  <c r="R47" i="17"/>
  <c r="Q47" i="17"/>
  <c r="P47" i="17"/>
  <c r="E47" i="17"/>
  <c r="U47" i="17" s="1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S44" i="17"/>
  <c r="R44" i="17"/>
  <c r="Q44" i="17"/>
  <c r="P44" i="17"/>
  <c r="E44" i="17"/>
  <c r="S43" i="17"/>
  <c r="R43" i="17"/>
  <c r="Q43" i="17"/>
  <c r="P43" i="17"/>
  <c r="E43" i="17"/>
  <c r="U43" i="17" s="1"/>
  <c r="S42" i="17"/>
  <c r="R42" i="17"/>
  <c r="Q42" i="17"/>
  <c r="P42" i="17"/>
  <c r="E42" i="17"/>
  <c r="V40" i="17"/>
  <c r="S40" i="17"/>
  <c r="O40" i="17"/>
  <c r="N40" i="17"/>
  <c r="M40" i="17"/>
  <c r="L40" i="17"/>
  <c r="K40" i="17"/>
  <c r="J40" i="17"/>
  <c r="R40" i="17" s="1"/>
  <c r="I40" i="17"/>
  <c r="H40" i="17"/>
  <c r="G40" i="17"/>
  <c r="F40" i="17"/>
  <c r="C40" i="17"/>
  <c r="E40" i="17" s="1"/>
  <c r="B40" i="17"/>
  <c r="S39" i="17"/>
  <c r="R39" i="17"/>
  <c r="Q39" i="17"/>
  <c r="P39" i="17"/>
  <c r="E39" i="17"/>
  <c r="S38" i="17"/>
  <c r="R38" i="17"/>
  <c r="Q38" i="17"/>
  <c r="P38" i="17"/>
  <c r="E38" i="17"/>
  <c r="S37" i="17"/>
  <c r="R37" i="17"/>
  <c r="Q37" i="17"/>
  <c r="P37" i="17"/>
  <c r="E37" i="17"/>
  <c r="U37" i="17" s="1"/>
  <c r="S36" i="17"/>
  <c r="R36" i="17"/>
  <c r="Q36" i="17"/>
  <c r="P36" i="17"/>
  <c r="E36" i="17"/>
  <c r="T35" i="17"/>
  <c r="S35" i="17"/>
  <c r="R35" i="17"/>
  <c r="Q35" i="17"/>
  <c r="P35" i="17"/>
  <c r="E35" i="17"/>
  <c r="U35" i="17" s="1"/>
  <c r="V33" i="17"/>
  <c r="O33" i="17"/>
  <c r="N33" i="17"/>
  <c r="M33" i="17"/>
  <c r="L33" i="17"/>
  <c r="K33" i="17"/>
  <c r="S33" i="17" s="1"/>
  <c r="J33" i="17"/>
  <c r="R33" i="17" s="1"/>
  <c r="I33" i="17"/>
  <c r="H33" i="17"/>
  <c r="G33" i="17"/>
  <c r="F33" i="17"/>
  <c r="C33" i="17"/>
  <c r="B33" i="17"/>
  <c r="E33" i="17" s="1"/>
  <c r="S32" i="17"/>
  <c r="R32" i="17"/>
  <c r="Q32" i="17"/>
  <c r="P32" i="17"/>
  <c r="E32" i="17"/>
  <c r="V30" i="17"/>
  <c r="S30" i="17"/>
  <c r="O30" i="17"/>
  <c r="N30" i="17"/>
  <c r="M30" i="17"/>
  <c r="L30" i="17"/>
  <c r="K30" i="17"/>
  <c r="J30" i="17"/>
  <c r="R30" i="17" s="1"/>
  <c r="I30" i="17"/>
  <c r="H30" i="17"/>
  <c r="G30" i="17"/>
  <c r="F30" i="17"/>
  <c r="C30" i="17"/>
  <c r="E30" i="17" s="1"/>
  <c r="B30" i="17"/>
  <c r="S29" i="17"/>
  <c r="R29" i="17"/>
  <c r="Q29" i="17"/>
  <c r="P29" i="17"/>
  <c r="E29" i="17"/>
  <c r="S28" i="17"/>
  <c r="R28" i="17"/>
  <c r="Q28" i="17"/>
  <c r="P28" i="17"/>
  <c r="E28" i="17"/>
  <c r="T28" i="17" s="1"/>
  <c r="U27" i="17"/>
  <c r="T27" i="17"/>
  <c r="S27" i="17"/>
  <c r="R27" i="17"/>
  <c r="Q27" i="17"/>
  <c r="P27" i="17"/>
  <c r="E27" i="17"/>
  <c r="U26" i="17"/>
  <c r="T26" i="17"/>
  <c r="S26" i="17"/>
  <c r="R26" i="17"/>
  <c r="Q26" i="17"/>
  <c r="P26" i="17"/>
  <c r="E26" i="17"/>
  <c r="V24" i="17"/>
  <c r="S24" i="17"/>
  <c r="O24" i="17"/>
  <c r="Q24" i="17" s="1"/>
  <c r="N24" i="17"/>
  <c r="M24" i="17"/>
  <c r="L24" i="17"/>
  <c r="K24" i="17"/>
  <c r="J24" i="17"/>
  <c r="R24" i="17" s="1"/>
  <c r="I24" i="17"/>
  <c r="H24" i="17"/>
  <c r="G24" i="17"/>
  <c r="F24" i="17"/>
  <c r="C24" i="17"/>
  <c r="E24" i="17" s="1"/>
  <c r="B24" i="17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S20" i="17"/>
  <c r="R20" i="17"/>
  <c r="Q20" i="17"/>
  <c r="P20" i="17"/>
  <c r="E20" i="17"/>
  <c r="T19" i="17"/>
  <c r="S19" i="17"/>
  <c r="R19" i="17"/>
  <c r="Q19" i="17"/>
  <c r="P19" i="17"/>
  <c r="E19" i="17"/>
  <c r="U19" i="17" s="1"/>
  <c r="U18" i="17"/>
  <c r="S18" i="17"/>
  <c r="R18" i="17"/>
  <c r="Q18" i="17"/>
  <c r="P18" i="17"/>
  <c r="E18" i="17"/>
  <c r="T18" i="17" s="1"/>
  <c r="S17" i="17"/>
  <c r="R17" i="17"/>
  <c r="Q17" i="17"/>
  <c r="P17" i="17"/>
  <c r="E17" i="17"/>
  <c r="U17" i="17" s="1"/>
  <c r="V15" i="17"/>
  <c r="O15" i="17"/>
  <c r="N15" i="17"/>
  <c r="M15" i="17"/>
  <c r="L15" i="17"/>
  <c r="K15" i="17"/>
  <c r="J15" i="17"/>
  <c r="R15" i="17" s="1"/>
  <c r="I15" i="17"/>
  <c r="H15" i="17"/>
  <c r="P15" i="17" s="1"/>
  <c r="G15" i="17"/>
  <c r="F15" i="17"/>
  <c r="C15" i="17"/>
  <c r="E15" i="17" s="1"/>
  <c r="B15" i="17"/>
  <c r="T14" i="17"/>
  <c r="S14" i="17"/>
  <c r="R14" i="17"/>
  <c r="Q14" i="17"/>
  <c r="P14" i="17"/>
  <c r="E14" i="17"/>
  <c r="U14" i="17" s="1"/>
  <c r="S13" i="17"/>
  <c r="R13" i="17"/>
  <c r="Q13" i="17"/>
  <c r="P13" i="17"/>
  <c r="E13" i="17"/>
  <c r="S12" i="17"/>
  <c r="R12" i="17"/>
  <c r="Q12" i="17"/>
  <c r="P12" i="17"/>
  <c r="E12" i="17"/>
  <c r="S11" i="17"/>
  <c r="R11" i="17"/>
  <c r="Q11" i="17"/>
  <c r="P11" i="17"/>
  <c r="E11" i="17"/>
  <c r="S10" i="17"/>
  <c r="R10" i="17"/>
  <c r="Q10" i="17"/>
  <c r="P10" i="17"/>
  <c r="E10" i="17"/>
  <c r="T10" i="17" s="1"/>
  <c r="S9" i="17"/>
  <c r="R9" i="17"/>
  <c r="Q9" i="17"/>
  <c r="P9" i="17"/>
  <c r="E9" i="17"/>
  <c r="S94" i="16"/>
  <c r="R94" i="16"/>
  <c r="Q94" i="16"/>
  <c r="P94" i="16"/>
  <c r="E94" i="16"/>
  <c r="T93" i="16"/>
  <c r="S93" i="16"/>
  <c r="R93" i="16"/>
  <c r="Q93" i="16"/>
  <c r="P93" i="16"/>
  <c r="E93" i="16"/>
  <c r="U93" i="16" s="1"/>
  <c r="U92" i="16"/>
  <c r="S92" i="16"/>
  <c r="R92" i="16"/>
  <c r="Q92" i="16"/>
  <c r="P92" i="16"/>
  <c r="E92" i="16"/>
  <c r="T92" i="16" s="1"/>
  <c r="T91" i="16"/>
  <c r="S91" i="16"/>
  <c r="R91" i="16"/>
  <c r="Q91" i="16"/>
  <c r="P91" i="16"/>
  <c r="E91" i="16"/>
  <c r="U91" i="16" s="1"/>
  <c r="U90" i="16"/>
  <c r="S90" i="16"/>
  <c r="R90" i="16"/>
  <c r="Q90" i="16"/>
  <c r="P90" i="16"/>
  <c r="E90" i="16"/>
  <c r="T90" i="16" s="1"/>
  <c r="S89" i="16"/>
  <c r="R89" i="16"/>
  <c r="Q89" i="16"/>
  <c r="P89" i="16"/>
  <c r="E89" i="16"/>
  <c r="S88" i="16"/>
  <c r="R88" i="16"/>
  <c r="Q88" i="16"/>
  <c r="P88" i="16"/>
  <c r="E88" i="16"/>
  <c r="T88" i="16" s="1"/>
  <c r="S87" i="16"/>
  <c r="R87" i="16"/>
  <c r="Q87" i="16"/>
  <c r="P87" i="16"/>
  <c r="E87" i="16"/>
  <c r="V73" i="16"/>
  <c r="O73" i="16"/>
  <c r="N73" i="16"/>
  <c r="M73" i="16"/>
  <c r="L73" i="16"/>
  <c r="K73" i="16"/>
  <c r="S73" i="16" s="1"/>
  <c r="J73" i="16"/>
  <c r="R73" i="16" s="1"/>
  <c r="I73" i="16"/>
  <c r="H73" i="16"/>
  <c r="G73" i="16"/>
  <c r="F73" i="16"/>
  <c r="C73" i="16"/>
  <c r="B73" i="16"/>
  <c r="V72" i="16"/>
  <c r="O72" i="16"/>
  <c r="N72" i="16"/>
  <c r="M72" i="16"/>
  <c r="L72" i="16"/>
  <c r="K72" i="16"/>
  <c r="S72" i="16" s="1"/>
  <c r="J72" i="16"/>
  <c r="R72" i="16" s="1"/>
  <c r="I72" i="16"/>
  <c r="H72" i="16"/>
  <c r="G72" i="16"/>
  <c r="F72" i="16"/>
  <c r="C72" i="16"/>
  <c r="B72" i="16"/>
  <c r="E72" i="16" s="1"/>
  <c r="V71" i="16"/>
  <c r="O71" i="16"/>
  <c r="N71" i="16"/>
  <c r="M71" i="16"/>
  <c r="L71" i="16"/>
  <c r="K71" i="16"/>
  <c r="S71" i="16" s="1"/>
  <c r="J71" i="16"/>
  <c r="R71" i="16" s="1"/>
  <c r="I71" i="16"/>
  <c r="Q71" i="16" s="1"/>
  <c r="H71" i="16"/>
  <c r="P71" i="16" s="1"/>
  <c r="G71" i="16"/>
  <c r="F71" i="16"/>
  <c r="C71" i="16"/>
  <c r="E71" i="16" s="1"/>
  <c r="B71" i="16"/>
  <c r="S70" i="16"/>
  <c r="R70" i="16"/>
  <c r="Q70" i="16"/>
  <c r="P70" i="16"/>
  <c r="E70" i="16"/>
  <c r="S69" i="16"/>
  <c r="R69" i="16"/>
  <c r="Q69" i="16"/>
  <c r="P69" i="16"/>
  <c r="E69" i="16"/>
  <c r="V67" i="16"/>
  <c r="O67" i="16"/>
  <c r="N67" i="16"/>
  <c r="M67" i="16"/>
  <c r="L67" i="16"/>
  <c r="K67" i="16"/>
  <c r="J67" i="16"/>
  <c r="R67" i="16" s="1"/>
  <c r="I67" i="16"/>
  <c r="H67" i="16"/>
  <c r="G67" i="16"/>
  <c r="F67" i="16"/>
  <c r="C67" i="16"/>
  <c r="E67" i="16" s="1"/>
  <c r="B67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B66" i="16"/>
  <c r="U65" i="16"/>
  <c r="S65" i="16"/>
  <c r="R65" i="16"/>
  <c r="Q65" i="16"/>
  <c r="P65" i="16"/>
  <c r="E65" i="16"/>
  <c r="T65" i="16" s="1"/>
  <c r="S64" i="16"/>
  <c r="R64" i="16"/>
  <c r="Q64" i="16"/>
  <c r="P64" i="16"/>
  <c r="E64" i="16"/>
  <c r="T63" i="16"/>
  <c r="S63" i="16"/>
  <c r="R63" i="16"/>
  <c r="Q63" i="16"/>
  <c r="P63" i="16"/>
  <c r="E63" i="16"/>
  <c r="U63" i="16" s="1"/>
  <c r="T62" i="16"/>
  <c r="S62" i="16"/>
  <c r="R62" i="16"/>
  <c r="Q62" i="16"/>
  <c r="P62" i="16"/>
  <c r="E62" i="16"/>
  <c r="U62" i="16" s="1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E59" i="16" s="1"/>
  <c r="S58" i="16"/>
  <c r="R58" i="16"/>
  <c r="Q58" i="16"/>
  <c r="P58" i="16"/>
  <c r="E58" i="16"/>
  <c r="U58" i="16" s="1"/>
  <c r="S57" i="16"/>
  <c r="R57" i="16"/>
  <c r="Q57" i="16"/>
  <c r="P57" i="16"/>
  <c r="E57" i="16"/>
  <c r="S56" i="16"/>
  <c r="R56" i="16"/>
  <c r="Q56" i="16"/>
  <c r="P56" i="16"/>
  <c r="E56" i="16"/>
  <c r="S55" i="16"/>
  <c r="R55" i="16"/>
  <c r="Q55" i="16"/>
  <c r="P55" i="16"/>
  <c r="E55" i="16"/>
  <c r="T55" i="16" s="1"/>
  <c r="V53" i="16"/>
  <c r="O53" i="16"/>
  <c r="N53" i="16"/>
  <c r="M53" i="16"/>
  <c r="L53" i="16"/>
  <c r="K53" i="16"/>
  <c r="J53" i="16"/>
  <c r="I53" i="16"/>
  <c r="H53" i="16"/>
  <c r="G53" i="16"/>
  <c r="F53" i="16"/>
  <c r="C53" i="16"/>
  <c r="B53" i="16"/>
  <c r="E53" i="16" s="1"/>
  <c r="S52" i="16"/>
  <c r="R52" i="16"/>
  <c r="Q52" i="16"/>
  <c r="P52" i="16"/>
  <c r="E52" i="16"/>
  <c r="S51" i="16"/>
  <c r="R51" i="16"/>
  <c r="Q51" i="16"/>
  <c r="P51" i="16"/>
  <c r="E51" i="16"/>
  <c r="U50" i="16"/>
  <c r="T50" i="16"/>
  <c r="S50" i="16"/>
  <c r="R50" i="16"/>
  <c r="Q50" i="16"/>
  <c r="P50" i="16"/>
  <c r="E50" i="16"/>
  <c r="U49" i="16"/>
  <c r="T49" i="16"/>
  <c r="S49" i="16"/>
  <c r="R49" i="16"/>
  <c r="Q49" i="16"/>
  <c r="P49" i="16"/>
  <c r="E49" i="16"/>
  <c r="U48" i="16"/>
  <c r="T48" i="16"/>
  <c r="S48" i="16"/>
  <c r="R48" i="16"/>
  <c r="Q48" i="16"/>
  <c r="P48" i="16"/>
  <c r="E48" i="16"/>
  <c r="S47" i="16"/>
  <c r="R47" i="16"/>
  <c r="Q47" i="16"/>
  <c r="P47" i="16"/>
  <c r="E47" i="16"/>
  <c r="U47" i="16" s="1"/>
  <c r="T46" i="16"/>
  <c r="S46" i="16"/>
  <c r="R46" i="16"/>
  <c r="Q46" i="16"/>
  <c r="P46" i="16"/>
  <c r="E46" i="16"/>
  <c r="U46" i="16" s="1"/>
  <c r="U45" i="16"/>
  <c r="S45" i="16"/>
  <c r="R45" i="16"/>
  <c r="Q45" i="16"/>
  <c r="P45" i="16"/>
  <c r="E45" i="16"/>
  <c r="T45" i="16" s="1"/>
  <c r="U44" i="16"/>
  <c r="T44" i="16"/>
  <c r="S44" i="16"/>
  <c r="R44" i="16"/>
  <c r="Q44" i="16"/>
  <c r="P44" i="16"/>
  <c r="E44" i="16"/>
  <c r="U43" i="16"/>
  <c r="T43" i="16"/>
  <c r="S43" i="16"/>
  <c r="R43" i="16"/>
  <c r="Q43" i="16"/>
  <c r="P43" i="16"/>
  <c r="E43" i="16"/>
  <c r="S42" i="16"/>
  <c r="R42" i="16"/>
  <c r="Q42" i="16"/>
  <c r="P42" i="16"/>
  <c r="E42" i="16"/>
  <c r="U42" i="16" s="1"/>
  <c r="V40" i="16"/>
  <c r="O40" i="16"/>
  <c r="N40" i="16"/>
  <c r="M40" i="16"/>
  <c r="L40" i="16"/>
  <c r="K40" i="16"/>
  <c r="S40" i="16" s="1"/>
  <c r="J40" i="16"/>
  <c r="I40" i="16"/>
  <c r="H40" i="16"/>
  <c r="G40" i="16"/>
  <c r="F40" i="16"/>
  <c r="C40" i="16"/>
  <c r="B40" i="16"/>
  <c r="E40" i="16" s="1"/>
  <c r="S39" i="16"/>
  <c r="R39" i="16"/>
  <c r="Q39" i="16"/>
  <c r="P39" i="16"/>
  <c r="E39" i="16"/>
  <c r="U39" i="16" s="1"/>
  <c r="T38" i="16"/>
  <c r="S38" i="16"/>
  <c r="R38" i="16"/>
  <c r="Q38" i="16"/>
  <c r="P38" i="16"/>
  <c r="E38" i="16"/>
  <c r="U37" i="16"/>
  <c r="T37" i="16"/>
  <c r="S37" i="16"/>
  <c r="R37" i="16"/>
  <c r="Q37" i="16"/>
  <c r="P37" i="16"/>
  <c r="E37" i="16"/>
  <c r="T36" i="16"/>
  <c r="S36" i="16"/>
  <c r="R36" i="16"/>
  <c r="Q36" i="16"/>
  <c r="P36" i="16"/>
  <c r="E36" i="16"/>
  <c r="U36" i="16" s="1"/>
  <c r="S35" i="16"/>
  <c r="R35" i="16"/>
  <c r="Q35" i="16"/>
  <c r="P35" i="16"/>
  <c r="E35" i="16"/>
  <c r="T35" i="16" s="1"/>
  <c r="V33" i="16"/>
  <c r="O33" i="16"/>
  <c r="N33" i="16"/>
  <c r="M33" i="16"/>
  <c r="L33" i="16"/>
  <c r="K33" i="16"/>
  <c r="J33" i="16"/>
  <c r="R33" i="16" s="1"/>
  <c r="I33" i="16"/>
  <c r="Q33" i="16" s="1"/>
  <c r="H33" i="16"/>
  <c r="G33" i="16"/>
  <c r="F33" i="16"/>
  <c r="C33" i="16"/>
  <c r="E33" i="16" s="1"/>
  <c r="B33" i="16"/>
  <c r="S32" i="16"/>
  <c r="R32" i="16"/>
  <c r="Q32" i="16"/>
  <c r="P32" i="16"/>
  <c r="E32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B30" i="16"/>
  <c r="U29" i="16"/>
  <c r="S29" i="16"/>
  <c r="R29" i="16"/>
  <c r="Q29" i="16"/>
  <c r="P29" i="16"/>
  <c r="E29" i="16"/>
  <c r="T29" i="16" s="1"/>
  <c r="U28" i="16"/>
  <c r="T28" i="16"/>
  <c r="S28" i="16"/>
  <c r="R28" i="16"/>
  <c r="Q28" i="16"/>
  <c r="P28" i="16"/>
  <c r="E28" i="16"/>
  <c r="S27" i="16"/>
  <c r="R27" i="16"/>
  <c r="Q27" i="16"/>
  <c r="P27" i="16"/>
  <c r="E27" i="16"/>
  <c r="T27" i="16" s="1"/>
  <c r="T26" i="16"/>
  <c r="S26" i="16"/>
  <c r="R26" i="16"/>
  <c r="Q26" i="16"/>
  <c r="P26" i="16"/>
  <c r="E26" i="16"/>
  <c r="U26" i="16" s="1"/>
  <c r="V24" i="16"/>
  <c r="O24" i="16"/>
  <c r="N24" i="16"/>
  <c r="M24" i="16"/>
  <c r="L24" i="16"/>
  <c r="K24" i="16"/>
  <c r="S24" i="16" s="1"/>
  <c r="J24" i="16"/>
  <c r="R24" i="16" s="1"/>
  <c r="I24" i="16"/>
  <c r="H24" i="16"/>
  <c r="G24" i="16"/>
  <c r="F24" i="16"/>
  <c r="C24" i="16"/>
  <c r="E24" i="16" s="1"/>
  <c r="B24" i="16"/>
  <c r="U23" i="16"/>
  <c r="T23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S20" i="16"/>
  <c r="R20" i="16"/>
  <c r="Q20" i="16"/>
  <c r="P20" i="16"/>
  <c r="T20" i="16" s="1"/>
  <c r="E20" i="16"/>
  <c r="S19" i="16"/>
  <c r="R19" i="16"/>
  <c r="Q19" i="16"/>
  <c r="P19" i="16"/>
  <c r="E19" i="16"/>
  <c r="T19" i="16" s="1"/>
  <c r="T18" i="16"/>
  <c r="S18" i="16"/>
  <c r="R18" i="16"/>
  <c r="Q18" i="16"/>
  <c r="P18" i="16"/>
  <c r="E18" i="16"/>
  <c r="U18" i="16" s="1"/>
  <c r="S17" i="16"/>
  <c r="R17" i="16"/>
  <c r="Q17" i="16"/>
  <c r="P17" i="16"/>
  <c r="E17" i="16"/>
  <c r="V15" i="16"/>
  <c r="O15" i="16"/>
  <c r="N15" i="16"/>
  <c r="M15" i="16"/>
  <c r="L15" i="16"/>
  <c r="K15" i="16"/>
  <c r="S15" i="16" s="1"/>
  <c r="J15" i="16"/>
  <c r="R15" i="16" s="1"/>
  <c r="I15" i="16"/>
  <c r="H15" i="16"/>
  <c r="G15" i="16"/>
  <c r="F15" i="16"/>
  <c r="C15" i="16"/>
  <c r="B15" i="16"/>
  <c r="S14" i="16"/>
  <c r="R14" i="16"/>
  <c r="Q14" i="16"/>
  <c r="P14" i="16"/>
  <c r="E14" i="16"/>
  <c r="S13" i="16"/>
  <c r="R13" i="16"/>
  <c r="Q13" i="16"/>
  <c r="P13" i="16"/>
  <c r="E13" i="16"/>
  <c r="U13" i="16" s="1"/>
  <c r="T12" i="16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T94" i="15"/>
  <c r="S94" i="15"/>
  <c r="R94" i="15"/>
  <c r="Q94" i="15"/>
  <c r="P94" i="15"/>
  <c r="E94" i="15"/>
  <c r="U94" i="15" s="1"/>
  <c r="U93" i="15"/>
  <c r="S93" i="15"/>
  <c r="R93" i="15"/>
  <c r="Q93" i="15"/>
  <c r="P93" i="15"/>
  <c r="E93" i="15"/>
  <c r="T93" i="15" s="1"/>
  <c r="U92" i="15"/>
  <c r="T92" i="15"/>
  <c r="S92" i="15"/>
  <c r="R92" i="15"/>
  <c r="Q92" i="15"/>
  <c r="P92" i="15"/>
  <c r="E92" i="15"/>
  <c r="U91" i="15"/>
  <c r="T91" i="15"/>
  <c r="S91" i="15"/>
  <c r="R91" i="15"/>
  <c r="Q91" i="15"/>
  <c r="P91" i="15"/>
  <c r="E91" i="15"/>
  <c r="S90" i="15"/>
  <c r="R90" i="15"/>
  <c r="Q90" i="15"/>
  <c r="P90" i="15"/>
  <c r="E90" i="15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V73" i="15"/>
  <c r="O73" i="15"/>
  <c r="N73" i="15"/>
  <c r="M73" i="15"/>
  <c r="L73" i="15"/>
  <c r="K73" i="15"/>
  <c r="J73" i="15"/>
  <c r="R73" i="15" s="1"/>
  <c r="I73" i="15"/>
  <c r="H73" i="15"/>
  <c r="G73" i="15"/>
  <c r="F73" i="15"/>
  <c r="C73" i="15"/>
  <c r="B73" i="15"/>
  <c r="V72" i="15"/>
  <c r="R72" i="15"/>
  <c r="O72" i="15"/>
  <c r="N72" i="15"/>
  <c r="M72" i="15"/>
  <c r="L72" i="15"/>
  <c r="K72" i="15"/>
  <c r="S72" i="15" s="1"/>
  <c r="J72" i="15"/>
  <c r="I72" i="15"/>
  <c r="H72" i="15"/>
  <c r="P72" i="15" s="1"/>
  <c r="G72" i="15"/>
  <c r="F72" i="15"/>
  <c r="C72" i="15"/>
  <c r="B72" i="15"/>
  <c r="E72" i="15" s="1"/>
  <c r="V71" i="15"/>
  <c r="R71" i="15"/>
  <c r="O71" i="15"/>
  <c r="N71" i="15"/>
  <c r="M71" i="15"/>
  <c r="L71" i="15"/>
  <c r="K71" i="15"/>
  <c r="J71" i="15"/>
  <c r="I71" i="15"/>
  <c r="H71" i="15"/>
  <c r="G71" i="15"/>
  <c r="F71" i="15"/>
  <c r="E71" i="15"/>
  <c r="C71" i="15"/>
  <c r="B71" i="15"/>
  <c r="S70" i="15"/>
  <c r="R70" i="15"/>
  <c r="Q70" i="15"/>
  <c r="P70" i="15"/>
  <c r="E70" i="15"/>
  <c r="T70" i="15" s="1"/>
  <c r="S69" i="15"/>
  <c r="R69" i="15"/>
  <c r="Q69" i="15"/>
  <c r="P69" i="15"/>
  <c r="E69" i="15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V66" i="15"/>
  <c r="R66" i="15"/>
  <c r="O66" i="15"/>
  <c r="N66" i="15"/>
  <c r="M66" i="15"/>
  <c r="L66" i="15"/>
  <c r="K66" i="15"/>
  <c r="S66" i="15" s="1"/>
  <c r="J66" i="15"/>
  <c r="I66" i="15"/>
  <c r="H66" i="15"/>
  <c r="G66" i="15"/>
  <c r="F66" i="15"/>
  <c r="C66" i="15"/>
  <c r="B66" i="15"/>
  <c r="E66" i="15" s="1"/>
  <c r="U65" i="15"/>
  <c r="T65" i="15"/>
  <c r="S65" i="15"/>
  <c r="R65" i="15"/>
  <c r="Q65" i="15"/>
  <c r="P65" i="15"/>
  <c r="E65" i="15"/>
  <c r="U64" i="15"/>
  <c r="S64" i="15"/>
  <c r="R64" i="15"/>
  <c r="Q64" i="15"/>
  <c r="P64" i="15"/>
  <c r="E64" i="15"/>
  <c r="T64" i="15" s="1"/>
  <c r="T63" i="15"/>
  <c r="S63" i="15"/>
  <c r="R63" i="15"/>
  <c r="Q63" i="15"/>
  <c r="P63" i="15"/>
  <c r="E63" i="15"/>
  <c r="U63" i="15" s="1"/>
  <c r="S62" i="15"/>
  <c r="R62" i="15"/>
  <c r="Q62" i="15"/>
  <c r="P62" i="15"/>
  <c r="E62" i="15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U56" i="15"/>
  <c r="T56" i="15"/>
  <c r="S56" i="15"/>
  <c r="R56" i="15"/>
  <c r="Q56" i="15"/>
  <c r="P56" i="15"/>
  <c r="E56" i="15"/>
  <c r="S55" i="15"/>
  <c r="R55" i="15"/>
  <c r="Q55" i="15"/>
  <c r="P55" i="15"/>
  <c r="E55" i="15"/>
  <c r="U55" i="15" s="1"/>
  <c r="V53" i="15"/>
  <c r="O53" i="15"/>
  <c r="N53" i="15"/>
  <c r="M53" i="15"/>
  <c r="L53" i="15"/>
  <c r="K53" i="15"/>
  <c r="S53" i="15" s="1"/>
  <c r="J53" i="15"/>
  <c r="R53" i="15" s="1"/>
  <c r="I53" i="15"/>
  <c r="H53" i="15"/>
  <c r="G53" i="15"/>
  <c r="F53" i="15"/>
  <c r="C53" i="15"/>
  <c r="E53" i="15" s="1"/>
  <c r="B53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T50" i="15" s="1"/>
  <c r="U49" i="15"/>
  <c r="T49" i="15"/>
  <c r="S49" i="15"/>
  <c r="R49" i="15"/>
  <c r="Q49" i="15"/>
  <c r="P49" i="15"/>
  <c r="E49" i="15"/>
  <c r="U48" i="15"/>
  <c r="T48" i="15"/>
  <c r="S48" i="15"/>
  <c r="R48" i="15"/>
  <c r="Q48" i="15"/>
  <c r="P48" i="15"/>
  <c r="E48" i="15"/>
  <c r="S47" i="15"/>
  <c r="R47" i="15"/>
  <c r="Q47" i="15"/>
  <c r="P47" i="15"/>
  <c r="E47" i="15"/>
  <c r="U47" i="15" s="1"/>
  <c r="U46" i="15"/>
  <c r="T46" i="15"/>
  <c r="S46" i="15"/>
  <c r="R46" i="15"/>
  <c r="Q46" i="15"/>
  <c r="P46" i="15"/>
  <c r="E46" i="15"/>
  <c r="U45" i="15"/>
  <c r="T45" i="15"/>
  <c r="S45" i="15"/>
  <c r="R45" i="15"/>
  <c r="Q45" i="15"/>
  <c r="P45" i="15"/>
  <c r="E45" i="15"/>
  <c r="S44" i="15"/>
  <c r="R44" i="15"/>
  <c r="Q44" i="15"/>
  <c r="P44" i="15"/>
  <c r="E44" i="15"/>
  <c r="U44" i="15" s="1"/>
  <c r="S43" i="15"/>
  <c r="R43" i="15"/>
  <c r="Q43" i="15"/>
  <c r="P43" i="15"/>
  <c r="E43" i="15"/>
  <c r="T43" i="15" s="1"/>
  <c r="U42" i="15"/>
  <c r="S42" i="15"/>
  <c r="R42" i="15"/>
  <c r="Q42" i="15"/>
  <c r="P42" i="15"/>
  <c r="E42" i="15"/>
  <c r="T42" i="15" s="1"/>
  <c r="V40" i="15"/>
  <c r="O40" i="15"/>
  <c r="N40" i="15"/>
  <c r="M40" i="15"/>
  <c r="L40" i="15"/>
  <c r="K40" i="15"/>
  <c r="S40" i="15" s="1"/>
  <c r="J40" i="15"/>
  <c r="R40" i="15" s="1"/>
  <c r="I40" i="15"/>
  <c r="H40" i="15"/>
  <c r="P40" i="15" s="1"/>
  <c r="G40" i="15"/>
  <c r="F40" i="15"/>
  <c r="C40" i="15"/>
  <c r="B40" i="15"/>
  <c r="E40" i="15" s="1"/>
  <c r="S39" i="15"/>
  <c r="R39" i="15"/>
  <c r="Q39" i="15"/>
  <c r="P39" i="15"/>
  <c r="E39" i="15"/>
  <c r="U39" i="15" s="1"/>
  <c r="S38" i="15"/>
  <c r="R38" i="15"/>
  <c r="Q38" i="15"/>
  <c r="P38" i="15"/>
  <c r="E38" i="15"/>
  <c r="S37" i="15"/>
  <c r="R37" i="15"/>
  <c r="Q37" i="15"/>
  <c r="P37" i="15"/>
  <c r="E37" i="15"/>
  <c r="U37" i="15" s="1"/>
  <c r="S36" i="15"/>
  <c r="R36" i="15"/>
  <c r="Q36" i="15"/>
  <c r="P36" i="15"/>
  <c r="E36" i="15"/>
  <c r="U35" i="15"/>
  <c r="S35" i="15"/>
  <c r="R35" i="15"/>
  <c r="Q35" i="15"/>
  <c r="P35" i="15"/>
  <c r="E35" i="15"/>
  <c r="T35" i="15" s="1"/>
  <c r="V33" i="15"/>
  <c r="S33" i="15"/>
  <c r="O33" i="15"/>
  <c r="N33" i="15"/>
  <c r="M33" i="15"/>
  <c r="L33" i="15"/>
  <c r="K33" i="15"/>
  <c r="J33" i="15"/>
  <c r="I33" i="15"/>
  <c r="H33" i="15"/>
  <c r="G33" i="15"/>
  <c r="F33" i="15"/>
  <c r="C33" i="15"/>
  <c r="B33" i="15"/>
  <c r="E33" i="15" s="1"/>
  <c r="S32" i="15"/>
  <c r="R32" i="15"/>
  <c r="Q32" i="15"/>
  <c r="U32" i="15" s="1"/>
  <c r="P32" i="15"/>
  <c r="E32" i="15"/>
  <c r="V30" i="15"/>
  <c r="O30" i="15"/>
  <c r="N30" i="15"/>
  <c r="M30" i="15"/>
  <c r="L30" i="15"/>
  <c r="K30" i="15"/>
  <c r="S30" i="15" s="1"/>
  <c r="J30" i="15"/>
  <c r="R30" i="15" s="1"/>
  <c r="I30" i="15"/>
  <c r="H30" i="15"/>
  <c r="G30" i="15"/>
  <c r="F30" i="15"/>
  <c r="C30" i="15"/>
  <c r="B30" i="15"/>
  <c r="S29" i="15"/>
  <c r="R29" i="15"/>
  <c r="Q29" i="15"/>
  <c r="P29" i="15"/>
  <c r="E29" i="15"/>
  <c r="T29" i="15" s="1"/>
  <c r="U28" i="15"/>
  <c r="S28" i="15"/>
  <c r="R28" i="15"/>
  <c r="Q28" i="15"/>
  <c r="P28" i="15"/>
  <c r="E28" i="15"/>
  <c r="T28" i="15" s="1"/>
  <c r="U27" i="15"/>
  <c r="T27" i="15"/>
  <c r="S27" i="15"/>
  <c r="R27" i="15"/>
  <c r="Q27" i="15"/>
  <c r="P27" i="15"/>
  <c r="E27" i="15"/>
  <c r="U26" i="15"/>
  <c r="T26" i="15"/>
  <c r="S26" i="15"/>
  <c r="R26" i="15"/>
  <c r="Q26" i="15"/>
  <c r="P26" i="15"/>
  <c r="E26" i="15"/>
  <c r="V24" i="15"/>
  <c r="O24" i="15"/>
  <c r="N24" i="15"/>
  <c r="M24" i="15"/>
  <c r="L24" i="15"/>
  <c r="K24" i="15"/>
  <c r="S24" i="15" s="1"/>
  <c r="J24" i="15"/>
  <c r="R24" i="15" s="1"/>
  <c r="I24" i="15"/>
  <c r="H24" i="15"/>
  <c r="G24" i="15"/>
  <c r="F24" i="15"/>
  <c r="C24" i="15"/>
  <c r="B24" i="15"/>
  <c r="T23" i="15"/>
  <c r="S23" i="15"/>
  <c r="R23" i="15"/>
  <c r="Q23" i="15"/>
  <c r="P23" i="15"/>
  <c r="E23" i="15"/>
  <c r="U23" i="15" s="1"/>
  <c r="U22" i="15"/>
  <c r="S22" i="15"/>
  <c r="R22" i="15"/>
  <c r="Q22" i="15"/>
  <c r="P22" i="15"/>
  <c r="E22" i="15"/>
  <c r="T22" i="15" s="1"/>
  <c r="U21" i="15"/>
  <c r="T21" i="15"/>
  <c r="S21" i="15"/>
  <c r="R21" i="15"/>
  <c r="Q21" i="15"/>
  <c r="P21" i="15"/>
  <c r="E21" i="15"/>
  <c r="S20" i="15"/>
  <c r="R20" i="15"/>
  <c r="Q20" i="15"/>
  <c r="P20" i="15"/>
  <c r="E20" i="15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T18" i="15" s="1"/>
  <c r="U17" i="15"/>
  <c r="T17" i="15"/>
  <c r="S17" i="15"/>
  <c r="R17" i="15"/>
  <c r="Q17" i="15"/>
  <c r="P17" i="15"/>
  <c r="E17" i="15"/>
  <c r="V15" i="15"/>
  <c r="O15" i="15"/>
  <c r="N15" i="15"/>
  <c r="M15" i="15"/>
  <c r="L15" i="15"/>
  <c r="R15" i="15" s="1"/>
  <c r="K15" i="15"/>
  <c r="J15" i="15"/>
  <c r="I15" i="15"/>
  <c r="H15" i="15"/>
  <c r="G15" i="15"/>
  <c r="F15" i="15"/>
  <c r="C15" i="15"/>
  <c r="B15" i="15"/>
  <c r="U14" i="15"/>
  <c r="S14" i="15"/>
  <c r="R14" i="15"/>
  <c r="Q14" i="15"/>
  <c r="P14" i="15"/>
  <c r="E14" i="15"/>
  <c r="T14" i="15" s="1"/>
  <c r="S13" i="15"/>
  <c r="R13" i="15"/>
  <c r="Q13" i="15"/>
  <c r="P13" i="15"/>
  <c r="E13" i="15"/>
  <c r="U12" i="15"/>
  <c r="T12" i="15"/>
  <c r="S12" i="15"/>
  <c r="R12" i="15"/>
  <c r="Q12" i="15"/>
  <c r="P12" i="15"/>
  <c r="E12" i="15"/>
  <c r="S11" i="15"/>
  <c r="R11" i="15"/>
  <c r="Q11" i="15"/>
  <c r="P11" i="15"/>
  <c r="E11" i="15"/>
  <c r="S10" i="15"/>
  <c r="R10" i="15"/>
  <c r="Q10" i="15"/>
  <c r="P10" i="15"/>
  <c r="T10" i="15" s="1"/>
  <c r="E10" i="15"/>
  <c r="U9" i="15"/>
  <c r="T9" i="15"/>
  <c r="S9" i="15"/>
  <c r="R9" i="15"/>
  <c r="Q9" i="15"/>
  <c r="P9" i="15"/>
  <c r="E9" i="15"/>
  <c r="S94" i="14"/>
  <c r="R94" i="14"/>
  <c r="Q94" i="14"/>
  <c r="P94" i="14"/>
  <c r="E94" i="14"/>
  <c r="U94" i="14" s="1"/>
  <c r="T93" i="14"/>
  <c r="S93" i="14"/>
  <c r="R93" i="14"/>
  <c r="Q93" i="14"/>
  <c r="P93" i="14"/>
  <c r="E93" i="14"/>
  <c r="U93" i="14" s="1"/>
  <c r="S92" i="14"/>
  <c r="R92" i="14"/>
  <c r="Q92" i="14"/>
  <c r="P92" i="14"/>
  <c r="E92" i="14"/>
  <c r="T92" i="14" s="1"/>
  <c r="U91" i="14"/>
  <c r="S91" i="14"/>
  <c r="R91" i="14"/>
  <c r="Q91" i="14"/>
  <c r="P91" i="14"/>
  <c r="E91" i="14"/>
  <c r="T91" i="14" s="1"/>
  <c r="S90" i="14"/>
  <c r="R90" i="14"/>
  <c r="Q90" i="14"/>
  <c r="P90" i="14"/>
  <c r="E90" i="14"/>
  <c r="U90" i="14" s="1"/>
  <c r="S89" i="14"/>
  <c r="R89" i="14"/>
  <c r="Q89" i="14"/>
  <c r="P89" i="14"/>
  <c r="E89" i="14"/>
  <c r="T89" i="14" s="1"/>
  <c r="S88" i="14"/>
  <c r="R88" i="14"/>
  <c r="Q88" i="14"/>
  <c r="P88" i="14"/>
  <c r="E88" i="14"/>
  <c r="U88" i="14" s="1"/>
  <c r="U87" i="14"/>
  <c r="T87" i="14"/>
  <c r="S87" i="14"/>
  <c r="R87" i="14"/>
  <c r="Q87" i="14"/>
  <c r="P87" i="14"/>
  <c r="E87" i="14"/>
  <c r="V73" i="14"/>
  <c r="S73" i="14"/>
  <c r="O73" i="14"/>
  <c r="N73" i="14"/>
  <c r="M73" i="14"/>
  <c r="L73" i="14"/>
  <c r="K73" i="14"/>
  <c r="J73" i="14"/>
  <c r="R73" i="14" s="1"/>
  <c r="I73" i="14"/>
  <c r="Q73" i="14" s="1"/>
  <c r="H73" i="14"/>
  <c r="G73" i="14"/>
  <c r="F73" i="14"/>
  <c r="C73" i="14"/>
  <c r="B73" i="14"/>
  <c r="V72" i="14"/>
  <c r="S72" i="14"/>
  <c r="R72" i="14"/>
  <c r="O72" i="14"/>
  <c r="N72" i="14"/>
  <c r="M72" i="14"/>
  <c r="L72" i="14"/>
  <c r="K72" i="14"/>
  <c r="J72" i="14"/>
  <c r="I72" i="14"/>
  <c r="Q72" i="14" s="1"/>
  <c r="H72" i="14"/>
  <c r="P72" i="14" s="1"/>
  <c r="G72" i="14"/>
  <c r="F72" i="14"/>
  <c r="C72" i="14"/>
  <c r="B72" i="14"/>
  <c r="E72" i="14" s="1"/>
  <c r="V71" i="14"/>
  <c r="R71" i="14"/>
  <c r="O71" i="14"/>
  <c r="N71" i="14"/>
  <c r="M71" i="14"/>
  <c r="L71" i="14"/>
  <c r="K71" i="14"/>
  <c r="S71" i="14" s="1"/>
  <c r="J71" i="14"/>
  <c r="I71" i="14"/>
  <c r="H71" i="14"/>
  <c r="P71" i="14" s="1"/>
  <c r="G71" i="14"/>
  <c r="F71" i="14"/>
  <c r="C71" i="14"/>
  <c r="B71" i="14"/>
  <c r="E71" i="14" s="1"/>
  <c r="T70" i="14"/>
  <c r="S70" i="14"/>
  <c r="R70" i="14"/>
  <c r="Q70" i="14"/>
  <c r="P70" i="14"/>
  <c r="E70" i="14"/>
  <c r="U70" i="14" s="1"/>
  <c r="S69" i="14"/>
  <c r="R69" i="14"/>
  <c r="Q69" i="14"/>
  <c r="P69" i="14"/>
  <c r="E69" i="14"/>
  <c r="U69" i="14" s="1"/>
  <c r="V67" i="14"/>
  <c r="O67" i="14"/>
  <c r="N67" i="14"/>
  <c r="M67" i="14"/>
  <c r="L67" i="14"/>
  <c r="K67" i="14"/>
  <c r="J67" i="14"/>
  <c r="I67" i="14"/>
  <c r="H67" i="14"/>
  <c r="G67" i="14"/>
  <c r="F67" i="14"/>
  <c r="C67" i="14"/>
  <c r="E67" i="14" s="1"/>
  <c r="B67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E66" i="14"/>
  <c r="C66" i="14"/>
  <c r="B66" i="14"/>
  <c r="U65" i="14"/>
  <c r="T65" i="14"/>
  <c r="S65" i="14"/>
  <c r="R65" i="14"/>
  <c r="Q65" i="14"/>
  <c r="P65" i="14"/>
  <c r="E65" i="14"/>
  <c r="S64" i="14"/>
  <c r="R64" i="14"/>
  <c r="Q64" i="14"/>
  <c r="P64" i="14"/>
  <c r="E64" i="14"/>
  <c r="T64" i="14" s="1"/>
  <c r="T63" i="14"/>
  <c r="S63" i="14"/>
  <c r="R63" i="14"/>
  <c r="Q63" i="14"/>
  <c r="P63" i="14"/>
  <c r="E63" i="14"/>
  <c r="U63" i="14" s="1"/>
  <c r="U62" i="14"/>
  <c r="S62" i="14"/>
  <c r="R62" i="14"/>
  <c r="Q62" i="14"/>
  <c r="P62" i="14"/>
  <c r="E62" i="14"/>
  <c r="T62" i="14" s="1"/>
  <c r="S61" i="14"/>
  <c r="R61" i="14"/>
  <c r="Q61" i="14"/>
  <c r="P61" i="14"/>
  <c r="E61" i="14"/>
  <c r="V59" i="14"/>
  <c r="O59" i="14"/>
  <c r="N59" i="14"/>
  <c r="M59" i="14"/>
  <c r="L59" i="14"/>
  <c r="K59" i="14"/>
  <c r="S59" i="14" s="1"/>
  <c r="J59" i="14"/>
  <c r="R59" i="14" s="1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T58" i="14" s="1"/>
  <c r="S57" i="14"/>
  <c r="R57" i="14"/>
  <c r="Q57" i="14"/>
  <c r="P57" i="14"/>
  <c r="E57" i="14"/>
  <c r="S56" i="14"/>
  <c r="R56" i="14"/>
  <c r="Q56" i="14"/>
  <c r="P56" i="14"/>
  <c r="E56" i="14"/>
  <c r="U56" i="14" s="1"/>
  <c r="T55" i="14"/>
  <c r="S55" i="14"/>
  <c r="R55" i="14"/>
  <c r="Q55" i="14"/>
  <c r="P55" i="14"/>
  <c r="E55" i="14"/>
  <c r="U55" i="14" s="1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B53" i="14"/>
  <c r="S52" i="14"/>
  <c r="R52" i="14"/>
  <c r="Q52" i="14"/>
  <c r="P52" i="14"/>
  <c r="E52" i="14"/>
  <c r="S51" i="14"/>
  <c r="R51" i="14"/>
  <c r="Q51" i="14"/>
  <c r="P51" i="14"/>
  <c r="E51" i="14"/>
  <c r="U51" i="14" s="1"/>
  <c r="T50" i="14"/>
  <c r="S50" i="14"/>
  <c r="R50" i="14"/>
  <c r="Q50" i="14"/>
  <c r="P50" i="14"/>
  <c r="E50" i="14"/>
  <c r="U50" i="14" s="1"/>
  <c r="T49" i="14"/>
  <c r="S49" i="14"/>
  <c r="R49" i="14"/>
  <c r="Q49" i="14"/>
  <c r="P49" i="14"/>
  <c r="E49" i="14"/>
  <c r="U49" i="14" s="1"/>
  <c r="U48" i="14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U46" i="14"/>
  <c r="S46" i="14"/>
  <c r="R46" i="14"/>
  <c r="Q46" i="14"/>
  <c r="P46" i="14"/>
  <c r="E46" i="14"/>
  <c r="T46" i="14" s="1"/>
  <c r="S45" i="14"/>
  <c r="R45" i="14"/>
  <c r="Q45" i="14"/>
  <c r="P45" i="14"/>
  <c r="E45" i="14"/>
  <c r="U45" i="14" s="1"/>
  <c r="U44" i="14"/>
  <c r="T44" i="14"/>
  <c r="S44" i="14"/>
  <c r="R44" i="14"/>
  <c r="Q44" i="14"/>
  <c r="P44" i="14"/>
  <c r="E44" i="14"/>
  <c r="U43" i="14"/>
  <c r="T43" i="14"/>
  <c r="S43" i="14"/>
  <c r="R43" i="14"/>
  <c r="Q43" i="14"/>
  <c r="P43" i="14"/>
  <c r="E43" i="14"/>
  <c r="S42" i="14"/>
  <c r="R42" i="14"/>
  <c r="Q42" i="14"/>
  <c r="P42" i="14"/>
  <c r="E42" i="14"/>
  <c r="U42" i="14" s="1"/>
  <c r="V40" i="14"/>
  <c r="O40" i="14"/>
  <c r="N40" i="14"/>
  <c r="M40" i="14"/>
  <c r="L40" i="14"/>
  <c r="K40" i="14"/>
  <c r="S40" i="14" s="1"/>
  <c r="J40" i="14"/>
  <c r="R40" i="14" s="1"/>
  <c r="I40" i="14"/>
  <c r="Q40" i="14" s="1"/>
  <c r="H40" i="14"/>
  <c r="P40" i="14" s="1"/>
  <c r="G40" i="14"/>
  <c r="F40" i="14"/>
  <c r="C40" i="14"/>
  <c r="B40" i="14"/>
  <c r="E40" i="14" s="1"/>
  <c r="T39" i="14"/>
  <c r="S39" i="14"/>
  <c r="R39" i="14"/>
  <c r="Q39" i="14"/>
  <c r="P39" i="14"/>
  <c r="E39" i="14"/>
  <c r="U39" i="14" s="1"/>
  <c r="T38" i="14"/>
  <c r="S38" i="14"/>
  <c r="R38" i="14"/>
  <c r="Q38" i="14"/>
  <c r="P38" i="14"/>
  <c r="E38" i="14"/>
  <c r="U38" i="14" s="1"/>
  <c r="U37" i="14"/>
  <c r="T37" i="14"/>
  <c r="S37" i="14"/>
  <c r="R37" i="14"/>
  <c r="Q37" i="14"/>
  <c r="P37" i="14"/>
  <c r="E37" i="14"/>
  <c r="S36" i="14"/>
  <c r="R36" i="14"/>
  <c r="Q36" i="14"/>
  <c r="P36" i="14"/>
  <c r="E36" i="14"/>
  <c r="T36" i="14" s="1"/>
  <c r="T35" i="14"/>
  <c r="S35" i="14"/>
  <c r="R35" i="14"/>
  <c r="Q35" i="14"/>
  <c r="P35" i="14"/>
  <c r="E35" i="14"/>
  <c r="V33" i="14"/>
  <c r="R33" i="14"/>
  <c r="O33" i="14"/>
  <c r="N33" i="14"/>
  <c r="M33" i="14"/>
  <c r="L33" i="14"/>
  <c r="K33" i="14"/>
  <c r="S33" i="14" s="1"/>
  <c r="J33" i="14"/>
  <c r="I33" i="14"/>
  <c r="H33" i="14"/>
  <c r="P33" i="14" s="1"/>
  <c r="G33" i="14"/>
  <c r="F33" i="14"/>
  <c r="C33" i="14"/>
  <c r="B33" i="14"/>
  <c r="E33" i="14" s="1"/>
  <c r="S32" i="14"/>
  <c r="R32" i="14"/>
  <c r="Q32" i="14"/>
  <c r="P32" i="14"/>
  <c r="E32" i="14"/>
  <c r="V30" i="14"/>
  <c r="O30" i="14"/>
  <c r="N30" i="14"/>
  <c r="M30" i="14"/>
  <c r="L30" i="14"/>
  <c r="K30" i="14"/>
  <c r="S30" i="14" s="1"/>
  <c r="J30" i="14"/>
  <c r="I30" i="14"/>
  <c r="H30" i="14"/>
  <c r="G30" i="14"/>
  <c r="F30" i="14"/>
  <c r="C30" i="14"/>
  <c r="B30" i="14"/>
  <c r="E30" i="14" s="1"/>
  <c r="S29" i="14"/>
  <c r="R29" i="14"/>
  <c r="Q29" i="14"/>
  <c r="P29" i="14"/>
  <c r="E29" i="14"/>
  <c r="S28" i="14"/>
  <c r="R28" i="14"/>
  <c r="Q28" i="14"/>
  <c r="P28" i="14"/>
  <c r="E28" i="14"/>
  <c r="T28" i="14" s="1"/>
  <c r="S27" i="14"/>
  <c r="R27" i="14"/>
  <c r="Q27" i="14"/>
  <c r="P27" i="14"/>
  <c r="E27" i="14"/>
  <c r="U26" i="14"/>
  <c r="S26" i="14"/>
  <c r="R26" i="14"/>
  <c r="Q26" i="14"/>
  <c r="P26" i="14"/>
  <c r="E26" i="14"/>
  <c r="T26" i="14" s="1"/>
  <c r="V24" i="14"/>
  <c r="S24" i="14"/>
  <c r="O24" i="14"/>
  <c r="N24" i="14"/>
  <c r="M24" i="14"/>
  <c r="L24" i="14"/>
  <c r="K24" i="14"/>
  <c r="J24" i="14"/>
  <c r="R24" i="14" s="1"/>
  <c r="I24" i="14"/>
  <c r="H24" i="14"/>
  <c r="G24" i="14"/>
  <c r="F24" i="14"/>
  <c r="C24" i="14"/>
  <c r="B24" i="14"/>
  <c r="E24" i="14" s="1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S21" i="14"/>
  <c r="R21" i="14"/>
  <c r="Q21" i="14"/>
  <c r="P21" i="14"/>
  <c r="E21" i="14"/>
  <c r="U21" i="14" s="1"/>
  <c r="U20" i="14"/>
  <c r="T20" i="14"/>
  <c r="S20" i="14"/>
  <c r="R20" i="14"/>
  <c r="Q20" i="14"/>
  <c r="P20" i="14"/>
  <c r="E20" i="14"/>
  <c r="U19" i="14"/>
  <c r="T19" i="14"/>
  <c r="S19" i="14"/>
  <c r="R19" i="14"/>
  <c r="Q19" i="14"/>
  <c r="P19" i="14"/>
  <c r="E19" i="14"/>
  <c r="T18" i="14"/>
  <c r="S18" i="14"/>
  <c r="R18" i="14"/>
  <c r="Q18" i="14"/>
  <c r="P18" i="14"/>
  <c r="E18" i="14"/>
  <c r="U18" i="14" s="1"/>
  <c r="U17" i="14"/>
  <c r="S17" i="14"/>
  <c r="R17" i="14"/>
  <c r="Q17" i="14"/>
  <c r="P17" i="14"/>
  <c r="E17" i="14"/>
  <c r="T17" i="14" s="1"/>
  <c r="V15" i="14"/>
  <c r="O15" i="14"/>
  <c r="N15" i="14"/>
  <c r="M15" i="14"/>
  <c r="L15" i="14"/>
  <c r="K15" i="14"/>
  <c r="J15" i="14"/>
  <c r="I15" i="14"/>
  <c r="H15" i="14"/>
  <c r="G15" i="14"/>
  <c r="F15" i="14"/>
  <c r="C15" i="14"/>
  <c r="B15" i="14"/>
  <c r="T14" i="14"/>
  <c r="S14" i="14"/>
  <c r="R14" i="14"/>
  <c r="Q14" i="14"/>
  <c r="P14" i="14"/>
  <c r="E14" i="14"/>
  <c r="U14" i="14" s="1"/>
  <c r="U13" i="14"/>
  <c r="T13" i="14"/>
  <c r="S13" i="14"/>
  <c r="R13" i="14"/>
  <c r="Q13" i="14"/>
  <c r="P13" i="14"/>
  <c r="E13" i="14"/>
  <c r="S12" i="14"/>
  <c r="R12" i="14"/>
  <c r="Q12" i="14"/>
  <c r="P12" i="14"/>
  <c r="E12" i="14"/>
  <c r="T12" i="14" s="1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T9" i="14"/>
  <c r="S9" i="14"/>
  <c r="R9" i="14"/>
  <c r="Q9" i="14"/>
  <c r="P9" i="14"/>
  <c r="E9" i="14"/>
  <c r="U9" i="14" s="1"/>
  <c r="S94" i="13"/>
  <c r="R94" i="13"/>
  <c r="Q94" i="13"/>
  <c r="P94" i="13"/>
  <c r="E94" i="13"/>
  <c r="S93" i="13"/>
  <c r="R93" i="13"/>
  <c r="Q93" i="13"/>
  <c r="P93" i="13"/>
  <c r="E93" i="13"/>
  <c r="S92" i="13"/>
  <c r="R92" i="13"/>
  <c r="Q92" i="13"/>
  <c r="P92" i="13"/>
  <c r="E92" i="13"/>
  <c r="U91" i="13"/>
  <c r="T91" i="13"/>
  <c r="S91" i="13"/>
  <c r="R91" i="13"/>
  <c r="Q91" i="13"/>
  <c r="P91" i="13"/>
  <c r="E91" i="13"/>
  <c r="U90" i="13"/>
  <c r="S90" i="13"/>
  <c r="R90" i="13"/>
  <c r="Q90" i="13"/>
  <c r="P90" i="13"/>
  <c r="E90" i="13"/>
  <c r="T90" i="13" s="1"/>
  <c r="T89" i="13"/>
  <c r="S89" i="13"/>
  <c r="R89" i="13"/>
  <c r="Q89" i="13"/>
  <c r="P89" i="13"/>
  <c r="E89" i="13"/>
  <c r="U89" i="13" s="1"/>
  <c r="S88" i="13"/>
  <c r="R88" i="13"/>
  <c r="Q88" i="13"/>
  <c r="P88" i="13"/>
  <c r="E88" i="13"/>
  <c r="T88" i="13" s="1"/>
  <c r="U87" i="13"/>
  <c r="T87" i="13"/>
  <c r="S87" i="13"/>
  <c r="R87" i="13"/>
  <c r="Q87" i="13"/>
  <c r="P87" i="13"/>
  <c r="E87" i="13"/>
  <c r="V73" i="13"/>
  <c r="S73" i="13"/>
  <c r="O73" i="13"/>
  <c r="N73" i="13"/>
  <c r="M73" i="13"/>
  <c r="L73" i="13"/>
  <c r="K73" i="13"/>
  <c r="J73" i="13"/>
  <c r="I73" i="13"/>
  <c r="H73" i="13"/>
  <c r="P73" i="13" s="1"/>
  <c r="G73" i="13"/>
  <c r="F73" i="13"/>
  <c r="C73" i="13"/>
  <c r="B73" i="13"/>
  <c r="V72" i="13"/>
  <c r="O72" i="13"/>
  <c r="N72" i="13"/>
  <c r="M72" i="13"/>
  <c r="L72" i="13"/>
  <c r="K72" i="13"/>
  <c r="J72" i="13"/>
  <c r="R72" i="13" s="1"/>
  <c r="I72" i="13"/>
  <c r="H72" i="13"/>
  <c r="G72" i="13"/>
  <c r="F72" i="13"/>
  <c r="C72" i="13"/>
  <c r="E72" i="13" s="1"/>
  <c r="B72" i="13"/>
  <c r="V71" i="13"/>
  <c r="O71" i="13"/>
  <c r="N71" i="13"/>
  <c r="M71" i="13"/>
  <c r="L71" i="13"/>
  <c r="K71" i="13"/>
  <c r="S71" i="13" s="1"/>
  <c r="J71" i="13"/>
  <c r="R71" i="13" s="1"/>
  <c r="I71" i="13"/>
  <c r="H71" i="13"/>
  <c r="G71" i="13"/>
  <c r="F71" i="13"/>
  <c r="C71" i="13"/>
  <c r="B71" i="13"/>
  <c r="U70" i="13"/>
  <c r="T70" i="13"/>
  <c r="S70" i="13"/>
  <c r="R70" i="13"/>
  <c r="Q70" i="13"/>
  <c r="P70" i="13"/>
  <c r="E70" i="13"/>
  <c r="S69" i="13"/>
  <c r="R69" i="13"/>
  <c r="Q69" i="13"/>
  <c r="P69" i="13"/>
  <c r="E69" i="13"/>
  <c r="T69" i="13" s="1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E67" i="13" s="1"/>
  <c r="V66" i="13"/>
  <c r="O66" i="13"/>
  <c r="N66" i="13"/>
  <c r="M66" i="13"/>
  <c r="L66" i="13"/>
  <c r="K66" i="13"/>
  <c r="S66" i="13" s="1"/>
  <c r="J66" i="13"/>
  <c r="R66" i="13" s="1"/>
  <c r="I66" i="13"/>
  <c r="Q66" i="13" s="1"/>
  <c r="H66" i="13"/>
  <c r="G66" i="13"/>
  <c r="F66" i="13"/>
  <c r="C66" i="13"/>
  <c r="B66" i="13"/>
  <c r="T65" i="13"/>
  <c r="S65" i="13"/>
  <c r="R65" i="13"/>
  <c r="Q65" i="13"/>
  <c r="P65" i="13"/>
  <c r="E65" i="13"/>
  <c r="U65" i="13" s="1"/>
  <c r="U64" i="13"/>
  <c r="S64" i="13"/>
  <c r="R64" i="13"/>
  <c r="Q64" i="13"/>
  <c r="P64" i="13"/>
  <c r="E64" i="13"/>
  <c r="T64" i="13" s="1"/>
  <c r="U63" i="13"/>
  <c r="S63" i="13"/>
  <c r="R63" i="13"/>
  <c r="Q63" i="13"/>
  <c r="P63" i="13"/>
  <c r="E63" i="13"/>
  <c r="T63" i="13" s="1"/>
  <c r="S62" i="13"/>
  <c r="R62" i="13"/>
  <c r="Q62" i="13"/>
  <c r="P62" i="13"/>
  <c r="E62" i="13"/>
  <c r="S61" i="13"/>
  <c r="R61" i="13"/>
  <c r="Q61" i="13"/>
  <c r="P61" i="13"/>
  <c r="E61" i="13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E59" i="13" s="1"/>
  <c r="U58" i="13"/>
  <c r="T58" i="13"/>
  <c r="S58" i="13"/>
  <c r="R58" i="13"/>
  <c r="Q58" i="13"/>
  <c r="P58" i="13"/>
  <c r="E58" i="13"/>
  <c r="S57" i="13"/>
  <c r="R57" i="13"/>
  <c r="Q57" i="13"/>
  <c r="P57" i="13"/>
  <c r="E57" i="13"/>
  <c r="T57" i="13" s="1"/>
  <c r="T56" i="13"/>
  <c r="S56" i="13"/>
  <c r="R56" i="13"/>
  <c r="Q56" i="13"/>
  <c r="P56" i="13"/>
  <c r="E56" i="13"/>
  <c r="U56" i="13" s="1"/>
  <c r="U55" i="13"/>
  <c r="S55" i="13"/>
  <c r="R55" i="13"/>
  <c r="Q55" i="13"/>
  <c r="P55" i="13"/>
  <c r="E55" i="13"/>
  <c r="T55" i="13" s="1"/>
  <c r="V53" i="13"/>
  <c r="O53" i="13"/>
  <c r="N53" i="13"/>
  <c r="M53" i="13"/>
  <c r="L53" i="13"/>
  <c r="K53" i="13"/>
  <c r="S53" i="13" s="1"/>
  <c r="J53" i="13"/>
  <c r="R53" i="13" s="1"/>
  <c r="I53" i="13"/>
  <c r="H53" i="13"/>
  <c r="G53" i="13"/>
  <c r="F53" i="13"/>
  <c r="C53" i="13"/>
  <c r="B53" i="13"/>
  <c r="S52" i="13"/>
  <c r="R52" i="13"/>
  <c r="Q52" i="13"/>
  <c r="P52" i="13"/>
  <c r="E52" i="13"/>
  <c r="U52" i="13" s="1"/>
  <c r="U51" i="13"/>
  <c r="S51" i="13"/>
  <c r="R51" i="13"/>
  <c r="Q51" i="13"/>
  <c r="P51" i="13"/>
  <c r="E51" i="13"/>
  <c r="T51" i="13" s="1"/>
  <c r="S50" i="13"/>
  <c r="R50" i="13"/>
  <c r="Q50" i="13"/>
  <c r="P50" i="13"/>
  <c r="E50" i="13"/>
  <c r="S49" i="13"/>
  <c r="R49" i="13"/>
  <c r="Q49" i="13"/>
  <c r="P49" i="13"/>
  <c r="E49" i="13"/>
  <c r="U48" i="13"/>
  <c r="T48" i="13"/>
  <c r="S48" i="13"/>
  <c r="R48" i="13"/>
  <c r="Q48" i="13"/>
  <c r="P48" i="13"/>
  <c r="E48" i="13"/>
  <c r="T47" i="13"/>
  <c r="S47" i="13"/>
  <c r="R47" i="13"/>
  <c r="Q47" i="13"/>
  <c r="P47" i="13"/>
  <c r="E47" i="13"/>
  <c r="U47" i="13" s="1"/>
  <c r="U46" i="13"/>
  <c r="S46" i="13"/>
  <c r="R46" i="13"/>
  <c r="Q46" i="13"/>
  <c r="P46" i="13"/>
  <c r="E46" i="13"/>
  <c r="T46" i="13" s="1"/>
  <c r="U45" i="13"/>
  <c r="S45" i="13"/>
  <c r="R45" i="13"/>
  <c r="Q45" i="13"/>
  <c r="P45" i="13"/>
  <c r="E45" i="13"/>
  <c r="T45" i="13" s="1"/>
  <c r="S44" i="13"/>
  <c r="R44" i="13"/>
  <c r="Q44" i="13"/>
  <c r="P44" i="13"/>
  <c r="E44" i="13"/>
  <c r="S43" i="13"/>
  <c r="R43" i="13"/>
  <c r="Q43" i="13"/>
  <c r="P43" i="13"/>
  <c r="E43" i="13"/>
  <c r="U43" i="13" s="1"/>
  <c r="T42" i="13"/>
  <c r="S42" i="13"/>
  <c r="R42" i="13"/>
  <c r="Q42" i="13"/>
  <c r="P42" i="13"/>
  <c r="E42" i="13"/>
  <c r="U42" i="13" s="1"/>
  <c r="V40" i="13"/>
  <c r="R40" i="13"/>
  <c r="O40" i="13"/>
  <c r="N40" i="13"/>
  <c r="M40" i="13"/>
  <c r="L40" i="13"/>
  <c r="K40" i="13"/>
  <c r="J40" i="13"/>
  <c r="I40" i="13"/>
  <c r="H40" i="13"/>
  <c r="G40" i="13"/>
  <c r="F40" i="13"/>
  <c r="C40" i="13"/>
  <c r="E40" i="13" s="1"/>
  <c r="B40" i="13"/>
  <c r="S39" i="13"/>
  <c r="R39" i="13"/>
  <c r="Q39" i="13"/>
  <c r="P39" i="13"/>
  <c r="E39" i="13"/>
  <c r="S38" i="13"/>
  <c r="R38" i="13"/>
  <c r="Q38" i="13"/>
  <c r="P38" i="13"/>
  <c r="E38" i="13"/>
  <c r="U38" i="13" s="1"/>
  <c r="U37" i="13"/>
  <c r="T37" i="13"/>
  <c r="S37" i="13"/>
  <c r="R37" i="13"/>
  <c r="Q37" i="13"/>
  <c r="P37" i="13"/>
  <c r="E37" i="13"/>
  <c r="U36" i="13"/>
  <c r="T36" i="13"/>
  <c r="S36" i="13"/>
  <c r="R36" i="13"/>
  <c r="Q36" i="13"/>
  <c r="P36" i="13"/>
  <c r="E36" i="13"/>
  <c r="S35" i="13"/>
  <c r="R35" i="13"/>
  <c r="Q35" i="13"/>
  <c r="P35" i="13"/>
  <c r="E35" i="13"/>
  <c r="V33" i="13"/>
  <c r="O33" i="13"/>
  <c r="N33" i="13"/>
  <c r="M33" i="13"/>
  <c r="L33" i="13"/>
  <c r="K33" i="13"/>
  <c r="J33" i="13"/>
  <c r="R33" i="13" s="1"/>
  <c r="I33" i="13"/>
  <c r="Q33" i="13" s="1"/>
  <c r="H33" i="13"/>
  <c r="G33" i="13"/>
  <c r="F33" i="13"/>
  <c r="C33" i="13"/>
  <c r="E33" i="13" s="1"/>
  <c r="B33" i="13"/>
  <c r="U32" i="13"/>
  <c r="T32" i="13"/>
  <c r="S32" i="13"/>
  <c r="R32" i="13"/>
  <c r="Q32" i="13"/>
  <c r="P32" i="13"/>
  <c r="E32" i="13"/>
  <c r="V30" i="13"/>
  <c r="R30" i="13"/>
  <c r="O30" i="13"/>
  <c r="N30" i="13"/>
  <c r="M30" i="13"/>
  <c r="L30" i="13"/>
  <c r="K30" i="13"/>
  <c r="S30" i="13" s="1"/>
  <c r="J30" i="13"/>
  <c r="I30" i="13"/>
  <c r="H30" i="13"/>
  <c r="P30" i="13" s="1"/>
  <c r="G30" i="13"/>
  <c r="F30" i="13"/>
  <c r="C30" i="13"/>
  <c r="B30" i="13"/>
  <c r="E30" i="13" s="1"/>
  <c r="U29" i="13"/>
  <c r="T29" i="13"/>
  <c r="S29" i="13"/>
  <c r="R29" i="13"/>
  <c r="Q29" i="13"/>
  <c r="P29" i="13"/>
  <c r="E29" i="13"/>
  <c r="U28" i="13"/>
  <c r="T28" i="13"/>
  <c r="S28" i="13"/>
  <c r="R28" i="13"/>
  <c r="Q28" i="13"/>
  <c r="P28" i="13"/>
  <c r="E28" i="13"/>
  <c r="S27" i="13"/>
  <c r="R27" i="13"/>
  <c r="Q27" i="13"/>
  <c r="P27" i="13"/>
  <c r="E27" i="13"/>
  <c r="S26" i="13"/>
  <c r="R26" i="13"/>
  <c r="Q26" i="13"/>
  <c r="P26" i="13"/>
  <c r="E26" i="13"/>
  <c r="V24" i="13"/>
  <c r="O24" i="13"/>
  <c r="N24" i="13"/>
  <c r="M24" i="13"/>
  <c r="L24" i="13"/>
  <c r="K24" i="13"/>
  <c r="S24" i="13" s="1"/>
  <c r="J24" i="13"/>
  <c r="R24" i="13" s="1"/>
  <c r="I24" i="13"/>
  <c r="Q24" i="13" s="1"/>
  <c r="H24" i="13"/>
  <c r="P24" i="13" s="1"/>
  <c r="G24" i="13"/>
  <c r="F24" i="13"/>
  <c r="C24" i="13"/>
  <c r="B24" i="13"/>
  <c r="T23" i="13"/>
  <c r="S23" i="13"/>
  <c r="R23" i="13"/>
  <c r="Q23" i="13"/>
  <c r="P23" i="13"/>
  <c r="E23" i="13"/>
  <c r="U23" i="13" s="1"/>
  <c r="U22" i="13"/>
  <c r="T22" i="13"/>
  <c r="S22" i="13"/>
  <c r="R22" i="13"/>
  <c r="Q22" i="13"/>
  <c r="P22" i="13"/>
  <c r="E22" i="13"/>
  <c r="S21" i="13"/>
  <c r="R21" i="13"/>
  <c r="Q21" i="13"/>
  <c r="P21" i="13"/>
  <c r="E21" i="13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S18" i="13"/>
  <c r="R18" i="13"/>
  <c r="Q18" i="13"/>
  <c r="P18" i="13"/>
  <c r="E18" i="13"/>
  <c r="S17" i="13"/>
  <c r="R17" i="13"/>
  <c r="Q17" i="13"/>
  <c r="P17" i="13"/>
  <c r="E17" i="13"/>
  <c r="V15" i="13"/>
  <c r="O15" i="13"/>
  <c r="N15" i="13"/>
  <c r="M15" i="13"/>
  <c r="L15" i="13"/>
  <c r="K15" i="13"/>
  <c r="S15" i="13" s="1"/>
  <c r="J15" i="13"/>
  <c r="R15" i="13" s="1"/>
  <c r="I15" i="13"/>
  <c r="H15" i="13"/>
  <c r="G15" i="13"/>
  <c r="F15" i="13"/>
  <c r="C15" i="13"/>
  <c r="E15" i="13" s="1"/>
  <c r="B15" i="13"/>
  <c r="S14" i="13"/>
  <c r="R14" i="13"/>
  <c r="Q14" i="13"/>
  <c r="P14" i="13"/>
  <c r="E14" i="13"/>
  <c r="S13" i="13"/>
  <c r="R13" i="13"/>
  <c r="Q13" i="13"/>
  <c r="P13" i="13"/>
  <c r="E13" i="13"/>
  <c r="U13" i="13" s="1"/>
  <c r="U12" i="13"/>
  <c r="S12" i="13"/>
  <c r="R12" i="13"/>
  <c r="Q12" i="13"/>
  <c r="P12" i="13"/>
  <c r="E12" i="13"/>
  <c r="T12" i="13" s="1"/>
  <c r="U11" i="13"/>
  <c r="T11" i="13"/>
  <c r="S11" i="13"/>
  <c r="R11" i="13"/>
  <c r="Q11" i="13"/>
  <c r="P11" i="13"/>
  <c r="E11" i="13"/>
  <c r="S10" i="13"/>
  <c r="R10" i="13"/>
  <c r="Q10" i="13"/>
  <c r="P10" i="13"/>
  <c r="E10" i="13"/>
  <c r="T10" i="13" s="1"/>
  <c r="U9" i="13"/>
  <c r="S9" i="13"/>
  <c r="R9" i="13"/>
  <c r="Q9" i="13"/>
  <c r="P9" i="13"/>
  <c r="E9" i="13"/>
  <c r="S94" i="12"/>
  <c r="R94" i="12"/>
  <c r="Q94" i="12"/>
  <c r="P94" i="12"/>
  <c r="E94" i="12"/>
  <c r="U94" i="12" s="1"/>
  <c r="U93" i="12"/>
  <c r="S93" i="12"/>
  <c r="R93" i="12"/>
  <c r="Q93" i="12"/>
  <c r="P93" i="12"/>
  <c r="E93" i="12"/>
  <c r="T93" i="12" s="1"/>
  <c r="S92" i="12"/>
  <c r="R92" i="12"/>
  <c r="Q92" i="12"/>
  <c r="P92" i="12"/>
  <c r="E92" i="12"/>
  <c r="U91" i="12"/>
  <c r="T91" i="12"/>
  <c r="S91" i="12"/>
  <c r="R91" i="12"/>
  <c r="Q91" i="12"/>
  <c r="P91" i="12"/>
  <c r="E91" i="12"/>
  <c r="U90" i="12"/>
  <c r="S90" i="12"/>
  <c r="R90" i="12"/>
  <c r="Q90" i="12"/>
  <c r="P90" i="12"/>
  <c r="E90" i="12"/>
  <c r="T90" i="12" s="1"/>
  <c r="T89" i="12"/>
  <c r="S89" i="12"/>
  <c r="R89" i="12"/>
  <c r="Q89" i="12"/>
  <c r="P89" i="12"/>
  <c r="E89" i="12"/>
  <c r="U89" i="12" s="1"/>
  <c r="U88" i="12"/>
  <c r="T88" i="12"/>
  <c r="S88" i="12"/>
  <c r="R88" i="12"/>
  <c r="Q88" i="12"/>
  <c r="P88" i="12"/>
  <c r="E88" i="12"/>
  <c r="S87" i="12"/>
  <c r="R87" i="12"/>
  <c r="Q87" i="12"/>
  <c r="P87" i="12"/>
  <c r="E87" i="12"/>
  <c r="U87" i="12" s="1"/>
  <c r="V73" i="12"/>
  <c r="O73" i="12"/>
  <c r="N73" i="12"/>
  <c r="M73" i="12"/>
  <c r="L73" i="12"/>
  <c r="K73" i="12"/>
  <c r="J73" i="12"/>
  <c r="I73" i="12"/>
  <c r="H73" i="12"/>
  <c r="G73" i="12"/>
  <c r="F73" i="12"/>
  <c r="C73" i="12"/>
  <c r="B73" i="12"/>
  <c r="V72" i="12"/>
  <c r="O72" i="12"/>
  <c r="N72" i="12"/>
  <c r="M72" i="12"/>
  <c r="L72" i="12"/>
  <c r="K72" i="12"/>
  <c r="S72" i="12" s="1"/>
  <c r="J72" i="12"/>
  <c r="I72" i="12"/>
  <c r="H72" i="12"/>
  <c r="G72" i="12"/>
  <c r="F72" i="12"/>
  <c r="C72" i="12"/>
  <c r="E72" i="12" s="1"/>
  <c r="B72" i="12"/>
  <c r="V71" i="12"/>
  <c r="O71" i="12"/>
  <c r="N71" i="12"/>
  <c r="M71" i="12"/>
  <c r="L71" i="12"/>
  <c r="R71" i="12" s="1"/>
  <c r="K71" i="12"/>
  <c r="S71" i="12" s="1"/>
  <c r="J71" i="12"/>
  <c r="I71" i="12"/>
  <c r="H71" i="12"/>
  <c r="G71" i="12"/>
  <c r="F71" i="12"/>
  <c r="C71" i="12"/>
  <c r="B71" i="12"/>
  <c r="E71" i="12" s="1"/>
  <c r="U70" i="12"/>
  <c r="T70" i="12"/>
  <c r="S70" i="12"/>
  <c r="R70" i="12"/>
  <c r="Q70" i="12"/>
  <c r="P70" i="12"/>
  <c r="E70" i="12"/>
  <c r="S69" i="12"/>
  <c r="R69" i="12"/>
  <c r="Q69" i="12"/>
  <c r="P69" i="12"/>
  <c r="E69" i="12"/>
  <c r="T69" i="12" s="1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V66" i="12"/>
  <c r="O66" i="12"/>
  <c r="N66" i="12"/>
  <c r="M66" i="12"/>
  <c r="L66" i="12"/>
  <c r="K66" i="12"/>
  <c r="S66" i="12" s="1"/>
  <c r="J66" i="12"/>
  <c r="R66" i="12" s="1"/>
  <c r="I66" i="12"/>
  <c r="Q66" i="12" s="1"/>
  <c r="H66" i="12"/>
  <c r="G66" i="12"/>
  <c r="F66" i="12"/>
  <c r="C66" i="12"/>
  <c r="B66" i="12"/>
  <c r="E66" i="12" s="1"/>
  <c r="S65" i="12"/>
  <c r="R65" i="12"/>
  <c r="Q65" i="12"/>
  <c r="P65" i="12"/>
  <c r="E65" i="12"/>
  <c r="U65" i="12" s="1"/>
  <c r="S64" i="12"/>
  <c r="R64" i="12"/>
  <c r="Q64" i="12"/>
  <c r="P64" i="12"/>
  <c r="E64" i="12"/>
  <c r="S63" i="12"/>
  <c r="R63" i="12"/>
  <c r="Q63" i="12"/>
  <c r="P63" i="12"/>
  <c r="E63" i="12"/>
  <c r="U63" i="12" s="1"/>
  <c r="U62" i="12"/>
  <c r="S62" i="12"/>
  <c r="R62" i="12"/>
  <c r="Q62" i="12"/>
  <c r="P62" i="12"/>
  <c r="E62" i="12"/>
  <c r="T62" i="12" s="1"/>
  <c r="U61" i="12"/>
  <c r="T61" i="12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U58" i="12"/>
  <c r="T58" i="12"/>
  <c r="S58" i="12"/>
  <c r="R58" i="12"/>
  <c r="Q58" i="12"/>
  <c r="P58" i="12"/>
  <c r="E58" i="12"/>
  <c r="S57" i="12"/>
  <c r="R57" i="12"/>
  <c r="Q57" i="12"/>
  <c r="P57" i="12"/>
  <c r="E57" i="12"/>
  <c r="U57" i="12" s="1"/>
  <c r="T56" i="12"/>
  <c r="S56" i="12"/>
  <c r="R56" i="12"/>
  <c r="Q56" i="12"/>
  <c r="P56" i="12"/>
  <c r="E56" i="12"/>
  <c r="U56" i="12" s="1"/>
  <c r="S55" i="12"/>
  <c r="R55" i="12"/>
  <c r="Q55" i="12"/>
  <c r="P55" i="12"/>
  <c r="E55" i="12"/>
  <c r="V53" i="12"/>
  <c r="O53" i="12"/>
  <c r="N53" i="12"/>
  <c r="M53" i="12"/>
  <c r="L53" i="12"/>
  <c r="K53" i="12"/>
  <c r="S53" i="12" s="1"/>
  <c r="J53" i="12"/>
  <c r="R53" i="12" s="1"/>
  <c r="I53" i="12"/>
  <c r="Q53" i="12" s="1"/>
  <c r="H53" i="12"/>
  <c r="G53" i="12"/>
  <c r="F53" i="12"/>
  <c r="C53" i="12"/>
  <c r="B53" i="12"/>
  <c r="T52" i="12"/>
  <c r="S52" i="12"/>
  <c r="R52" i="12"/>
  <c r="Q52" i="12"/>
  <c r="P52" i="12"/>
  <c r="E52" i="12"/>
  <c r="U52" i="12" s="1"/>
  <c r="U51" i="12"/>
  <c r="S51" i="12"/>
  <c r="R51" i="12"/>
  <c r="Q51" i="12"/>
  <c r="P51" i="12"/>
  <c r="E51" i="12"/>
  <c r="T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U47" i="12" s="1"/>
  <c r="S46" i="12"/>
  <c r="R46" i="12"/>
  <c r="Q46" i="12"/>
  <c r="P46" i="12"/>
  <c r="E46" i="12"/>
  <c r="U45" i="12"/>
  <c r="S45" i="12"/>
  <c r="R45" i="12"/>
  <c r="Q45" i="12"/>
  <c r="P45" i="12"/>
  <c r="E45" i="12"/>
  <c r="T45" i="12" s="1"/>
  <c r="T44" i="12"/>
  <c r="S44" i="12"/>
  <c r="R44" i="12"/>
  <c r="Q44" i="12"/>
  <c r="P44" i="12"/>
  <c r="E44" i="12"/>
  <c r="U44" i="12" s="1"/>
  <c r="U43" i="12"/>
  <c r="S43" i="12"/>
  <c r="R43" i="12"/>
  <c r="Q43" i="12"/>
  <c r="P43" i="12"/>
  <c r="E43" i="12"/>
  <c r="T43" i="12" s="1"/>
  <c r="S42" i="12"/>
  <c r="R42" i="12"/>
  <c r="Q42" i="12"/>
  <c r="P42" i="12"/>
  <c r="E42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C40" i="12"/>
  <c r="E40" i="12" s="1"/>
  <c r="B40" i="12"/>
  <c r="U39" i="12"/>
  <c r="T39" i="12"/>
  <c r="S39" i="12"/>
  <c r="R39" i="12"/>
  <c r="Q39" i="12"/>
  <c r="P39" i="12"/>
  <c r="E39" i="12"/>
  <c r="S38" i="12"/>
  <c r="R38" i="12"/>
  <c r="Q38" i="12"/>
  <c r="P38" i="12"/>
  <c r="E38" i="12"/>
  <c r="S37" i="12"/>
  <c r="R37" i="12"/>
  <c r="Q37" i="12"/>
  <c r="P37" i="12"/>
  <c r="E37" i="12"/>
  <c r="S36" i="12"/>
  <c r="R36" i="12"/>
  <c r="Q36" i="12"/>
  <c r="P36" i="12"/>
  <c r="E36" i="12"/>
  <c r="S35" i="12"/>
  <c r="R35" i="12"/>
  <c r="Q35" i="12"/>
  <c r="P35" i="12"/>
  <c r="E35" i="12"/>
  <c r="T35" i="12" s="1"/>
  <c r="V33" i="12"/>
  <c r="O33" i="12"/>
  <c r="N33" i="12"/>
  <c r="M33" i="12"/>
  <c r="S33" i="12" s="1"/>
  <c r="L33" i="12"/>
  <c r="K33" i="12"/>
  <c r="J33" i="12"/>
  <c r="R33" i="12" s="1"/>
  <c r="I33" i="12"/>
  <c r="H33" i="12"/>
  <c r="G33" i="12"/>
  <c r="F33" i="12"/>
  <c r="E33" i="12"/>
  <c r="C33" i="12"/>
  <c r="B33" i="12"/>
  <c r="S32" i="12"/>
  <c r="R32" i="12"/>
  <c r="Q32" i="12"/>
  <c r="P32" i="12"/>
  <c r="E32" i="12"/>
  <c r="V30" i="12"/>
  <c r="O30" i="12"/>
  <c r="N30" i="12"/>
  <c r="M30" i="12"/>
  <c r="L30" i="12"/>
  <c r="K30" i="12"/>
  <c r="S30" i="12" s="1"/>
  <c r="J30" i="12"/>
  <c r="R30" i="12" s="1"/>
  <c r="I30" i="12"/>
  <c r="Q30" i="12" s="1"/>
  <c r="H30" i="12"/>
  <c r="G30" i="12"/>
  <c r="F30" i="12"/>
  <c r="C30" i="12"/>
  <c r="B30" i="12"/>
  <c r="E30" i="12" s="1"/>
  <c r="S29" i="12"/>
  <c r="R29" i="12"/>
  <c r="Q29" i="12"/>
  <c r="P29" i="12"/>
  <c r="E29" i="12"/>
  <c r="S28" i="12"/>
  <c r="R28" i="12"/>
  <c r="Q28" i="12"/>
  <c r="P28" i="12"/>
  <c r="E28" i="12"/>
  <c r="S27" i="12"/>
  <c r="R27" i="12"/>
  <c r="Q27" i="12"/>
  <c r="P27" i="12"/>
  <c r="E27" i="12"/>
  <c r="S26" i="12"/>
  <c r="R26" i="12"/>
  <c r="Q26" i="12"/>
  <c r="P26" i="12"/>
  <c r="E26" i="12"/>
  <c r="U26" i="12" s="1"/>
  <c r="V24" i="12"/>
  <c r="R24" i="12"/>
  <c r="O24" i="12"/>
  <c r="Q24" i="12" s="1"/>
  <c r="N24" i="12"/>
  <c r="M24" i="12"/>
  <c r="L24" i="12"/>
  <c r="K24" i="12"/>
  <c r="S24" i="12" s="1"/>
  <c r="J24" i="12"/>
  <c r="I24" i="12"/>
  <c r="H24" i="12"/>
  <c r="P24" i="12" s="1"/>
  <c r="G24" i="12"/>
  <c r="F24" i="12"/>
  <c r="C24" i="12"/>
  <c r="B24" i="12"/>
  <c r="T23" i="12"/>
  <c r="S23" i="12"/>
  <c r="R23" i="12"/>
  <c r="Q23" i="12"/>
  <c r="P23" i="12"/>
  <c r="E23" i="12"/>
  <c r="U23" i="12" s="1"/>
  <c r="S22" i="12"/>
  <c r="R22" i="12"/>
  <c r="Q22" i="12"/>
  <c r="P22" i="12"/>
  <c r="E22" i="12"/>
  <c r="S21" i="12"/>
  <c r="R21" i="12"/>
  <c r="Q21" i="12"/>
  <c r="P21" i="12"/>
  <c r="E21" i="12"/>
  <c r="T21" i="12" s="1"/>
  <c r="T20" i="12"/>
  <c r="S20" i="12"/>
  <c r="R20" i="12"/>
  <c r="Q20" i="12"/>
  <c r="P20" i="12"/>
  <c r="E20" i="12"/>
  <c r="U20" i="12" s="1"/>
  <c r="U19" i="12"/>
  <c r="S19" i="12"/>
  <c r="R19" i="12"/>
  <c r="Q19" i="12"/>
  <c r="P19" i="12"/>
  <c r="E19" i="12"/>
  <c r="T19" i="12" s="1"/>
  <c r="U18" i="12"/>
  <c r="S18" i="12"/>
  <c r="R18" i="12"/>
  <c r="Q18" i="12"/>
  <c r="P18" i="12"/>
  <c r="E18" i="12"/>
  <c r="T18" i="12" s="1"/>
  <c r="S17" i="12"/>
  <c r="R17" i="12"/>
  <c r="Q17" i="12"/>
  <c r="P17" i="12"/>
  <c r="E17" i="12"/>
  <c r="V15" i="12"/>
  <c r="O15" i="12"/>
  <c r="N15" i="12"/>
  <c r="M15" i="12"/>
  <c r="L15" i="12"/>
  <c r="K15" i="12"/>
  <c r="J15" i="12"/>
  <c r="I15" i="12"/>
  <c r="Q15" i="12" s="1"/>
  <c r="H15" i="12"/>
  <c r="P15" i="12" s="1"/>
  <c r="G15" i="12"/>
  <c r="F15" i="12"/>
  <c r="C15" i="12"/>
  <c r="B15" i="12"/>
  <c r="E15" i="12" s="1"/>
  <c r="T14" i="12"/>
  <c r="S14" i="12"/>
  <c r="R14" i="12"/>
  <c r="Q14" i="12"/>
  <c r="P14" i="12"/>
  <c r="E14" i="12"/>
  <c r="U14" i="12" s="1"/>
  <c r="T13" i="12"/>
  <c r="S13" i="12"/>
  <c r="R13" i="12"/>
  <c r="Q13" i="12"/>
  <c r="P13" i="12"/>
  <c r="E13" i="12"/>
  <c r="U13" i="12" s="1"/>
  <c r="S12" i="12"/>
  <c r="R12" i="12"/>
  <c r="Q12" i="12"/>
  <c r="P12" i="12"/>
  <c r="E12" i="12"/>
  <c r="S11" i="12"/>
  <c r="R11" i="12"/>
  <c r="Q11" i="12"/>
  <c r="P11" i="12"/>
  <c r="E11" i="12"/>
  <c r="S10" i="12"/>
  <c r="R10" i="12"/>
  <c r="Q10" i="12"/>
  <c r="U10" i="12" s="1"/>
  <c r="P10" i="12"/>
  <c r="E10" i="12"/>
  <c r="T10" i="12" s="1"/>
  <c r="U9" i="12"/>
  <c r="T9" i="12"/>
  <c r="S9" i="12"/>
  <c r="R9" i="12"/>
  <c r="Q9" i="12"/>
  <c r="P9" i="12"/>
  <c r="E9" i="12"/>
  <c r="S94" i="11"/>
  <c r="R94" i="11"/>
  <c r="Q94" i="11"/>
  <c r="P94" i="11"/>
  <c r="E94" i="11"/>
  <c r="S93" i="11"/>
  <c r="R93" i="11"/>
  <c r="Q93" i="11"/>
  <c r="P93" i="11"/>
  <c r="E93" i="11"/>
  <c r="U92" i="11"/>
  <c r="S92" i="11"/>
  <c r="R92" i="11"/>
  <c r="Q92" i="11"/>
  <c r="P92" i="11"/>
  <c r="E92" i="11"/>
  <c r="T92" i="11" s="1"/>
  <c r="S91" i="11"/>
  <c r="R91" i="11"/>
  <c r="Q91" i="11"/>
  <c r="P91" i="11"/>
  <c r="E91" i="11"/>
  <c r="U91" i="11" s="1"/>
  <c r="S90" i="11"/>
  <c r="R90" i="11"/>
  <c r="Q90" i="11"/>
  <c r="P90" i="11"/>
  <c r="E90" i="11"/>
  <c r="S89" i="11"/>
  <c r="R89" i="11"/>
  <c r="Q89" i="11"/>
  <c r="P89" i="11"/>
  <c r="E89" i="11"/>
  <c r="U88" i="11"/>
  <c r="S88" i="11"/>
  <c r="R88" i="11"/>
  <c r="Q88" i="11"/>
  <c r="P88" i="11"/>
  <c r="E88" i="11"/>
  <c r="T88" i="11" s="1"/>
  <c r="T87" i="11"/>
  <c r="S87" i="11"/>
  <c r="R87" i="11"/>
  <c r="Q87" i="11"/>
  <c r="P87" i="11"/>
  <c r="E87" i="11"/>
  <c r="U87" i="11" s="1"/>
  <c r="V73" i="11"/>
  <c r="O73" i="11"/>
  <c r="N73" i="11"/>
  <c r="M73" i="11"/>
  <c r="L73" i="11"/>
  <c r="K73" i="11"/>
  <c r="J73" i="11"/>
  <c r="R73" i="11" s="1"/>
  <c r="I73" i="11"/>
  <c r="H73" i="11"/>
  <c r="G73" i="11"/>
  <c r="F73" i="11"/>
  <c r="C73" i="11"/>
  <c r="B73" i="11"/>
  <c r="V72" i="11"/>
  <c r="R72" i="11"/>
  <c r="O72" i="11"/>
  <c r="N72" i="11"/>
  <c r="M72" i="11"/>
  <c r="L72" i="11"/>
  <c r="K72" i="11"/>
  <c r="S72" i="11" s="1"/>
  <c r="J72" i="11"/>
  <c r="I72" i="11"/>
  <c r="H72" i="11"/>
  <c r="G72" i="11"/>
  <c r="F72" i="11"/>
  <c r="C72" i="11"/>
  <c r="B72" i="11"/>
  <c r="E72" i="11" s="1"/>
  <c r="V71" i="11"/>
  <c r="O71" i="11"/>
  <c r="N71" i="11"/>
  <c r="M71" i="11"/>
  <c r="L71" i="11"/>
  <c r="K71" i="11"/>
  <c r="S71" i="11" s="1"/>
  <c r="J71" i="11"/>
  <c r="R71" i="11" s="1"/>
  <c r="I71" i="11"/>
  <c r="Q71" i="11" s="1"/>
  <c r="H71" i="11"/>
  <c r="G71" i="11"/>
  <c r="F71" i="11"/>
  <c r="C71" i="11"/>
  <c r="B71" i="11"/>
  <c r="S70" i="11"/>
  <c r="R70" i="11"/>
  <c r="Q70" i="11"/>
  <c r="P70" i="11"/>
  <c r="E70" i="11"/>
  <c r="T70" i="11" s="1"/>
  <c r="T69" i="11"/>
  <c r="S69" i="11"/>
  <c r="R69" i="11"/>
  <c r="Q69" i="11"/>
  <c r="P69" i="11"/>
  <c r="E69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E67" i="11" s="1"/>
  <c r="B67" i="11"/>
  <c r="V66" i="11"/>
  <c r="R66" i="11"/>
  <c r="O66" i="11"/>
  <c r="N66" i="11"/>
  <c r="M66" i="11"/>
  <c r="L66" i="11"/>
  <c r="K66" i="11"/>
  <c r="S66" i="11" s="1"/>
  <c r="J66" i="11"/>
  <c r="I66" i="11"/>
  <c r="H66" i="11"/>
  <c r="G66" i="11"/>
  <c r="F66" i="11"/>
  <c r="C66" i="11"/>
  <c r="B66" i="11"/>
  <c r="U65" i="11"/>
  <c r="S65" i="11"/>
  <c r="R65" i="11"/>
  <c r="Q65" i="11"/>
  <c r="P65" i="11"/>
  <c r="E65" i="11"/>
  <c r="T65" i="11" s="1"/>
  <c r="U64" i="11"/>
  <c r="T64" i="11"/>
  <c r="S64" i="11"/>
  <c r="R64" i="11"/>
  <c r="Q64" i="11"/>
  <c r="P64" i="11"/>
  <c r="E64" i="11"/>
  <c r="S63" i="11"/>
  <c r="R63" i="11"/>
  <c r="Q63" i="11"/>
  <c r="P63" i="11"/>
  <c r="E63" i="1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E59" i="11" s="1"/>
  <c r="S58" i="11"/>
  <c r="R58" i="11"/>
  <c r="Q58" i="11"/>
  <c r="P58" i="11"/>
  <c r="E58" i="11"/>
  <c r="S57" i="11"/>
  <c r="R57" i="11"/>
  <c r="Q57" i="11"/>
  <c r="P57" i="11"/>
  <c r="E57" i="11"/>
  <c r="T57" i="11" s="1"/>
  <c r="S56" i="11"/>
  <c r="R56" i="11"/>
  <c r="Q56" i="11"/>
  <c r="P56" i="11"/>
  <c r="E56" i="11"/>
  <c r="U55" i="11"/>
  <c r="S55" i="11"/>
  <c r="R55" i="11"/>
  <c r="Q55" i="11"/>
  <c r="P55" i="11"/>
  <c r="E55" i="11"/>
  <c r="T55" i="11" s="1"/>
  <c r="V53" i="11"/>
  <c r="O53" i="11"/>
  <c r="N53" i="11"/>
  <c r="M53" i="11"/>
  <c r="L53" i="11"/>
  <c r="K53" i="11"/>
  <c r="S53" i="11" s="1"/>
  <c r="J53" i="11"/>
  <c r="R53" i="11" s="1"/>
  <c r="I53" i="11"/>
  <c r="H53" i="11"/>
  <c r="G53" i="11"/>
  <c r="F53" i="11"/>
  <c r="C53" i="11"/>
  <c r="B53" i="11"/>
  <c r="E53" i="11" s="1"/>
  <c r="U52" i="11"/>
  <c r="T52" i="11"/>
  <c r="S52" i="11"/>
  <c r="R52" i="11"/>
  <c r="Q52" i="11"/>
  <c r="P52" i="11"/>
  <c r="E52" i="11"/>
  <c r="S51" i="11"/>
  <c r="R51" i="11"/>
  <c r="Q51" i="11"/>
  <c r="P51" i="11"/>
  <c r="E51" i="11"/>
  <c r="S50" i="11"/>
  <c r="R50" i="11"/>
  <c r="Q50" i="11"/>
  <c r="P50" i="11"/>
  <c r="E50" i="11"/>
  <c r="U50" i="11" s="1"/>
  <c r="S49" i="11"/>
  <c r="R49" i="11"/>
  <c r="Q49" i="11"/>
  <c r="P49" i="11"/>
  <c r="E49" i="11"/>
  <c r="U48" i="11"/>
  <c r="T48" i="11"/>
  <c r="S48" i="11"/>
  <c r="R48" i="11"/>
  <c r="Q48" i="11"/>
  <c r="P48" i="11"/>
  <c r="E48" i="11"/>
  <c r="S47" i="11"/>
  <c r="R47" i="11"/>
  <c r="Q47" i="11"/>
  <c r="P47" i="11"/>
  <c r="E47" i="11"/>
  <c r="S46" i="11"/>
  <c r="R46" i="11"/>
  <c r="Q46" i="11"/>
  <c r="P46" i="11"/>
  <c r="E46" i="11"/>
  <c r="S45" i="11"/>
  <c r="R45" i="11"/>
  <c r="Q45" i="11"/>
  <c r="P45" i="11"/>
  <c r="E45" i="11"/>
  <c r="T45" i="11" s="1"/>
  <c r="S44" i="11"/>
  <c r="R44" i="11"/>
  <c r="Q44" i="11"/>
  <c r="P44" i="11"/>
  <c r="E44" i="11"/>
  <c r="S43" i="11"/>
  <c r="R43" i="11"/>
  <c r="Q43" i="11"/>
  <c r="P43" i="11"/>
  <c r="E43" i="11"/>
  <c r="S42" i="11"/>
  <c r="R42" i="11"/>
  <c r="Q42" i="11"/>
  <c r="P42" i="11"/>
  <c r="E42" i="11"/>
  <c r="T42" i="11" s="1"/>
  <c r="V40" i="11"/>
  <c r="O40" i="11"/>
  <c r="N40" i="11"/>
  <c r="M40" i="11"/>
  <c r="S40" i="11" s="1"/>
  <c r="L40" i="11"/>
  <c r="K40" i="11"/>
  <c r="J40" i="11"/>
  <c r="R40" i="11" s="1"/>
  <c r="I40" i="11"/>
  <c r="H40" i="11"/>
  <c r="G40" i="11"/>
  <c r="F40" i="11"/>
  <c r="E40" i="11"/>
  <c r="C40" i="11"/>
  <c r="B40" i="11"/>
  <c r="S39" i="11"/>
  <c r="R39" i="11"/>
  <c r="Q39" i="11"/>
  <c r="P39" i="11"/>
  <c r="E39" i="11"/>
  <c r="U38" i="11"/>
  <c r="S38" i="11"/>
  <c r="R38" i="11"/>
  <c r="Q38" i="11"/>
  <c r="P38" i="11"/>
  <c r="E38" i="11"/>
  <c r="T38" i="11" s="1"/>
  <c r="U37" i="11"/>
  <c r="S37" i="11"/>
  <c r="R37" i="11"/>
  <c r="Q37" i="11"/>
  <c r="P37" i="11"/>
  <c r="E37" i="11"/>
  <c r="T37" i="11" s="1"/>
  <c r="T36" i="11"/>
  <c r="S36" i="11"/>
  <c r="R36" i="11"/>
  <c r="Q36" i="11"/>
  <c r="U36" i="11" s="1"/>
  <c r="P36" i="11"/>
  <c r="E36" i="11"/>
  <c r="S35" i="11"/>
  <c r="R35" i="11"/>
  <c r="Q35" i="11"/>
  <c r="P35" i="11"/>
  <c r="E35" i="11"/>
  <c r="V33" i="11"/>
  <c r="O33" i="11"/>
  <c r="N33" i="11"/>
  <c r="M33" i="11"/>
  <c r="L33" i="11"/>
  <c r="K33" i="11"/>
  <c r="J33" i="11"/>
  <c r="R33" i="11" s="1"/>
  <c r="I33" i="11"/>
  <c r="H33" i="11"/>
  <c r="G33" i="11"/>
  <c r="F33" i="11"/>
  <c r="C33" i="11"/>
  <c r="B33" i="11"/>
  <c r="E33" i="11" s="1"/>
  <c r="S32" i="11"/>
  <c r="R32" i="11"/>
  <c r="Q32" i="11"/>
  <c r="P32" i="11"/>
  <c r="E32" i="11"/>
  <c r="U32" i="11" s="1"/>
  <c r="V30" i="11"/>
  <c r="S30" i="11"/>
  <c r="R30" i="11"/>
  <c r="O30" i="11"/>
  <c r="N30" i="11"/>
  <c r="M30" i="11"/>
  <c r="L30" i="11"/>
  <c r="K30" i="11"/>
  <c r="J30" i="11"/>
  <c r="I30" i="11"/>
  <c r="Q30" i="11" s="1"/>
  <c r="H30" i="11"/>
  <c r="G30" i="11"/>
  <c r="F30" i="11"/>
  <c r="C30" i="11"/>
  <c r="B30" i="11"/>
  <c r="U29" i="11"/>
  <c r="S29" i="11"/>
  <c r="R29" i="11"/>
  <c r="Q29" i="11"/>
  <c r="P29" i="11"/>
  <c r="E29" i="11"/>
  <c r="T29" i="11" s="1"/>
  <c r="U28" i="11"/>
  <c r="T28" i="11"/>
  <c r="S28" i="11"/>
  <c r="R28" i="11"/>
  <c r="Q28" i="11"/>
  <c r="P28" i="11"/>
  <c r="E28" i="11"/>
  <c r="U27" i="11"/>
  <c r="T27" i="11"/>
  <c r="S27" i="11"/>
  <c r="R27" i="11"/>
  <c r="Q27" i="11"/>
  <c r="P27" i="11"/>
  <c r="E27" i="11"/>
  <c r="S26" i="11"/>
  <c r="R26" i="11"/>
  <c r="Q26" i="11"/>
  <c r="P26" i="11"/>
  <c r="E26" i="11"/>
  <c r="V24" i="11"/>
  <c r="O24" i="11"/>
  <c r="N24" i="11"/>
  <c r="M24" i="11"/>
  <c r="L24" i="11"/>
  <c r="K24" i="11"/>
  <c r="J24" i="11"/>
  <c r="R24" i="11" s="1"/>
  <c r="I24" i="11"/>
  <c r="H24" i="11"/>
  <c r="P24" i="11" s="1"/>
  <c r="G24" i="11"/>
  <c r="F24" i="11"/>
  <c r="C24" i="11"/>
  <c r="B24" i="11"/>
  <c r="E24" i="11" s="1"/>
  <c r="S23" i="11"/>
  <c r="R23" i="11"/>
  <c r="Q23" i="11"/>
  <c r="P23" i="11"/>
  <c r="E23" i="11"/>
  <c r="S22" i="11"/>
  <c r="R22" i="11"/>
  <c r="Q22" i="11"/>
  <c r="P22" i="11"/>
  <c r="E22" i="11"/>
  <c r="U21" i="11"/>
  <c r="S21" i="11"/>
  <c r="R21" i="11"/>
  <c r="Q21" i="11"/>
  <c r="P21" i="11"/>
  <c r="E21" i="11"/>
  <c r="T21" i="11" s="1"/>
  <c r="T20" i="11"/>
  <c r="S20" i="11"/>
  <c r="R20" i="11"/>
  <c r="Q20" i="11"/>
  <c r="P20" i="11"/>
  <c r="E20" i="11"/>
  <c r="U19" i="11"/>
  <c r="T19" i="11"/>
  <c r="S19" i="11"/>
  <c r="R19" i="11"/>
  <c r="Q19" i="11"/>
  <c r="P19" i="11"/>
  <c r="E19" i="11"/>
  <c r="S18" i="11"/>
  <c r="R18" i="11"/>
  <c r="Q18" i="11"/>
  <c r="P18" i="11"/>
  <c r="E18" i="11"/>
  <c r="S17" i="11"/>
  <c r="R17" i="11"/>
  <c r="Q17" i="11"/>
  <c r="P17" i="11"/>
  <c r="E17" i="11"/>
  <c r="T17" i="11" s="1"/>
  <c r="V15" i="11"/>
  <c r="O15" i="11"/>
  <c r="N15" i="11"/>
  <c r="M15" i="11"/>
  <c r="L15" i="11"/>
  <c r="K15" i="11"/>
  <c r="S15" i="11" s="1"/>
  <c r="J15" i="11"/>
  <c r="R15" i="11" s="1"/>
  <c r="I15" i="11"/>
  <c r="H15" i="11"/>
  <c r="G15" i="11"/>
  <c r="F15" i="11"/>
  <c r="C15" i="11"/>
  <c r="B15" i="11"/>
  <c r="E15" i="11" s="1"/>
  <c r="U14" i="11"/>
  <c r="S14" i="11"/>
  <c r="R14" i="11"/>
  <c r="Q14" i="11"/>
  <c r="P14" i="11"/>
  <c r="E14" i="11"/>
  <c r="T14" i="11" s="1"/>
  <c r="S13" i="11"/>
  <c r="R13" i="11"/>
  <c r="Q13" i="11"/>
  <c r="P13" i="11"/>
  <c r="E13" i="11"/>
  <c r="U12" i="11"/>
  <c r="S12" i="11"/>
  <c r="R12" i="11"/>
  <c r="Q12" i="11"/>
  <c r="P12" i="11"/>
  <c r="E12" i="11"/>
  <c r="T12" i="11" s="1"/>
  <c r="U11" i="11"/>
  <c r="S11" i="11"/>
  <c r="R11" i="11"/>
  <c r="Q11" i="11"/>
  <c r="P11" i="11"/>
  <c r="E11" i="11"/>
  <c r="T11" i="11" s="1"/>
  <c r="T10" i="11"/>
  <c r="S10" i="11"/>
  <c r="R10" i="11"/>
  <c r="Q10" i="11"/>
  <c r="P10" i="11"/>
  <c r="E10" i="11"/>
  <c r="S9" i="11"/>
  <c r="R9" i="11"/>
  <c r="Q9" i="11"/>
  <c r="P9" i="11"/>
  <c r="E9" i="11"/>
  <c r="U9" i="11" s="1"/>
  <c r="S94" i="10"/>
  <c r="R94" i="10"/>
  <c r="Q94" i="10"/>
  <c r="P94" i="10"/>
  <c r="E94" i="10"/>
  <c r="T94" i="10" s="1"/>
  <c r="T93" i="10"/>
  <c r="S93" i="10"/>
  <c r="R93" i="10"/>
  <c r="Q93" i="10"/>
  <c r="P93" i="10"/>
  <c r="E93" i="10"/>
  <c r="U93" i="10" s="1"/>
  <c r="S92" i="10"/>
  <c r="R92" i="10"/>
  <c r="Q92" i="10"/>
  <c r="P92" i="10"/>
  <c r="E92" i="10"/>
  <c r="S91" i="10"/>
  <c r="R91" i="10"/>
  <c r="Q91" i="10"/>
  <c r="P91" i="10"/>
  <c r="E91" i="10"/>
  <c r="U90" i="10"/>
  <c r="S90" i="10"/>
  <c r="R90" i="10"/>
  <c r="Q90" i="10"/>
  <c r="P90" i="10"/>
  <c r="E90" i="10"/>
  <c r="T90" i="10" s="1"/>
  <c r="S89" i="10"/>
  <c r="R89" i="10"/>
  <c r="Q89" i="10"/>
  <c r="P89" i="10"/>
  <c r="E89" i="10"/>
  <c r="S88" i="10"/>
  <c r="R88" i="10"/>
  <c r="Q88" i="10"/>
  <c r="P88" i="10"/>
  <c r="E88" i="10"/>
  <c r="U87" i="10"/>
  <c r="S87" i="10"/>
  <c r="R87" i="10"/>
  <c r="Q87" i="10"/>
  <c r="P87" i="10"/>
  <c r="E87" i="10"/>
  <c r="T87" i="10" s="1"/>
  <c r="V73" i="10"/>
  <c r="O73" i="10"/>
  <c r="N73" i="10"/>
  <c r="M73" i="10"/>
  <c r="L73" i="10"/>
  <c r="K73" i="10"/>
  <c r="J73" i="10"/>
  <c r="I73" i="10"/>
  <c r="H73" i="10"/>
  <c r="G73" i="10"/>
  <c r="F73" i="10"/>
  <c r="C73" i="10"/>
  <c r="B73" i="10"/>
  <c r="V72" i="10"/>
  <c r="O72" i="10"/>
  <c r="N72" i="10"/>
  <c r="M72" i="10"/>
  <c r="L72" i="10"/>
  <c r="K72" i="10"/>
  <c r="S72" i="10" s="1"/>
  <c r="J72" i="10"/>
  <c r="R72" i="10" s="1"/>
  <c r="I72" i="10"/>
  <c r="H72" i="10"/>
  <c r="P72" i="10" s="1"/>
  <c r="G72" i="10"/>
  <c r="F72" i="10"/>
  <c r="C72" i="10"/>
  <c r="B72" i="10"/>
  <c r="V71" i="10"/>
  <c r="O71" i="10"/>
  <c r="N71" i="10"/>
  <c r="M71" i="10"/>
  <c r="L71" i="10"/>
  <c r="K71" i="10"/>
  <c r="S71" i="10" s="1"/>
  <c r="J71" i="10"/>
  <c r="R71" i="10" s="1"/>
  <c r="I71" i="10"/>
  <c r="H71" i="10"/>
  <c r="G71" i="10"/>
  <c r="F71" i="10"/>
  <c r="C71" i="10"/>
  <c r="B71" i="10"/>
  <c r="E71" i="10" s="1"/>
  <c r="U70" i="10"/>
  <c r="S70" i="10"/>
  <c r="R70" i="10"/>
  <c r="Q70" i="10"/>
  <c r="P70" i="10"/>
  <c r="E70" i="10"/>
  <c r="T70" i="10" s="1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E67" i="10" s="1"/>
  <c r="V66" i="10"/>
  <c r="O66" i="10"/>
  <c r="N66" i="10"/>
  <c r="M66" i="10"/>
  <c r="L66" i="10"/>
  <c r="K66" i="10"/>
  <c r="S66" i="10" s="1"/>
  <c r="J66" i="10"/>
  <c r="R66" i="10" s="1"/>
  <c r="I66" i="10"/>
  <c r="Q66" i="10" s="1"/>
  <c r="H66" i="10"/>
  <c r="G66" i="10"/>
  <c r="F66" i="10"/>
  <c r="C66" i="10"/>
  <c r="E66" i="10" s="1"/>
  <c r="B66" i="10"/>
  <c r="S65" i="10"/>
  <c r="R65" i="10"/>
  <c r="Q65" i="10"/>
  <c r="P65" i="10"/>
  <c r="E65" i="10"/>
  <c r="S64" i="10"/>
  <c r="R64" i="10"/>
  <c r="Q64" i="10"/>
  <c r="P64" i="10"/>
  <c r="E64" i="10"/>
  <c r="S63" i="10"/>
  <c r="R63" i="10"/>
  <c r="Q63" i="10"/>
  <c r="P63" i="10"/>
  <c r="E63" i="10"/>
  <c r="S62" i="10"/>
  <c r="R62" i="10"/>
  <c r="Q62" i="10"/>
  <c r="P62" i="10"/>
  <c r="E62" i="10"/>
  <c r="U61" i="10"/>
  <c r="S61" i="10"/>
  <c r="R61" i="10"/>
  <c r="Q61" i="10"/>
  <c r="P61" i="10"/>
  <c r="E61" i="10"/>
  <c r="T61" i="10" s="1"/>
  <c r="V59" i="10"/>
  <c r="O59" i="10"/>
  <c r="Q59" i="10" s="1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U58" i="10"/>
  <c r="T58" i="10"/>
  <c r="S58" i="10"/>
  <c r="R58" i="10"/>
  <c r="Q58" i="10"/>
  <c r="P58" i="10"/>
  <c r="E58" i="10"/>
  <c r="S57" i="10"/>
  <c r="R57" i="10"/>
  <c r="Q57" i="10"/>
  <c r="P57" i="10"/>
  <c r="E57" i="10"/>
  <c r="U57" i="10" s="1"/>
  <c r="S56" i="10"/>
  <c r="R56" i="10"/>
  <c r="Q56" i="10"/>
  <c r="P56" i="10"/>
  <c r="E56" i="10"/>
  <c r="S55" i="10"/>
  <c r="R55" i="10"/>
  <c r="Q55" i="10"/>
  <c r="P55" i="10"/>
  <c r="E55" i="10"/>
  <c r="T55" i="10" s="1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T51" i="10" s="1"/>
  <c r="S50" i="10"/>
  <c r="R50" i="10"/>
  <c r="Q50" i="10"/>
  <c r="P50" i="10"/>
  <c r="E50" i="10"/>
  <c r="S49" i="10"/>
  <c r="R49" i="10"/>
  <c r="Q49" i="10"/>
  <c r="P49" i="10"/>
  <c r="E49" i="10"/>
  <c r="S48" i="10"/>
  <c r="R48" i="10"/>
  <c r="Q48" i="10"/>
  <c r="P48" i="10"/>
  <c r="E48" i="10"/>
  <c r="S47" i="10"/>
  <c r="R47" i="10"/>
  <c r="Q47" i="10"/>
  <c r="P47" i="10"/>
  <c r="E47" i="10"/>
  <c r="U46" i="10"/>
  <c r="T46" i="10"/>
  <c r="S46" i="10"/>
  <c r="R46" i="10"/>
  <c r="Q46" i="10"/>
  <c r="P46" i="10"/>
  <c r="E46" i="10"/>
  <c r="U45" i="10"/>
  <c r="T45" i="10"/>
  <c r="S45" i="10"/>
  <c r="R45" i="10"/>
  <c r="Q45" i="10"/>
  <c r="P45" i="10"/>
  <c r="E45" i="10"/>
  <c r="S44" i="10"/>
  <c r="R44" i="10"/>
  <c r="Q44" i="10"/>
  <c r="P44" i="10"/>
  <c r="E44" i="10"/>
  <c r="T44" i="10" s="1"/>
  <c r="S43" i="10"/>
  <c r="R43" i="10"/>
  <c r="Q43" i="10"/>
  <c r="P43" i="10"/>
  <c r="E43" i="10"/>
  <c r="S42" i="10"/>
  <c r="R42" i="10"/>
  <c r="Q42" i="10"/>
  <c r="P42" i="10"/>
  <c r="E42" i="10"/>
  <c r="V40" i="10"/>
  <c r="O40" i="10"/>
  <c r="N40" i="10"/>
  <c r="M40" i="10"/>
  <c r="L40" i="10"/>
  <c r="K40" i="10"/>
  <c r="J40" i="10"/>
  <c r="R40" i="10" s="1"/>
  <c r="I40" i="10"/>
  <c r="Q40" i="10" s="1"/>
  <c r="H40" i="10"/>
  <c r="G40" i="10"/>
  <c r="F40" i="10"/>
  <c r="C40" i="10"/>
  <c r="B40" i="10"/>
  <c r="E40" i="10" s="1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T38" i="10" s="1"/>
  <c r="S37" i="10"/>
  <c r="R37" i="10"/>
  <c r="Q37" i="10"/>
  <c r="P37" i="10"/>
  <c r="E37" i="10"/>
  <c r="U36" i="10"/>
  <c r="S36" i="10"/>
  <c r="R36" i="10"/>
  <c r="Q36" i="10"/>
  <c r="P36" i="10"/>
  <c r="E36" i="10"/>
  <c r="T36" i="10" s="1"/>
  <c r="U35" i="10"/>
  <c r="S35" i="10"/>
  <c r="R35" i="10"/>
  <c r="Q35" i="10"/>
  <c r="P35" i="10"/>
  <c r="E35" i="10"/>
  <c r="T35" i="10" s="1"/>
  <c r="V33" i="10"/>
  <c r="O33" i="10"/>
  <c r="N33" i="10"/>
  <c r="M33" i="10"/>
  <c r="L33" i="10"/>
  <c r="K33" i="10"/>
  <c r="S33" i="10" s="1"/>
  <c r="J33" i="10"/>
  <c r="R33" i="10" s="1"/>
  <c r="I33" i="10"/>
  <c r="H33" i="10"/>
  <c r="G33" i="10"/>
  <c r="F33" i="10"/>
  <c r="C33" i="10"/>
  <c r="E33" i="10" s="1"/>
  <c r="B33" i="10"/>
  <c r="U32" i="10"/>
  <c r="S32" i="10"/>
  <c r="R32" i="10"/>
  <c r="Q32" i="10"/>
  <c r="P32" i="10"/>
  <c r="E32" i="10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C30" i="10"/>
  <c r="E30" i="10" s="1"/>
  <c r="B30" i="10"/>
  <c r="S29" i="10"/>
  <c r="R29" i="10"/>
  <c r="Q29" i="10"/>
  <c r="P29" i="10"/>
  <c r="E29" i="10"/>
  <c r="U29" i="10" s="1"/>
  <c r="S28" i="10"/>
  <c r="R28" i="10"/>
  <c r="Q28" i="10"/>
  <c r="P28" i="10"/>
  <c r="E28" i="10"/>
  <c r="S27" i="10"/>
  <c r="R27" i="10"/>
  <c r="Q27" i="10"/>
  <c r="P27" i="10"/>
  <c r="E27" i="10"/>
  <c r="U26" i="10"/>
  <c r="S26" i="10"/>
  <c r="R26" i="10"/>
  <c r="Q26" i="10"/>
  <c r="P26" i="10"/>
  <c r="E26" i="10"/>
  <c r="T26" i="10" s="1"/>
  <c r="V24" i="10"/>
  <c r="O24" i="10"/>
  <c r="N24" i="10"/>
  <c r="M24" i="10"/>
  <c r="L24" i="10"/>
  <c r="K24" i="10"/>
  <c r="J24" i="10"/>
  <c r="R24" i="10" s="1"/>
  <c r="I24" i="10"/>
  <c r="Q24" i="10" s="1"/>
  <c r="H24" i="10"/>
  <c r="G24" i="10"/>
  <c r="F24" i="10"/>
  <c r="C24" i="10"/>
  <c r="B24" i="10"/>
  <c r="E24" i="10" s="1"/>
  <c r="T23" i="10"/>
  <c r="S23" i="10"/>
  <c r="R23" i="10"/>
  <c r="Q23" i="10"/>
  <c r="P23" i="10"/>
  <c r="E23" i="10"/>
  <c r="U23" i="10" s="1"/>
  <c r="U22" i="10"/>
  <c r="S22" i="10"/>
  <c r="R22" i="10"/>
  <c r="Q22" i="10"/>
  <c r="P22" i="10"/>
  <c r="E22" i="10"/>
  <c r="T22" i="10" s="1"/>
  <c r="U21" i="10"/>
  <c r="T21" i="10"/>
  <c r="S21" i="10"/>
  <c r="R21" i="10"/>
  <c r="Q21" i="10"/>
  <c r="P21" i="10"/>
  <c r="E21" i="10"/>
  <c r="S20" i="10"/>
  <c r="R20" i="10"/>
  <c r="Q20" i="10"/>
  <c r="U20" i="10" s="1"/>
  <c r="P20" i="10"/>
  <c r="E20" i="10"/>
  <c r="T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S17" i="10"/>
  <c r="R17" i="10"/>
  <c r="Q17" i="10"/>
  <c r="P17" i="10"/>
  <c r="T17" i="10" s="1"/>
  <c r="E17" i="10"/>
  <c r="V15" i="10"/>
  <c r="O15" i="10"/>
  <c r="N15" i="10"/>
  <c r="M15" i="10"/>
  <c r="L15" i="10"/>
  <c r="K15" i="10"/>
  <c r="J15" i="10"/>
  <c r="R15" i="10" s="1"/>
  <c r="I15" i="10"/>
  <c r="H15" i="10"/>
  <c r="G15" i="10"/>
  <c r="F15" i="10"/>
  <c r="C15" i="10"/>
  <c r="B15" i="10"/>
  <c r="E15" i="10" s="1"/>
  <c r="S14" i="10"/>
  <c r="R14" i="10"/>
  <c r="Q14" i="10"/>
  <c r="P14" i="10"/>
  <c r="E14" i="10"/>
  <c r="T14" i="10" s="1"/>
  <c r="S13" i="10"/>
  <c r="R13" i="10"/>
  <c r="Q13" i="10"/>
  <c r="P13" i="10"/>
  <c r="E13" i="10"/>
  <c r="S12" i="10"/>
  <c r="R12" i="10"/>
  <c r="Q12" i="10"/>
  <c r="P12" i="10"/>
  <c r="E12" i="10"/>
  <c r="U11" i="10"/>
  <c r="S11" i="10"/>
  <c r="R11" i="10"/>
  <c r="Q11" i="10"/>
  <c r="P11" i="10"/>
  <c r="E11" i="10"/>
  <c r="T11" i="10" s="1"/>
  <c r="T10" i="10"/>
  <c r="S10" i="10"/>
  <c r="R10" i="10"/>
  <c r="Q10" i="10"/>
  <c r="U10" i="10" s="1"/>
  <c r="P10" i="10"/>
  <c r="E10" i="10"/>
  <c r="U9" i="10"/>
  <c r="T9" i="10"/>
  <c r="S9" i="10"/>
  <c r="R9" i="10"/>
  <c r="Q9" i="10"/>
  <c r="P9" i="10"/>
  <c r="E9" i="10"/>
  <c r="S94" i="9"/>
  <c r="R94" i="9"/>
  <c r="Q94" i="9"/>
  <c r="P94" i="9"/>
  <c r="E94" i="9"/>
  <c r="U93" i="9"/>
  <c r="T93" i="9"/>
  <c r="S93" i="9"/>
  <c r="R93" i="9"/>
  <c r="Q93" i="9"/>
  <c r="P93" i="9"/>
  <c r="E93" i="9"/>
  <c r="S92" i="9"/>
  <c r="R92" i="9"/>
  <c r="Q92" i="9"/>
  <c r="P92" i="9"/>
  <c r="E92" i="9"/>
  <c r="T91" i="9"/>
  <c r="S91" i="9"/>
  <c r="R91" i="9"/>
  <c r="Q91" i="9"/>
  <c r="P91" i="9"/>
  <c r="E91" i="9"/>
  <c r="U91" i="9" s="1"/>
  <c r="S90" i="9"/>
  <c r="R90" i="9"/>
  <c r="Q90" i="9"/>
  <c r="P90" i="9"/>
  <c r="E90" i="9"/>
  <c r="S89" i="9"/>
  <c r="R89" i="9"/>
  <c r="Q89" i="9"/>
  <c r="P89" i="9"/>
  <c r="E89" i="9"/>
  <c r="U89" i="9" s="1"/>
  <c r="U88" i="9"/>
  <c r="S88" i="9"/>
  <c r="R88" i="9"/>
  <c r="Q88" i="9"/>
  <c r="P88" i="9"/>
  <c r="E88" i="9"/>
  <c r="T88" i="9" s="1"/>
  <c r="U87" i="9"/>
  <c r="T87" i="9"/>
  <c r="S87" i="9"/>
  <c r="R87" i="9"/>
  <c r="Q87" i="9"/>
  <c r="P87" i="9"/>
  <c r="E87" i="9"/>
  <c r="V73" i="9"/>
  <c r="O73" i="9"/>
  <c r="N73" i="9"/>
  <c r="M73" i="9"/>
  <c r="L73" i="9"/>
  <c r="K73" i="9"/>
  <c r="J73" i="9"/>
  <c r="I73" i="9"/>
  <c r="H73" i="9"/>
  <c r="G73" i="9"/>
  <c r="F73" i="9"/>
  <c r="C73" i="9"/>
  <c r="B73" i="9"/>
  <c r="V72" i="9"/>
  <c r="O72" i="9"/>
  <c r="N72" i="9"/>
  <c r="M72" i="9"/>
  <c r="L72" i="9"/>
  <c r="K72" i="9"/>
  <c r="S72" i="9" s="1"/>
  <c r="J72" i="9"/>
  <c r="I72" i="9"/>
  <c r="H72" i="9"/>
  <c r="P72" i="9" s="1"/>
  <c r="G72" i="9"/>
  <c r="F72" i="9"/>
  <c r="C72" i="9"/>
  <c r="B72" i="9"/>
  <c r="V71" i="9"/>
  <c r="O71" i="9"/>
  <c r="N71" i="9"/>
  <c r="M71" i="9"/>
  <c r="L71" i="9"/>
  <c r="K71" i="9"/>
  <c r="J71" i="9"/>
  <c r="R71" i="9" s="1"/>
  <c r="I71" i="9"/>
  <c r="H71" i="9"/>
  <c r="G71" i="9"/>
  <c r="F71" i="9"/>
  <c r="E71" i="9"/>
  <c r="C71" i="9"/>
  <c r="B71" i="9"/>
  <c r="S70" i="9"/>
  <c r="R70" i="9"/>
  <c r="Q70" i="9"/>
  <c r="P70" i="9"/>
  <c r="E70" i="9"/>
  <c r="T70" i="9" s="1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S65" i="9"/>
  <c r="R65" i="9"/>
  <c r="Q65" i="9"/>
  <c r="P65" i="9"/>
  <c r="E65" i="9"/>
  <c r="U65" i="9" s="1"/>
  <c r="T64" i="9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S61" i="9"/>
  <c r="R61" i="9"/>
  <c r="Q61" i="9"/>
  <c r="P61" i="9"/>
  <c r="E61" i="9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S57" i="9"/>
  <c r="R57" i="9"/>
  <c r="Q57" i="9"/>
  <c r="P57" i="9"/>
  <c r="E57" i="9"/>
  <c r="T57" i="9" s="1"/>
  <c r="U56" i="9"/>
  <c r="S56" i="9"/>
  <c r="R56" i="9"/>
  <c r="Q56" i="9"/>
  <c r="P56" i="9"/>
  <c r="E56" i="9"/>
  <c r="T56" i="9" s="1"/>
  <c r="U55" i="9"/>
  <c r="T55" i="9"/>
  <c r="S55" i="9"/>
  <c r="R55" i="9"/>
  <c r="Q55" i="9"/>
  <c r="P55" i="9"/>
  <c r="E55" i="9"/>
  <c r="V53" i="9"/>
  <c r="S53" i="9"/>
  <c r="O53" i="9"/>
  <c r="N53" i="9"/>
  <c r="M53" i="9"/>
  <c r="L53" i="9"/>
  <c r="K53" i="9"/>
  <c r="J53" i="9"/>
  <c r="R53" i="9" s="1"/>
  <c r="I53" i="9"/>
  <c r="H53" i="9"/>
  <c r="G53" i="9"/>
  <c r="F53" i="9"/>
  <c r="E53" i="9"/>
  <c r="C53" i="9"/>
  <c r="B53" i="9"/>
  <c r="S52" i="9"/>
  <c r="R52" i="9"/>
  <c r="Q52" i="9"/>
  <c r="P52" i="9"/>
  <c r="E52" i="9"/>
  <c r="U52" i="9" s="1"/>
  <c r="S51" i="9"/>
  <c r="R51" i="9"/>
  <c r="Q51" i="9"/>
  <c r="P51" i="9"/>
  <c r="E51" i="9"/>
  <c r="U50" i="9"/>
  <c r="T50" i="9"/>
  <c r="S50" i="9"/>
  <c r="R50" i="9"/>
  <c r="Q50" i="9"/>
  <c r="P50" i="9"/>
  <c r="E50" i="9"/>
  <c r="U49" i="9"/>
  <c r="T49" i="9"/>
  <c r="S49" i="9"/>
  <c r="R49" i="9"/>
  <c r="Q49" i="9"/>
  <c r="P49" i="9"/>
  <c r="E49" i="9"/>
  <c r="T48" i="9"/>
  <c r="S48" i="9"/>
  <c r="R48" i="9"/>
  <c r="Q48" i="9"/>
  <c r="P48" i="9"/>
  <c r="E48" i="9"/>
  <c r="U48" i="9" s="1"/>
  <c r="S47" i="9"/>
  <c r="R47" i="9"/>
  <c r="Q47" i="9"/>
  <c r="P47" i="9"/>
  <c r="E47" i="9"/>
  <c r="T47" i="9" s="1"/>
  <c r="S46" i="9"/>
  <c r="R46" i="9"/>
  <c r="Q46" i="9"/>
  <c r="P46" i="9"/>
  <c r="E46" i="9"/>
  <c r="S45" i="9"/>
  <c r="R45" i="9"/>
  <c r="Q45" i="9"/>
  <c r="P45" i="9"/>
  <c r="E45" i="9"/>
  <c r="T44" i="9"/>
  <c r="S44" i="9"/>
  <c r="R44" i="9"/>
  <c r="Q44" i="9"/>
  <c r="P44" i="9"/>
  <c r="E44" i="9"/>
  <c r="U44" i="9" s="1"/>
  <c r="U43" i="9"/>
  <c r="T43" i="9"/>
  <c r="S43" i="9"/>
  <c r="R43" i="9"/>
  <c r="Q43" i="9"/>
  <c r="P43" i="9"/>
  <c r="E43" i="9"/>
  <c r="S42" i="9"/>
  <c r="R42" i="9"/>
  <c r="Q42" i="9"/>
  <c r="P42" i="9"/>
  <c r="E42" i="9"/>
  <c r="V40" i="9"/>
  <c r="O40" i="9"/>
  <c r="N40" i="9"/>
  <c r="M40" i="9"/>
  <c r="L40" i="9"/>
  <c r="K40" i="9"/>
  <c r="S40" i="9" s="1"/>
  <c r="J40" i="9"/>
  <c r="R40" i="9" s="1"/>
  <c r="I40" i="9"/>
  <c r="Q40" i="9" s="1"/>
  <c r="H40" i="9"/>
  <c r="G40" i="9"/>
  <c r="F40" i="9"/>
  <c r="C40" i="9"/>
  <c r="B40" i="9"/>
  <c r="T39" i="9"/>
  <c r="S39" i="9"/>
  <c r="R39" i="9"/>
  <c r="Q39" i="9"/>
  <c r="P39" i="9"/>
  <c r="E39" i="9"/>
  <c r="U39" i="9" s="1"/>
  <c r="S38" i="9"/>
  <c r="R38" i="9"/>
  <c r="Q38" i="9"/>
  <c r="P38" i="9"/>
  <c r="E38" i="9"/>
  <c r="U38" i="9" s="1"/>
  <c r="U37" i="9"/>
  <c r="T37" i="9"/>
  <c r="S37" i="9"/>
  <c r="R37" i="9"/>
  <c r="Q37" i="9"/>
  <c r="P37" i="9"/>
  <c r="E37" i="9"/>
  <c r="U36" i="9"/>
  <c r="T36" i="9"/>
  <c r="S36" i="9"/>
  <c r="R36" i="9"/>
  <c r="Q36" i="9"/>
  <c r="P36" i="9"/>
  <c r="E36" i="9"/>
  <c r="S35" i="9"/>
  <c r="R35" i="9"/>
  <c r="Q35" i="9"/>
  <c r="P35" i="9"/>
  <c r="E35" i="9"/>
  <c r="V33" i="9"/>
  <c r="O33" i="9"/>
  <c r="N33" i="9"/>
  <c r="M33" i="9"/>
  <c r="L33" i="9"/>
  <c r="K33" i="9"/>
  <c r="S33" i="9" s="1"/>
  <c r="J33" i="9"/>
  <c r="I33" i="9"/>
  <c r="H33" i="9"/>
  <c r="P33" i="9" s="1"/>
  <c r="G33" i="9"/>
  <c r="F33" i="9"/>
  <c r="C33" i="9"/>
  <c r="B33" i="9"/>
  <c r="E33" i="9" s="1"/>
  <c r="S32" i="9"/>
  <c r="R32" i="9"/>
  <c r="Q32" i="9"/>
  <c r="U32" i="9" s="1"/>
  <c r="P32" i="9"/>
  <c r="T32" i="9" s="1"/>
  <c r="E32" i="9"/>
  <c r="V30" i="9"/>
  <c r="R30" i="9"/>
  <c r="O30" i="9"/>
  <c r="N30" i="9"/>
  <c r="M30" i="9"/>
  <c r="L30" i="9"/>
  <c r="K30" i="9"/>
  <c r="S30" i="9" s="1"/>
  <c r="J30" i="9"/>
  <c r="I30" i="9"/>
  <c r="Q30" i="9" s="1"/>
  <c r="H30" i="9"/>
  <c r="G30" i="9"/>
  <c r="F30" i="9"/>
  <c r="C30" i="9"/>
  <c r="B30" i="9"/>
  <c r="E30" i="9" s="1"/>
  <c r="S29" i="9"/>
  <c r="R29" i="9"/>
  <c r="Q29" i="9"/>
  <c r="P29" i="9"/>
  <c r="E29" i="9"/>
  <c r="U29" i="9" s="1"/>
  <c r="U28" i="9"/>
  <c r="T28" i="9"/>
  <c r="S28" i="9"/>
  <c r="R28" i="9"/>
  <c r="Q28" i="9"/>
  <c r="P28" i="9"/>
  <c r="E28" i="9"/>
  <c r="U27" i="9"/>
  <c r="S27" i="9"/>
  <c r="R27" i="9"/>
  <c r="Q27" i="9"/>
  <c r="P27" i="9"/>
  <c r="E27" i="9"/>
  <c r="T27" i="9" s="1"/>
  <c r="S26" i="9"/>
  <c r="R26" i="9"/>
  <c r="Q26" i="9"/>
  <c r="P26" i="9"/>
  <c r="E26" i="9"/>
  <c r="U26" i="9" s="1"/>
  <c r="V24" i="9"/>
  <c r="O24" i="9"/>
  <c r="N24" i="9"/>
  <c r="M24" i="9"/>
  <c r="L24" i="9"/>
  <c r="K24" i="9"/>
  <c r="S24" i="9" s="1"/>
  <c r="J24" i="9"/>
  <c r="R24" i="9" s="1"/>
  <c r="I24" i="9"/>
  <c r="H24" i="9"/>
  <c r="G24" i="9"/>
  <c r="F24" i="9"/>
  <c r="C24" i="9"/>
  <c r="B24" i="9"/>
  <c r="E24" i="9" s="1"/>
  <c r="S23" i="9"/>
  <c r="R23" i="9"/>
  <c r="Q23" i="9"/>
  <c r="P23" i="9"/>
  <c r="E23" i="9"/>
  <c r="T22" i="9"/>
  <c r="S22" i="9"/>
  <c r="R22" i="9"/>
  <c r="Q22" i="9"/>
  <c r="P22" i="9"/>
  <c r="E22" i="9"/>
  <c r="U22" i="9" s="1"/>
  <c r="S21" i="9"/>
  <c r="R21" i="9"/>
  <c r="Q21" i="9"/>
  <c r="P21" i="9"/>
  <c r="E21" i="9"/>
  <c r="U20" i="9"/>
  <c r="S20" i="9"/>
  <c r="R20" i="9"/>
  <c r="Q20" i="9"/>
  <c r="P20" i="9"/>
  <c r="E20" i="9"/>
  <c r="T20" i="9" s="1"/>
  <c r="S19" i="9"/>
  <c r="R19" i="9"/>
  <c r="Q19" i="9"/>
  <c r="P19" i="9"/>
  <c r="E19" i="9"/>
  <c r="U19" i="9" s="1"/>
  <c r="U18" i="9"/>
  <c r="T18" i="9"/>
  <c r="S18" i="9"/>
  <c r="R18" i="9"/>
  <c r="Q18" i="9"/>
  <c r="P18" i="9"/>
  <c r="E18" i="9"/>
  <c r="S17" i="9"/>
  <c r="R17" i="9"/>
  <c r="Q17" i="9"/>
  <c r="P17" i="9"/>
  <c r="E17" i="9"/>
  <c r="V15" i="9"/>
  <c r="O15" i="9"/>
  <c r="N15" i="9"/>
  <c r="M15" i="9"/>
  <c r="L15" i="9"/>
  <c r="K15" i="9"/>
  <c r="J15" i="9"/>
  <c r="I15" i="9"/>
  <c r="H15" i="9"/>
  <c r="P15" i="9" s="1"/>
  <c r="G15" i="9"/>
  <c r="F15" i="9"/>
  <c r="C15" i="9"/>
  <c r="B15" i="9"/>
  <c r="S14" i="9"/>
  <c r="R14" i="9"/>
  <c r="Q14" i="9"/>
  <c r="P14" i="9"/>
  <c r="E14" i="9"/>
  <c r="U14" i="9" s="1"/>
  <c r="U13" i="9"/>
  <c r="T13" i="9"/>
  <c r="S13" i="9"/>
  <c r="R13" i="9"/>
  <c r="Q13" i="9"/>
  <c r="P13" i="9"/>
  <c r="E13" i="9"/>
  <c r="U12" i="9"/>
  <c r="T12" i="9"/>
  <c r="S12" i="9"/>
  <c r="R12" i="9"/>
  <c r="Q12" i="9"/>
  <c r="P12" i="9"/>
  <c r="E12" i="9"/>
  <c r="S11" i="9"/>
  <c r="R11" i="9"/>
  <c r="Q11" i="9"/>
  <c r="P11" i="9"/>
  <c r="E11" i="9"/>
  <c r="T11" i="9" s="1"/>
  <c r="S10" i="9"/>
  <c r="R10" i="9"/>
  <c r="Q10" i="9"/>
  <c r="P10" i="9"/>
  <c r="E10" i="9"/>
  <c r="S9" i="9"/>
  <c r="R9" i="9"/>
  <c r="Q9" i="9"/>
  <c r="P9" i="9"/>
  <c r="E9" i="9"/>
  <c r="S94" i="8"/>
  <c r="R94" i="8"/>
  <c r="Q94" i="8"/>
  <c r="P94" i="8"/>
  <c r="E94" i="8"/>
  <c r="U94" i="8" s="1"/>
  <c r="U93" i="8"/>
  <c r="T93" i="8"/>
  <c r="S93" i="8"/>
  <c r="R93" i="8"/>
  <c r="Q93" i="8"/>
  <c r="P93" i="8"/>
  <c r="E93" i="8"/>
  <c r="U92" i="8"/>
  <c r="T92" i="8"/>
  <c r="S92" i="8"/>
  <c r="R92" i="8"/>
  <c r="Q92" i="8"/>
  <c r="P92" i="8"/>
  <c r="E92" i="8"/>
  <c r="S91" i="8"/>
  <c r="R91" i="8"/>
  <c r="Q91" i="8"/>
  <c r="P91" i="8"/>
  <c r="E91" i="8"/>
  <c r="U91" i="8" s="1"/>
  <c r="U90" i="8"/>
  <c r="T90" i="8"/>
  <c r="S90" i="8"/>
  <c r="R90" i="8"/>
  <c r="Q90" i="8"/>
  <c r="P90" i="8"/>
  <c r="E90" i="8"/>
  <c r="S89" i="8"/>
  <c r="R89" i="8"/>
  <c r="Q89" i="8"/>
  <c r="P89" i="8"/>
  <c r="E89" i="8"/>
  <c r="T89" i="8" s="1"/>
  <c r="T88" i="8"/>
  <c r="S88" i="8"/>
  <c r="R88" i="8"/>
  <c r="Q88" i="8"/>
  <c r="P88" i="8"/>
  <c r="E88" i="8"/>
  <c r="U88" i="8" s="1"/>
  <c r="S87" i="8"/>
  <c r="R87" i="8"/>
  <c r="Q87" i="8"/>
  <c r="P87" i="8"/>
  <c r="E87" i="8"/>
  <c r="T87" i="8" s="1"/>
  <c r="V73" i="8"/>
  <c r="O73" i="8"/>
  <c r="N73" i="8"/>
  <c r="M73" i="8"/>
  <c r="L73" i="8"/>
  <c r="K73" i="8"/>
  <c r="S73" i="8" s="1"/>
  <c r="J73" i="8"/>
  <c r="I73" i="8"/>
  <c r="H73" i="8"/>
  <c r="G73" i="8"/>
  <c r="F73" i="8"/>
  <c r="C73" i="8"/>
  <c r="B73" i="8"/>
  <c r="V72" i="8"/>
  <c r="O72" i="8"/>
  <c r="N72" i="8"/>
  <c r="M72" i="8"/>
  <c r="L72" i="8"/>
  <c r="K72" i="8"/>
  <c r="S72" i="8" s="1"/>
  <c r="J72" i="8"/>
  <c r="R72" i="8" s="1"/>
  <c r="I72" i="8"/>
  <c r="H72" i="8"/>
  <c r="G72" i="8"/>
  <c r="F72" i="8"/>
  <c r="C72" i="8"/>
  <c r="B72" i="8"/>
  <c r="E72" i="8" s="1"/>
  <c r="V71" i="8"/>
  <c r="O71" i="8"/>
  <c r="N71" i="8"/>
  <c r="M71" i="8"/>
  <c r="L71" i="8"/>
  <c r="K71" i="8"/>
  <c r="S71" i="8" s="1"/>
  <c r="J71" i="8"/>
  <c r="R71" i="8" s="1"/>
  <c r="I71" i="8"/>
  <c r="H71" i="8"/>
  <c r="G71" i="8"/>
  <c r="F71" i="8"/>
  <c r="C71" i="8"/>
  <c r="B71" i="8"/>
  <c r="T70" i="8"/>
  <c r="S70" i="8"/>
  <c r="R70" i="8"/>
  <c r="Q70" i="8"/>
  <c r="P70" i="8"/>
  <c r="E70" i="8"/>
  <c r="U70" i="8" s="1"/>
  <c r="S69" i="8"/>
  <c r="R69" i="8"/>
  <c r="Q69" i="8"/>
  <c r="P69" i="8"/>
  <c r="E69" i="8"/>
  <c r="U69" i="8" s="1"/>
  <c r="V67" i="8"/>
  <c r="O67" i="8"/>
  <c r="N67" i="8"/>
  <c r="M67" i="8"/>
  <c r="L67" i="8"/>
  <c r="K67" i="8"/>
  <c r="S67" i="8" s="1"/>
  <c r="J67" i="8"/>
  <c r="I67" i="8"/>
  <c r="H67" i="8"/>
  <c r="G67" i="8"/>
  <c r="F67" i="8"/>
  <c r="C67" i="8"/>
  <c r="B67" i="8"/>
  <c r="V66" i="8"/>
  <c r="O66" i="8"/>
  <c r="N66" i="8"/>
  <c r="M66" i="8"/>
  <c r="L66" i="8"/>
  <c r="K66" i="8"/>
  <c r="J66" i="8"/>
  <c r="R66" i="8" s="1"/>
  <c r="I66" i="8"/>
  <c r="H66" i="8"/>
  <c r="G66" i="8"/>
  <c r="F66" i="8"/>
  <c r="C66" i="8"/>
  <c r="B66" i="8"/>
  <c r="S65" i="8"/>
  <c r="R65" i="8"/>
  <c r="Q65" i="8"/>
  <c r="P65" i="8"/>
  <c r="E65" i="8"/>
  <c r="T65" i="8" s="1"/>
  <c r="U64" i="8"/>
  <c r="T64" i="8"/>
  <c r="S64" i="8"/>
  <c r="R64" i="8"/>
  <c r="Q64" i="8"/>
  <c r="P64" i="8"/>
  <c r="E64" i="8"/>
  <c r="U63" i="8"/>
  <c r="T63" i="8"/>
  <c r="S63" i="8"/>
  <c r="R63" i="8"/>
  <c r="Q63" i="8"/>
  <c r="P63" i="8"/>
  <c r="E63" i="8"/>
  <c r="S62" i="8"/>
  <c r="R62" i="8"/>
  <c r="Q62" i="8"/>
  <c r="P62" i="8"/>
  <c r="E62" i="8"/>
  <c r="U62" i="8" s="1"/>
  <c r="U61" i="8"/>
  <c r="T61" i="8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S56" i="8"/>
  <c r="R56" i="8"/>
  <c r="Q56" i="8"/>
  <c r="P56" i="8"/>
  <c r="E56" i="8"/>
  <c r="S55" i="8"/>
  <c r="R55" i="8"/>
  <c r="Q55" i="8"/>
  <c r="P55" i="8"/>
  <c r="E55" i="8"/>
  <c r="U55" i="8" s="1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E53" i="8" s="1"/>
  <c r="B53" i="8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S49" i="8"/>
  <c r="R49" i="8"/>
  <c r="Q49" i="8"/>
  <c r="P49" i="8"/>
  <c r="E49" i="8"/>
  <c r="U49" i="8" s="1"/>
  <c r="U48" i="8"/>
  <c r="T48" i="8"/>
  <c r="S48" i="8"/>
  <c r="R48" i="8"/>
  <c r="Q48" i="8"/>
  <c r="P48" i="8"/>
  <c r="E48" i="8"/>
  <c r="S47" i="8"/>
  <c r="R47" i="8"/>
  <c r="Q47" i="8"/>
  <c r="P47" i="8"/>
  <c r="E47" i="8"/>
  <c r="S46" i="8"/>
  <c r="R46" i="8"/>
  <c r="Q46" i="8"/>
  <c r="P46" i="8"/>
  <c r="E46" i="8"/>
  <c r="U46" i="8" s="1"/>
  <c r="U45" i="8"/>
  <c r="T45" i="8"/>
  <c r="S45" i="8"/>
  <c r="R45" i="8"/>
  <c r="Q45" i="8"/>
  <c r="P45" i="8"/>
  <c r="E45" i="8"/>
  <c r="S44" i="8"/>
  <c r="R44" i="8"/>
  <c r="Q44" i="8"/>
  <c r="P44" i="8"/>
  <c r="E44" i="8"/>
  <c r="T44" i="8" s="1"/>
  <c r="S43" i="8"/>
  <c r="R43" i="8"/>
  <c r="Q43" i="8"/>
  <c r="P43" i="8"/>
  <c r="E43" i="8"/>
  <c r="T43" i="8" s="1"/>
  <c r="S42" i="8"/>
  <c r="R42" i="8"/>
  <c r="Q42" i="8"/>
  <c r="P42" i="8"/>
  <c r="E42" i="8"/>
  <c r="V40" i="8"/>
  <c r="O40" i="8"/>
  <c r="N40" i="8"/>
  <c r="M40" i="8"/>
  <c r="L40" i="8"/>
  <c r="K40" i="8"/>
  <c r="S40" i="8" s="1"/>
  <c r="J40" i="8"/>
  <c r="R40" i="8" s="1"/>
  <c r="I40" i="8"/>
  <c r="H40" i="8"/>
  <c r="G40" i="8"/>
  <c r="F40" i="8"/>
  <c r="C40" i="8"/>
  <c r="B40" i="8"/>
  <c r="S39" i="8"/>
  <c r="R39" i="8"/>
  <c r="Q39" i="8"/>
  <c r="P39" i="8"/>
  <c r="E39" i="8"/>
  <c r="U39" i="8" s="1"/>
  <c r="U38" i="8"/>
  <c r="S38" i="8"/>
  <c r="R38" i="8"/>
  <c r="Q38" i="8"/>
  <c r="P38" i="8"/>
  <c r="E38" i="8"/>
  <c r="T38" i="8" s="1"/>
  <c r="S37" i="8"/>
  <c r="R37" i="8"/>
  <c r="Q37" i="8"/>
  <c r="P37" i="8"/>
  <c r="E37" i="8"/>
  <c r="S36" i="8"/>
  <c r="R36" i="8"/>
  <c r="Q36" i="8"/>
  <c r="P36" i="8"/>
  <c r="E36" i="8"/>
  <c r="U35" i="8"/>
  <c r="S35" i="8"/>
  <c r="R35" i="8"/>
  <c r="Q35" i="8"/>
  <c r="P35" i="8"/>
  <c r="E35" i="8"/>
  <c r="T35" i="8" s="1"/>
  <c r="V33" i="8"/>
  <c r="O33" i="8"/>
  <c r="N33" i="8"/>
  <c r="M33" i="8"/>
  <c r="L33" i="8"/>
  <c r="K33" i="8"/>
  <c r="S33" i="8" s="1"/>
  <c r="J33" i="8"/>
  <c r="I33" i="8"/>
  <c r="H33" i="8"/>
  <c r="G33" i="8"/>
  <c r="F33" i="8"/>
  <c r="C33" i="8"/>
  <c r="B33" i="8"/>
  <c r="E33" i="8" s="1"/>
  <c r="T32" i="8"/>
  <c r="S32" i="8"/>
  <c r="R32" i="8"/>
  <c r="Q32" i="8"/>
  <c r="U32" i="8" s="1"/>
  <c r="P32" i="8"/>
  <c r="E32" i="8"/>
  <c r="V30" i="8"/>
  <c r="S30" i="8"/>
  <c r="O30" i="8"/>
  <c r="N30" i="8"/>
  <c r="M30" i="8"/>
  <c r="L30" i="8"/>
  <c r="K30" i="8"/>
  <c r="J30" i="8"/>
  <c r="I30" i="8"/>
  <c r="H30" i="8"/>
  <c r="G30" i="8"/>
  <c r="F30" i="8"/>
  <c r="C30" i="8"/>
  <c r="E30" i="8" s="1"/>
  <c r="B30" i="8"/>
  <c r="S29" i="8"/>
  <c r="R29" i="8"/>
  <c r="Q29" i="8"/>
  <c r="P29" i="8"/>
  <c r="E29" i="8"/>
  <c r="S28" i="8"/>
  <c r="R28" i="8"/>
  <c r="Q28" i="8"/>
  <c r="P28" i="8"/>
  <c r="E28" i="8"/>
  <c r="U28" i="8" s="1"/>
  <c r="U27" i="8"/>
  <c r="T27" i="8"/>
  <c r="S27" i="8"/>
  <c r="R27" i="8"/>
  <c r="Q27" i="8"/>
  <c r="P27" i="8"/>
  <c r="E27" i="8"/>
  <c r="T26" i="8"/>
  <c r="S26" i="8"/>
  <c r="R26" i="8"/>
  <c r="Q26" i="8"/>
  <c r="P26" i="8"/>
  <c r="E26" i="8"/>
  <c r="U26" i="8" s="1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C24" i="8"/>
  <c r="B24" i="8"/>
  <c r="S23" i="8"/>
  <c r="R23" i="8"/>
  <c r="Q23" i="8"/>
  <c r="P23" i="8"/>
  <c r="E23" i="8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T19" i="8"/>
  <c r="S19" i="8"/>
  <c r="R19" i="8"/>
  <c r="Q19" i="8"/>
  <c r="P19" i="8"/>
  <c r="E19" i="8"/>
  <c r="U19" i="8" s="1"/>
  <c r="S18" i="8"/>
  <c r="R18" i="8"/>
  <c r="Q18" i="8"/>
  <c r="P18" i="8"/>
  <c r="E18" i="8"/>
  <c r="U17" i="8"/>
  <c r="T17" i="8"/>
  <c r="S17" i="8"/>
  <c r="R17" i="8"/>
  <c r="Q17" i="8"/>
  <c r="P17" i="8"/>
  <c r="E17" i="8"/>
  <c r="V15" i="8"/>
  <c r="O15" i="8"/>
  <c r="N15" i="8"/>
  <c r="M15" i="8"/>
  <c r="L15" i="8"/>
  <c r="K15" i="8"/>
  <c r="S15" i="8" s="1"/>
  <c r="J15" i="8"/>
  <c r="R15" i="8" s="1"/>
  <c r="I15" i="8"/>
  <c r="H15" i="8"/>
  <c r="G15" i="8"/>
  <c r="F15" i="8"/>
  <c r="C15" i="8"/>
  <c r="B15" i="8"/>
  <c r="E15" i="8" s="1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T12" i="8" s="1"/>
  <c r="U11" i="8"/>
  <c r="T11" i="8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U9" i="8" s="1"/>
  <c r="U94" i="7"/>
  <c r="S94" i="7"/>
  <c r="R94" i="7"/>
  <c r="Q94" i="7"/>
  <c r="P94" i="7"/>
  <c r="E94" i="7"/>
  <c r="T94" i="7" s="1"/>
  <c r="S93" i="7"/>
  <c r="R93" i="7"/>
  <c r="Q93" i="7"/>
  <c r="P93" i="7"/>
  <c r="E93" i="7"/>
  <c r="U93" i="7" s="1"/>
  <c r="S92" i="7"/>
  <c r="R92" i="7"/>
  <c r="Q92" i="7"/>
  <c r="P92" i="7"/>
  <c r="E92" i="7"/>
  <c r="S91" i="7"/>
  <c r="R91" i="7"/>
  <c r="Q91" i="7"/>
  <c r="P91" i="7"/>
  <c r="E91" i="7"/>
  <c r="U91" i="7" s="1"/>
  <c r="U90" i="7"/>
  <c r="S90" i="7"/>
  <c r="R90" i="7"/>
  <c r="Q90" i="7"/>
  <c r="P90" i="7"/>
  <c r="E90" i="7"/>
  <c r="T90" i="7" s="1"/>
  <c r="U89" i="7"/>
  <c r="T89" i="7"/>
  <c r="S89" i="7"/>
  <c r="R89" i="7"/>
  <c r="Q89" i="7"/>
  <c r="P89" i="7"/>
  <c r="E89" i="7"/>
  <c r="T88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V73" i="7"/>
  <c r="O73" i="7"/>
  <c r="N73" i="7"/>
  <c r="M73" i="7"/>
  <c r="L73" i="7"/>
  <c r="K73" i="7"/>
  <c r="J73" i="7"/>
  <c r="I73" i="7"/>
  <c r="H73" i="7"/>
  <c r="G73" i="7"/>
  <c r="F73" i="7"/>
  <c r="C73" i="7"/>
  <c r="B73" i="7"/>
  <c r="V72" i="7"/>
  <c r="O72" i="7"/>
  <c r="N72" i="7"/>
  <c r="M72" i="7"/>
  <c r="L72" i="7"/>
  <c r="K72" i="7"/>
  <c r="S72" i="7" s="1"/>
  <c r="J72" i="7"/>
  <c r="R72" i="7" s="1"/>
  <c r="I72" i="7"/>
  <c r="H72" i="7"/>
  <c r="G72" i="7"/>
  <c r="F72" i="7"/>
  <c r="C72" i="7"/>
  <c r="B72" i="7"/>
  <c r="V71" i="7"/>
  <c r="O71" i="7"/>
  <c r="N71" i="7"/>
  <c r="M71" i="7"/>
  <c r="L71" i="7"/>
  <c r="K71" i="7"/>
  <c r="J71" i="7"/>
  <c r="I71" i="7"/>
  <c r="H71" i="7"/>
  <c r="G71" i="7"/>
  <c r="F71" i="7"/>
  <c r="C71" i="7"/>
  <c r="B71" i="7"/>
  <c r="E71" i="7" s="1"/>
  <c r="S70" i="7"/>
  <c r="R70" i="7"/>
  <c r="Q70" i="7"/>
  <c r="P70" i="7"/>
  <c r="E70" i="7"/>
  <c r="S69" i="7"/>
  <c r="R69" i="7"/>
  <c r="Q69" i="7"/>
  <c r="P69" i="7"/>
  <c r="E69" i="7"/>
  <c r="T69" i="7" s="1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S65" i="7"/>
  <c r="R65" i="7"/>
  <c r="Q65" i="7"/>
  <c r="P65" i="7"/>
  <c r="E65" i="7"/>
  <c r="T64" i="7"/>
  <c r="S64" i="7"/>
  <c r="R64" i="7"/>
  <c r="Q64" i="7"/>
  <c r="P64" i="7"/>
  <c r="E64" i="7"/>
  <c r="U64" i="7" s="1"/>
  <c r="S63" i="7"/>
  <c r="R63" i="7"/>
  <c r="Q63" i="7"/>
  <c r="P63" i="7"/>
  <c r="E63" i="7"/>
  <c r="U62" i="7"/>
  <c r="T62" i="7"/>
  <c r="S62" i="7"/>
  <c r="R62" i="7"/>
  <c r="Q62" i="7"/>
  <c r="P62" i="7"/>
  <c r="E62" i="7"/>
  <c r="S61" i="7"/>
  <c r="R61" i="7"/>
  <c r="Q61" i="7"/>
  <c r="P61" i="7"/>
  <c r="E61" i="7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T58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S55" i="7"/>
  <c r="R55" i="7"/>
  <c r="Q55" i="7"/>
  <c r="P55" i="7"/>
  <c r="E55" i="7"/>
  <c r="V53" i="7"/>
  <c r="R53" i="7"/>
  <c r="O53" i="7"/>
  <c r="N53" i="7"/>
  <c r="M53" i="7"/>
  <c r="L53" i="7"/>
  <c r="K53" i="7"/>
  <c r="S53" i="7" s="1"/>
  <c r="J53" i="7"/>
  <c r="I53" i="7"/>
  <c r="H53" i="7"/>
  <c r="P53" i="7" s="1"/>
  <c r="G53" i="7"/>
  <c r="F53" i="7"/>
  <c r="C53" i="7"/>
  <c r="B53" i="7"/>
  <c r="E53" i="7" s="1"/>
  <c r="S52" i="7"/>
  <c r="R52" i="7"/>
  <c r="Q52" i="7"/>
  <c r="P52" i="7"/>
  <c r="E52" i="7"/>
  <c r="U52" i="7" s="1"/>
  <c r="S51" i="7"/>
  <c r="R51" i="7"/>
  <c r="Q51" i="7"/>
  <c r="P51" i="7"/>
  <c r="E51" i="7"/>
  <c r="S50" i="7"/>
  <c r="R50" i="7"/>
  <c r="Q50" i="7"/>
  <c r="P50" i="7"/>
  <c r="E50" i="7"/>
  <c r="U50" i="7" s="1"/>
  <c r="U49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S47" i="7"/>
  <c r="R47" i="7"/>
  <c r="Q47" i="7"/>
  <c r="P47" i="7"/>
  <c r="E47" i="7"/>
  <c r="S46" i="7"/>
  <c r="R46" i="7"/>
  <c r="Q46" i="7"/>
  <c r="P46" i="7"/>
  <c r="E46" i="7"/>
  <c r="U46" i="7" s="1"/>
  <c r="U45" i="7"/>
  <c r="S45" i="7"/>
  <c r="R45" i="7"/>
  <c r="Q45" i="7"/>
  <c r="P45" i="7"/>
  <c r="E45" i="7"/>
  <c r="T45" i="7" s="1"/>
  <c r="U44" i="7"/>
  <c r="T44" i="7"/>
  <c r="S44" i="7"/>
  <c r="R44" i="7"/>
  <c r="Q44" i="7"/>
  <c r="P44" i="7"/>
  <c r="E44" i="7"/>
  <c r="S43" i="7"/>
  <c r="R43" i="7"/>
  <c r="Q43" i="7"/>
  <c r="P43" i="7"/>
  <c r="E43" i="7"/>
  <c r="U43" i="7" s="1"/>
  <c r="U42" i="7"/>
  <c r="T42" i="7"/>
  <c r="S42" i="7"/>
  <c r="R42" i="7"/>
  <c r="Q42" i="7"/>
  <c r="P42" i="7"/>
  <c r="E42" i="7"/>
  <c r="V40" i="7"/>
  <c r="O40" i="7"/>
  <c r="N40" i="7"/>
  <c r="M40" i="7"/>
  <c r="L40" i="7"/>
  <c r="K40" i="7"/>
  <c r="S40" i="7" s="1"/>
  <c r="J40" i="7"/>
  <c r="R40" i="7" s="1"/>
  <c r="I40" i="7"/>
  <c r="H40" i="7"/>
  <c r="G40" i="7"/>
  <c r="F40" i="7"/>
  <c r="C40" i="7"/>
  <c r="B40" i="7"/>
  <c r="U39" i="7"/>
  <c r="S39" i="7"/>
  <c r="R39" i="7"/>
  <c r="Q39" i="7"/>
  <c r="P39" i="7"/>
  <c r="E39" i="7"/>
  <c r="T39" i="7" s="1"/>
  <c r="S38" i="7"/>
  <c r="R38" i="7"/>
  <c r="Q38" i="7"/>
  <c r="P38" i="7"/>
  <c r="E38" i="7"/>
  <c r="U38" i="7" s="1"/>
  <c r="U37" i="7"/>
  <c r="S37" i="7"/>
  <c r="R37" i="7"/>
  <c r="Q37" i="7"/>
  <c r="P37" i="7"/>
  <c r="E37" i="7"/>
  <c r="T37" i="7" s="1"/>
  <c r="S36" i="7"/>
  <c r="R36" i="7"/>
  <c r="Q36" i="7"/>
  <c r="P36" i="7"/>
  <c r="E36" i="7"/>
  <c r="U36" i="7" s="1"/>
  <c r="S35" i="7"/>
  <c r="R35" i="7"/>
  <c r="Q35" i="7"/>
  <c r="P35" i="7"/>
  <c r="E35" i="7"/>
  <c r="V33" i="7"/>
  <c r="O33" i="7"/>
  <c r="N33" i="7"/>
  <c r="M33" i="7"/>
  <c r="L33" i="7"/>
  <c r="K33" i="7"/>
  <c r="J33" i="7"/>
  <c r="R33" i="7" s="1"/>
  <c r="I33" i="7"/>
  <c r="H33" i="7"/>
  <c r="G33" i="7"/>
  <c r="F33" i="7"/>
  <c r="E33" i="7"/>
  <c r="C33" i="7"/>
  <c r="B33" i="7"/>
  <c r="S32" i="7"/>
  <c r="R32" i="7"/>
  <c r="Q32" i="7"/>
  <c r="P32" i="7"/>
  <c r="E32" i="7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E30" i="7"/>
  <c r="C30" i="7"/>
  <c r="B30" i="7"/>
  <c r="S29" i="7"/>
  <c r="R29" i="7"/>
  <c r="Q29" i="7"/>
  <c r="P29" i="7"/>
  <c r="E29" i="7"/>
  <c r="T29" i="7" s="1"/>
  <c r="S28" i="7"/>
  <c r="R28" i="7"/>
  <c r="Q28" i="7"/>
  <c r="P28" i="7"/>
  <c r="E28" i="7"/>
  <c r="U28" i="7" s="1"/>
  <c r="S27" i="7"/>
  <c r="R27" i="7"/>
  <c r="Q27" i="7"/>
  <c r="P27" i="7"/>
  <c r="E27" i="7"/>
  <c r="T27" i="7" s="1"/>
  <c r="S26" i="7"/>
  <c r="R26" i="7"/>
  <c r="Q26" i="7"/>
  <c r="P26" i="7"/>
  <c r="E26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S23" i="7"/>
  <c r="R23" i="7"/>
  <c r="Q23" i="7"/>
  <c r="P23" i="7"/>
  <c r="E23" i="7"/>
  <c r="U22" i="7"/>
  <c r="S22" i="7"/>
  <c r="R22" i="7"/>
  <c r="Q22" i="7"/>
  <c r="P22" i="7"/>
  <c r="E22" i="7"/>
  <c r="T22" i="7" s="1"/>
  <c r="S21" i="7"/>
  <c r="R21" i="7"/>
  <c r="Q21" i="7"/>
  <c r="P21" i="7"/>
  <c r="E21" i="7"/>
  <c r="U21" i="7" s="1"/>
  <c r="S20" i="7"/>
  <c r="R20" i="7"/>
  <c r="Q20" i="7"/>
  <c r="U20" i="7" s="1"/>
  <c r="P20" i="7"/>
  <c r="T20" i="7" s="1"/>
  <c r="E20" i="7"/>
  <c r="S19" i="7"/>
  <c r="R19" i="7"/>
  <c r="Q19" i="7"/>
  <c r="P19" i="7"/>
  <c r="E19" i="7"/>
  <c r="S18" i="7"/>
  <c r="R18" i="7"/>
  <c r="Q18" i="7"/>
  <c r="P18" i="7"/>
  <c r="E18" i="7"/>
  <c r="U18" i="7" s="1"/>
  <c r="S17" i="7"/>
  <c r="R17" i="7"/>
  <c r="Q17" i="7"/>
  <c r="P17" i="7"/>
  <c r="E17" i="7"/>
  <c r="V15" i="7"/>
  <c r="O15" i="7"/>
  <c r="N15" i="7"/>
  <c r="M15" i="7"/>
  <c r="L15" i="7"/>
  <c r="K15" i="7"/>
  <c r="S15" i="7" s="1"/>
  <c r="J15" i="7"/>
  <c r="R15" i="7" s="1"/>
  <c r="I15" i="7"/>
  <c r="H15" i="7"/>
  <c r="G15" i="7"/>
  <c r="F15" i="7"/>
  <c r="C15" i="7"/>
  <c r="B15" i="7"/>
  <c r="E15" i="7" s="1"/>
  <c r="U14" i="7"/>
  <c r="T14" i="7"/>
  <c r="S14" i="7"/>
  <c r="R14" i="7"/>
  <c r="Q14" i="7"/>
  <c r="P14" i="7"/>
  <c r="E14" i="7"/>
  <c r="S13" i="7"/>
  <c r="R13" i="7"/>
  <c r="Q13" i="7"/>
  <c r="P13" i="7"/>
  <c r="E13" i="7"/>
  <c r="T12" i="7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U10" i="7" s="1"/>
  <c r="P10" i="7"/>
  <c r="T10" i="7" s="1"/>
  <c r="E10" i="7"/>
  <c r="S9" i="7"/>
  <c r="R9" i="7"/>
  <c r="Q9" i="7"/>
  <c r="P9" i="7"/>
  <c r="E9" i="7"/>
  <c r="S94" i="6"/>
  <c r="R94" i="6"/>
  <c r="Q94" i="6"/>
  <c r="P94" i="6"/>
  <c r="E94" i="6"/>
  <c r="U94" i="6" s="1"/>
  <c r="S93" i="6"/>
  <c r="R93" i="6"/>
  <c r="Q93" i="6"/>
  <c r="P93" i="6"/>
  <c r="E93" i="6"/>
  <c r="T93" i="6" s="1"/>
  <c r="S92" i="6"/>
  <c r="R92" i="6"/>
  <c r="Q92" i="6"/>
  <c r="P92" i="6"/>
  <c r="E92" i="6"/>
  <c r="U92" i="6" s="1"/>
  <c r="S91" i="6"/>
  <c r="R91" i="6"/>
  <c r="Q91" i="6"/>
  <c r="P91" i="6"/>
  <c r="E91" i="6"/>
  <c r="S90" i="6"/>
  <c r="R90" i="6"/>
  <c r="Q90" i="6"/>
  <c r="P90" i="6"/>
  <c r="E90" i="6"/>
  <c r="U90" i="6" s="1"/>
  <c r="U89" i="6"/>
  <c r="S89" i="6"/>
  <c r="R89" i="6"/>
  <c r="Q89" i="6"/>
  <c r="P89" i="6"/>
  <c r="E89" i="6"/>
  <c r="T89" i="6" s="1"/>
  <c r="U88" i="6"/>
  <c r="S88" i="6"/>
  <c r="R88" i="6"/>
  <c r="Q88" i="6"/>
  <c r="P88" i="6"/>
  <c r="E88" i="6"/>
  <c r="T88" i="6" s="1"/>
  <c r="S87" i="6"/>
  <c r="R87" i="6"/>
  <c r="Q87" i="6"/>
  <c r="P87" i="6"/>
  <c r="E87" i="6"/>
  <c r="U87" i="6" s="1"/>
  <c r="V73" i="6"/>
  <c r="O73" i="6"/>
  <c r="N73" i="6"/>
  <c r="M73" i="6"/>
  <c r="L73" i="6"/>
  <c r="R73" i="6" s="1"/>
  <c r="K73" i="6"/>
  <c r="J73" i="6"/>
  <c r="I73" i="6"/>
  <c r="H73" i="6"/>
  <c r="G73" i="6"/>
  <c r="F73" i="6"/>
  <c r="C73" i="6"/>
  <c r="B73" i="6"/>
  <c r="V72" i="6"/>
  <c r="O72" i="6"/>
  <c r="N72" i="6"/>
  <c r="M72" i="6"/>
  <c r="L72" i="6"/>
  <c r="K72" i="6"/>
  <c r="J72" i="6"/>
  <c r="R72" i="6" s="1"/>
  <c r="I72" i="6"/>
  <c r="H72" i="6"/>
  <c r="G72" i="6"/>
  <c r="F72" i="6"/>
  <c r="C72" i="6"/>
  <c r="B72" i="6"/>
  <c r="V71" i="6"/>
  <c r="O71" i="6"/>
  <c r="N71" i="6"/>
  <c r="M71" i="6"/>
  <c r="L71" i="6"/>
  <c r="K71" i="6"/>
  <c r="S71" i="6" s="1"/>
  <c r="J71" i="6"/>
  <c r="R71" i="6" s="1"/>
  <c r="I71" i="6"/>
  <c r="H71" i="6"/>
  <c r="G71" i="6"/>
  <c r="F71" i="6"/>
  <c r="C71" i="6"/>
  <c r="B71" i="6"/>
  <c r="U70" i="6"/>
  <c r="T70" i="6"/>
  <c r="S70" i="6"/>
  <c r="R70" i="6"/>
  <c r="Q70" i="6"/>
  <c r="P70" i="6"/>
  <c r="E70" i="6"/>
  <c r="S69" i="6"/>
  <c r="R69" i="6"/>
  <c r="Q69" i="6"/>
  <c r="P69" i="6"/>
  <c r="E69" i="6"/>
  <c r="U69" i="6" s="1"/>
  <c r="V67" i="6"/>
  <c r="O67" i="6"/>
  <c r="N67" i="6"/>
  <c r="M67" i="6"/>
  <c r="L67" i="6"/>
  <c r="K67" i="6"/>
  <c r="S67" i="6" s="1"/>
  <c r="J67" i="6"/>
  <c r="I67" i="6"/>
  <c r="H67" i="6"/>
  <c r="G67" i="6"/>
  <c r="F67" i="6"/>
  <c r="C67" i="6"/>
  <c r="B67" i="6"/>
  <c r="V66" i="6"/>
  <c r="R66" i="6"/>
  <c r="O66" i="6"/>
  <c r="N66" i="6"/>
  <c r="M66" i="6"/>
  <c r="L66" i="6"/>
  <c r="K66" i="6"/>
  <c r="S66" i="6" s="1"/>
  <c r="J66" i="6"/>
  <c r="I66" i="6"/>
  <c r="H66" i="6"/>
  <c r="G66" i="6"/>
  <c r="F66" i="6"/>
  <c r="C66" i="6"/>
  <c r="B66" i="6"/>
  <c r="E66" i="6" s="1"/>
  <c r="U65" i="6"/>
  <c r="T65" i="6"/>
  <c r="S65" i="6"/>
  <c r="R65" i="6"/>
  <c r="Q65" i="6"/>
  <c r="P65" i="6"/>
  <c r="E65" i="6"/>
  <c r="U64" i="6"/>
  <c r="T64" i="6"/>
  <c r="S64" i="6"/>
  <c r="R64" i="6"/>
  <c r="Q64" i="6"/>
  <c r="P64" i="6"/>
  <c r="E64" i="6"/>
  <c r="T63" i="6"/>
  <c r="S63" i="6"/>
  <c r="R63" i="6"/>
  <c r="Q63" i="6"/>
  <c r="P63" i="6"/>
  <c r="E63" i="6"/>
  <c r="U63" i="6" s="1"/>
  <c r="S62" i="6"/>
  <c r="R62" i="6"/>
  <c r="Q62" i="6"/>
  <c r="P62" i="6"/>
  <c r="E62" i="6"/>
  <c r="T62" i="6" s="1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E59" i="6" s="1"/>
  <c r="B59" i="6"/>
  <c r="S58" i="6"/>
  <c r="R58" i="6"/>
  <c r="Q58" i="6"/>
  <c r="P58" i="6"/>
  <c r="E58" i="6"/>
  <c r="S57" i="6"/>
  <c r="R57" i="6"/>
  <c r="Q57" i="6"/>
  <c r="P57" i="6"/>
  <c r="E57" i="6"/>
  <c r="U57" i="6" s="1"/>
  <c r="S56" i="6"/>
  <c r="R56" i="6"/>
  <c r="Q56" i="6"/>
  <c r="P56" i="6"/>
  <c r="E56" i="6"/>
  <c r="S55" i="6"/>
  <c r="R55" i="6"/>
  <c r="Q55" i="6"/>
  <c r="P55" i="6"/>
  <c r="E55" i="6"/>
  <c r="U55" i="6" s="1"/>
  <c r="V53" i="6"/>
  <c r="O53" i="6"/>
  <c r="N53" i="6"/>
  <c r="M53" i="6"/>
  <c r="L53" i="6"/>
  <c r="K53" i="6"/>
  <c r="S53" i="6" s="1"/>
  <c r="J53" i="6"/>
  <c r="R53" i="6" s="1"/>
  <c r="I53" i="6"/>
  <c r="H53" i="6"/>
  <c r="G53" i="6"/>
  <c r="F53" i="6"/>
  <c r="E53" i="6"/>
  <c r="C53" i="6"/>
  <c r="B53" i="6"/>
  <c r="S52" i="6"/>
  <c r="R52" i="6"/>
  <c r="Q52" i="6"/>
  <c r="P52" i="6"/>
  <c r="E52" i="6"/>
  <c r="T51" i="6"/>
  <c r="S51" i="6"/>
  <c r="R51" i="6"/>
  <c r="Q51" i="6"/>
  <c r="P51" i="6"/>
  <c r="E51" i="6"/>
  <c r="U51" i="6" s="1"/>
  <c r="S50" i="6"/>
  <c r="R50" i="6"/>
  <c r="Q50" i="6"/>
  <c r="P50" i="6"/>
  <c r="E50" i="6"/>
  <c r="T50" i="6" s="1"/>
  <c r="U49" i="6"/>
  <c r="T49" i="6"/>
  <c r="S49" i="6"/>
  <c r="R49" i="6"/>
  <c r="Q49" i="6"/>
  <c r="P49" i="6"/>
  <c r="E49" i="6"/>
  <c r="S48" i="6"/>
  <c r="R48" i="6"/>
  <c r="Q48" i="6"/>
  <c r="P48" i="6"/>
  <c r="E48" i="6"/>
  <c r="S47" i="6"/>
  <c r="R47" i="6"/>
  <c r="Q47" i="6"/>
  <c r="P47" i="6"/>
  <c r="E47" i="6"/>
  <c r="U47" i="6" s="1"/>
  <c r="U46" i="6"/>
  <c r="S46" i="6"/>
  <c r="R46" i="6"/>
  <c r="Q46" i="6"/>
  <c r="P46" i="6"/>
  <c r="E46" i="6"/>
  <c r="T46" i="6" s="1"/>
  <c r="S45" i="6"/>
  <c r="R45" i="6"/>
  <c r="Q45" i="6"/>
  <c r="P45" i="6"/>
  <c r="E45" i="6"/>
  <c r="U45" i="6" s="1"/>
  <c r="U44" i="6"/>
  <c r="S44" i="6"/>
  <c r="R44" i="6"/>
  <c r="Q44" i="6"/>
  <c r="P44" i="6"/>
  <c r="E44" i="6"/>
  <c r="T44" i="6" s="1"/>
  <c r="S43" i="6"/>
  <c r="R43" i="6"/>
  <c r="Q43" i="6"/>
  <c r="P43" i="6"/>
  <c r="E43" i="6"/>
  <c r="S42" i="6"/>
  <c r="R42" i="6"/>
  <c r="Q42" i="6"/>
  <c r="P42" i="6"/>
  <c r="E42" i="6"/>
  <c r="V40" i="6"/>
  <c r="O40" i="6"/>
  <c r="N40" i="6"/>
  <c r="M40" i="6"/>
  <c r="L40" i="6"/>
  <c r="R40" i="6" s="1"/>
  <c r="K40" i="6"/>
  <c r="J40" i="6"/>
  <c r="I40" i="6"/>
  <c r="H40" i="6"/>
  <c r="G40" i="6"/>
  <c r="F40" i="6"/>
  <c r="C40" i="6"/>
  <c r="B40" i="6"/>
  <c r="S39" i="6"/>
  <c r="R39" i="6"/>
  <c r="Q39" i="6"/>
  <c r="P39" i="6"/>
  <c r="E39" i="6"/>
  <c r="S38" i="6"/>
  <c r="R38" i="6"/>
  <c r="Q38" i="6"/>
  <c r="P38" i="6"/>
  <c r="E38" i="6"/>
  <c r="T38" i="6" s="1"/>
  <c r="U37" i="6"/>
  <c r="S37" i="6"/>
  <c r="R37" i="6"/>
  <c r="Q37" i="6"/>
  <c r="P37" i="6"/>
  <c r="E37" i="6"/>
  <c r="T37" i="6" s="1"/>
  <c r="U36" i="6"/>
  <c r="T36" i="6"/>
  <c r="S36" i="6"/>
  <c r="R36" i="6"/>
  <c r="Q36" i="6"/>
  <c r="P36" i="6"/>
  <c r="E36" i="6"/>
  <c r="S35" i="6"/>
  <c r="R35" i="6"/>
  <c r="Q35" i="6"/>
  <c r="U35" i="6" s="1"/>
  <c r="P35" i="6"/>
  <c r="E35" i="6"/>
  <c r="V33" i="6"/>
  <c r="O33" i="6"/>
  <c r="N33" i="6"/>
  <c r="M33" i="6"/>
  <c r="L33" i="6"/>
  <c r="K33" i="6"/>
  <c r="S33" i="6" s="1"/>
  <c r="J33" i="6"/>
  <c r="I33" i="6"/>
  <c r="H33" i="6"/>
  <c r="G33" i="6"/>
  <c r="F33" i="6"/>
  <c r="C33" i="6"/>
  <c r="B33" i="6"/>
  <c r="S32" i="6"/>
  <c r="R32" i="6"/>
  <c r="Q32" i="6"/>
  <c r="P32" i="6"/>
  <c r="E32" i="6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E30" i="6" s="1"/>
  <c r="U29" i="6"/>
  <c r="T29" i="6"/>
  <c r="S29" i="6"/>
  <c r="R29" i="6"/>
  <c r="Q29" i="6"/>
  <c r="P29" i="6"/>
  <c r="E29" i="6"/>
  <c r="S28" i="6"/>
  <c r="R28" i="6"/>
  <c r="Q28" i="6"/>
  <c r="P28" i="6"/>
  <c r="E28" i="6"/>
  <c r="U27" i="6"/>
  <c r="T27" i="6"/>
  <c r="S27" i="6"/>
  <c r="R27" i="6"/>
  <c r="Q27" i="6"/>
  <c r="P27" i="6"/>
  <c r="E27" i="6"/>
  <c r="U26" i="6"/>
  <c r="S26" i="6"/>
  <c r="R26" i="6"/>
  <c r="Q26" i="6"/>
  <c r="P26" i="6"/>
  <c r="E26" i="6"/>
  <c r="T26" i="6" s="1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B24" i="6"/>
  <c r="S23" i="6"/>
  <c r="R23" i="6"/>
  <c r="Q23" i="6"/>
  <c r="P23" i="6"/>
  <c r="E23" i="6"/>
  <c r="U22" i="6"/>
  <c r="S22" i="6"/>
  <c r="R22" i="6"/>
  <c r="Q22" i="6"/>
  <c r="P22" i="6"/>
  <c r="E22" i="6"/>
  <c r="T22" i="6" s="1"/>
  <c r="T21" i="6"/>
  <c r="S21" i="6"/>
  <c r="R21" i="6"/>
  <c r="Q21" i="6"/>
  <c r="P21" i="6"/>
  <c r="E21" i="6"/>
  <c r="U21" i="6" s="1"/>
  <c r="S20" i="6"/>
  <c r="R20" i="6"/>
  <c r="Q20" i="6"/>
  <c r="P20" i="6"/>
  <c r="E20" i="6"/>
  <c r="T20" i="6" s="1"/>
  <c r="S19" i="6"/>
  <c r="R19" i="6"/>
  <c r="Q19" i="6"/>
  <c r="P19" i="6"/>
  <c r="E19" i="6"/>
  <c r="T19" i="6" s="1"/>
  <c r="U18" i="6"/>
  <c r="T18" i="6"/>
  <c r="S18" i="6"/>
  <c r="R18" i="6"/>
  <c r="Q18" i="6"/>
  <c r="P18" i="6"/>
  <c r="E18" i="6"/>
  <c r="U17" i="6"/>
  <c r="T17" i="6"/>
  <c r="S17" i="6"/>
  <c r="R17" i="6"/>
  <c r="Q17" i="6"/>
  <c r="P17" i="6"/>
  <c r="E17" i="6"/>
  <c r="V15" i="6"/>
  <c r="R15" i="6"/>
  <c r="Q15" i="6"/>
  <c r="O15" i="6"/>
  <c r="N15" i="6"/>
  <c r="M15" i="6"/>
  <c r="L15" i="6"/>
  <c r="K15" i="6"/>
  <c r="J15" i="6"/>
  <c r="I15" i="6"/>
  <c r="H15" i="6"/>
  <c r="P15" i="6" s="1"/>
  <c r="G15" i="6"/>
  <c r="F15" i="6"/>
  <c r="C15" i="6"/>
  <c r="B15" i="6"/>
  <c r="S14" i="6"/>
  <c r="R14" i="6"/>
  <c r="Q14" i="6"/>
  <c r="P14" i="6"/>
  <c r="E14" i="6"/>
  <c r="U14" i="6" s="1"/>
  <c r="U13" i="6"/>
  <c r="T13" i="6"/>
  <c r="S13" i="6"/>
  <c r="R13" i="6"/>
  <c r="Q13" i="6"/>
  <c r="P13" i="6"/>
  <c r="E13" i="6"/>
  <c r="S12" i="6"/>
  <c r="R12" i="6"/>
  <c r="Q12" i="6"/>
  <c r="P12" i="6"/>
  <c r="E12" i="6"/>
  <c r="U11" i="6"/>
  <c r="T11" i="6"/>
  <c r="S11" i="6"/>
  <c r="R11" i="6"/>
  <c r="Q11" i="6"/>
  <c r="P11" i="6"/>
  <c r="E11" i="6"/>
  <c r="U10" i="6"/>
  <c r="S10" i="6"/>
  <c r="R10" i="6"/>
  <c r="Q10" i="6"/>
  <c r="P10" i="6"/>
  <c r="E10" i="6"/>
  <c r="T9" i="6"/>
  <c r="S9" i="6"/>
  <c r="R9" i="6"/>
  <c r="Q9" i="6"/>
  <c r="P9" i="6"/>
  <c r="E9" i="6"/>
  <c r="S94" i="5"/>
  <c r="R94" i="5"/>
  <c r="Q94" i="5"/>
  <c r="P94" i="5"/>
  <c r="E94" i="5"/>
  <c r="S93" i="5"/>
  <c r="R93" i="5"/>
  <c r="Q93" i="5"/>
  <c r="P93" i="5"/>
  <c r="E93" i="5"/>
  <c r="T92" i="5"/>
  <c r="S92" i="5"/>
  <c r="R92" i="5"/>
  <c r="Q92" i="5"/>
  <c r="P92" i="5"/>
  <c r="E92" i="5"/>
  <c r="U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S87" i="5"/>
  <c r="R87" i="5"/>
  <c r="Q87" i="5"/>
  <c r="P87" i="5"/>
  <c r="E87" i="5"/>
  <c r="V73" i="5"/>
  <c r="O73" i="5"/>
  <c r="N73" i="5"/>
  <c r="M73" i="5"/>
  <c r="L73" i="5"/>
  <c r="R73" i="5" s="1"/>
  <c r="K73" i="5"/>
  <c r="J73" i="5"/>
  <c r="I73" i="5"/>
  <c r="H73" i="5"/>
  <c r="G73" i="5"/>
  <c r="F73" i="5"/>
  <c r="C73" i="5"/>
  <c r="B73" i="5"/>
  <c r="E73" i="5" s="1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C71" i="5"/>
  <c r="B71" i="5"/>
  <c r="S70" i="5"/>
  <c r="R70" i="5"/>
  <c r="Q70" i="5"/>
  <c r="P70" i="5"/>
  <c r="E70" i="5"/>
  <c r="U69" i="5"/>
  <c r="S69" i="5"/>
  <c r="R69" i="5"/>
  <c r="Q69" i="5"/>
  <c r="P69" i="5"/>
  <c r="T69" i="5" s="1"/>
  <c r="E69" i="5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E67" i="5" s="1"/>
  <c r="V66" i="5"/>
  <c r="S66" i="5"/>
  <c r="O66" i="5"/>
  <c r="N66" i="5"/>
  <c r="M66" i="5"/>
  <c r="L66" i="5"/>
  <c r="K66" i="5"/>
  <c r="J66" i="5"/>
  <c r="R66" i="5" s="1"/>
  <c r="I66" i="5"/>
  <c r="H66" i="5"/>
  <c r="G66" i="5"/>
  <c r="F66" i="5"/>
  <c r="C66" i="5"/>
  <c r="B66" i="5"/>
  <c r="E66" i="5" s="1"/>
  <c r="S65" i="5"/>
  <c r="R65" i="5"/>
  <c r="Q65" i="5"/>
  <c r="P65" i="5"/>
  <c r="E65" i="5"/>
  <c r="T65" i="5" s="1"/>
  <c r="U64" i="5"/>
  <c r="S64" i="5"/>
  <c r="R64" i="5"/>
  <c r="Q64" i="5"/>
  <c r="P64" i="5"/>
  <c r="E64" i="5"/>
  <c r="T64" i="5" s="1"/>
  <c r="S63" i="5"/>
  <c r="R63" i="5"/>
  <c r="Q63" i="5"/>
  <c r="P63" i="5"/>
  <c r="E63" i="5"/>
  <c r="U63" i="5" s="1"/>
  <c r="S62" i="5"/>
  <c r="R62" i="5"/>
  <c r="Q62" i="5"/>
  <c r="P62" i="5"/>
  <c r="E62" i="5"/>
  <c r="S61" i="5"/>
  <c r="R61" i="5"/>
  <c r="Q61" i="5"/>
  <c r="P61" i="5"/>
  <c r="E61" i="5"/>
  <c r="U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U56" i="5"/>
  <c r="S56" i="5"/>
  <c r="R56" i="5"/>
  <c r="Q56" i="5"/>
  <c r="P56" i="5"/>
  <c r="E56" i="5"/>
  <c r="T56" i="5" s="1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S45" i="5"/>
  <c r="R45" i="5"/>
  <c r="Q45" i="5"/>
  <c r="P45" i="5"/>
  <c r="E45" i="5"/>
  <c r="T45" i="5" s="1"/>
  <c r="T44" i="5"/>
  <c r="S44" i="5"/>
  <c r="R44" i="5"/>
  <c r="Q44" i="5"/>
  <c r="P44" i="5"/>
  <c r="E44" i="5"/>
  <c r="U44" i="5" s="1"/>
  <c r="S43" i="5"/>
  <c r="R43" i="5"/>
  <c r="Q43" i="5"/>
  <c r="P43" i="5"/>
  <c r="E43" i="5"/>
  <c r="U43" i="5" s="1"/>
  <c r="S42" i="5"/>
  <c r="R42" i="5"/>
  <c r="Q42" i="5"/>
  <c r="P42" i="5"/>
  <c r="E42" i="5"/>
  <c r="V40" i="5"/>
  <c r="O40" i="5"/>
  <c r="N40" i="5"/>
  <c r="M40" i="5"/>
  <c r="L40" i="5"/>
  <c r="K40" i="5"/>
  <c r="S40" i="5" s="1"/>
  <c r="J40" i="5"/>
  <c r="R40" i="5" s="1"/>
  <c r="I40" i="5"/>
  <c r="H40" i="5"/>
  <c r="G40" i="5"/>
  <c r="F40" i="5"/>
  <c r="C40" i="5"/>
  <c r="E40" i="5" s="1"/>
  <c r="B40" i="5"/>
  <c r="S39" i="5"/>
  <c r="R39" i="5"/>
  <c r="Q39" i="5"/>
  <c r="P39" i="5"/>
  <c r="E39" i="5"/>
  <c r="T39" i="5" s="1"/>
  <c r="T38" i="5"/>
  <c r="S38" i="5"/>
  <c r="R38" i="5"/>
  <c r="Q38" i="5"/>
  <c r="P38" i="5"/>
  <c r="E38" i="5"/>
  <c r="U38" i="5" s="1"/>
  <c r="S37" i="5"/>
  <c r="R37" i="5"/>
  <c r="Q37" i="5"/>
  <c r="P37" i="5"/>
  <c r="E37" i="5"/>
  <c r="T37" i="5" s="1"/>
  <c r="U36" i="5"/>
  <c r="S36" i="5"/>
  <c r="R36" i="5"/>
  <c r="Q36" i="5"/>
  <c r="P36" i="5"/>
  <c r="E36" i="5"/>
  <c r="T36" i="5" s="1"/>
  <c r="T35" i="5"/>
  <c r="S35" i="5"/>
  <c r="R35" i="5"/>
  <c r="Q35" i="5"/>
  <c r="P35" i="5"/>
  <c r="E35" i="5"/>
  <c r="U35" i="5" s="1"/>
  <c r="V33" i="5"/>
  <c r="O33" i="5"/>
  <c r="N33" i="5"/>
  <c r="M33" i="5"/>
  <c r="L33" i="5"/>
  <c r="K33" i="5"/>
  <c r="S33" i="5" s="1"/>
  <c r="J33" i="5"/>
  <c r="R33" i="5" s="1"/>
  <c r="I33" i="5"/>
  <c r="H33" i="5"/>
  <c r="G33" i="5"/>
  <c r="F33" i="5"/>
  <c r="C33" i="5"/>
  <c r="B33" i="5"/>
  <c r="S32" i="5"/>
  <c r="R32" i="5"/>
  <c r="Q32" i="5"/>
  <c r="P32" i="5"/>
  <c r="E32" i="5"/>
  <c r="V30" i="5"/>
  <c r="O30" i="5"/>
  <c r="N30" i="5"/>
  <c r="M30" i="5"/>
  <c r="L30" i="5"/>
  <c r="K30" i="5"/>
  <c r="S30" i="5" s="1"/>
  <c r="J30" i="5"/>
  <c r="R30" i="5" s="1"/>
  <c r="I30" i="5"/>
  <c r="H30" i="5"/>
  <c r="G30" i="5"/>
  <c r="F30" i="5"/>
  <c r="C30" i="5"/>
  <c r="B30" i="5"/>
  <c r="E30" i="5" s="1"/>
  <c r="S29" i="5"/>
  <c r="R29" i="5"/>
  <c r="Q29" i="5"/>
  <c r="P29" i="5"/>
  <c r="E29" i="5"/>
  <c r="U28" i="5"/>
  <c r="S28" i="5"/>
  <c r="R28" i="5"/>
  <c r="Q28" i="5"/>
  <c r="P28" i="5"/>
  <c r="E28" i="5"/>
  <c r="T28" i="5" s="1"/>
  <c r="S27" i="5"/>
  <c r="R27" i="5"/>
  <c r="Q27" i="5"/>
  <c r="P27" i="5"/>
  <c r="E27" i="5"/>
  <c r="T27" i="5" s="1"/>
  <c r="U26" i="5"/>
  <c r="S26" i="5"/>
  <c r="R26" i="5"/>
  <c r="Q26" i="5"/>
  <c r="P26" i="5"/>
  <c r="E26" i="5"/>
  <c r="T26" i="5" s="1"/>
  <c r="V24" i="5"/>
  <c r="R24" i="5"/>
  <c r="O24" i="5"/>
  <c r="N24" i="5"/>
  <c r="M24" i="5"/>
  <c r="L24" i="5"/>
  <c r="K24" i="5"/>
  <c r="S24" i="5" s="1"/>
  <c r="J24" i="5"/>
  <c r="I24" i="5"/>
  <c r="Q24" i="5" s="1"/>
  <c r="H24" i="5"/>
  <c r="P24" i="5" s="1"/>
  <c r="G24" i="5"/>
  <c r="F24" i="5"/>
  <c r="C24" i="5"/>
  <c r="B24" i="5"/>
  <c r="T23" i="5"/>
  <c r="S23" i="5"/>
  <c r="R23" i="5"/>
  <c r="Q23" i="5"/>
  <c r="P23" i="5"/>
  <c r="E23" i="5"/>
  <c r="U23" i="5" s="1"/>
  <c r="U22" i="5"/>
  <c r="T22" i="5"/>
  <c r="S22" i="5"/>
  <c r="R22" i="5"/>
  <c r="Q22" i="5"/>
  <c r="P22" i="5"/>
  <c r="E22" i="5"/>
  <c r="S21" i="5"/>
  <c r="R21" i="5"/>
  <c r="Q21" i="5"/>
  <c r="P21" i="5"/>
  <c r="E21" i="5"/>
  <c r="S20" i="5"/>
  <c r="R20" i="5"/>
  <c r="Q20" i="5"/>
  <c r="P20" i="5"/>
  <c r="E20" i="5"/>
  <c r="U20" i="5" s="1"/>
  <c r="S19" i="5"/>
  <c r="R19" i="5"/>
  <c r="Q19" i="5"/>
  <c r="P19" i="5"/>
  <c r="E19" i="5"/>
  <c r="S18" i="5"/>
  <c r="R18" i="5"/>
  <c r="Q18" i="5"/>
  <c r="P18" i="5"/>
  <c r="E18" i="5"/>
  <c r="S17" i="5"/>
  <c r="R17" i="5"/>
  <c r="Q17" i="5"/>
  <c r="P17" i="5"/>
  <c r="E17" i="5"/>
  <c r="V15" i="5"/>
  <c r="O15" i="5"/>
  <c r="N15" i="5"/>
  <c r="M15" i="5"/>
  <c r="L15" i="5"/>
  <c r="K15" i="5"/>
  <c r="S15" i="5" s="1"/>
  <c r="J15" i="5"/>
  <c r="I15" i="5"/>
  <c r="H15" i="5"/>
  <c r="G15" i="5"/>
  <c r="F15" i="5"/>
  <c r="C15" i="5"/>
  <c r="B15" i="5"/>
  <c r="E15" i="5" s="1"/>
  <c r="T14" i="5"/>
  <c r="S14" i="5"/>
  <c r="R14" i="5"/>
  <c r="Q14" i="5"/>
  <c r="P14" i="5"/>
  <c r="E14" i="5"/>
  <c r="U14" i="5" s="1"/>
  <c r="S13" i="5"/>
  <c r="R13" i="5"/>
  <c r="Q13" i="5"/>
  <c r="P13" i="5"/>
  <c r="E13" i="5"/>
  <c r="U12" i="5"/>
  <c r="T12" i="5"/>
  <c r="S12" i="5"/>
  <c r="R12" i="5"/>
  <c r="Q12" i="5"/>
  <c r="P12" i="5"/>
  <c r="E12" i="5"/>
  <c r="S11" i="5"/>
  <c r="R11" i="5"/>
  <c r="Q11" i="5"/>
  <c r="P11" i="5"/>
  <c r="E11" i="5"/>
  <c r="T11" i="5" s="1"/>
  <c r="S10" i="5"/>
  <c r="R10" i="5"/>
  <c r="Q10" i="5"/>
  <c r="U10" i="5" s="1"/>
  <c r="P10" i="5"/>
  <c r="T10" i="5" s="1"/>
  <c r="E10" i="5"/>
  <c r="S9" i="5"/>
  <c r="R9" i="5"/>
  <c r="Q9" i="5"/>
  <c r="P9" i="5"/>
  <c r="E9" i="5"/>
  <c r="U9" i="5" s="1"/>
  <c r="U94" i="4"/>
  <c r="S94" i="4"/>
  <c r="R94" i="4"/>
  <c r="Q94" i="4"/>
  <c r="P94" i="4"/>
  <c r="E94" i="4"/>
  <c r="T94" i="4" s="1"/>
  <c r="U93" i="4"/>
  <c r="S93" i="4"/>
  <c r="R93" i="4"/>
  <c r="Q93" i="4"/>
  <c r="P93" i="4"/>
  <c r="E93" i="4"/>
  <c r="T93" i="4" s="1"/>
  <c r="T92" i="4"/>
  <c r="S92" i="4"/>
  <c r="R92" i="4"/>
  <c r="Q92" i="4"/>
  <c r="P92" i="4"/>
  <c r="E92" i="4"/>
  <c r="U92" i="4" s="1"/>
  <c r="S91" i="4"/>
  <c r="R91" i="4"/>
  <c r="Q91" i="4"/>
  <c r="P91" i="4"/>
  <c r="E91" i="4"/>
  <c r="S90" i="4"/>
  <c r="R90" i="4"/>
  <c r="Q90" i="4"/>
  <c r="P90" i="4"/>
  <c r="E90" i="4"/>
  <c r="T90" i="4" s="1"/>
  <c r="U89" i="4"/>
  <c r="T89" i="4"/>
  <c r="S89" i="4"/>
  <c r="R89" i="4"/>
  <c r="Q89" i="4"/>
  <c r="P89" i="4"/>
  <c r="E89" i="4"/>
  <c r="T88" i="4"/>
  <c r="S88" i="4"/>
  <c r="R88" i="4"/>
  <c r="Q88" i="4"/>
  <c r="P88" i="4"/>
  <c r="E88" i="4"/>
  <c r="U88" i="4" s="1"/>
  <c r="S87" i="4"/>
  <c r="R87" i="4"/>
  <c r="Q87" i="4"/>
  <c r="P87" i="4"/>
  <c r="E87" i="4"/>
  <c r="U87" i="4" s="1"/>
  <c r="V73" i="4"/>
  <c r="O73" i="4"/>
  <c r="N73" i="4"/>
  <c r="M73" i="4"/>
  <c r="L73" i="4"/>
  <c r="K73" i="4"/>
  <c r="J73" i="4"/>
  <c r="I73" i="4"/>
  <c r="H73" i="4"/>
  <c r="G73" i="4"/>
  <c r="F73" i="4"/>
  <c r="C73" i="4"/>
  <c r="B73" i="4"/>
  <c r="E73" i="4" s="1"/>
  <c r="V72" i="4"/>
  <c r="O72" i="4"/>
  <c r="N72" i="4"/>
  <c r="M72" i="4"/>
  <c r="L72" i="4"/>
  <c r="K72" i="4"/>
  <c r="J72" i="4"/>
  <c r="R72" i="4" s="1"/>
  <c r="I72" i="4"/>
  <c r="H72" i="4"/>
  <c r="G72" i="4"/>
  <c r="F72" i="4"/>
  <c r="C72" i="4"/>
  <c r="B72" i="4"/>
  <c r="V71" i="4"/>
  <c r="O71" i="4"/>
  <c r="N71" i="4"/>
  <c r="M71" i="4"/>
  <c r="L71" i="4"/>
  <c r="K71" i="4"/>
  <c r="S71" i="4" s="1"/>
  <c r="J71" i="4"/>
  <c r="R71" i="4" s="1"/>
  <c r="I71" i="4"/>
  <c r="H71" i="4"/>
  <c r="G71" i="4"/>
  <c r="F71" i="4"/>
  <c r="C71" i="4"/>
  <c r="B71" i="4"/>
  <c r="S70" i="4"/>
  <c r="R70" i="4"/>
  <c r="Q70" i="4"/>
  <c r="P70" i="4"/>
  <c r="E70" i="4"/>
  <c r="S69" i="4"/>
  <c r="R69" i="4"/>
  <c r="Q69" i="4"/>
  <c r="P69" i="4"/>
  <c r="E69" i="4"/>
  <c r="V67" i="4"/>
  <c r="O67" i="4"/>
  <c r="N67" i="4"/>
  <c r="M67" i="4"/>
  <c r="L67" i="4"/>
  <c r="K67" i="4"/>
  <c r="J67" i="4"/>
  <c r="R67" i="4" s="1"/>
  <c r="I67" i="4"/>
  <c r="H67" i="4"/>
  <c r="G67" i="4"/>
  <c r="F67" i="4"/>
  <c r="C67" i="4"/>
  <c r="B67" i="4"/>
  <c r="V66" i="4"/>
  <c r="S66" i="4"/>
  <c r="O66" i="4"/>
  <c r="N66" i="4"/>
  <c r="M66" i="4"/>
  <c r="L66" i="4"/>
  <c r="K66" i="4"/>
  <c r="J66" i="4"/>
  <c r="R66" i="4" s="1"/>
  <c r="I66" i="4"/>
  <c r="H66" i="4"/>
  <c r="G66" i="4"/>
  <c r="F66" i="4"/>
  <c r="C66" i="4"/>
  <c r="B66" i="4"/>
  <c r="E66" i="4" s="1"/>
  <c r="S65" i="4"/>
  <c r="R65" i="4"/>
  <c r="Q65" i="4"/>
  <c r="P65" i="4"/>
  <c r="E65" i="4"/>
  <c r="U65" i="4" s="1"/>
  <c r="S64" i="4"/>
  <c r="R64" i="4"/>
  <c r="Q64" i="4"/>
  <c r="P64" i="4"/>
  <c r="E64" i="4"/>
  <c r="S63" i="4"/>
  <c r="R63" i="4"/>
  <c r="Q63" i="4"/>
  <c r="P63" i="4"/>
  <c r="E63" i="4"/>
  <c r="S62" i="4"/>
  <c r="R62" i="4"/>
  <c r="Q62" i="4"/>
  <c r="P62" i="4"/>
  <c r="E62" i="4"/>
  <c r="T62" i="4" s="1"/>
  <c r="T61" i="4"/>
  <c r="S61" i="4"/>
  <c r="R61" i="4"/>
  <c r="Q61" i="4"/>
  <c r="P61" i="4"/>
  <c r="E61" i="4"/>
  <c r="U61" i="4" s="1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S58" i="4"/>
  <c r="R58" i="4"/>
  <c r="Q58" i="4"/>
  <c r="P58" i="4"/>
  <c r="E58" i="4"/>
  <c r="S57" i="4"/>
  <c r="R57" i="4"/>
  <c r="Q57" i="4"/>
  <c r="P57" i="4"/>
  <c r="E57" i="4"/>
  <c r="U57" i="4" s="1"/>
  <c r="S56" i="4"/>
  <c r="R56" i="4"/>
  <c r="Q56" i="4"/>
  <c r="P56" i="4"/>
  <c r="E56" i="4"/>
  <c r="T56" i="4" s="1"/>
  <c r="S55" i="4"/>
  <c r="R55" i="4"/>
  <c r="Q55" i="4"/>
  <c r="P55" i="4"/>
  <c r="E55" i="4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U52" i="4" s="1"/>
  <c r="T51" i="4"/>
  <c r="S51" i="4"/>
  <c r="R51" i="4"/>
  <c r="Q51" i="4"/>
  <c r="U51" i="4" s="1"/>
  <c r="P51" i="4"/>
  <c r="E51" i="4"/>
  <c r="U50" i="4"/>
  <c r="T50" i="4"/>
  <c r="S50" i="4"/>
  <c r="R50" i="4"/>
  <c r="Q50" i="4"/>
  <c r="P50" i="4"/>
  <c r="E50" i="4"/>
  <c r="S49" i="4"/>
  <c r="R49" i="4"/>
  <c r="Q49" i="4"/>
  <c r="P49" i="4"/>
  <c r="E49" i="4"/>
  <c r="S48" i="4"/>
  <c r="R48" i="4"/>
  <c r="Q48" i="4"/>
  <c r="P48" i="4"/>
  <c r="E48" i="4"/>
  <c r="S47" i="4"/>
  <c r="R47" i="4"/>
  <c r="Q47" i="4"/>
  <c r="P47" i="4"/>
  <c r="E47" i="4"/>
  <c r="S46" i="4"/>
  <c r="R46" i="4"/>
  <c r="Q46" i="4"/>
  <c r="P46" i="4"/>
  <c r="E46" i="4"/>
  <c r="U45" i="4"/>
  <c r="S45" i="4"/>
  <c r="R45" i="4"/>
  <c r="Q45" i="4"/>
  <c r="P45" i="4"/>
  <c r="E45" i="4"/>
  <c r="T45" i="4" s="1"/>
  <c r="U44" i="4"/>
  <c r="T44" i="4"/>
  <c r="S44" i="4"/>
  <c r="R44" i="4"/>
  <c r="Q44" i="4"/>
  <c r="P44" i="4"/>
  <c r="E44" i="4"/>
  <c r="T43" i="4"/>
  <c r="S43" i="4"/>
  <c r="R43" i="4"/>
  <c r="Q43" i="4"/>
  <c r="P43" i="4"/>
  <c r="E43" i="4"/>
  <c r="U43" i="4" s="1"/>
  <c r="U42" i="4"/>
  <c r="S42" i="4"/>
  <c r="R42" i="4"/>
  <c r="Q42" i="4"/>
  <c r="P42" i="4"/>
  <c r="E42" i="4"/>
  <c r="T42" i="4" s="1"/>
  <c r="V40" i="4"/>
  <c r="O40" i="4"/>
  <c r="N40" i="4"/>
  <c r="M40" i="4"/>
  <c r="L40" i="4"/>
  <c r="K40" i="4"/>
  <c r="J40" i="4"/>
  <c r="I40" i="4"/>
  <c r="H40" i="4"/>
  <c r="G40" i="4"/>
  <c r="F40" i="4"/>
  <c r="C40" i="4"/>
  <c r="B40" i="4"/>
  <c r="E40" i="4" s="1"/>
  <c r="S39" i="4"/>
  <c r="R39" i="4"/>
  <c r="Q39" i="4"/>
  <c r="P39" i="4"/>
  <c r="E39" i="4"/>
  <c r="U39" i="4" s="1"/>
  <c r="S38" i="4"/>
  <c r="R38" i="4"/>
  <c r="Q38" i="4"/>
  <c r="P38" i="4"/>
  <c r="E38" i="4"/>
  <c r="T38" i="4" s="1"/>
  <c r="S37" i="4"/>
  <c r="R37" i="4"/>
  <c r="Q37" i="4"/>
  <c r="P37" i="4"/>
  <c r="E37" i="4"/>
  <c r="U37" i="4" s="1"/>
  <c r="S36" i="4"/>
  <c r="R36" i="4"/>
  <c r="Q36" i="4"/>
  <c r="U36" i="4" s="1"/>
  <c r="P36" i="4"/>
  <c r="E36" i="4"/>
  <c r="S35" i="4"/>
  <c r="R35" i="4"/>
  <c r="Q35" i="4"/>
  <c r="P35" i="4"/>
  <c r="E35" i="4"/>
  <c r="T35" i="4" s="1"/>
  <c r="V33" i="4"/>
  <c r="O33" i="4"/>
  <c r="N33" i="4"/>
  <c r="M33" i="4"/>
  <c r="L33" i="4"/>
  <c r="K33" i="4"/>
  <c r="J33" i="4"/>
  <c r="R33" i="4" s="1"/>
  <c r="I33" i="4"/>
  <c r="Q33" i="4" s="1"/>
  <c r="H33" i="4"/>
  <c r="G33" i="4"/>
  <c r="F33" i="4"/>
  <c r="C33" i="4"/>
  <c r="E33" i="4" s="1"/>
  <c r="B33" i="4"/>
  <c r="S32" i="4"/>
  <c r="R32" i="4"/>
  <c r="Q32" i="4"/>
  <c r="P32" i="4"/>
  <c r="E32" i="4"/>
  <c r="U32" i="4" s="1"/>
  <c r="V30" i="4"/>
  <c r="O30" i="4"/>
  <c r="N30" i="4"/>
  <c r="M30" i="4"/>
  <c r="L30" i="4"/>
  <c r="K30" i="4"/>
  <c r="S30" i="4" s="1"/>
  <c r="J30" i="4"/>
  <c r="R30" i="4" s="1"/>
  <c r="I30" i="4"/>
  <c r="H30" i="4"/>
  <c r="G30" i="4"/>
  <c r="F30" i="4"/>
  <c r="C30" i="4"/>
  <c r="B30" i="4"/>
  <c r="E30" i="4" s="1"/>
  <c r="S29" i="4"/>
  <c r="R29" i="4"/>
  <c r="Q29" i="4"/>
  <c r="P29" i="4"/>
  <c r="E29" i="4"/>
  <c r="U29" i="4" s="1"/>
  <c r="U28" i="4"/>
  <c r="S28" i="4"/>
  <c r="R28" i="4"/>
  <c r="Q28" i="4"/>
  <c r="P28" i="4"/>
  <c r="E28" i="4"/>
  <c r="T28" i="4" s="1"/>
  <c r="S27" i="4"/>
  <c r="R27" i="4"/>
  <c r="Q27" i="4"/>
  <c r="P27" i="4"/>
  <c r="E27" i="4"/>
  <c r="U27" i="4" s="1"/>
  <c r="U26" i="4"/>
  <c r="S26" i="4"/>
  <c r="R26" i="4"/>
  <c r="Q26" i="4"/>
  <c r="P26" i="4"/>
  <c r="E26" i="4"/>
  <c r="T26" i="4" s="1"/>
  <c r="V24" i="4"/>
  <c r="O24" i="4"/>
  <c r="N24" i="4"/>
  <c r="M24" i="4"/>
  <c r="L24" i="4"/>
  <c r="K24" i="4"/>
  <c r="S24" i="4" s="1"/>
  <c r="J24" i="4"/>
  <c r="R24" i="4" s="1"/>
  <c r="I24" i="4"/>
  <c r="H24" i="4"/>
  <c r="G24" i="4"/>
  <c r="F24" i="4"/>
  <c r="C24" i="4"/>
  <c r="B24" i="4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S19" i="4"/>
  <c r="R19" i="4"/>
  <c r="Q19" i="4"/>
  <c r="P19" i="4"/>
  <c r="E19" i="4"/>
  <c r="U19" i="4" s="1"/>
  <c r="S18" i="4"/>
  <c r="R18" i="4"/>
  <c r="Q18" i="4"/>
  <c r="P18" i="4"/>
  <c r="E18" i="4"/>
  <c r="T18" i="4" s="1"/>
  <c r="U17" i="4"/>
  <c r="S17" i="4"/>
  <c r="R17" i="4"/>
  <c r="Q17" i="4"/>
  <c r="P17" i="4"/>
  <c r="E17" i="4"/>
  <c r="T17" i="4" s="1"/>
  <c r="V15" i="4"/>
  <c r="R15" i="4"/>
  <c r="O15" i="4"/>
  <c r="N15" i="4"/>
  <c r="M15" i="4"/>
  <c r="L15" i="4"/>
  <c r="K15" i="4"/>
  <c r="J15" i="4"/>
  <c r="I15" i="4"/>
  <c r="Q15" i="4" s="1"/>
  <c r="H15" i="4"/>
  <c r="P15" i="4" s="1"/>
  <c r="G15" i="4"/>
  <c r="F15" i="4"/>
  <c r="C15" i="4"/>
  <c r="B15" i="4"/>
  <c r="S14" i="4"/>
  <c r="R14" i="4"/>
  <c r="Q14" i="4"/>
  <c r="P14" i="4"/>
  <c r="E14" i="4"/>
  <c r="U14" i="4" s="1"/>
  <c r="U13" i="4"/>
  <c r="T13" i="4"/>
  <c r="S13" i="4"/>
  <c r="R13" i="4"/>
  <c r="Q13" i="4"/>
  <c r="P13" i="4"/>
  <c r="E13" i="4"/>
  <c r="S12" i="4"/>
  <c r="R12" i="4"/>
  <c r="Q12" i="4"/>
  <c r="P12" i="4"/>
  <c r="E12" i="4"/>
  <c r="S11" i="4"/>
  <c r="R11" i="4"/>
  <c r="Q11" i="4"/>
  <c r="P11" i="4"/>
  <c r="E11" i="4"/>
  <c r="U11" i="4" s="1"/>
  <c r="U10" i="4"/>
  <c r="S10" i="4"/>
  <c r="R10" i="4"/>
  <c r="Q10" i="4"/>
  <c r="P10" i="4"/>
  <c r="E10" i="4"/>
  <c r="U9" i="4"/>
  <c r="S9" i="4"/>
  <c r="R9" i="4"/>
  <c r="Q9" i="4"/>
  <c r="P9" i="4"/>
  <c r="E9" i="4"/>
  <c r="U94" i="3"/>
  <c r="T94" i="3"/>
  <c r="S94" i="3"/>
  <c r="R94" i="3"/>
  <c r="Q94" i="3"/>
  <c r="P94" i="3"/>
  <c r="E94" i="3"/>
  <c r="S93" i="3"/>
  <c r="R93" i="3"/>
  <c r="Q93" i="3"/>
  <c r="P93" i="3"/>
  <c r="E93" i="3"/>
  <c r="U93" i="3" s="1"/>
  <c r="T92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U90" i="3"/>
  <c r="S90" i="3"/>
  <c r="R90" i="3"/>
  <c r="Q90" i="3"/>
  <c r="P90" i="3"/>
  <c r="E90" i="3"/>
  <c r="T90" i="3" s="1"/>
  <c r="S89" i="3"/>
  <c r="R89" i="3"/>
  <c r="Q89" i="3"/>
  <c r="P89" i="3"/>
  <c r="E89" i="3"/>
  <c r="S88" i="3"/>
  <c r="R88" i="3"/>
  <c r="Q88" i="3"/>
  <c r="P88" i="3"/>
  <c r="E88" i="3"/>
  <c r="T88" i="3" s="1"/>
  <c r="U87" i="3"/>
  <c r="S87" i="3"/>
  <c r="R87" i="3"/>
  <c r="Q87" i="3"/>
  <c r="P87" i="3"/>
  <c r="E87" i="3"/>
  <c r="T87" i="3" s="1"/>
  <c r="W73" i="3"/>
  <c r="V73" i="3"/>
  <c r="O73" i="3"/>
  <c r="N73" i="3"/>
  <c r="M73" i="3"/>
  <c r="L73" i="3"/>
  <c r="K73" i="3"/>
  <c r="J73" i="3"/>
  <c r="R73" i="3" s="1"/>
  <c r="I73" i="3"/>
  <c r="H73" i="3"/>
  <c r="G73" i="3"/>
  <c r="F73" i="3"/>
  <c r="C73" i="3"/>
  <c r="B73" i="3"/>
  <c r="V72" i="3"/>
  <c r="O72" i="3"/>
  <c r="N72" i="3"/>
  <c r="M72" i="3"/>
  <c r="L72" i="3"/>
  <c r="K72" i="3"/>
  <c r="S72" i="3" s="1"/>
  <c r="J72" i="3"/>
  <c r="I72" i="3"/>
  <c r="H72" i="3"/>
  <c r="G72" i="3"/>
  <c r="F72" i="3"/>
  <c r="C72" i="3"/>
  <c r="B72" i="3"/>
  <c r="E72" i="3" s="1"/>
  <c r="V71" i="3"/>
  <c r="O71" i="3"/>
  <c r="N71" i="3"/>
  <c r="M71" i="3"/>
  <c r="S71" i="3" s="1"/>
  <c r="L71" i="3"/>
  <c r="K71" i="3"/>
  <c r="J71" i="3"/>
  <c r="R71" i="3" s="1"/>
  <c r="I71" i="3"/>
  <c r="H71" i="3"/>
  <c r="G71" i="3"/>
  <c r="F71" i="3"/>
  <c r="E71" i="3"/>
  <c r="C71" i="3"/>
  <c r="B71" i="3"/>
  <c r="U70" i="3"/>
  <c r="T70" i="3"/>
  <c r="S70" i="3"/>
  <c r="R70" i="3"/>
  <c r="Q70" i="3"/>
  <c r="P70" i="3"/>
  <c r="E70" i="3"/>
  <c r="S69" i="3"/>
  <c r="R69" i="3"/>
  <c r="Q69" i="3"/>
  <c r="P69" i="3"/>
  <c r="E69" i="3"/>
  <c r="W67" i="3"/>
  <c r="V67" i="3"/>
  <c r="O67" i="3"/>
  <c r="N67" i="3"/>
  <c r="M67" i="3"/>
  <c r="S67" i="3" s="1"/>
  <c r="L67" i="3"/>
  <c r="R67" i="3" s="1"/>
  <c r="K67" i="3"/>
  <c r="J67" i="3"/>
  <c r="I67" i="3"/>
  <c r="H67" i="3"/>
  <c r="G67" i="3"/>
  <c r="F67" i="3"/>
  <c r="C67" i="3"/>
  <c r="B67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E66" i="3" s="1"/>
  <c r="S65" i="3"/>
  <c r="R65" i="3"/>
  <c r="Q65" i="3"/>
  <c r="P65" i="3"/>
  <c r="E65" i="3"/>
  <c r="U64" i="3"/>
  <c r="S64" i="3"/>
  <c r="R64" i="3"/>
  <c r="Q64" i="3"/>
  <c r="P64" i="3"/>
  <c r="E64" i="3"/>
  <c r="T64" i="3" s="1"/>
  <c r="U63" i="3"/>
  <c r="T63" i="3"/>
  <c r="S63" i="3"/>
  <c r="R63" i="3"/>
  <c r="Q63" i="3"/>
  <c r="P63" i="3"/>
  <c r="E63" i="3"/>
  <c r="S62" i="3"/>
  <c r="R62" i="3"/>
  <c r="Q62" i="3"/>
  <c r="P62" i="3"/>
  <c r="E62" i="3"/>
  <c r="S61" i="3"/>
  <c r="R61" i="3"/>
  <c r="Q61" i="3"/>
  <c r="P61" i="3"/>
  <c r="E61" i="3"/>
  <c r="U61" i="3" s="1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U58" i="3" s="1"/>
  <c r="U57" i="3"/>
  <c r="S57" i="3"/>
  <c r="R57" i="3"/>
  <c r="Q57" i="3"/>
  <c r="P57" i="3"/>
  <c r="E57" i="3"/>
  <c r="T57" i="3" s="1"/>
  <c r="S56" i="3"/>
  <c r="R56" i="3"/>
  <c r="Q56" i="3"/>
  <c r="P56" i="3"/>
  <c r="E56" i="3"/>
  <c r="U55" i="3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U51" i="3" s="1"/>
  <c r="P51" i="3"/>
  <c r="T51" i="3" s="1"/>
  <c r="E51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U47" i="3"/>
  <c r="S47" i="3"/>
  <c r="R47" i="3"/>
  <c r="Q47" i="3"/>
  <c r="P47" i="3"/>
  <c r="E47" i="3"/>
  <c r="T47" i="3" s="1"/>
  <c r="S46" i="3"/>
  <c r="R46" i="3"/>
  <c r="Q46" i="3"/>
  <c r="P46" i="3"/>
  <c r="E46" i="3"/>
  <c r="S45" i="3"/>
  <c r="R45" i="3"/>
  <c r="Q45" i="3"/>
  <c r="P45" i="3"/>
  <c r="E45" i="3"/>
  <c r="U45" i="3" s="1"/>
  <c r="S44" i="3"/>
  <c r="R44" i="3"/>
  <c r="Q44" i="3"/>
  <c r="P44" i="3"/>
  <c r="E44" i="3"/>
  <c r="U44" i="3" s="1"/>
  <c r="U43" i="3"/>
  <c r="T43" i="3"/>
  <c r="S43" i="3"/>
  <c r="R43" i="3"/>
  <c r="Q43" i="3"/>
  <c r="P43" i="3"/>
  <c r="E43" i="3"/>
  <c r="T42" i="3"/>
  <c r="S42" i="3"/>
  <c r="R42" i="3"/>
  <c r="Q42" i="3"/>
  <c r="P42" i="3"/>
  <c r="E42" i="3"/>
  <c r="U42" i="3" s="1"/>
  <c r="V40" i="3"/>
  <c r="R40" i="3"/>
  <c r="O40" i="3"/>
  <c r="N40" i="3"/>
  <c r="M40" i="3"/>
  <c r="L40" i="3"/>
  <c r="K40" i="3"/>
  <c r="S40" i="3" s="1"/>
  <c r="J40" i="3"/>
  <c r="I40" i="3"/>
  <c r="H40" i="3"/>
  <c r="P40" i="3" s="1"/>
  <c r="G40" i="3"/>
  <c r="F40" i="3"/>
  <c r="C40" i="3"/>
  <c r="B40" i="3"/>
  <c r="E40" i="3" s="1"/>
  <c r="U39" i="3"/>
  <c r="S39" i="3"/>
  <c r="R39" i="3"/>
  <c r="Q39" i="3"/>
  <c r="P39" i="3"/>
  <c r="E39" i="3"/>
  <c r="T39" i="3" s="1"/>
  <c r="U38" i="3"/>
  <c r="T38" i="3"/>
  <c r="S38" i="3"/>
  <c r="R38" i="3"/>
  <c r="Q38" i="3"/>
  <c r="P38" i="3"/>
  <c r="E38" i="3"/>
  <c r="S37" i="3"/>
  <c r="R37" i="3"/>
  <c r="Q37" i="3"/>
  <c r="P37" i="3"/>
  <c r="E37" i="3"/>
  <c r="U37" i="3" s="1"/>
  <c r="U36" i="3"/>
  <c r="S36" i="3"/>
  <c r="R36" i="3"/>
  <c r="Q36" i="3"/>
  <c r="P36" i="3"/>
  <c r="E36" i="3"/>
  <c r="T36" i="3" s="1"/>
  <c r="S35" i="3"/>
  <c r="R35" i="3"/>
  <c r="Q35" i="3"/>
  <c r="P35" i="3"/>
  <c r="E35" i="3"/>
  <c r="V33" i="3"/>
  <c r="O33" i="3"/>
  <c r="N33" i="3"/>
  <c r="M33" i="3"/>
  <c r="L33" i="3"/>
  <c r="K33" i="3"/>
  <c r="S33" i="3" s="1"/>
  <c r="J33" i="3"/>
  <c r="R33" i="3" s="1"/>
  <c r="I33" i="3"/>
  <c r="H33" i="3"/>
  <c r="G33" i="3"/>
  <c r="F33" i="3"/>
  <c r="C33" i="3"/>
  <c r="E33" i="3" s="1"/>
  <c r="B33" i="3"/>
  <c r="U32" i="3"/>
  <c r="S32" i="3"/>
  <c r="R32" i="3"/>
  <c r="Q32" i="3"/>
  <c r="P32" i="3"/>
  <c r="E32" i="3"/>
  <c r="V30" i="3"/>
  <c r="O30" i="3"/>
  <c r="N30" i="3"/>
  <c r="M30" i="3"/>
  <c r="L30" i="3"/>
  <c r="K30" i="3"/>
  <c r="S30" i="3" s="1"/>
  <c r="J30" i="3"/>
  <c r="R30" i="3" s="1"/>
  <c r="I30" i="3"/>
  <c r="Q30" i="3" s="1"/>
  <c r="H30" i="3"/>
  <c r="G30" i="3"/>
  <c r="F30" i="3"/>
  <c r="C30" i="3"/>
  <c r="B30" i="3"/>
  <c r="S29" i="3"/>
  <c r="R29" i="3"/>
  <c r="Q29" i="3"/>
  <c r="P29" i="3"/>
  <c r="E29" i="3"/>
  <c r="S28" i="3"/>
  <c r="R28" i="3"/>
  <c r="Q28" i="3"/>
  <c r="P28" i="3"/>
  <c r="E28" i="3"/>
  <c r="T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V24" i="3"/>
  <c r="S24" i="3"/>
  <c r="O24" i="3"/>
  <c r="N24" i="3"/>
  <c r="M24" i="3"/>
  <c r="L24" i="3"/>
  <c r="K24" i="3"/>
  <c r="J24" i="3"/>
  <c r="R24" i="3" s="1"/>
  <c r="I24" i="3"/>
  <c r="H24" i="3"/>
  <c r="G24" i="3"/>
  <c r="F24" i="3"/>
  <c r="C24" i="3"/>
  <c r="B24" i="3"/>
  <c r="S23" i="3"/>
  <c r="R23" i="3"/>
  <c r="Q23" i="3"/>
  <c r="P23" i="3"/>
  <c r="E23" i="3"/>
  <c r="T23" i="3" s="1"/>
  <c r="U22" i="3"/>
  <c r="T22" i="3"/>
  <c r="S22" i="3"/>
  <c r="R22" i="3"/>
  <c r="Q22" i="3"/>
  <c r="P22" i="3"/>
  <c r="E22" i="3"/>
  <c r="T21" i="3"/>
  <c r="S21" i="3"/>
  <c r="R21" i="3"/>
  <c r="Q21" i="3"/>
  <c r="P21" i="3"/>
  <c r="E21" i="3"/>
  <c r="U21" i="3" s="1"/>
  <c r="T20" i="3"/>
  <c r="S20" i="3"/>
  <c r="R20" i="3"/>
  <c r="Q20" i="3"/>
  <c r="P20" i="3"/>
  <c r="E20" i="3"/>
  <c r="U20" i="3" s="1"/>
  <c r="U19" i="3"/>
  <c r="T19" i="3"/>
  <c r="S19" i="3"/>
  <c r="R19" i="3"/>
  <c r="Q19" i="3"/>
  <c r="P19" i="3"/>
  <c r="E19" i="3"/>
  <c r="S18" i="3"/>
  <c r="R18" i="3"/>
  <c r="Q18" i="3"/>
  <c r="P18" i="3"/>
  <c r="E18" i="3"/>
  <c r="U18" i="3" s="1"/>
  <c r="S17" i="3"/>
  <c r="R17" i="3"/>
  <c r="Q17" i="3"/>
  <c r="P17" i="3"/>
  <c r="E17" i="3"/>
  <c r="U17" i="3" s="1"/>
  <c r="V15" i="3"/>
  <c r="O15" i="3"/>
  <c r="N15" i="3"/>
  <c r="M15" i="3"/>
  <c r="L15" i="3"/>
  <c r="K15" i="3"/>
  <c r="S15" i="3" s="1"/>
  <c r="J15" i="3"/>
  <c r="R15" i="3" s="1"/>
  <c r="I15" i="3"/>
  <c r="H15" i="3"/>
  <c r="G15" i="3"/>
  <c r="F15" i="3"/>
  <c r="C15" i="3"/>
  <c r="E15" i="3" s="1"/>
  <c r="B15" i="3"/>
  <c r="S14" i="3"/>
  <c r="R14" i="3"/>
  <c r="Q14" i="3"/>
  <c r="P14" i="3"/>
  <c r="E14" i="3"/>
  <c r="U14" i="3" s="1"/>
  <c r="S13" i="3"/>
  <c r="R13" i="3"/>
  <c r="Q13" i="3"/>
  <c r="P13" i="3"/>
  <c r="E13" i="3"/>
  <c r="U13" i="3" s="1"/>
  <c r="U12" i="3"/>
  <c r="S12" i="3"/>
  <c r="R12" i="3"/>
  <c r="Q12" i="3"/>
  <c r="P12" i="3"/>
  <c r="E12" i="3"/>
  <c r="T12" i="3" s="1"/>
  <c r="S11" i="3"/>
  <c r="R11" i="3"/>
  <c r="Q11" i="3"/>
  <c r="P11" i="3"/>
  <c r="E11" i="3"/>
  <c r="T11" i="3" s="1"/>
  <c r="S10" i="3"/>
  <c r="R10" i="3"/>
  <c r="Q10" i="3"/>
  <c r="P10" i="3"/>
  <c r="E10" i="3"/>
  <c r="U10" i="3" s="1"/>
  <c r="U9" i="3"/>
  <c r="S9" i="3"/>
  <c r="R9" i="3"/>
  <c r="Q9" i="3"/>
  <c r="P9" i="3"/>
  <c r="E9" i="3"/>
  <c r="T9" i="3" s="1"/>
  <c r="T94" i="2"/>
  <c r="S94" i="2"/>
  <c r="R94" i="2"/>
  <c r="Q94" i="2"/>
  <c r="P94" i="2"/>
  <c r="E94" i="2"/>
  <c r="U94" i="2" s="1"/>
  <c r="S93" i="2"/>
  <c r="R93" i="2"/>
  <c r="Q93" i="2"/>
  <c r="P93" i="2"/>
  <c r="E93" i="2"/>
  <c r="U92" i="2"/>
  <c r="S92" i="2"/>
  <c r="R92" i="2"/>
  <c r="Q92" i="2"/>
  <c r="P92" i="2"/>
  <c r="E92" i="2"/>
  <c r="T92" i="2" s="1"/>
  <c r="S91" i="2"/>
  <c r="R91" i="2"/>
  <c r="Q91" i="2"/>
  <c r="P91" i="2"/>
  <c r="E91" i="2"/>
  <c r="U91" i="2" s="1"/>
  <c r="U90" i="2"/>
  <c r="S90" i="2"/>
  <c r="R90" i="2"/>
  <c r="Q90" i="2"/>
  <c r="P90" i="2"/>
  <c r="E90" i="2"/>
  <c r="T90" i="2" s="1"/>
  <c r="T89" i="2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T87" i="2" s="1"/>
  <c r="V73" i="2"/>
  <c r="O73" i="2"/>
  <c r="N73" i="2"/>
  <c r="M73" i="2"/>
  <c r="S73" i="2" s="1"/>
  <c r="L73" i="2"/>
  <c r="K73" i="2"/>
  <c r="J73" i="2"/>
  <c r="I73" i="2"/>
  <c r="H73" i="2"/>
  <c r="G73" i="2"/>
  <c r="F73" i="2"/>
  <c r="C73" i="2"/>
  <c r="E73" i="2" s="1"/>
  <c r="B73" i="2"/>
  <c r="V72" i="2"/>
  <c r="R72" i="2"/>
  <c r="O72" i="2"/>
  <c r="N72" i="2"/>
  <c r="M72" i="2"/>
  <c r="L72" i="2"/>
  <c r="K72" i="2"/>
  <c r="S72" i="2" s="1"/>
  <c r="J72" i="2"/>
  <c r="I72" i="2"/>
  <c r="H72" i="2"/>
  <c r="G72" i="2"/>
  <c r="F72" i="2"/>
  <c r="C72" i="2"/>
  <c r="B72" i="2"/>
  <c r="E72" i="2" s="1"/>
  <c r="V71" i="2"/>
  <c r="O71" i="2"/>
  <c r="N71" i="2"/>
  <c r="M71" i="2"/>
  <c r="L71" i="2"/>
  <c r="K71" i="2"/>
  <c r="S71" i="2" s="1"/>
  <c r="J71" i="2"/>
  <c r="R71" i="2" s="1"/>
  <c r="I71" i="2"/>
  <c r="H71" i="2"/>
  <c r="G71" i="2"/>
  <c r="F71" i="2"/>
  <c r="C71" i="2"/>
  <c r="B71" i="2"/>
  <c r="E71" i="2" s="1"/>
  <c r="U70" i="2"/>
  <c r="S70" i="2"/>
  <c r="R70" i="2"/>
  <c r="Q70" i="2"/>
  <c r="P70" i="2"/>
  <c r="E70" i="2"/>
  <c r="T70" i="2" s="1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H67" i="2"/>
  <c r="G67" i="2"/>
  <c r="F67" i="2"/>
  <c r="C67" i="2"/>
  <c r="E67" i="2" s="1"/>
  <c r="B67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S65" i="2"/>
  <c r="R65" i="2"/>
  <c r="Q65" i="2"/>
  <c r="P65" i="2"/>
  <c r="E65" i="2"/>
  <c r="T65" i="2" s="1"/>
  <c r="S64" i="2"/>
  <c r="R64" i="2"/>
  <c r="Q64" i="2"/>
  <c r="P64" i="2"/>
  <c r="E64" i="2"/>
  <c r="U63" i="2"/>
  <c r="S63" i="2"/>
  <c r="R63" i="2"/>
  <c r="Q63" i="2"/>
  <c r="P63" i="2"/>
  <c r="E63" i="2"/>
  <c r="T63" i="2" s="1"/>
  <c r="S62" i="2"/>
  <c r="R62" i="2"/>
  <c r="Q62" i="2"/>
  <c r="P62" i="2"/>
  <c r="E62" i="2"/>
  <c r="S61" i="2"/>
  <c r="R61" i="2"/>
  <c r="Q61" i="2"/>
  <c r="P61" i="2"/>
  <c r="E61" i="2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E59" i="2" s="1"/>
  <c r="T58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Q56" i="2"/>
  <c r="P56" i="2"/>
  <c r="E56" i="2"/>
  <c r="T56" i="2" s="1"/>
  <c r="U55" i="2"/>
  <c r="T55" i="2"/>
  <c r="S55" i="2"/>
  <c r="R55" i="2"/>
  <c r="Q55" i="2"/>
  <c r="P55" i="2"/>
  <c r="E55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U52" i="2"/>
  <c r="T52" i="2"/>
  <c r="S52" i="2"/>
  <c r="R52" i="2"/>
  <c r="Q52" i="2"/>
  <c r="P52" i="2"/>
  <c r="E52" i="2"/>
  <c r="T51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U48" i="2"/>
  <c r="S48" i="2"/>
  <c r="R48" i="2"/>
  <c r="Q48" i="2"/>
  <c r="P48" i="2"/>
  <c r="E48" i="2"/>
  <c r="T48" i="2" s="1"/>
  <c r="S47" i="2"/>
  <c r="R47" i="2"/>
  <c r="Q47" i="2"/>
  <c r="P47" i="2"/>
  <c r="E47" i="2"/>
  <c r="T47" i="2" s="1"/>
  <c r="S46" i="2"/>
  <c r="R46" i="2"/>
  <c r="Q46" i="2"/>
  <c r="P46" i="2"/>
  <c r="E46" i="2"/>
  <c r="S45" i="2"/>
  <c r="R45" i="2"/>
  <c r="Q45" i="2"/>
  <c r="P45" i="2"/>
  <c r="E45" i="2"/>
  <c r="T45" i="2" s="1"/>
  <c r="S44" i="2"/>
  <c r="R44" i="2"/>
  <c r="Q44" i="2"/>
  <c r="P44" i="2"/>
  <c r="E44" i="2"/>
  <c r="U44" i="2" s="1"/>
  <c r="U43" i="2"/>
  <c r="S43" i="2"/>
  <c r="R43" i="2"/>
  <c r="Q43" i="2"/>
  <c r="P43" i="2"/>
  <c r="E43" i="2"/>
  <c r="T42" i="2"/>
  <c r="S42" i="2"/>
  <c r="R42" i="2"/>
  <c r="Q42" i="2"/>
  <c r="P42" i="2"/>
  <c r="E42" i="2"/>
  <c r="U42" i="2" s="1"/>
  <c r="V40" i="2"/>
  <c r="O40" i="2"/>
  <c r="N40" i="2"/>
  <c r="M40" i="2"/>
  <c r="L40" i="2"/>
  <c r="R40" i="2" s="1"/>
  <c r="K40" i="2"/>
  <c r="S40" i="2" s="1"/>
  <c r="J40" i="2"/>
  <c r="I40" i="2"/>
  <c r="H40" i="2"/>
  <c r="G40" i="2"/>
  <c r="F40" i="2"/>
  <c r="C40" i="2"/>
  <c r="B40" i="2"/>
  <c r="E40" i="2" s="1"/>
  <c r="U39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T36" i="2" s="1"/>
  <c r="E36" i="2"/>
  <c r="S35" i="2"/>
  <c r="R35" i="2"/>
  <c r="Q35" i="2"/>
  <c r="P35" i="2"/>
  <c r="E35" i="2"/>
  <c r="U35" i="2" s="1"/>
  <c r="V33" i="2"/>
  <c r="Q33" i="2"/>
  <c r="O33" i="2"/>
  <c r="N33" i="2"/>
  <c r="M33" i="2"/>
  <c r="L33" i="2"/>
  <c r="K33" i="2"/>
  <c r="S33" i="2" s="1"/>
  <c r="J33" i="2"/>
  <c r="I33" i="2"/>
  <c r="H33" i="2"/>
  <c r="P33" i="2" s="1"/>
  <c r="G33" i="2"/>
  <c r="F33" i="2"/>
  <c r="C33" i="2"/>
  <c r="B33" i="2"/>
  <c r="E33" i="2" s="1"/>
  <c r="U32" i="2"/>
  <c r="T32" i="2"/>
  <c r="S32" i="2"/>
  <c r="R32" i="2"/>
  <c r="Q32" i="2"/>
  <c r="P32" i="2"/>
  <c r="E32" i="2"/>
  <c r="V30" i="2"/>
  <c r="O30" i="2"/>
  <c r="N30" i="2"/>
  <c r="M30" i="2"/>
  <c r="L30" i="2"/>
  <c r="K30" i="2"/>
  <c r="S30" i="2" s="1"/>
  <c r="J30" i="2"/>
  <c r="I30" i="2"/>
  <c r="H30" i="2"/>
  <c r="G30" i="2"/>
  <c r="F30" i="2"/>
  <c r="C30" i="2"/>
  <c r="B30" i="2"/>
  <c r="E30" i="2" s="1"/>
  <c r="T29" i="2"/>
  <c r="S29" i="2"/>
  <c r="R29" i="2"/>
  <c r="Q29" i="2"/>
  <c r="P29" i="2"/>
  <c r="E29" i="2"/>
  <c r="U29" i="2" s="1"/>
  <c r="S28" i="2"/>
  <c r="R28" i="2"/>
  <c r="Q28" i="2"/>
  <c r="P28" i="2"/>
  <c r="E28" i="2"/>
  <c r="T28" i="2" s="1"/>
  <c r="U27" i="2"/>
  <c r="T27" i="2"/>
  <c r="S27" i="2"/>
  <c r="R27" i="2"/>
  <c r="Q27" i="2"/>
  <c r="P27" i="2"/>
  <c r="E27" i="2"/>
  <c r="S26" i="2"/>
  <c r="R26" i="2"/>
  <c r="Q26" i="2"/>
  <c r="P26" i="2"/>
  <c r="E26" i="2"/>
  <c r="U26" i="2" s="1"/>
  <c r="V24" i="2"/>
  <c r="O24" i="2"/>
  <c r="N24" i="2"/>
  <c r="M24" i="2"/>
  <c r="L24" i="2"/>
  <c r="P24" i="2" s="1"/>
  <c r="K24" i="2"/>
  <c r="S24" i="2" s="1"/>
  <c r="J24" i="2"/>
  <c r="R24" i="2" s="1"/>
  <c r="I24" i="2"/>
  <c r="H24" i="2"/>
  <c r="G24" i="2"/>
  <c r="F24" i="2"/>
  <c r="C24" i="2"/>
  <c r="E24" i="2" s="1"/>
  <c r="B24" i="2"/>
  <c r="T23" i="2"/>
  <c r="S23" i="2"/>
  <c r="R23" i="2"/>
  <c r="Q23" i="2"/>
  <c r="P23" i="2"/>
  <c r="E23" i="2"/>
  <c r="U23" i="2" s="1"/>
  <c r="T22" i="2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S20" i="2"/>
  <c r="R20" i="2"/>
  <c r="Q20" i="2"/>
  <c r="P20" i="2"/>
  <c r="E20" i="2"/>
  <c r="T20" i="2" s="1"/>
  <c r="U19" i="2"/>
  <c r="T19" i="2"/>
  <c r="S19" i="2"/>
  <c r="R19" i="2"/>
  <c r="Q19" i="2"/>
  <c r="P19" i="2"/>
  <c r="E19" i="2"/>
  <c r="U18" i="2"/>
  <c r="T18" i="2"/>
  <c r="S18" i="2"/>
  <c r="R18" i="2"/>
  <c r="Q18" i="2"/>
  <c r="P18" i="2"/>
  <c r="E18" i="2"/>
  <c r="S17" i="2"/>
  <c r="R17" i="2"/>
  <c r="Q17" i="2"/>
  <c r="P17" i="2"/>
  <c r="E17" i="2"/>
  <c r="V15" i="2"/>
  <c r="O15" i="2"/>
  <c r="N15" i="2"/>
  <c r="M15" i="2"/>
  <c r="L15" i="2"/>
  <c r="K15" i="2"/>
  <c r="J15" i="2"/>
  <c r="I15" i="2"/>
  <c r="H15" i="2"/>
  <c r="G15" i="2"/>
  <c r="F15" i="2"/>
  <c r="C15" i="2"/>
  <c r="E15" i="2" s="1"/>
  <c r="B15" i="2"/>
  <c r="S14" i="2"/>
  <c r="R14" i="2"/>
  <c r="Q14" i="2"/>
  <c r="P14" i="2"/>
  <c r="E14" i="2"/>
  <c r="T13" i="2"/>
  <c r="S13" i="2"/>
  <c r="R13" i="2"/>
  <c r="Q13" i="2"/>
  <c r="P13" i="2"/>
  <c r="E13" i="2"/>
  <c r="T12" i="2"/>
  <c r="S12" i="2"/>
  <c r="R12" i="2"/>
  <c r="Q12" i="2"/>
  <c r="P12" i="2"/>
  <c r="E12" i="2"/>
  <c r="U12" i="2" s="1"/>
  <c r="S11" i="2"/>
  <c r="R11" i="2"/>
  <c r="Q11" i="2"/>
  <c r="U11" i="2" s="1"/>
  <c r="P11" i="2"/>
  <c r="T11" i="2" s="1"/>
  <c r="E11" i="2"/>
  <c r="S10" i="2"/>
  <c r="R10" i="2"/>
  <c r="Q10" i="2"/>
  <c r="P10" i="2"/>
  <c r="E10" i="2"/>
  <c r="S9" i="2"/>
  <c r="R9" i="2"/>
  <c r="Q9" i="2"/>
  <c r="U9" i="2" s="1"/>
  <c r="P9" i="2"/>
  <c r="E9" i="2"/>
  <c r="T94" i="1"/>
  <c r="S94" i="1"/>
  <c r="R94" i="1"/>
  <c r="Q94" i="1"/>
  <c r="P94" i="1"/>
  <c r="E94" i="1"/>
  <c r="U94" i="1" s="1"/>
  <c r="S93" i="1"/>
  <c r="R93" i="1"/>
  <c r="Q93" i="1"/>
  <c r="P93" i="1"/>
  <c r="E93" i="1"/>
  <c r="U93" i="1" s="1"/>
  <c r="S92" i="1"/>
  <c r="R92" i="1"/>
  <c r="Q92" i="1"/>
  <c r="P92" i="1"/>
  <c r="E92" i="1"/>
  <c r="T92" i="1" s="1"/>
  <c r="U91" i="1"/>
  <c r="T91" i="1"/>
  <c r="S91" i="1"/>
  <c r="R91" i="1"/>
  <c r="Q91" i="1"/>
  <c r="P91" i="1"/>
  <c r="E91" i="1"/>
  <c r="T90" i="1"/>
  <c r="S90" i="1"/>
  <c r="R90" i="1"/>
  <c r="Q90" i="1"/>
  <c r="P90" i="1"/>
  <c r="E90" i="1"/>
  <c r="U90" i="1" s="1"/>
  <c r="T89" i="1"/>
  <c r="S89" i="1"/>
  <c r="R89" i="1"/>
  <c r="Q89" i="1"/>
  <c r="P89" i="1"/>
  <c r="E89" i="1"/>
  <c r="U89" i="1" s="1"/>
  <c r="T88" i="1"/>
  <c r="S88" i="1"/>
  <c r="R88" i="1"/>
  <c r="Q88" i="1"/>
  <c r="P88" i="1"/>
  <c r="E88" i="1"/>
  <c r="U88" i="1" s="1"/>
  <c r="S87" i="1"/>
  <c r="R87" i="1"/>
  <c r="Q87" i="1"/>
  <c r="P87" i="1"/>
  <c r="E87" i="1"/>
  <c r="T87" i="1" s="1"/>
  <c r="W73" i="1"/>
  <c r="V73" i="1"/>
  <c r="O73" i="1"/>
  <c r="N73" i="1"/>
  <c r="M73" i="1"/>
  <c r="L73" i="1"/>
  <c r="K73" i="1"/>
  <c r="J73" i="1"/>
  <c r="I73" i="1"/>
  <c r="H73" i="1"/>
  <c r="G73" i="1"/>
  <c r="F73" i="1"/>
  <c r="C73" i="1"/>
  <c r="B73" i="1"/>
  <c r="W72" i="1"/>
  <c r="V72" i="1"/>
  <c r="O72" i="1"/>
  <c r="N72" i="1"/>
  <c r="M72" i="1"/>
  <c r="S72" i="1" s="1"/>
  <c r="L72" i="1"/>
  <c r="K72" i="1"/>
  <c r="J72" i="1"/>
  <c r="R72" i="1" s="1"/>
  <c r="I72" i="1"/>
  <c r="H72" i="1"/>
  <c r="G72" i="1"/>
  <c r="F72" i="1"/>
  <c r="E72" i="1"/>
  <c r="C72" i="1"/>
  <c r="B72" i="1"/>
  <c r="W71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B71" i="1"/>
  <c r="E71" i="1" s="1"/>
  <c r="U70" i="1"/>
  <c r="S70" i="1"/>
  <c r="R70" i="1"/>
  <c r="Q70" i="1"/>
  <c r="P70" i="1"/>
  <c r="E70" i="1"/>
  <c r="T70" i="1" s="1"/>
  <c r="S69" i="1"/>
  <c r="R69" i="1"/>
  <c r="Q69" i="1"/>
  <c r="U69" i="1" s="1"/>
  <c r="P69" i="1"/>
  <c r="T69" i="1" s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Q66" i="1" s="1"/>
  <c r="N66" i="1"/>
  <c r="M66" i="1"/>
  <c r="L66" i="1"/>
  <c r="K66" i="1"/>
  <c r="S66" i="1" s="1"/>
  <c r="J66" i="1"/>
  <c r="R66" i="1" s="1"/>
  <c r="I66" i="1"/>
  <c r="H66" i="1"/>
  <c r="G66" i="1"/>
  <c r="F66" i="1"/>
  <c r="C66" i="1"/>
  <c r="B66" i="1"/>
  <c r="E66" i="1" s="1"/>
  <c r="S65" i="1"/>
  <c r="R65" i="1"/>
  <c r="Q65" i="1"/>
  <c r="P65" i="1"/>
  <c r="E65" i="1"/>
  <c r="T65" i="1" s="1"/>
  <c r="S64" i="1"/>
  <c r="R64" i="1"/>
  <c r="Q64" i="1"/>
  <c r="P64" i="1"/>
  <c r="E64" i="1"/>
  <c r="S63" i="1"/>
  <c r="R63" i="1"/>
  <c r="Q63" i="1"/>
  <c r="P63" i="1"/>
  <c r="E63" i="1"/>
  <c r="U63" i="1" s="1"/>
  <c r="S62" i="1"/>
  <c r="R62" i="1"/>
  <c r="Q62" i="1"/>
  <c r="P62" i="1"/>
  <c r="E62" i="1"/>
  <c r="T62" i="1" s="1"/>
  <c r="U61" i="1"/>
  <c r="T61" i="1"/>
  <c r="S61" i="1"/>
  <c r="R61" i="1"/>
  <c r="Q61" i="1"/>
  <c r="P61" i="1"/>
  <c r="E61" i="1"/>
  <c r="V59" i="1"/>
  <c r="S59" i="1"/>
  <c r="R59" i="1"/>
  <c r="O59" i="1"/>
  <c r="N59" i="1"/>
  <c r="M59" i="1"/>
  <c r="L59" i="1"/>
  <c r="K59" i="1"/>
  <c r="J59" i="1"/>
  <c r="I59" i="1"/>
  <c r="H59" i="1"/>
  <c r="G59" i="1"/>
  <c r="F59" i="1"/>
  <c r="C59" i="1"/>
  <c r="B59" i="1"/>
  <c r="E59" i="1" s="1"/>
  <c r="S58" i="1"/>
  <c r="R58" i="1"/>
  <c r="Q58" i="1"/>
  <c r="P58" i="1"/>
  <c r="E58" i="1"/>
  <c r="T58" i="1" s="1"/>
  <c r="U57" i="1"/>
  <c r="T57" i="1"/>
  <c r="S57" i="1"/>
  <c r="R57" i="1"/>
  <c r="Q57" i="1"/>
  <c r="P57" i="1"/>
  <c r="E57" i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R53" i="1" s="1"/>
  <c r="I53" i="1"/>
  <c r="H53" i="1"/>
  <c r="G53" i="1"/>
  <c r="F53" i="1"/>
  <c r="C53" i="1"/>
  <c r="B53" i="1"/>
  <c r="S52" i="1"/>
  <c r="R52" i="1"/>
  <c r="Q52" i="1"/>
  <c r="P52" i="1"/>
  <c r="E52" i="1"/>
  <c r="U52" i="1" s="1"/>
  <c r="S51" i="1"/>
  <c r="R51" i="1"/>
  <c r="Q51" i="1"/>
  <c r="P51" i="1"/>
  <c r="E51" i="1"/>
  <c r="T50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T45" i="1" s="1"/>
  <c r="T44" i="1"/>
  <c r="S44" i="1"/>
  <c r="R44" i="1"/>
  <c r="Q44" i="1"/>
  <c r="U44" i="1" s="1"/>
  <c r="P44" i="1"/>
  <c r="E44" i="1"/>
  <c r="T43" i="1"/>
  <c r="S43" i="1"/>
  <c r="R43" i="1"/>
  <c r="Q43" i="1"/>
  <c r="P43" i="1"/>
  <c r="E43" i="1"/>
  <c r="S42" i="1"/>
  <c r="R42" i="1"/>
  <c r="Q42" i="1"/>
  <c r="P42" i="1"/>
  <c r="E42" i="1"/>
  <c r="U42" i="1" s="1"/>
  <c r="W40" i="1"/>
  <c r="V40" i="1"/>
  <c r="R40" i="1"/>
  <c r="O40" i="1"/>
  <c r="N40" i="1"/>
  <c r="M40" i="1"/>
  <c r="L40" i="1"/>
  <c r="K40" i="1"/>
  <c r="J40" i="1"/>
  <c r="I40" i="1"/>
  <c r="H40" i="1"/>
  <c r="G40" i="1"/>
  <c r="F40" i="1"/>
  <c r="C40" i="1"/>
  <c r="B40" i="1"/>
  <c r="E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U35" i="1"/>
  <c r="S35" i="1"/>
  <c r="R35" i="1"/>
  <c r="Q35" i="1"/>
  <c r="P35" i="1"/>
  <c r="E35" i="1"/>
  <c r="T35" i="1" s="1"/>
  <c r="V33" i="1"/>
  <c r="S33" i="1"/>
  <c r="O33" i="1"/>
  <c r="N33" i="1"/>
  <c r="M33" i="1"/>
  <c r="L33" i="1"/>
  <c r="K33" i="1"/>
  <c r="J33" i="1"/>
  <c r="R33" i="1" s="1"/>
  <c r="I33" i="1"/>
  <c r="H33" i="1"/>
  <c r="G33" i="1"/>
  <c r="F33" i="1"/>
  <c r="C33" i="1"/>
  <c r="B33" i="1"/>
  <c r="S32" i="1"/>
  <c r="R32" i="1"/>
  <c r="Q32" i="1"/>
  <c r="U32" i="1" s="1"/>
  <c r="P32" i="1"/>
  <c r="E32" i="1"/>
  <c r="V30" i="1"/>
  <c r="O30" i="1"/>
  <c r="N30" i="1"/>
  <c r="M30" i="1"/>
  <c r="L30" i="1"/>
  <c r="K30" i="1"/>
  <c r="J30" i="1"/>
  <c r="I30" i="1"/>
  <c r="H30" i="1"/>
  <c r="G30" i="1"/>
  <c r="F30" i="1"/>
  <c r="C30" i="1"/>
  <c r="B30" i="1"/>
  <c r="E30" i="1" s="1"/>
  <c r="S29" i="1"/>
  <c r="R29" i="1"/>
  <c r="Q29" i="1"/>
  <c r="P29" i="1"/>
  <c r="E29" i="1"/>
  <c r="S28" i="1"/>
  <c r="R28" i="1"/>
  <c r="Q28" i="1"/>
  <c r="P28" i="1"/>
  <c r="E28" i="1"/>
  <c r="U27" i="1"/>
  <c r="T27" i="1"/>
  <c r="S27" i="1"/>
  <c r="R27" i="1"/>
  <c r="Q27" i="1"/>
  <c r="P27" i="1"/>
  <c r="E27" i="1"/>
  <c r="S26" i="1"/>
  <c r="R26" i="1"/>
  <c r="Q26" i="1"/>
  <c r="P26" i="1"/>
  <c r="E26" i="1"/>
  <c r="U26" i="1" s="1"/>
  <c r="W24" i="1"/>
  <c r="V24" i="1"/>
  <c r="O24" i="1"/>
  <c r="N24" i="1"/>
  <c r="M24" i="1"/>
  <c r="S24" i="1" s="1"/>
  <c r="L24" i="1"/>
  <c r="R24" i="1" s="1"/>
  <c r="K24" i="1"/>
  <c r="J24" i="1"/>
  <c r="I24" i="1"/>
  <c r="H24" i="1"/>
  <c r="G24" i="1"/>
  <c r="F24" i="1"/>
  <c r="C24" i="1"/>
  <c r="B24" i="1"/>
  <c r="E24" i="1" s="1"/>
  <c r="S23" i="1"/>
  <c r="R23" i="1"/>
  <c r="Q23" i="1"/>
  <c r="P23" i="1"/>
  <c r="E23" i="1"/>
  <c r="T23" i="1" s="1"/>
  <c r="U22" i="1"/>
  <c r="T22" i="1"/>
  <c r="S22" i="1"/>
  <c r="R22" i="1"/>
  <c r="Q22" i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T19" i="1" s="1"/>
  <c r="U18" i="1"/>
  <c r="S18" i="1"/>
  <c r="R18" i="1"/>
  <c r="Q18" i="1"/>
  <c r="P18" i="1"/>
  <c r="E18" i="1"/>
  <c r="T18" i="1" s="1"/>
  <c r="U17" i="1"/>
  <c r="T17" i="1"/>
  <c r="S17" i="1"/>
  <c r="R17" i="1"/>
  <c r="Q17" i="1"/>
  <c r="P17" i="1"/>
  <c r="E17" i="1"/>
  <c r="V15" i="1"/>
  <c r="S15" i="1"/>
  <c r="R15" i="1"/>
  <c r="O15" i="1"/>
  <c r="N15" i="1"/>
  <c r="M15" i="1"/>
  <c r="L15" i="1"/>
  <c r="K15" i="1"/>
  <c r="J15" i="1"/>
  <c r="I15" i="1"/>
  <c r="H15" i="1"/>
  <c r="P15" i="1" s="1"/>
  <c r="G15" i="1"/>
  <c r="F15" i="1"/>
  <c r="C15" i="1"/>
  <c r="B15" i="1"/>
  <c r="E15" i="1" s="1"/>
  <c r="T14" i="1"/>
  <c r="S14" i="1"/>
  <c r="R14" i="1"/>
  <c r="Q14" i="1"/>
  <c r="P14" i="1"/>
  <c r="E14" i="1"/>
  <c r="U14" i="1" s="1"/>
  <c r="S13" i="1"/>
  <c r="R13" i="1"/>
  <c r="Q13" i="1"/>
  <c r="U13" i="1" s="1"/>
  <c r="P13" i="1"/>
  <c r="T13" i="1" s="1"/>
  <c r="E13" i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U10" i="1" s="1"/>
  <c r="P10" i="1"/>
  <c r="E10" i="1"/>
  <c r="T10" i="1" s="1"/>
  <c r="S9" i="1"/>
  <c r="R9" i="1"/>
  <c r="Q9" i="1"/>
  <c r="U9" i="1" s="1"/>
  <c r="P9" i="1"/>
  <c r="T9" i="1" s="1"/>
  <c r="E9" i="1"/>
  <c r="T21" i="1" l="1"/>
  <c r="T36" i="1"/>
  <c r="Q59" i="1"/>
  <c r="T49" i="3"/>
  <c r="T52" i="3"/>
  <c r="U42" i="5"/>
  <c r="T42" i="5"/>
  <c r="U23" i="6"/>
  <c r="T23" i="6"/>
  <c r="U56" i="7"/>
  <c r="T56" i="7"/>
  <c r="U23" i="8"/>
  <c r="T23" i="8"/>
  <c r="U35" i="13"/>
  <c r="T35" i="13"/>
  <c r="S30" i="1"/>
  <c r="S40" i="1"/>
  <c r="U14" i="2"/>
  <c r="T14" i="2"/>
  <c r="U36" i="2"/>
  <c r="U35" i="3"/>
  <c r="T35" i="3"/>
  <c r="U89" i="3"/>
  <c r="T89" i="3"/>
  <c r="T91" i="4"/>
  <c r="U91" i="4"/>
  <c r="U63" i="11"/>
  <c r="T63" i="11"/>
  <c r="U29" i="1"/>
  <c r="E33" i="1"/>
  <c r="Q24" i="2"/>
  <c r="P40" i="2"/>
  <c r="T40" i="2" s="1"/>
  <c r="U64" i="2"/>
  <c r="T64" i="2"/>
  <c r="U21" i="5"/>
  <c r="T21" i="5"/>
  <c r="U42" i="9"/>
  <c r="T42" i="9"/>
  <c r="U64" i="1"/>
  <c r="T64" i="1"/>
  <c r="U10" i="2"/>
  <c r="T10" i="2"/>
  <c r="Q15" i="2"/>
  <c r="U17" i="2"/>
  <c r="T17" i="2"/>
  <c r="P72" i="2"/>
  <c r="U93" i="2"/>
  <c r="T93" i="2"/>
  <c r="U46" i="3"/>
  <c r="T46" i="3"/>
  <c r="U55" i="4"/>
  <c r="T55" i="4"/>
  <c r="T21" i="9"/>
  <c r="U21" i="9"/>
  <c r="T26" i="1"/>
  <c r="P30" i="1"/>
  <c r="T30" i="1" s="1"/>
  <c r="U65" i="2"/>
  <c r="T26" i="3"/>
  <c r="U26" i="3"/>
  <c r="U12" i="4"/>
  <c r="T12" i="4"/>
  <c r="T94" i="5"/>
  <c r="U94" i="5"/>
  <c r="U9" i="7"/>
  <c r="T9" i="7"/>
  <c r="U19" i="7"/>
  <c r="T19" i="7"/>
  <c r="T14" i="8"/>
  <c r="U14" i="8"/>
  <c r="U29" i="8"/>
  <c r="T29" i="8"/>
  <c r="P24" i="1"/>
  <c r="T24" i="1" s="1"/>
  <c r="T51" i="1"/>
  <c r="U51" i="1"/>
  <c r="U19" i="1"/>
  <c r="T28" i="1"/>
  <c r="Q30" i="1"/>
  <c r="T32" i="1"/>
  <c r="U36" i="1"/>
  <c r="T39" i="1"/>
  <c r="U49" i="1"/>
  <c r="P30" i="2"/>
  <c r="U56" i="3"/>
  <c r="T56" i="3"/>
  <c r="U32" i="5"/>
  <c r="T32" i="5"/>
  <c r="U46" i="5"/>
  <c r="T46" i="5"/>
  <c r="U62" i="5"/>
  <c r="T62" i="5"/>
  <c r="U61" i="7"/>
  <c r="T61" i="7"/>
  <c r="T47" i="8"/>
  <c r="U47" i="8"/>
  <c r="U62" i="2"/>
  <c r="T62" i="2"/>
  <c r="U62" i="3"/>
  <c r="T62" i="3"/>
  <c r="U49" i="4"/>
  <c r="T49" i="4"/>
  <c r="Q24" i="1"/>
  <c r="Q15" i="1"/>
  <c r="U20" i="1"/>
  <c r="U23" i="1"/>
  <c r="R30" i="1"/>
  <c r="P33" i="1"/>
  <c r="U43" i="1"/>
  <c r="U45" i="1"/>
  <c r="T52" i="1"/>
  <c r="T14" i="3"/>
  <c r="T18" i="3"/>
  <c r="T32" i="3"/>
  <c r="U70" i="4"/>
  <c r="T70" i="4"/>
  <c r="U10" i="8"/>
  <c r="T10" i="8"/>
  <c r="U89" i="10"/>
  <c r="T89" i="10"/>
  <c r="U62" i="9"/>
  <c r="T62" i="9"/>
  <c r="U13" i="11"/>
  <c r="T13" i="11"/>
  <c r="U93" i="11"/>
  <c r="T93" i="11"/>
  <c r="T28" i="12"/>
  <c r="U28" i="12"/>
  <c r="U62" i="13"/>
  <c r="T62" i="13"/>
  <c r="U27" i="14"/>
  <c r="T27" i="14"/>
  <c r="T61" i="14"/>
  <c r="U61" i="14"/>
  <c r="U48" i="19"/>
  <c r="T48" i="19"/>
  <c r="T21" i="24"/>
  <c r="U21" i="24"/>
  <c r="U65" i="1"/>
  <c r="P71" i="1"/>
  <c r="Q30" i="2"/>
  <c r="T38" i="2"/>
  <c r="Q40" i="2"/>
  <c r="R67" i="2"/>
  <c r="T10" i="3"/>
  <c r="Q24" i="3"/>
  <c r="P33" i="3"/>
  <c r="T91" i="3"/>
  <c r="T14" i="4"/>
  <c r="E24" i="4"/>
  <c r="T27" i="4"/>
  <c r="T37" i="4"/>
  <c r="S40" i="4"/>
  <c r="T52" i="4"/>
  <c r="P59" i="4"/>
  <c r="S72" i="4"/>
  <c r="Q15" i="5"/>
  <c r="P33" i="5"/>
  <c r="U39" i="5"/>
  <c r="P71" i="5"/>
  <c r="S72" i="5"/>
  <c r="T91" i="5"/>
  <c r="T14" i="6"/>
  <c r="P30" i="6"/>
  <c r="T55" i="6"/>
  <c r="E71" i="6"/>
  <c r="T92" i="6"/>
  <c r="P15" i="7"/>
  <c r="T21" i="7"/>
  <c r="P24" i="7"/>
  <c r="T24" i="7" s="1"/>
  <c r="U29" i="7"/>
  <c r="T38" i="7"/>
  <c r="T48" i="7"/>
  <c r="T52" i="7"/>
  <c r="E59" i="7"/>
  <c r="P66" i="7"/>
  <c r="T87" i="7"/>
  <c r="T93" i="7"/>
  <c r="P15" i="8"/>
  <c r="T49" i="8"/>
  <c r="U65" i="8"/>
  <c r="T69" i="8"/>
  <c r="U87" i="8"/>
  <c r="T14" i="9"/>
  <c r="R15" i="9"/>
  <c r="T38" i="9"/>
  <c r="U58" i="9"/>
  <c r="T58" i="9"/>
  <c r="E72" i="9"/>
  <c r="T92" i="9"/>
  <c r="U92" i="9"/>
  <c r="U65" i="10"/>
  <c r="T65" i="10"/>
  <c r="T35" i="11"/>
  <c r="U56" i="11"/>
  <c r="T56" i="11"/>
  <c r="U17" i="12"/>
  <c r="T17" i="12"/>
  <c r="U46" i="12"/>
  <c r="T46" i="12"/>
  <c r="U50" i="13"/>
  <c r="T50" i="13"/>
  <c r="U93" i="13"/>
  <c r="T93" i="13"/>
  <c r="T23" i="19"/>
  <c r="U23" i="19"/>
  <c r="U62" i="1"/>
  <c r="R67" i="1"/>
  <c r="P72" i="1"/>
  <c r="R73" i="1"/>
  <c r="U13" i="2"/>
  <c r="U28" i="2"/>
  <c r="R30" i="2"/>
  <c r="U45" i="2"/>
  <c r="T88" i="2"/>
  <c r="Q15" i="3"/>
  <c r="E30" i="3"/>
  <c r="Q33" i="3"/>
  <c r="U33" i="3" s="1"/>
  <c r="S15" i="4"/>
  <c r="E53" i="4"/>
  <c r="R53" i="4"/>
  <c r="Q59" i="4"/>
  <c r="Q71" i="4"/>
  <c r="E72" i="4"/>
  <c r="T87" i="4"/>
  <c r="R15" i="5"/>
  <c r="U58" i="5"/>
  <c r="Q71" i="5"/>
  <c r="E72" i="5"/>
  <c r="S15" i="6"/>
  <c r="P24" i="6"/>
  <c r="Q30" i="6"/>
  <c r="S40" i="6"/>
  <c r="P53" i="6"/>
  <c r="U62" i="6"/>
  <c r="P67" i="6"/>
  <c r="S73" i="6"/>
  <c r="Q15" i="7"/>
  <c r="Q66" i="7"/>
  <c r="R71" i="7"/>
  <c r="P24" i="8"/>
  <c r="R33" i="8"/>
  <c r="E66" i="8"/>
  <c r="E71" i="8"/>
  <c r="S15" i="9"/>
  <c r="R33" i="9"/>
  <c r="T32" i="10"/>
  <c r="U51" i="10"/>
  <c r="U62" i="10"/>
  <c r="T62" i="10"/>
  <c r="U88" i="10"/>
  <c r="T88" i="10"/>
  <c r="T51" i="11"/>
  <c r="U51" i="11"/>
  <c r="E67" i="12"/>
  <c r="U92" i="12"/>
  <c r="T92" i="12"/>
  <c r="U27" i="13"/>
  <c r="T27" i="13"/>
  <c r="P59" i="1"/>
  <c r="Q72" i="1"/>
  <c r="P15" i="2"/>
  <c r="T10" i="4"/>
  <c r="E15" i="4"/>
  <c r="T20" i="4"/>
  <c r="P30" i="4"/>
  <c r="P66" i="4"/>
  <c r="E59" i="5"/>
  <c r="P66" i="5"/>
  <c r="T10" i="6"/>
  <c r="E40" i="6"/>
  <c r="E73" i="6"/>
  <c r="Q40" i="8"/>
  <c r="E15" i="9"/>
  <c r="T50" i="10"/>
  <c r="U50" i="10"/>
  <c r="E53" i="10"/>
  <c r="U89" i="11"/>
  <c r="T89" i="11"/>
  <c r="U27" i="12"/>
  <c r="T27" i="12"/>
  <c r="T21" i="18"/>
  <c r="U21" i="18"/>
  <c r="T93" i="22"/>
  <c r="U93" i="22"/>
  <c r="P72" i="3"/>
  <c r="Q30" i="4"/>
  <c r="P40" i="4"/>
  <c r="P66" i="6"/>
  <c r="Q30" i="8"/>
  <c r="U30" i="8" s="1"/>
  <c r="T47" i="10"/>
  <c r="U47" i="10"/>
  <c r="T91" i="10"/>
  <c r="U91" i="10"/>
  <c r="T47" i="11"/>
  <c r="U47" i="11"/>
  <c r="U37" i="12"/>
  <c r="T37" i="12"/>
  <c r="U49" i="13"/>
  <c r="T49" i="13"/>
  <c r="U92" i="13"/>
  <c r="T92" i="13"/>
  <c r="U52" i="14"/>
  <c r="T52" i="14"/>
  <c r="U52" i="15"/>
  <c r="T52" i="15"/>
  <c r="U90" i="15"/>
  <c r="T90" i="15"/>
  <c r="U45" i="20"/>
  <c r="T45" i="20"/>
  <c r="E73" i="1"/>
  <c r="R15" i="2"/>
  <c r="E53" i="2"/>
  <c r="P59" i="2"/>
  <c r="P15" i="3"/>
  <c r="P66" i="3"/>
  <c r="Q72" i="3"/>
  <c r="U18" i="4"/>
  <c r="T21" i="4"/>
  <c r="P24" i="4"/>
  <c r="T29" i="4"/>
  <c r="T39" i="4"/>
  <c r="Q40" i="4"/>
  <c r="T65" i="4"/>
  <c r="E71" i="4"/>
  <c r="T20" i="5"/>
  <c r="P30" i="5"/>
  <c r="E33" i="5"/>
  <c r="U37" i="5"/>
  <c r="T52" i="5"/>
  <c r="R53" i="5"/>
  <c r="T61" i="5"/>
  <c r="T89" i="5"/>
  <c r="U19" i="6"/>
  <c r="U38" i="6"/>
  <c r="T45" i="6"/>
  <c r="P71" i="6"/>
  <c r="S72" i="6"/>
  <c r="T94" i="6"/>
  <c r="T18" i="7"/>
  <c r="U35" i="7"/>
  <c r="T36" i="7"/>
  <c r="T46" i="7"/>
  <c r="T50" i="7"/>
  <c r="S71" i="7"/>
  <c r="P72" i="7"/>
  <c r="R73" i="7"/>
  <c r="T91" i="7"/>
  <c r="T9" i="8"/>
  <c r="T22" i="8"/>
  <c r="R30" i="8"/>
  <c r="T39" i="8"/>
  <c r="T51" i="8"/>
  <c r="T55" i="8"/>
  <c r="R67" i="8"/>
  <c r="P72" i="8"/>
  <c r="U89" i="8"/>
  <c r="T94" i="8"/>
  <c r="P24" i="9"/>
  <c r="T29" i="9"/>
  <c r="T65" i="9"/>
  <c r="T89" i="9"/>
  <c r="Q33" i="10"/>
  <c r="U55" i="10"/>
  <c r="Q33" i="11"/>
  <c r="U44" i="11"/>
  <c r="T44" i="11"/>
  <c r="U94" i="11"/>
  <c r="T94" i="11"/>
  <c r="U22" i="12"/>
  <c r="T22" i="12"/>
  <c r="U55" i="12"/>
  <c r="T55" i="12"/>
  <c r="U26" i="13"/>
  <c r="T26" i="13"/>
  <c r="T87" i="15"/>
  <c r="U87" i="15"/>
  <c r="T36" i="17"/>
  <c r="U36" i="17"/>
  <c r="U58" i="1"/>
  <c r="S15" i="2"/>
  <c r="R33" i="2"/>
  <c r="T50" i="2"/>
  <c r="Q71" i="2"/>
  <c r="T13" i="3"/>
  <c r="P30" i="3"/>
  <c r="T44" i="3"/>
  <c r="U48" i="3"/>
  <c r="P71" i="3"/>
  <c r="R72" i="3"/>
  <c r="U88" i="3"/>
  <c r="T11" i="4"/>
  <c r="P33" i="4"/>
  <c r="T36" i="4"/>
  <c r="R40" i="4"/>
  <c r="R73" i="4"/>
  <c r="U90" i="4"/>
  <c r="Q30" i="5"/>
  <c r="P40" i="5"/>
  <c r="S53" i="5"/>
  <c r="U65" i="5"/>
  <c r="P72" i="5"/>
  <c r="E24" i="6"/>
  <c r="R33" i="6"/>
  <c r="T35" i="6"/>
  <c r="T90" i="6"/>
  <c r="E24" i="7"/>
  <c r="U27" i="7"/>
  <c r="E66" i="7"/>
  <c r="E24" i="8"/>
  <c r="U24" i="8" s="1"/>
  <c r="T28" i="8"/>
  <c r="T46" i="8"/>
  <c r="Q72" i="8"/>
  <c r="P40" i="9"/>
  <c r="U27" i="10"/>
  <c r="T27" i="10"/>
  <c r="U52" i="10"/>
  <c r="T52" i="10"/>
  <c r="Q72" i="10"/>
  <c r="T18" i="11"/>
  <c r="U18" i="11"/>
  <c r="U18" i="13"/>
  <c r="T18" i="13"/>
  <c r="T21" i="13"/>
  <c r="U21" i="13"/>
  <c r="U44" i="13"/>
  <c r="T44" i="13"/>
  <c r="T11" i="15"/>
  <c r="U11" i="15"/>
  <c r="T62" i="15"/>
  <c r="U62" i="15"/>
  <c r="U64" i="16"/>
  <c r="T64" i="16"/>
  <c r="U89" i="16"/>
  <c r="T89" i="16"/>
  <c r="U87" i="17"/>
  <c r="T87" i="17"/>
  <c r="U18" i="18"/>
  <c r="T18" i="18"/>
  <c r="T32" i="18"/>
  <c r="U32" i="18"/>
  <c r="U20" i="19"/>
  <c r="T20" i="19"/>
  <c r="T18" i="20"/>
  <c r="U18" i="20"/>
  <c r="U26" i="20"/>
  <c r="T26" i="20"/>
  <c r="U65" i="20"/>
  <c r="T65" i="20"/>
  <c r="T11" i="21"/>
  <c r="U11" i="21"/>
  <c r="U56" i="21"/>
  <c r="T56" i="21"/>
  <c r="U23" i="22"/>
  <c r="T23" i="22"/>
  <c r="U43" i="23"/>
  <c r="T43" i="23"/>
  <c r="U93" i="23"/>
  <c r="T93" i="23"/>
  <c r="U17" i="24"/>
  <c r="T17" i="24"/>
  <c r="U55" i="24"/>
  <c r="T55" i="24"/>
  <c r="T38" i="26"/>
  <c r="U38" i="26"/>
  <c r="U48" i="28"/>
  <c r="T48" i="28"/>
  <c r="T28" i="29"/>
  <c r="U28" i="29"/>
  <c r="T87" i="30"/>
  <c r="U87" i="30"/>
  <c r="U42" i="31"/>
  <c r="T42" i="31"/>
  <c r="S96" i="31"/>
  <c r="M113" i="31"/>
  <c r="S113" i="31" s="1"/>
  <c r="U107" i="27"/>
  <c r="T107" i="27"/>
  <c r="U101" i="6"/>
  <c r="T101" i="6"/>
  <c r="E66" i="9"/>
  <c r="R72" i="9"/>
  <c r="S24" i="10"/>
  <c r="P33" i="10"/>
  <c r="S40" i="10"/>
  <c r="U42" i="11"/>
  <c r="R67" i="11"/>
  <c r="U70" i="11"/>
  <c r="R15" i="12"/>
  <c r="U35" i="12"/>
  <c r="U10" i="13"/>
  <c r="Q30" i="13"/>
  <c r="S33" i="13"/>
  <c r="E71" i="13"/>
  <c r="R73" i="13"/>
  <c r="U10" i="14"/>
  <c r="U12" i="14"/>
  <c r="T23" i="14"/>
  <c r="T45" i="14"/>
  <c r="U58" i="14"/>
  <c r="Q71" i="14"/>
  <c r="T90" i="14"/>
  <c r="T94" i="14"/>
  <c r="U18" i="15"/>
  <c r="T20" i="15"/>
  <c r="E30" i="15"/>
  <c r="Q30" i="15"/>
  <c r="R33" i="15"/>
  <c r="U36" i="15"/>
  <c r="T37" i="15"/>
  <c r="Q40" i="15"/>
  <c r="U50" i="15"/>
  <c r="T55" i="15"/>
  <c r="S73" i="15"/>
  <c r="U20" i="16"/>
  <c r="T22" i="16"/>
  <c r="U27" i="16"/>
  <c r="S33" i="16"/>
  <c r="U56" i="16"/>
  <c r="T56" i="16"/>
  <c r="U10" i="17"/>
  <c r="U22" i="17"/>
  <c r="T22" i="17"/>
  <c r="U45" i="17"/>
  <c r="T45" i="17"/>
  <c r="U69" i="17"/>
  <c r="U89" i="18"/>
  <c r="T89" i="18"/>
  <c r="T57" i="19"/>
  <c r="U57" i="19"/>
  <c r="P66" i="20"/>
  <c r="U65" i="21"/>
  <c r="T65" i="21"/>
  <c r="T48" i="22"/>
  <c r="U48" i="22"/>
  <c r="Q66" i="23"/>
  <c r="U36" i="24"/>
  <c r="T36" i="24"/>
  <c r="U47" i="24"/>
  <c r="T47" i="24"/>
  <c r="R15" i="25"/>
  <c r="U32" i="12"/>
  <c r="P72" i="13"/>
  <c r="P66" i="14"/>
  <c r="U20" i="15"/>
  <c r="P71" i="15"/>
  <c r="T52" i="16"/>
  <c r="U52" i="16"/>
  <c r="U70" i="16"/>
  <c r="T70" i="16"/>
  <c r="Q71" i="18"/>
  <c r="U93" i="19"/>
  <c r="T93" i="19"/>
  <c r="P15" i="20"/>
  <c r="T44" i="20"/>
  <c r="U44" i="20"/>
  <c r="Q33" i="24"/>
  <c r="U22" i="27"/>
  <c r="T22" i="27"/>
  <c r="U62" i="29"/>
  <c r="T62" i="29"/>
  <c r="U9" i="30"/>
  <c r="T9" i="30"/>
  <c r="U22" i="30"/>
  <c r="T22" i="30"/>
  <c r="U106" i="1"/>
  <c r="T106" i="1"/>
  <c r="T105" i="27"/>
  <c r="U105" i="27"/>
  <c r="P66" i="10"/>
  <c r="E72" i="10"/>
  <c r="E30" i="11"/>
  <c r="T32" i="11"/>
  <c r="E66" i="11"/>
  <c r="E71" i="11"/>
  <c r="Q71" i="12"/>
  <c r="P72" i="12"/>
  <c r="P40" i="13"/>
  <c r="Q72" i="13"/>
  <c r="E73" i="13"/>
  <c r="T29" i="14"/>
  <c r="P15" i="15"/>
  <c r="E59" i="15"/>
  <c r="P30" i="16"/>
  <c r="P40" i="16"/>
  <c r="T43" i="17"/>
  <c r="T19" i="19"/>
  <c r="U19" i="19"/>
  <c r="U39" i="19"/>
  <c r="T39" i="19"/>
  <c r="U35" i="20"/>
  <c r="U90" i="20"/>
  <c r="T90" i="20"/>
  <c r="U12" i="23"/>
  <c r="T12" i="23"/>
  <c r="T27" i="23"/>
  <c r="U27" i="23"/>
  <c r="T92" i="23"/>
  <c r="U92" i="23"/>
  <c r="T12" i="24"/>
  <c r="U12" i="24"/>
  <c r="Q24" i="24"/>
  <c r="P59" i="11"/>
  <c r="P72" i="11"/>
  <c r="U36" i="12"/>
  <c r="P71" i="12"/>
  <c r="Q72" i="12"/>
  <c r="Q15" i="14"/>
  <c r="Q24" i="14"/>
  <c r="U29" i="14"/>
  <c r="U11" i="17"/>
  <c r="T11" i="17"/>
  <c r="T44" i="17"/>
  <c r="U44" i="17"/>
  <c r="U64" i="18"/>
  <c r="T64" i="18"/>
  <c r="Q53" i="19"/>
  <c r="U56" i="19"/>
  <c r="T56" i="19"/>
  <c r="U61" i="21"/>
  <c r="T61" i="21"/>
  <c r="T62" i="22"/>
  <c r="U62" i="22"/>
  <c r="P66" i="9"/>
  <c r="P15" i="10"/>
  <c r="T43" i="10"/>
  <c r="R67" i="10"/>
  <c r="P73" i="10"/>
  <c r="U10" i="11"/>
  <c r="U20" i="11"/>
  <c r="Q24" i="11"/>
  <c r="P33" i="11"/>
  <c r="Q53" i="11"/>
  <c r="Q59" i="12"/>
  <c r="R67" i="12"/>
  <c r="R72" i="12"/>
  <c r="P66" i="13"/>
  <c r="P71" i="13"/>
  <c r="S72" i="13"/>
  <c r="R15" i="14"/>
  <c r="T21" i="14"/>
  <c r="Q30" i="14"/>
  <c r="U36" i="14"/>
  <c r="T42" i="14"/>
  <c r="T51" i="14"/>
  <c r="T88" i="14"/>
  <c r="U92" i="14"/>
  <c r="P24" i="15"/>
  <c r="T47" i="15"/>
  <c r="T61" i="15"/>
  <c r="Q66" i="15"/>
  <c r="S71" i="15"/>
  <c r="E15" i="16"/>
  <c r="Q15" i="16"/>
  <c r="P24" i="16"/>
  <c r="T32" i="16"/>
  <c r="T39" i="16"/>
  <c r="R40" i="16"/>
  <c r="U51" i="16"/>
  <c r="T51" i="16"/>
  <c r="Q59" i="17"/>
  <c r="U65" i="17"/>
  <c r="T65" i="17"/>
  <c r="U88" i="17"/>
  <c r="T88" i="17"/>
  <c r="U55" i="18"/>
  <c r="U64" i="19"/>
  <c r="R15" i="21"/>
  <c r="T27" i="21"/>
  <c r="U27" i="21"/>
  <c r="T57" i="21"/>
  <c r="U57" i="21"/>
  <c r="U17" i="23"/>
  <c r="U44" i="23"/>
  <c r="T44" i="23"/>
  <c r="P71" i="23"/>
  <c r="R67" i="24"/>
  <c r="U69" i="24"/>
  <c r="E59" i="9"/>
  <c r="P24" i="10"/>
  <c r="P40" i="10"/>
  <c r="U43" i="10"/>
  <c r="S53" i="10"/>
  <c r="U94" i="10"/>
  <c r="T50" i="11"/>
  <c r="E73" i="11"/>
  <c r="U21" i="12"/>
  <c r="P40" i="12"/>
  <c r="P53" i="12"/>
  <c r="P66" i="12"/>
  <c r="S67" i="12"/>
  <c r="U69" i="12"/>
  <c r="Q15" i="13"/>
  <c r="P33" i="13"/>
  <c r="S40" i="13"/>
  <c r="U69" i="13"/>
  <c r="Q71" i="13"/>
  <c r="S15" i="14"/>
  <c r="R30" i="14"/>
  <c r="U32" i="14"/>
  <c r="S15" i="15"/>
  <c r="Q24" i="15"/>
  <c r="Q24" i="16"/>
  <c r="U32" i="16"/>
  <c r="P33" i="16"/>
  <c r="Q15" i="17"/>
  <c r="U23" i="17"/>
  <c r="T23" i="17"/>
  <c r="U39" i="17"/>
  <c r="T39" i="17"/>
  <c r="P30" i="18"/>
  <c r="U90" i="18"/>
  <c r="T90" i="18"/>
  <c r="P24" i="20"/>
  <c r="T48" i="20"/>
  <c r="U48" i="20"/>
  <c r="Q71" i="20"/>
  <c r="E66" i="21"/>
  <c r="P71" i="21"/>
  <c r="T88" i="21"/>
  <c r="U88" i="21"/>
  <c r="U49" i="22"/>
  <c r="T49" i="22"/>
  <c r="U11" i="23"/>
  <c r="T11" i="23"/>
  <c r="Q24" i="23"/>
  <c r="U26" i="23"/>
  <c r="T26" i="23"/>
  <c r="T37" i="24"/>
  <c r="U37" i="24"/>
  <c r="Q40" i="16"/>
  <c r="U40" i="16" s="1"/>
  <c r="E66" i="16"/>
  <c r="T17" i="17"/>
  <c r="U56" i="17"/>
  <c r="P59" i="17"/>
  <c r="U64" i="17"/>
  <c r="T94" i="17"/>
  <c r="T20" i="18"/>
  <c r="P24" i="18"/>
  <c r="Q30" i="18"/>
  <c r="Q40" i="18"/>
  <c r="T49" i="18"/>
  <c r="Q66" i="18"/>
  <c r="R72" i="18"/>
  <c r="U13" i="19"/>
  <c r="E15" i="19"/>
  <c r="Q30" i="19"/>
  <c r="R33" i="19"/>
  <c r="U50" i="19"/>
  <c r="T63" i="19"/>
  <c r="S73" i="19"/>
  <c r="Q24" i="20"/>
  <c r="T47" i="20"/>
  <c r="U58" i="20"/>
  <c r="E73" i="20"/>
  <c r="S15" i="21"/>
  <c r="E30" i="21"/>
  <c r="S33" i="21"/>
  <c r="U55" i="21"/>
  <c r="Q71" i="21"/>
  <c r="T18" i="22"/>
  <c r="R33" i="22"/>
  <c r="T43" i="22"/>
  <c r="U61" i="22"/>
  <c r="T92" i="22"/>
  <c r="P24" i="23"/>
  <c r="U36" i="23"/>
  <c r="T38" i="23"/>
  <c r="T42" i="23"/>
  <c r="U51" i="23"/>
  <c r="T62" i="23"/>
  <c r="P66" i="23"/>
  <c r="Q71" i="23"/>
  <c r="T91" i="23"/>
  <c r="E30" i="24"/>
  <c r="P33" i="24"/>
  <c r="T69" i="24"/>
  <c r="U52" i="29"/>
  <c r="T52" i="29"/>
  <c r="T97" i="24"/>
  <c r="U97" i="24"/>
  <c r="T114" i="3"/>
  <c r="U114" i="3"/>
  <c r="E59" i="18"/>
  <c r="E67" i="18"/>
  <c r="T51" i="20"/>
  <c r="E33" i="21"/>
  <c r="T69" i="21"/>
  <c r="T63" i="25"/>
  <c r="U63" i="25"/>
  <c r="T92" i="25"/>
  <c r="U92" i="25"/>
  <c r="U92" i="26"/>
  <c r="T92" i="26"/>
  <c r="U44" i="28"/>
  <c r="T44" i="28"/>
  <c r="T48" i="29"/>
  <c r="U48" i="29"/>
  <c r="U70" i="30"/>
  <c r="T70" i="30"/>
  <c r="E33" i="31"/>
  <c r="U37" i="31"/>
  <c r="T37" i="31"/>
  <c r="T98" i="20"/>
  <c r="U98" i="20"/>
  <c r="U106" i="3"/>
  <c r="T106" i="3"/>
  <c r="P24" i="17"/>
  <c r="Q30" i="17"/>
  <c r="P66" i="17"/>
  <c r="P71" i="17"/>
  <c r="P33" i="18"/>
  <c r="E72" i="18"/>
  <c r="Q24" i="19"/>
  <c r="P40" i="19"/>
  <c r="P66" i="19"/>
  <c r="Q71" i="19"/>
  <c r="U51" i="20"/>
  <c r="U10" i="21"/>
  <c r="P30" i="21"/>
  <c r="P40" i="21"/>
  <c r="Q53" i="21"/>
  <c r="P66" i="21"/>
  <c r="U69" i="21"/>
  <c r="Q15" i="22"/>
  <c r="P24" i="22"/>
  <c r="E33" i="22"/>
  <c r="U33" i="22" s="1"/>
  <c r="P30" i="23"/>
  <c r="Q40" i="23"/>
  <c r="U45" i="25"/>
  <c r="T45" i="25"/>
  <c r="E24" i="26"/>
  <c r="U92" i="28"/>
  <c r="T92" i="28"/>
  <c r="T103" i="27"/>
  <c r="U103" i="27"/>
  <c r="U114" i="21"/>
  <c r="T114" i="21"/>
  <c r="P66" i="16"/>
  <c r="P15" i="19"/>
  <c r="P30" i="20"/>
  <c r="P40" i="20"/>
  <c r="E67" i="20"/>
  <c r="Q30" i="21"/>
  <c r="Q40" i="21"/>
  <c r="E67" i="21"/>
  <c r="R15" i="22"/>
  <c r="P40" i="22"/>
  <c r="Q66" i="22"/>
  <c r="Q30" i="23"/>
  <c r="E71" i="23"/>
  <c r="P30" i="24"/>
  <c r="E33" i="24"/>
  <c r="U63" i="26"/>
  <c r="T63" i="26"/>
  <c r="T18" i="27"/>
  <c r="U18" i="27"/>
  <c r="U65" i="27"/>
  <c r="T65" i="27"/>
  <c r="U63" i="28"/>
  <c r="T63" i="28"/>
  <c r="T98" i="27"/>
  <c r="U98" i="27"/>
  <c r="T114" i="6"/>
  <c r="U114" i="6"/>
  <c r="U38" i="16"/>
  <c r="T42" i="16"/>
  <c r="T47" i="16"/>
  <c r="Q66" i="16"/>
  <c r="S15" i="17"/>
  <c r="P33" i="17"/>
  <c r="T70" i="17"/>
  <c r="R71" i="17"/>
  <c r="T12" i="18"/>
  <c r="T22" i="18"/>
  <c r="T27" i="18"/>
  <c r="P67" i="18"/>
  <c r="P73" i="18"/>
  <c r="U29" i="19"/>
  <c r="T35" i="19"/>
  <c r="U52" i="19"/>
  <c r="T65" i="19"/>
  <c r="Q30" i="20"/>
  <c r="T39" i="20"/>
  <c r="T56" i="20"/>
  <c r="P24" i="21"/>
  <c r="T26" i="21"/>
  <c r="T48" i="21"/>
  <c r="Q33" i="22"/>
  <c r="Q40" i="22"/>
  <c r="P53" i="22"/>
  <c r="R67" i="22"/>
  <c r="S72" i="22"/>
  <c r="P73" i="22"/>
  <c r="T10" i="23"/>
  <c r="U14" i="23"/>
  <c r="R30" i="23"/>
  <c r="P72" i="23"/>
  <c r="T11" i="24"/>
  <c r="P15" i="24"/>
  <c r="Q30" i="24"/>
  <c r="U42" i="24"/>
  <c r="Q72" i="24"/>
  <c r="T93" i="24"/>
  <c r="U11" i="25"/>
  <c r="P15" i="25"/>
  <c r="T20" i="25"/>
  <c r="T87" i="27"/>
  <c r="U87" i="27"/>
  <c r="U29" i="28"/>
  <c r="T29" i="28"/>
  <c r="S72" i="28"/>
  <c r="T21" i="31"/>
  <c r="U21" i="31"/>
  <c r="S53" i="16"/>
  <c r="P72" i="16"/>
  <c r="Q71" i="17"/>
  <c r="Q67" i="18"/>
  <c r="P72" i="18"/>
  <c r="Q73" i="18"/>
  <c r="R15" i="19"/>
  <c r="P33" i="19"/>
  <c r="E53" i="19"/>
  <c r="E15" i="20"/>
  <c r="Q24" i="21"/>
  <c r="S40" i="21"/>
  <c r="E15" i="22"/>
  <c r="U32" i="23"/>
  <c r="P24" i="24"/>
  <c r="U32" i="24"/>
  <c r="R72" i="24"/>
  <c r="U23" i="26"/>
  <c r="T23" i="26"/>
  <c r="U58" i="26"/>
  <c r="T58" i="26"/>
  <c r="U88" i="28"/>
  <c r="T88" i="28"/>
  <c r="U43" i="29"/>
  <c r="T43" i="29"/>
  <c r="U90" i="30"/>
  <c r="T90" i="30"/>
  <c r="T97" i="7"/>
  <c r="U97" i="7"/>
  <c r="E33" i="25"/>
  <c r="P24" i="26"/>
  <c r="T64" i="26"/>
  <c r="Q40" i="27"/>
  <c r="U40" i="27" s="1"/>
  <c r="T12" i="28"/>
  <c r="Q30" i="28"/>
  <c r="Q40" i="28"/>
  <c r="Q72" i="28"/>
  <c r="P71" i="29"/>
  <c r="Q72" i="29"/>
  <c r="P33" i="30"/>
  <c r="P33" i="31"/>
  <c r="T33" i="31" s="1"/>
  <c r="P53" i="31"/>
  <c r="Q72" i="31"/>
  <c r="T102" i="28"/>
  <c r="U104" i="28"/>
  <c r="T105" i="25"/>
  <c r="T114" i="22"/>
  <c r="M113" i="12"/>
  <c r="S113" i="12" s="1"/>
  <c r="T114" i="7"/>
  <c r="T106" i="6"/>
  <c r="U110" i="4"/>
  <c r="Q24" i="29"/>
  <c r="S33" i="29"/>
  <c r="P66" i="29"/>
  <c r="E30" i="30"/>
  <c r="Q24" i="31"/>
  <c r="Q33" i="31"/>
  <c r="U33" i="31" s="1"/>
  <c r="P66" i="31"/>
  <c r="M113" i="29"/>
  <c r="S113" i="29" s="1"/>
  <c r="T103" i="25"/>
  <c r="T109" i="19"/>
  <c r="M113" i="13"/>
  <c r="S113" i="13" s="1"/>
  <c r="T110" i="7"/>
  <c r="T29" i="25"/>
  <c r="T52" i="25"/>
  <c r="T62" i="25"/>
  <c r="P73" i="25"/>
  <c r="T91" i="25"/>
  <c r="T9" i="26"/>
  <c r="T19" i="26"/>
  <c r="E30" i="26"/>
  <c r="P33" i="26"/>
  <c r="T46" i="26"/>
  <c r="Q53" i="26"/>
  <c r="T57" i="26"/>
  <c r="E59" i="26"/>
  <c r="T17" i="27"/>
  <c r="T21" i="27"/>
  <c r="U38" i="27"/>
  <c r="U39" i="27"/>
  <c r="E53" i="27"/>
  <c r="T56" i="27"/>
  <c r="T90" i="27"/>
  <c r="U10" i="28"/>
  <c r="T11" i="28"/>
  <c r="Q15" i="28"/>
  <c r="T20" i="28"/>
  <c r="Q24" i="28"/>
  <c r="T28" i="28"/>
  <c r="T39" i="28"/>
  <c r="S53" i="28"/>
  <c r="E33" i="29"/>
  <c r="S72" i="29"/>
  <c r="T87" i="29"/>
  <c r="E24" i="30"/>
  <c r="P67" i="30"/>
  <c r="S71" i="30"/>
  <c r="R33" i="31"/>
  <c r="U45" i="31"/>
  <c r="T48" i="31"/>
  <c r="T62" i="31"/>
  <c r="P71" i="31"/>
  <c r="T90" i="31"/>
  <c r="E80" i="8"/>
  <c r="T101" i="25"/>
  <c r="U110" i="17"/>
  <c r="T111" i="14"/>
  <c r="U103" i="13"/>
  <c r="T39" i="25"/>
  <c r="T44" i="25"/>
  <c r="S71" i="25"/>
  <c r="Q73" i="25"/>
  <c r="Q33" i="26"/>
  <c r="U33" i="26" s="1"/>
  <c r="U42" i="26"/>
  <c r="T52" i="26"/>
  <c r="T62" i="26"/>
  <c r="P71" i="26"/>
  <c r="R72" i="26"/>
  <c r="T91" i="26"/>
  <c r="P30" i="27"/>
  <c r="E30" i="28"/>
  <c r="U30" i="28" s="1"/>
  <c r="P33" i="28"/>
  <c r="T43" i="28"/>
  <c r="T47" i="28"/>
  <c r="E53" i="29"/>
  <c r="E72" i="29"/>
  <c r="E71" i="30"/>
  <c r="P40" i="31"/>
  <c r="E72" i="31"/>
  <c r="T114" i="30"/>
  <c r="U97" i="27"/>
  <c r="U105" i="19"/>
  <c r="U108" i="17"/>
  <c r="T114" i="14"/>
  <c r="U114" i="11"/>
  <c r="E30" i="25"/>
  <c r="Q33" i="25"/>
  <c r="U33" i="25" s="1"/>
  <c r="P72" i="25"/>
  <c r="T21" i="26"/>
  <c r="Q40" i="26"/>
  <c r="T11" i="27"/>
  <c r="T29" i="27"/>
  <c r="T47" i="27"/>
  <c r="T58" i="27"/>
  <c r="P72" i="27"/>
  <c r="U93" i="27"/>
  <c r="T37" i="28"/>
  <c r="T42" i="28"/>
  <c r="Q66" i="28"/>
  <c r="U10" i="29"/>
  <c r="T19" i="29"/>
  <c r="T23" i="29"/>
  <c r="T32" i="29"/>
  <c r="T35" i="29"/>
  <c r="T39" i="29"/>
  <c r="Q40" i="29"/>
  <c r="T56" i="29"/>
  <c r="T11" i="30"/>
  <c r="T26" i="30"/>
  <c r="Q30" i="30"/>
  <c r="T45" i="30"/>
  <c r="T61" i="30"/>
  <c r="T13" i="31"/>
  <c r="E24" i="31"/>
  <c r="U56" i="31"/>
  <c r="T114" i="12"/>
  <c r="Q66" i="25"/>
  <c r="P71" i="25"/>
  <c r="T12" i="26"/>
  <c r="T17" i="26"/>
  <c r="T26" i="26"/>
  <c r="Q66" i="26"/>
  <c r="T89" i="26"/>
  <c r="S30" i="27"/>
  <c r="P33" i="27"/>
  <c r="T42" i="27"/>
  <c r="T46" i="27"/>
  <c r="P71" i="27"/>
  <c r="Q72" i="27"/>
  <c r="T13" i="28"/>
  <c r="U22" i="28"/>
  <c r="T36" i="28"/>
  <c r="T65" i="28"/>
  <c r="Q73" i="28"/>
  <c r="U90" i="28"/>
  <c r="T94" i="28"/>
  <c r="P33" i="29"/>
  <c r="T55" i="29"/>
  <c r="U64" i="29"/>
  <c r="R73" i="29"/>
  <c r="P15" i="30"/>
  <c r="U32" i="30"/>
  <c r="Q40" i="30"/>
  <c r="T49" i="30"/>
  <c r="P72" i="30"/>
  <c r="S73" i="30"/>
  <c r="R30" i="31"/>
  <c r="U32" i="31"/>
  <c r="Q59" i="31"/>
  <c r="T114" i="29"/>
  <c r="U114" i="27"/>
  <c r="U103" i="21"/>
  <c r="U100" i="20"/>
  <c r="T114" i="13"/>
  <c r="T108" i="3"/>
  <c r="T64" i="25"/>
  <c r="R72" i="25"/>
  <c r="P15" i="26"/>
  <c r="Q33" i="27"/>
  <c r="U33" i="27" s="1"/>
  <c r="P40" i="27"/>
  <c r="Q71" i="27"/>
  <c r="T92" i="27"/>
  <c r="P30" i="28"/>
  <c r="P40" i="28"/>
  <c r="U51" i="28"/>
  <c r="U57" i="28"/>
  <c r="T38" i="29"/>
  <c r="P53" i="29"/>
  <c r="P72" i="29"/>
  <c r="S73" i="29"/>
  <c r="P71" i="30"/>
  <c r="Q72" i="30"/>
  <c r="T12" i="31"/>
  <c r="T32" i="31"/>
  <c r="E40" i="31"/>
  <c r="P72" i="31"/>
  <c r="T114" i="28"/>
  <c r="S96" i="5"/>
  <c r="E53" i="31"/>
  <c r="E67" i="31"/>
  <c r="Q73" i="31"/>
  <c r="Q67" i="31"/>
  <c r="R67" i="31"/>
  <c r="P67" i="31"/>
  <c r="E73" i="31"/>
  <c r="T58" i="31"/>
  <c r="U99" i="31"/>
  <c r="T104" i="31"/>
  <c r="U109" i="31"/>
  <c r="U107" i="31"/>
  <c r="U98" i="31"/>
  <c r="P53" i="30"/>
  <c r="T58" i="30"/>
  <c r="Q59" i="30"/>
  <c r="E73" i="30"/>
  <c r="T57" i="30"/>
  <c r="R96" i="30"/>
  <c r="U98" i="30"/>
  <c r="T103" i="30"/>
  <c r="U108" i="30"/>
  <c r="U106" i="30"/>
  <c r="T111" i="30"/>
  <c r="E80" i="30"/>
  <c r="R67" i="29"/>
  <c r="S53" i="29"/>
  <c r="P59" i="29"/>
  <c r="Q73" i="29"/>
  <c r="U73" i="29" s="1"/>
  <c r="T58" i="29"/>
  <c r="Q59" i="29"/>
  <c r="T109" i="29"/>
  <c r="T99" i="29"/>
  <c r="E80" i="29"/>
  <c r="E53" i="28"/>
  <c r="P73" i="28"/>
  <c r="Q53" i="28"/>
  <c r="U53" i="28" s="1"/>
  <c r="R73" i="28"/>
  <c r="P59" i="28"/>
  <c r="P67" i="28"/>
  <c r="E67" i="28"/>
  <c r="Q67" i="28"/>
  <c r="E73" i="28"/>
  <c r="E59" i="28"/>
  <c r="U59" i="28" s="1"/>
  <c r="S73" i="28"/>
  <c r="U98" i="28"/>
  <c r="U105" i="28"/>
  <c r="T110" i="28"/>
  <c r="P53" i="27"/>
  <c r="Q67" i="27"/>
  <c r="P73" i="27"/>
  <c r="P67" i="27"/>
  <c r="T57" i="27"/>
  <c r="S67" i="27"/>
  <c r="E73" i="27"/>
  <c r="T110" i="27"/>
  <c r="S53" i="26"/>
  <c r="T47" i="26"/>
  <c r="E73" i="26"/>
  <c r="Q67" i="26"/>
  <c r="R67" i="26"/>
  <c r="P59" i="26"/>
  <c r="P73" i="26"/>
  <c r="Q59" i="26"/>
  <c r="E67" i="26"/>
  <c r="T102" i="26"/>
  <c r="T110" i="26"/>
  <c r="U108" i="26"/>
  <c r="E80" i="26"/>
  <c r="U47" i="25"/>
  <c r="E53" i="25"/>
  <c r="E73" i="25"/>
  <c r="P53" i="25"/>
  <c r="Q53" i="25"/>
  <c r="Q59" i="25"/>
  <c r="S73" i="25"/>
  <c r="T57" i="25"/>
  <c r="R67" i="25"/>
  <c r="S67" i="25"/>
  <c r="T109" i="25"/>
  <c r="T111" i="25"/>
  <c r="U107" i="25"/>
  <c r="E80" i="25"/>
  <c r="E53" i="24"/>
  <c r="Q53" i="24"/>
  <c r="U53" i="24" s="1"/>
  <c r="Q59" i="24"/>
  <c r="E67" i="24"/>
  <c r="P73" i="24"/>
  <c r="T58" i="24"/>
  <c r="T57" i="24"/>
  <c r="P67" i="24"/>
  <c r="T67" i="24" s="1"/>
  <c r="Q67" i="24"/>
  <c r="U105" i="24"/>
  <c r="T103" i="24"/>
  <c r="U99" i="24"/>
  <c r="T47" i="23"/>
  <c r="Q73" i="23"/>
  <c r="E73" i="23"/>
  <c r="E67" i="23"/>
  <c r="P67" i="23"/>
  <c r="R73" i="23"/>
  <c r="E59" i="23"/>
  <c r="Q67" i="23"/>
  <c r="U67" i="23" s="1"/>
  <c r="P59" i="23"/>
  <c r="U107" i="23"/>
  <c r="T98" i="23"/>
  <c r="E67" i="22"/>
  <c r="R73" i="22"/>
  <c r="P59" i="22"/>
  <c r="Q67" i="22"/>
  <c r="P67" i="22"/>
  <c r="U58" i="22"/>
  <c r="U106" i="22"/>
  <c r="L113" i="22"/>
  <c r="R113" i="22" s="1"/>
  <c r="U111" i="22"/>
  <c r="U98" i="22"/>
  <c r="T109" i="22"/>
  <c r="T103" i="22"/>
  <c r="T105" i="22"/>
  <c r="T101" i="22"/>
  <c r="R53" i="21"/>
  <c r="S53" i="21"/>
  <c r="S73" i="21"/>
  <c r="Q59" i="21"/>
  <c r="T58" i="21"/>
  <c r="P67" i="21"/>
  <c r="Q67" i="21"/>
  <c r="U67" i="21" s="1"/>
  <c r="P73" i="21"/>
  <c r="L113" i="21"/>
  <c r="R113" i="21" s="1"/>
  <c r="T108" i="21"/>
  <c r="T104" i="21"/>
  <c r="P53" i="20"/>
  <c r="Q53" i="20"/>
  <c r="U53" i="20" s="1"/>
  <c r="R53" i="20"/>
  <c r="S53" i="20"/>
  <c r="P73" i="20"/>
  <c r="R73" i="20"/>
  <c r="P59" i="20"/>
  <c r="Q59" i="20"/>
  <c r="S73" i="20"/>
  <c r="T108" i="20"/>
  <c r="T110" i="20"/>
  <c r="U106" i="20"/>
  <c r="U104" i="20"/>
  <c r="T47" i="19"/>
  <c r="P67" i="19"/>
  <c r="Q67" i="19"/>
  <c r="E73" i="19"/>
  <c r="R67" i="19"/>
  <c r="E67" i="19"/>
  <c r="Q73" i="19"/>
  <c r="U73" i="19" s="1"/>
  <c r="R96" i="19"/>
  <c r="R53" i="18"/>
  <c r="T47" i="18"/>
  <c r="S67" i="18"/>
  <c r="Q59" i="18"/>
  <c r="U104" i="18"/>
  <c r="T109" i="18"/>
  <c r="T111" i="18"/>
  <c r="T99" i="18"/>
  <c r="R73" i="17"/>
  <c r="T47" i="17"/>
  <c r="S67" i="17"/>
  <c r="Q73" i="17"/>
  <c r="R67" i="17"/>
  <c r="Q67" i="17"/>
  <c r="P73" i="17"/>
  <c r="T73" i="17" s="1"/>
  <c r="T57" i="17"/>
  <c r="E59" i="17"/>
  <c r="T100" i="17"/>
  <c r="T102" i="17"/>
  <c r="S96" i="17"/>
  <c r="R53" i="16"/>
  <c r="Q73" i="16"/>
  <c r="P59" i="16"/>
  <c r="Q59" i="16"/>
  <c r="T58" i="16"/>
  <c r="E73" i="16"/>
  <c r="T101" i="16"/>
  <c r="U99" i="16"/>
  <c r="U109" i="16"/>
  <c r="Q53" i="15"/>
  <c r="E67" i="15"/>
  <c r="P67" i="15"/>
  <c r="T57" i="15"/>
  <c r="R67" i="15"/>
  <c r="S67" i="15"/>
  <c r="P73" i="15"/>
  <c r="T73" i="15" s="1"/>
  <c r="Q73" i="15"/>
  <c r="U73" i="15" s="1"/>
  <c r="U109" i="15"/>
  <c r="P53" i="14"/>
  <c r="E53" i="14"/>
  <c r="S67" i="14"/>
  <c r="Q67" i="14"/>
  <c r="U100" i="14"/>
  <c r="T105" i="14"/>
  <c r="T107" i="14"/>
  <c r="L113" i="14"/>
  <c r="R113" i="14" s="1"/>
  <c r="E53" i="13"/>
  <c r="Q53" i="13"/>
  <c r="P59" i="13"/>
  <c r="Q59" i="13"/>
  <c r="P67" i="13"/>
  <c r="Q67" i="13"/>
  <c r="U67" i="13" s="1"/>
  <c r="U57" i="13"/>
  <c r="R67" i="13"/>
  <c r="S67" i="13"/>
  <c r="U111" i="13"/>
  <c r="E80" i="13"/>
  <c r="Q73" i="12"/>
  <c r="R73" i="12"/>
  <c r="S73" i="12"/>
  <c r="E73" i="12"/>
  <c r="T47" i="12"/>
  <c r="E53" i="12"/>
  <c r="T57" i="12"/>
  <c r="E59" i="12"/>
  <c r="Q67" i="12"/>
  <c r="P59" i="12"/>
  <c r="P73" i="12"/>
  <c r="T109" i="12"/>
  <c r="U102" i="12"/>
  <c r="U107" i="12"/>
  <c r="T98" i="12"/>
  <c r="P53" i="11"/>
  <c r="Q59" i="11"/>
  <c r="P73" i="11"/>
  <c r="P67" i="11"/>
  <c r="U57" i="11"/>
  <c r="T100" i="11"/>
  <c r="U98" i="11"/>
  <c r="T108" i="11"/>
  <c r="L113" i="11"/>
  <c r="R113" i="11" s="1"/>
  <c r="R73" i="10"/>
  <c r="P53" i="10"/>
  <c r="Q53" i="10"/>
  <c r="S73" i="10"/>
  <c r="E73" i="10"/>
  <c r="T57" i="10"/>
  <c r="P59" i="10"/>
  <c r="S67" i="10"/>
  <c r="S96" i="10"/>
  <c r="T105" i="10"/>
  <c r="T107" i="10"/>
  <c r="T101" i="10"/>
  <c r="U47" i="9"/>
  <c r="S67" i="9"/>
  <c r="Q73" i="9"/>
  <c r="R67" i="9"/>
  <c r="R73" i="9"/>
  <c r="P67" i="9"/>
  <c r="Q67" i="9"/>
  <c r="U67" i="9" s="1"/>
  <c r="P73" i="9"/>
  <c r="T73" i="9" s="1"/>
  <c r="U57" i="9"/>
  <c r="E67" i="9"/>
  <c r="S73" i="9"/>
  <c r="U107" i="9"/>
  <c r="T103" i="9"/>
  <c r="T101" i="9"/>
  <c r="U99" i="9"/>
  <c r="P53" i="8"/>
  <c r="E67" i="8"/>
  <c r="Q59" i="8"/>
  <c r="T58" i="8"/>
  <c r="P67" i="8"/>
  <c r="T57" i="8"/>
  <c r="Q67" i="8"/>
  <c r="Q73" i="8"/>
  <c r="E59" i="8"/>
  <c r="T59" i="8" s="1"/>
  <c r="R96" i="8"/>
  <c r="T102" i="8"/>
  <c r="U111" i="8"/>
  <c r="T100" i="8"/>
  <c r="R67" i="7"/>
  <c r="S73" i="7"/>
  <c r="P59" i="7"/>
  <c r="E67" i="7"/>
  <c r="Q59" i="7"/>
  <c r="P67" i="7"/>
  <c r="T57" i="7"/>
  <c r="Q67" i="7"/>
  <c r="U67" i="7" s="1"/>
  <c r="T104" i="7"/>
  <c r="T102" i="7"/>
  <c r="U107" i="7"/>
  <c r="U105" i="7"/>
  <c r="R67" i="6"/>
  <c r="E67" i="6"/>
  <c r="T47" i="6"/>
  <c r="Q67" i="6"/>
  <c r="L113" i="6"/>
  <c r="R113" i="6" s="1"/>
  <c r="T109" i="6"/>
  <c r="T111" i="6"/>
  <c r="E53" i="5"/>
  <c r="U47" i="5"/>
  <c r="P53" i="5"/>
  <c r="P59" i="5"/>
  <c r="T57" i="5"/>
  <c r="P67" i="5"/>
  <c r="T67" i="5" s="1"/>
  <c r="Q67" i="5"/>
  <c r="U67" i="5" s="1"/>
  <c r="T105" i="5"/>
  <c r="T110" i="5"/>
  <c r="T108" i="5"/>
  <c r="U97" i="5"/>
  <c r="E80" i="5"/>
  <c r="S67" i="4"/>
  <c r="P53" i="4"/>
  <c r="Q53" i="4"/>
  <c r="S53" i="4"/>
  <c r="P73" i="4"/>
  <c r="T73" i="4" s="1"/>
  <c r="E59" i="4"/>
  <c r="E67" i="4"/>
  <c r="Q73" i="4"/>
  <c r="U73" i="4" s="1"/>
  <c r="T57" i="4"/>
  <c r="S73" i="4"/>
  <c r="U102" i="4"/>
  <c r="U109" i="4"/>
  <c r="U107" i="4"/>
  <c r="P53" i="3"/>
  <c r="E53" i="3"/>
  <c r="P73" i="3"/>
  <c r="Q59" i="3"/>
  <c r="Q67" i="3"/>
  <c r="U67" i="3" s="1"/>
  <c r="S73" i="3"/>
  <c r="E59" i="3"/>
  <c r="U59" i="3" s="1"/>
  <c r="P59" i="3"/>
  <c r="E73" i="3"/>
  <c r="E67" i="3"/>
  <c r="U103" i="3"/>
  <c r="E96" i="3"/>
  <c r="Q53" i="2"/>
  <c r="U47" i="2"/>
  <c r="Q59" i="2"/>
  <c r="P67" i="2"/>
  <c r="T67" i="2" s="1"/>
  <c r="P73" i="2"/>
  <c r="Q67" i="2"/>
  <c r="Q73" i="2"/>
  <c r="U57" i="2"/>
  <c r="S67" i="2"/>
  <c r="U107" i="2"/>
  <c r="U105" i="2"/>
  <c r="E67" i="1"/>
  <c r="S53" i="1"/>
  <c r="E53" i="1"/>
  <c r="S67" i="1"/>
  <c r="P67" i="1"/>
  <c r="T67" i="1" s="1"/>
  <c r="P73" i="1"/>
  <c r="T73" i="1" s="1"/>
  <c r="Q67" i="1"/>
  <c r="U67" i="1" s="1"/>
  <c r="Q73" i="1"/>
  <c r="U73" i="1" s="1"/>
  <c r="T98" i="1"/>
  <c r="U105" i="1"/>
  <c r="T107" i="1"/>
  <c r="T110" i="1"/>
  <c r="U30" i="4"/>
  <c r="T30" i="4"/>
  <c r="U59" i="4"/>
  <c r="T59" i="4"/>
  <c r="U33" i="5"/>
  <c r="T33" i="5"/>
  <c r="T33" i="3"/>
  <c r="T30" i="5"/>
  <c r="U30" i="5"/>
  <c r="U30" i="3"/>
  <c r="T30" i="3"/>
  <c r="T24" i="4"/>
  <c r="U24" i="2"/>
  <c r="T24" i="2"/>
  <c r="U33" i="2"/>
  <c r="T33" i="2"/>
  <c r="T39" i="13"/>
  <c r="U39" i="13"/>
  <c r="T89" i="15"/>
  <c r="U89" i="15"/>
  <c r="T70" i="7"/>
  <c r="U70" i="7"/>
  <c r="Q33" i="1"/>
  <c r="U59" i="2"/>
  <c r="T59" i="2"/>
  <c r="P71" i="2"/>
  <c r="T73" i="3"/>
  <c r="U15" i="3"/>
  <c r="T15" i="3"/>
  <c r="P24" i="3"/>
  <c r="T65" i="3"/>
  <c r="U65" i="3"/>
  <c r="T19" i="5"/>
  <c r="U19" i="5"/>
  <c r="E24" i="5"/>
  <c r="Q33" i="6"/>
  <c r="E72" i="6"/>
  <c r="T11" i="7"/>
  <c r="U11" i="7"/>
  <c r="U26" i="7"/>
  <c r="T26" i="7"/>
  <c r="P71" i="7"/>
  <c r="T92" i="7"/>
  <c r="U92" i="7"/>
  <c r="T37" i="8"/>
  <c r="U37" i="8"/>
  <c r="T10" i="9"/>
  <c r="T33" i="9"/>
  <c r="P71" i="9"/>
  <c r="T42" i="10"/>
  <c r="U42" i="10"/>
  <c r="U29" i="3"/>
  <c r="T29" i="3"/>
  <c r="U72" i="2"/>
  <c r="T72" i="2"/>
  <c r="U71" i="2"/>
  <c r="T71" i="2"/>
  <c r="U69" i="2"/>
  <c r="T15" i="1"/>
  <c r="U15" i="1"/>
  <c r="P67" i="3"/>
  <c r="T67" i="3" s="1"/>
  <c r="P73" i="5"/>
  <c r="U93" i="5"/>
  <c r="T93" i="5"/>
  <c r="U30" i="6"/>
  <c r="T30" i="6"/>
  <c r="U39" i="6"/>
  <c r="T39" i="6"/>
  <c r="U53" i="6"/>
  <c r="T53" i="6"/>
  <c r="U43" i="6"/>
  <c r="T43" i="6"/>
  <c r="T56" i="6"/>
  <c r="U56" i="6"/>
  <c r="U59" i="6"/>
  <c r="T59" i="6"/>
  <c r="P40" i="7"/>
  <c r="Q71" i="8"/>
  <c r="Q53" i="3"/>
  <c r="U53" i="3" s="1"/>
  <c r="U24" i="1"/>
  <c r="T38" i="1"/>
  <c r="T47" i="1"/>
  <c r="T56" i="1"/>
  <c r="T64" i="4"/>
  <c r="U64" i="4"/>
  <c r="U15" i="5"/>
  <c r="T73" i="5"/>
  <c r="T9" i="5"/>
  <c r="T51" i="5"/>
  <c r="U51" i="5"/>
  <c r="T63" i="5"/>
  <c r="U70" i="5"/>
  <c r="T70" i="5"/>
  <c r="T90" i="5"/>
  <c r="T91" i="6"/>
  <c r="U91" i="6"/>
  <c r="Q40" i="7"/>
  <c r="T18" i="8"/>
  <c r="U18" i="8"/>
  <c r="T52" i="8"/>
  <c r="U52" i="8"/>
  <c r="P59" i="8"/>
  <c r="S66" i="8"/>
  <c r="Q66" i="8"/>
  <c r="U59" i="9"/>
  <c r="T59" i="9"/>
  <c r="T63" i="9"/>
  <c r="U63" i="9"/>
  <c r="T90" i="9"/>
  <c r="U90" i="9"/>
  <c r="U94" i="9"/>
  <c r="T94" i="9"/>
  <c r="U37" i="10"/>
  <c r="T37" i="10"/>
  <c r="U24" i="11"/>
  <c r="T24" i="11"/>
  <c r="U30" i="1"/>
  <c r="U63" i="4"/>
  <c r="T63" i="4"/>
  <c r="U50" i="5"/>
  <c r="T50" i="5"/>
  <c r="T55" i="5"/>
  <c r="U55" i="5"/>
  <c r="T56" i="10"/>
  <c r="U56" i="10"/>
  <c r="U13" i="24"/>
  <c r="T13" i="24"/>
  <c r="U24" i="25"/>
  <c r="T24" i="25"/>
  <c r="U37" i="27"/>
  <c r="T37" i="27"/>
  <c r="T17" i="5"/>
  <c r="U17" i="5"/>
  <c r="T52" i="6"/>
  <c r="U52" i="6"/>
  <c r="T17" i="7"/>
  <c r="U17" i="7"/>
  <c r="T42" i="8"/>
  <c r="U42" i="8"/>
  <c r="U51" i="9"/>
  <c r="T51" i="9"/>
  <c r="P66" i="1"/>
  <c r="Q71" i="1"/>
  <c r="T23" i="9"/>
  <c r="U23" i="9"/>
  <c r="U33" i="10"/>
  <c r="T33" i="10"/>
  <c r="U72" i="10"/>
  <c r="T71" i="10"/>
  <c r="T72" i="10"/>
  <c r="U71" i="10"/>
  <c r="U69" i="10"/>
  <c r="T69" i="10"/>
  <c r="P40" i="1"/>
  <c r="U30" i="2"/>
  <c r="T30" i="2"/>
  <c r="T53" i="2"/>
  <c r="U53" i="2"/>
  <c r="T43" i="2"/>
  <c r="T40" i="3"/>
  <c r="Q71" i="3"/>
  <c r="T48" i="4"/>
  <c r="U48" i="4"/>
  <c r="T42" i="1"/>
  <c r="P53" i="1"/>
  <c r="T53" i="1" s="1"/>
  <c r="Q53" i="1"/>
  <c r="U53" i="1" s="1"/>
  <c r="T93" i="1"/>
  <c r="U20" i="4"/>
  <c r="Q24" i="4"/>
  <c r="U24" i="4" s="1"/>
  <c r="T20" i="1"/>
  <c r="U20" i="2"/>
  <c r="U37" i="2"/>
  <c r="T45" i="3"/>
  <c r="Q66" i="3"/>
  <c r="T93" i="3"/>
  <c r="U38" i="4"/>
  <c r="Q66" i="4"/>
  <c r="Q67" i="4"/>
  <c r="U67" i="4" s="1"/>
  <c r="U18" i="5"/>
  <c r="T18" i="5"/>
  <c r="U27" i="5"/>
  <c r="T29" i="5"/>
  <c r="U29" i="5"/>
  <c r="Q33" i="5"/>
  <c r="U45" i="5"/>
  <c r="Q53" i="5"/>
  <c r="U53" i="5" s="1"/>
  <c r="Q72" i="5"/>
  <c r="U87" i="5"/>
  <c r="T87" i="5"/>
  <c r="U20" i="6"/>
  <c r="Q24" i="6"/>
  <c r="U28" i="6"/>
  <c r="T28" i="6"/>
  <c r="Q66" i="6"/>
  <c r="T23" i="7"/>
  <c r="U23" i="7"/>
  <c r="P30" i="7"/>
  <c r="S33" i="7"/>
  <c r="Q33" i="7"/>
  <c r="U33" i="7" s="1"/>
  <c r="T47" i="7"/>
  <c r="U47" i="7"/>
  <c r="U51" i="7"/>
  <c r="T51" i="7"/>
  <c r="Q33" i="8"/>
  <c r="U36" i="8"/>
  <c r="T36" i="8"/>
  <c r="U24" i="10"/>
  <c r="T24" i="10"/>
  <c r="T63" i="10"/>
  <c r="U63" i="10"/>
  <c r="U23" i="11"/>
  <c r="T23" i="11"/>
  <c r="T33" i="4"/>
  <c r="U33" i="4"/>
  <c r="U66" i="3"/>
  <c r="T66" i="3"/>
  <c r="T61" i="3"/>
  <c r="U72" i="3"/>
  <c r="T72" i="3"/>
  <c r="U71" i="3"/>
  <c r="T71" i="3"/>
  <c r="U32" i="6"/>
  <c r="T32" i="6"/>
  <c r="U66" i="6"/>
  <c r="T66" i="6"/>
  <c r="U61" i="6"/>
  <c r="T61" i="6"/>
  <c r="U55" i="7"/>
  <c r="T55" i="7"/>
  <c r="U24" i="9"/>
  <c r="T24" i="9"/>
  <c r="U46" i="9"/>
  <c r="T46" i="9"/>
  <c r="T61" i="2"/>
  <c r="U61" i="2"/>
  <c r="Q40" i="3"/>
  <c r="U40" i="3" s="1"/>
  <c r="T46" i="4"/>
  <c r="U46" i="4"/>
  <c r="U59" i="5"/>
  <c r="T59" i="5"/>
  <c r="U12" i="6"/>
  <c r="T12" i="6"/>
  <c r="T24" i="6"/>
  <c r="U24" i="6"/>
  <c r="P33" i="6"/>
  <c r="U48" i="6"/>
  <c r="T48" i="6"/>
  <c r="U13" i="10"/>
  <c r="T13" i="10"/>
  <c r="U33" i="11"/>
  <c r="T33" i="11"/>
  <c r="Q40" i="1"/>
  <c r="U40" i="2"/>
  <c r="T35" i="2"/>
  <c r="U59" i="1"/>
  <c r="T59" i="1"/>
  <c r="Q72" i="2"/>
  <c r="T12" i="1"/>
  <c r="T29" i="1"/>
  <c r="U33" i="1"/>
  <c r="T33" i="1"/>
  <c r="U46" i="2"/>
  <c r="T46" i="2"/>
  <c r="U49" i="2"/>
  <c r="P66" i="2"/>
  <c r="T66" i="2" s="1"/>
  <c r="Q66" i="2"/>
  <c r="U66" i="2" s="1"/>
  <c r="U87" i="2"/>
  <c r="T22" i="4"/>
  <c r="U22" i="4"/>
  <c r="T63" i="1"/>
  <c r="T26" i="2"/>
  <c r="T44" i="2"/>
  <c r="U56" i="2"/>
  <c r="T69" i="2"/>
  <c r="R73" i="2"/>
  <c r="T91" i="2"/>
  <c r="U11" i="3"/>
  <c r="T17" i="3"/>
  <c r="U23" i="3"/>
  <c r="T37" i="3"/>
  <c r="T50" i="3"/>
  <c r="T69" i="3"/>
  <c r="Q73" i="3"/>
  <c r="U73" i="3" s="1"/>
  <c r="U11" i="1"/>
  <c r="U28" i="1"/>
  <c r="T37" i="1"/>
  <c r="T46" i="1"/>
  <c r="T55" i="1"/>
  <c r="U87" i="1"/>
  <c r="U92" i="1"/>
  <c r="E24" i="3"/>
  <c r="U28" i="3"/>
  <c r="T58" i="3"/>
  <c r="U69" i="3"/>
  <c r="T15" i="4"/>
  <c r="U15" i="4"/>
  <c r="T9" i="4"/>
  <c r="T19" i="4"/>
  <c r="T23" i="4"/>
  <c r="U47" i="4"/>
  <c r="T47" i="4"/>
  <c r="U56" i="4"/>
  <c r="T58" i="4"/>
  <c r="U58" i="4"/>
  <c r="U62" i="4"/>
  <c r="U71" i="4"/>
  <c r="T71" i="4"/>
  <c r="U72" i="4"/>
  <c r="T72" i="4"/>
  <c r="T69" i="4"/>
  <c r="U69" i="4"/>
  <c r="Q72" i="4"/>
  <c r="U11" i="5"/>
  <c r="T13" i="5"/>
  <c r="U13" i="5"/>
  <c r="U49" i="5"/>
  <c r="Q59" i="5"/>
  <c r="R67" i="5"/>
  <c r="R72" i="5"/>
  <c r="S73" i="5"/>
  <c r="Q40" i="6"/>
  <c r="U42" i="6"/>
  <c r="T42" i="6"/>
  <c r="P59" i="6"/>
  <c r="U32" i="7"/>
  <c r="T32" i="7"/>
  <c r="T63" i="7"/>
  <c r="U63" i="7"/>
  <c r="Q73" i="7"/>
  <c r="U73" i="7" s="1"/>
  <c r="Q24" i="8"/>
  <c r="U17" i="9"/>
  <c r="T17" i="9"/>
  <c r="U40" i="1"/>
  <c r="T40" i="1"/>
  <c r="S73" i="1"/>
  <c r="U73" i="2"/>
  <c r="T73" i="2"/>
  <c r="U67" i="2"/>
  <c r="U15" i="2"/>
  <c r="T15" i="2"/>
  <c r="T9" i="2"/>
  <c r="S33" i="4"/>
  <c r="U40" i="4"/>
  <c r="T40" i="4"/>
  <c r="U35" i="4"/>
  <c r="P67" i="4"/>
  <c r="T67" i="4" s="1"/>
  <c r="Q40" i="5"/>
  <c r="T53" i="5"/>
  <c r="T43" i="5"/>
  <c r="U66" i="5"/>
  <c r="T66" i="5"/>
  <c r="Q66" i="5"/>
  <c r="U67" i="6"/>
  <c r="U15" i="6"/>
  <c r="T15" i="6"/>
  <c r="T67" i="6"/>
  <c r="U9" i="6"/>
  <c r="E15" i="6"/>
  <c r="U50" i="6"/>
  <c r="T57" i="6"/>
  <c r="U93" i="6"/>
  <c r="T67" i="7"/>
  <c r="U15" i="7"/>
  <c r="T15" i="7"/>
  <c r="T28" i="7"/>
  <c r="T43" i="7"/>
  <c r="S67" i="7"/>
  <c r="U72" i="7"/>
  <c r="T72" i="7"/>
  <c r="U71" i="7"/>
  <c r="T71" i="7"/>
  <c r="U69" i="7"/>
  <c r="P73" i="7"/>
  <c r="T73" i="7" s="1"/>
  <c r="T13" i="8"/>
  <c r="U33" i="8"/>
  <c r="E40" i="8"/>
  <c r="U44" i="8"/>
  <c r="T62" i="8"/>
  <c r="P71" i="8"/>
  <c r="U73" i="9"/>
  <c r="T15" i="9"/>
  <c r="T67" i="9"/>
  <c r="T9" i="9"/>
  <c r="U9" i="9"/>
  <c r="U11" i="9"/>
  <c r="T26" i="9"/>
  <c r="Q33" i="9"/>
  <c r="U33" i="9" s="1"/>
  <c r="Q66" i="9"/>
  <c r="U72" i="9"/>
  <c r="T72" i="9"/>
  <c r="U71" i="9"/>
  <c r="T71" i="9"/>
  <c r="U69" i="9"/>
  <c r="T69" i="9"/>
  <c r="T28" i="10"/>
  <c r="U28" i="10"/>
  <c r="P30" i="10"/>
  <c r="Q30" i="10"/>
  <c r="U38" i="10"/>
  <c r="U44" i="10"/>
  <c r="R53" i="10"/>
  <c r="Q71" i="10"/>
  <c r="P40" i="11"/>
  <c r="U53" i="11"/>
  <c r="T53" i="11"/>
  <c r="U43" i="11"/>
  <c r="T43" i="11"/>
  <c r="U46" i="11"/>
  <c r="T46" i="11"/>
  <c r="T90" i="11"/>
  <c r="U90" i="11"/>
  <c r="U59" i="15"/>
  <c r="T59" i="15"/>
  <c r="U72" i="15"/>
  <c r="T72" i="15"/>
  <c r="U71" i="15"/>
  <c r="T71" i="15"/>
  <c r="U69" i="15"/>
  <c r="T69" i="15"/>
  <c r="Q73" i="5"/>
  <c r="U73" i="5" s="1"/>
  <c r="T58" i="6"/>
  <c r="U58" i="6"/>
  <c r="U72" i="6"/>
  <c r="U71" i="6"/>
  <c r="T71" i="6"/>
  <c r="T72" i="6"/>
  <c r="T69" i="6"/>
  <c r="U30" i="7"/>
  <c r="T30" i="7"/>
  <c r="P33" i="7"/>
  <c r="T33" i="7" s="1"/>
  <c r="U66" i="7"/>
  <c r="T66" i="7"/>
  <c r="Q72" i="7"/>
  <c r="P73" i="8"/>
  <c r="T73" i="8" s="1"/>
  <c r="P30" i="9"/>
  <c r="T45" i="9"/>
  <c r="U45" i="9"/>
  <c r="Q15" i="10"/>
  <c r="T18" i="10"/>
  <c r="U18" i="10"/>
  <c r="U40" i="10"/>
  <c r="T40" i="10"/>
  <c r="Q40" i="11"/>
  <c r="U40" i="11" s="1"/>
  <c r="U59" i="12"/>
  <c r="T59" i="12"/>
  <c r="T32" i="4"/>
  <c r="U66" i="4"/>
  <c r="T66" i="4"/>
  <c r="U40" i="5"/>
  <c r="T40" i="5"/>
  <c r="E71" i="5"/>
  <c r="P40" i="6"/>
  <c r="T40" i="6" s="1"/>
  <c r="T87" i="6"/>
  <c r="T13" i="7"/>
  <c r="U13" i="7"/>
  <c r="U12" i="8"/>
  <c r="T20" i="8"/>
  <c r="U20" i="8"/>
  <c r="Q53" i="8"/>
  <c r="T56" i="8"/>
  <c r="U56" i="8"/>
  <c r="T91" i="8"/>
  <c r="T19" i="9"/>
  <c r="U40" i="9"/>
  <c r="T40" i="9"/>
  <c r="T35" i="9"/>
  <c r="U35" i="9"/>
  <c r="T52" i="9"/>
  <c r="Q53" i="9"/>
  <c r="U70" i="9"/>
  <c r="T12" i="10"/>
  <c r="U12" i="10"/>
  <c r="U14" i="10"/>
  <c r="T29" i="10"/>
  <c r="U49" i="10"/>
  <c r="T49" i="10"/>
  <c r="U22" i="11"/>
  <c r="T22" i="11"/>
  <c r="U59" i="11"/>
  <c r="T59" i="11"/>
  <c r="P66" i="11"/>
  <c r="Q67" i="11"/>
  <c r="U67" i="11" s="1"/>
  <c r="Q73" i="11"/>
  <c r="U73" i="11" s="1"/>
  <c r="T91" i="11"/>
  <c r="T12" i="12"/>
  <c r="U12" i="12"/>
  <c r="U29" i="12"/>
  <c r="T29" i="12"/>
  <c r="Q59" i="9"/>
  <c r="S71" i="9"/>
  <c r="P67" i="10"/>
  <c r="T67" i="10" s="1"/>
  <c r="Q15" i="11"/>
  <c r="U15" i="11" s="1"/>
  <c r="U49" i="11"/>
  <c r="T49" i="11"/>
  <c r="Q53" i="6"/>
  <c r="Q73" i="6"/>
  <c r="U73" i="6" s="1"/>
  <c r="Q24" i="7"/>
  <c r="U24" i="7" s="1"/>
  <c r="U53" i="7"/>
  <c r="T53" i="7"/>
  <c r="Q53" i="7"/>
  <c r="U59" i="7"/>
  <c r="T59" i="7"/>
  <c r="T65" i="7"/>
  <c r="U65" i="7"/>
  <c r="T50" i="8"/>
  <c r="U50" i="8"/>
  <c r="P66" i="8"/>
  <c r="T66" i="1"/>
  <c r="U66" i="1"/>
  <c r="U71" i="1"/>
  <c r="T71" i="1"/>
  <c r="U72" i="1"/>
  <c r="T72" i="1"/>
  <c r="P53" i="2"/>
  <c r="E66" i="2"/>
  <c r="P71" i="4"/>
  <c r="P72" i="4"/>
  <c r="P15" i="5"/>
  <c r="T15" i="5" s="1"/>
  <c r="E33" i="6"/>
  <c r="Q59" i="6"/>
  <c r="Q71" i="6"/>
  <c r="Q72" i="6"/>
  <c r="E73" i="7"/>
  <c r="P33" i="8"/>
  <c r="T33" i="8" s="1"/>
  <c r="P40" i="8"/>
  <c r="Q15" i="9"/>
  <c r="U15" i="9" s="1"/>
  <c r="U66" i="9"/>
  <c r="T66" i="9"/>
  <c r="T61" i="9"/>
  <c r="U61" i="9"/>
  <c r="Q67" i="10"/>
  <c r="U26" i="11"/>
  <c r="T26" i="11"/>
  <c r="T40" i="11"/>
  <c r="U35" i="11"/>
  <c r="P71" i="11"/>
  <c r="S73" i="11"/>
  <c r="P30" i="8"/>
  <c r="T30" i="8" s="1"/>
  <c r="U53" i="8"/>
  <c r="T53" i="8"/>
  <c r="U43" i="8"/>
  <c r="U59" i="8"/>
  <c r="E73" i="8"/>
  <c r="U10" i="9"/>
  <c r="U30" i="9"/>
  <c r="T30" i="9"/>
  <c r="U30" i="10"/>
  <c r="T30" i="10"/>
  <c r="U48" i="10"/>
  <c r="T48" i="10"/>
  <c r="U64" i="10"/>
  <c r="T64" i="10"/>
  <c r="Q73" i="10"/>
  <c r="U73" i="10" s="1"/>
  <c r="U58" i="11"/>
  <c r="T58" i="11"/>
  <c r="U11" i="12"/>
  <c r="T11" i="12"/>
  <c r="T20" i="17"/>
  <c r="U20" i="17"/>
  <c r="U30" i="17"/>
  <c r="T30" i="17"/>
  <c r="P72" i="6"/>
  <c r="P73" i="6"/>
  <c r="T73" i="6" s="1"/>
  <c r="Q30" i="7"/>
  <c r="U40" i="7"/>
  <c r="T40" i="7"/>
  <c r="T35" i="7"/>
  <c r="E40" i="7"/>
  <c r="E72" i="7"/>
  <c r="Q24" i="9"/>
  <c r="P59" i="9"/>
  <c r="E73" i="9"/>
  <c r="E59" i="10"/>
  <c r="P71" i="10"/>
  <c r="P15" i="11"/>
  <c r="T15" i="11" s="1"/>
  <c r="U39" i="11"/>
  <c r="T39" i="11"/>
  <c r="Q66" i="11"/>
  <c r="T26" i="12"/>
  <c r="P30" i="12"/>
  <c r="U38" i="12"/>
  <c r="T38" i="12"/>
  <c r="T64" i="12"/>
  <c r="U64" i="12"/>
  <c r="P15" i="14"/>
  <c r="Q53" i="14"/>
  <c r="P33" i="15"/>
  <c r="T33" i="15" s="1"/>
  <c r="U59" i="13"/>
  <c r="T59" i="13"/>
  <c r="P30" i="14"/>
  <c r="Q30" i="16"/>
  <c r="U38" i="17"/>
  <c r="T38" i="17"/>
  <c r="T48" i="17"/>
  <c r="U48" i="17"/>
  <c r="U17" i="11"/>
  <c r="P30" i="11"/>
  <c r="Q72" i="11"/>
  <c r="Q40" i="12"/>
  <c r="U40" i="12" s="1"/>
  <c r="U42" i="12"/>
  <c r="T42" i="12"/>
  <c r="U30" i="15"/>
  <c r="T30" i="15"/>
  <c r="E24" i="12"/>
  <c r="U14" i="13"/>
  <c r="T14" i="13"/>
  <c r="U94" i="13"/>
  <c r="T94" i="13"/>
  <c r="Q66" i="14"/>
  <c r="P59" i="15"/>
  <c r="U14" i="16"/>
  <c r="T14" i="16"/>
  <c r="T32" i="17"/>
  <c r="U32" i="17"/>
  <c r="T36" i="18"/>
  <c r="U36" i="18"/>
  <c r="U13" i="15"/>
  <c r="T13" i="15"/>
  <c r="U51" i="15"/>
  <c r="T51" i="15"/>
  <c r="U87" i="16"/>
  <c r="T87" i="16"/>
  <c r="U90" i="17"/>
  <c r="T90" i="17"/>
  <c r="Q71" i="7"/>
  <c r="Q15" i="8"/>
  <c r="U71" i="8"/>
  <c r="T71" i="8"/>
  <c r="T72" i="8"/>
  <c r="U72" i="8"/>
  <c r="R73" i="8"/>
  <c r="E40" i="9"/>
  <c r="U53" i="9"/>
  <c r="T53" i="9"/>
  <c r="P53" i="9"/>
  <c r="Q71" i="9"/>
  <c r="Q72" i="9"/>
  <c r="S15" i="10"/>
  <c r="U17" i="10"/>
  <c r="U92" i="10"/>
  <c r="T92" i="10"/>
  <c r="S33" i="11"/>
  <c r="U66" i="11"/>
  <c r="T66" i="11"/>
  <c r="T61" i="11"/>
  <c r="U61" i="11"/>
  <c r="U30" i="12"/>
  <c r="T30" i="12"/>
  <c r="P33" i="12"/>
  <c r="T33" i="12" s="1"/>
  <c r="U49" i="12"/>
  <c r="T49" i="12"/>
  <c r="U17" i="13"/>
  <c r="T17" i="13"/>
  <c r="U57" i="14"/>
  <c r="T57" i="14"/>
  <c r="P59" i="14"/>
  <c r="P53" i="15"/>
  <c r="T53" i="15" s="1"/>
  <c r="U17" i="16"/>
  <c r="T17" i="16"/>
  <c r="U66" i="13"/>
  <c r="T66" i="13"/>
  <c r="T61" i="13"/>
  <c r="T38" i="15"/>
  <c r="U38" i="15"/>
  <c r="U73" i="16"/>
  <c r="U15" i="16"/>
  <c r="T9" i="16"/>
  <c r="U9" i="16"/>
  <c r="U73" i="17"/>
  <c r="U67" i="17"/>
  <c r="U15" i="17"/>
  <c r="T15" i="17"/>
  <c r="U9" i="17"/>
  <c r="T52" i="17"/>
  <c r="U52" i="17"/>
  <c r="U59" i="18"/>
  <c r="T59" i="18"/>
  <c r="U59" i="19"/>
  <c r="T59" i="19"/>
  <c r="U24" i="20"/>
  <c r="T24" i="20"/>
  <c r="U59" i="22"/>
  <c r="T59" i="22"/>
  <c r="U30" i="11"/>
  <c r="T30" i="11"/>
  <c r="S67" i="11"/>
  <c r="U67" i="12"/>
  <c r="T15" i="12"/>
  <c r="U73" i="12"/>
  <c r="T73" i="12"/>
  <c r="U15" i="12"/>
  <c r="S15" i="12"/>
  <c r="P67" i="12"/>
  <c r="T67" i="12" s="1"/>
  <c r="U30" i="13"/>
  <c r="T30" i="13"/>
  <c r="P24" i="14"/>
  <c r="Q33" i="14"/>
  <c r="U33" i="14" s="1"/>
  <c r="Q15" i="15"/>
  <c r="Q71" i="15"/>
  <c r="Q72" i="15"/>
  <c r="T21" i="16"/>
  <c r="U21" i="16"/>
  <c r="U59" i="16"/>
  <c r="T59" i="16"/>
  <c r="U13" i="17"/>
  <c r="T13" i="17"/>
  <c r="Q33" i="17"/>
  <c r="P53" i="17"/>
  <c r="T53" i="17" s="1"/>
  <c r="U33" i="20"/>
  <c r="U24" i="22"/>
  <c r="T24" i="22"/>
  <c r="U30" i="22"/>
  <c r="T30" i="22"/>
  <c r="U53" i="4"/>
  <c r="T53" i="4"/>
  <c r="U72" i="5"/>
  <c r="T72" i="5"/>
  <c r="U71" i="5"/>
  <c r="T71" i="5"/>
  <c r="U40" i="8"/>
  <c r="T40" i="8"/>
  <c r="T73" i="10"/>
  <c r="U67" i="10"/>
  <c r="U15" i="10"/>
  <c r="T15" i="10"/>
  <c r="U66" i="10"/>
  <c r="T66" i="10"/>
  <c r="U45" i="11"/>
  <c r="T62" i="11"/>
  <c r="U72" i="11"/>
  <c r="T72" i="11"/>
  <c r="U71" i="11"/>
  <c r="T71" i="11"/>
  <c r="U69" i="11"/>
  <c r="Q33" i="12"/>
  <c r="U66" i="12"/>
  <c r="T66" i="12"/>
  <c r="T65" i="12"/>
  <c r="U19" i="13"/>
  <c r="E66" i="13"/>
  <c r="Q59" i="14"/>
  <c r="E73" i="14"/>
  <c r="E24" i="15"/>
  <c r="Q33" i="15"/>
  <c r="T39" i="15"/>
  <c r="U53" i="15"/>
  <c r="U43" i="15"/>
  <c r="U70" i="15"/>
  <c r="U88" i="15"/>
  <c r="T88" i="15"/>
  <c r="U19" i="16"/>
  <c r="T40" i="16"/>
  <c r="U35" i="16"/>
  <c r="U88" i="16"/>
  <c r="U28" i="17"/>
  <c r="U42" i="17"/>
  <c r="T42" i="17"/>
  <c r="S71" i="17"/>
  <c r="P73" i="19"/>
  <c r="T73" i="19" s="1"/>
  <c r="T18" i="21"/>
  <c r="U18" i="21"/>
  <c r="P15" i="13"/>
  <c r="U33" i="13"/>
  <c r="T33" i="13"/>
  <c r="T40" i="13"/>
  <c r="Q40" i="13"/>
  <c r="U40" i="13" s="1"/>
  <c r="P53" i="13"/>
  <c r="U40" i="14"/>
  <c r="T40" i="14"/>
  <c r="U35" i="14"/>
  <c r="P67" i="14"/>
  <c r="T67" i="14" s="1"/>
  <c r="P30" i="15"/>
  <c r="P15" i="16"/>
  <c r="T15" i="16" s="1"/>
  <c r="T94" i="16"/>
  <c r="U94" i="16"/>
  <c r="U29" i="17"/>
  <c r="T29" i="17"/>
  <c r="U66" i="17"/>
  <c r="T66" i="17"/>
  <c r="U61" i="17"/>
  <c r="U10" i="19"/>
  <c r="T10" i="19"/>
  <c r="Q40" i="20"/>
  <c r="T53" i="3"/>
  <c r="U40" i="6"/>
  <c r="U67" i="8"/>
  <c r="T15" i="8"/>
  <c r="T67" i="8"/>
  <c r="U73" i="8"/>
  <c r="U15" i="8"/>
  <c r="U66" i="8"/>
  <c r="T66" i="8"/>
  <c r="U53" i="10"/>
  <c r="T53" i="10"/>
  <c r="T73" i="11"/>
  <c r="T67" i="11"/>
  <c r="T9" i="11"/>
  <c r="T36" i="12"/>
  <c r="U10" i="15"/>
  <c r="E15" i="15"/>
  <c r="T36" i="15"/>
  <c r="Q59" i="15"/>
  <c r="P66" i="15"/>
  <c r="E73" i="15"/>
  <c r="U24" i="16"/>
  <c r="T24" i="16"/>
  <c r="U33" i="16"/>
  <c r="T33" i="16"/>
  <c r="T57" i="16"/>
  <c r="U57" i="16"/>
  <c r="P67" i="16"/>
  <c r="T67" i="16" s="1"/>
  <c r="T12" i="17"/>
  <c r="U12" i="17"/>
  <c r="U21" i="17"/>
  <c r="T21" i="17"/>
  <c r="U73" i="18"/>
  <c r="T73" i="18"/>
  <c r="U67" i="18"/>
  <c r="T67" i="18"/>
  <c r="U9" i="18"/>
  <c r="T9" i="18"/>
  <c r="Q15" i="18"/>
  <c r="U15" i="18" s="1"/>
  <c r="P53" i="18"/>
  <c r="T53" i="18" s="1"/>
  <c r="Q59" i="19"/>
  <c r="R73" i="19"/>
  <c r="U27" i="20"/>
  <c r="T27" i="20"/>
  <c r="T46" i="20"/>
  <c r="U46" i="20"/>
  <c r="Q72" i="20"/>
  <c r="U35" i="21"/>
  <c r="S24" i="11"/>
  <c r="T40" i="12"/>
  <c r="T63" i="12"/>
  <c r="U71" i="12"/>
  <c r="T71" i="12"/>
  <c r="U72" i="12"/>
  <c r="T72" i="12"/>
  <c r="T87" i="12"/>
  <c r="T94" i="12"/>
  <c r="T13" i="13"/>
  <c r="E24" i="13"/>
  <c r="T38" i="13"/>
  <c r="U53" i="13"/>
  <c r="T53" i="13"/>
  <c r="T43" i="13"/>
  <c r="T52" i="13"/>
  <c r="U61" i="13"/>
  <c r="U88" i="13"/>
  <c r="T10" i="14"/>
  <c r="E15" i="14"/>
  <c r="U22" i="14"/>
  <c r="U28" i="14"/>
  <c r="T32" i="14"/>
  <c r="T33" i="14"/>
  <c r="T47" i="14"/>
  <c r="T56" i="14"/>
  <c r="U66" i="14"/>
  <c r="T66" i="14"/>
  <c r="U64" i="14"/>
  <c r="R67" i="14"/>
  <c r="U89" i="14"/>
  <c r="U29" i="15"/>
  <c r="U40" i="15"/>
  <c r="T40" i="15"/>
  <c r="T44" i="15"/>
  <c r="T58" i="15"/>
  <c r="Q67" i="15"/>
  <c r="U67" i="15" s="1"/>
  <c r="U10" i="16"/>
  <c r="T10" i="16"/>
  <c r="T13" i="16"/>
  <c r="P53" i="16"/>
  <c r="T53" i="16" s="1"/>
  <c r="Q53" i="16"/>
  <c r="U55" i="16"/>
  <c r="Q67" i="16"/>
  <c r="U67" i="16" s="1"/>
  <c r="P73" i="16"/>
  <c r="T73" i="16" s="1"/>
  <c r="T9" i="17"/>
  <c r="P30" i="17"/>
  <c r="Q40" i="17"/>
  <c r="E53" i="17"/>
  <c r="U17" i="18"/>
  <c r="T17" i="18"/>
  <c r="U92" i="18"/>
  <c r="T92" i="18"/>
  <c r="U30" i="21"/>
  <c r="T30" i="21"/>
  <c r="T32" i="12"/>
  <c r="U33" i="12"/>
  <c r="T73" i="13"/>
  <c r="T67" i="13"/>
  <c r="U15" i="13"/>
  <c r="T15" i="13"/>
  <c r="T9" i="13"/>
  <c r="Q73" i="13"/>
  <c r="U73" i="13" s="1"/>
  <c r="U73" i="14"/>
  <c r="U67" i="14"/>
  <c r="U15" i="14"/>
  <c r="T15" i="14"/>
  <c r="U24" i="14"/>
  <c r="T24" i="14"/>
  <c r="U30" i="14"/>
  <c r="T30" i="14"/>
  <c r="U59" i="14"/>
  <c r="T59" i="14"/>
  <c r="U72" i="14"/>
  <c r="T72" i="14"/>
  <c r="U71" i="14"/>
  <c r="T71" i="14"/>
  <c r="T69" i="14"/>
  <c r="P73" i="14"/>
  <c r="T73" i="14" s="1"/>
  <c r="T32" i="15"/>
  <c r="U33" i="15"/>
  <c r="U71" i="16"/>
  <c r="T71" i="16"/>
  <c r="U72" i="16"/>
  <c r="T72" i="16"/>
  <c r="U69" i="16"/>
  <c r="T69" i="16"/>
  <c r="T37" i="17"/>
  <c r="U59" i="17"/>
  <c r="T59" i="17"/>
  <c r="Q66" i="17"/>
  <c r="U26" i="18"/>
  <c r="T26" i="18"/>
  <c r="Q15" i="19"/>
  <c r="U15" i="19" s="1"/>
  <c r="T17" i="19"/>
  <c r="U17" i="19"/>
  <c r="U30" i="20"/>
  <c r="T30" i="20"/>
  <c r="T33" i="18"/>
  <c r="U53" i="19"/>
  <c r="T53" i="19"/>
  <c r="U43" i="19"/>
  <c r="U58" i="19"/>
  <c r="T58" i="19"/>
  <c r="U91" i="19"/>
  <c r="T91" i="19"/>
  <c r="U89" i="20"/>
  <c r="T89" i="20"/>
  <c r="U28" i="21"/>
  <c r="T28" i="21"/>
  <c r="U37" i="21"/>
  <c r="T37" i="21"/>
  <c r="U45" i="21"/>
  <c r="T45" i="21"/>
  <c r="U59" i="21"/>
  <c r="T59" i="21"/>
  <c r="U94" i="23"/>
  <c r="T94" i="23"/>
  <c r="T50" i="26"/>
  <c r="U50" i="26"/>
  <c r="Q72" i="16"/>
  <c r="P40" i="17"/>
  <c r="P59" i="18"/>
  <c r="S73" i="18"/>
  <c r="T87" i="18"/>
  <c r="U87" i="18"/>
  <c r="U26" i="19"/>
  <c r="T26" i="19"/>
  <c r="Q66" i="19"/>
  <c r="U13" i="20"/>
  <c r="T13" i="20"/>
  <c r="U49" i="20"/>
  <c r="T49" i="20"/>
  <c r="Q66" i="20"/>
  <c r="Q67" i="20"/>
  <c r="U67" i="20" s="1"/>
  <c r="U32" i="21"/>
  <c r="T32" i="21"/>
  <c r="U64" i="21"/>
  <c r="T64" i="21"/>
  <c r="U87" i="21"/>
  <c r="T87" i="21"/>
  <c r="Q73" i="22"/>
  <c r="U73" i="22" s="1"/>
  <c r="U71" i="25"/>
  <c r="T71" i="25"/>
  <c r="U72" i="25"/>
  <c r="T72" i="25"/>
  <c r="U69" i="25"/>
  <c r="T69" i="25"/>
  <c r="U53" i="14"/>
  <c r="T53" i="14"/>
  <c r="U53" i="16"/>
  <c r="T66" i="16"/>
  <c r="U66" i="16"/>
  <c r="T61" i="16"/>
  <c r="Q53" i="17"/>
  <c r="U72" i="17"/>
  <c r="T72" i="17"/>
  <c r="U71" i="17"/>
  <c r="T71" i="17"/>
  <c r="T91" i="17"/>
  <c r="U11" i="18"/>
  <c r="U28" i="18"/>
  <c r="T37" i="18"/>
  <c r="T50" i="18"/>
  <c r="U65" i="18"/>
  <c r="U93" i="18"/>
  <c r="T15" i="19"/>
  <c r="U67" i="19"/>
  <c r="T67" i="19"/>
  <c r="T9" i="19"/>
  <c r="U9" i="19"/>
  <c r="U11" i="19"/>
  <c r="P59" i="19"/>
  <c r="T88" i="19"/>
  <c r="U92" i="19"/>
  <c r="T17" i="20"/>
  <c r="U22" i="20"/>
  <c r="T32" i="20"/>
  <c r="U32" i="20"/>
  <c r="U42" i="20"/>
  <c r="T57" i="20"/>
  <c r="P71" i="20"/>
  <c r="Q73" i="20"/>
  <c r="U73" i="20" s="1"/>
  <c r="U24" i="17"/>
  <c r="T24" i="17"/>
  <c r="U33" i="17"/>
  <c r="T33" i="17"/>
  <c r="T62" i="17"/>
  <c r="U19" i="18"/>
  <c r="Q24" i="18"/>
  <c r="U30" i="18"/>
  <c r="T30" i="18"/>
  <c r="T45" i="18"/>
  <c r="T58" i="18"/>
  <c r="U72" i="18"/>
  <c r="T72" i="18"/>
  <c r="U71" i="18"/>
  <c r="T71" i="18"/>
  <c r="T69" i="18"/>
  <c r="U24" i="19"/>
  <c r="T24" i="19"/>
  <c r="U27" i="19"/>
  <c r="U38" i="19"/>
  <c r="U44" i="19"/>
  <c r="T49" i="19"/>
  <c r="P53" i="19"/>
  <c r="U55" i="19"/>
  <c r="T90" i="19"/>
  <c r="U90" i="19"/>
  <c r="T11" i="20"/>
  <c r="T14" i="20"/>
  <c r="U50" i="20"/>
  <c r="S67" i="20"/>
  <c r="T67" i="21"/>
  <c r="T73" i="21"/>
  <c r="U9" i="21"/>
  <c r="T9" i="21"/>
  <c r="P33" i="21"/>
  <c r="U36" i="21"/>
  <c r="T36" i="21"/>
  <c r="U44" i="21"/>
  <c r="T44" i="21"/>
  <c r="U52" i="21"/>
  <c r="T52" i="21"/>
  <c r="Q66" i="21"/>
  <c r="P30" i="22"/>
  <c r="S73" i="22"/>
  <c r="R15" i="23"/>
  <c r="Q59" i="23"/>
  <c r="U59" i="24"/>
  <c r="T59" i="24"/>
  <c r="U49" i="25"/>
  <c r="T49" i="25"/>
  <c r="U53" i="12"/>
  <c r="T53" i="12"/>
  <c r="U72" i="13"/>
  <c r="T72" i="13"/>
  <c r="U71" i="13"/>
  <c r="T71" i="13"/>
  <c r="E30" i="16"/>
  <c r="S67" i="16"/>
  <c r="P15" i="18"/>
  <c r="T15" i="18" s="1"/>
  <c r="U66" i="18"/>
  <c r="T66" i="18"/>
  <c r="T61" i="18"/>
  <c r="P71" i="18"/>
  <c r="U66" i="19"/>
  <c r="T66" i="19"/>
  <c r="T61" i="19"/>
  <c r="U72" i="19"/>
  <c r="T72" i="19"/>
  <c r="U71" i="19"/>
  <c r="T71" i="19"/>
  <c r="U69" i="19"/>
  <c r="P72" i="19"/>
  <c r="T12" i="20"/>
  <c r="U12" i="20"/>
  <c r="P33" i="20"/>
  <c r="T33" i="20" s="1"/>
  <c r="U66" i="20"/>
  <c r="T66" i="20"/>
  <c r="E66" i="20"/>
  <c r="U24" i="21"/>
  <c r="T24" i="21"/>
  <c r="Q33" i="21"/>
  <c r="P59" i="21"/>
  <c r="U12" i="22"/>
  <c r="T12" i="22"/>
  <c r="U47" i="22"/>
  <c r="T47" i="22"/>
  <c r="U57" i="22"/>
  <c r="T57" i="22"/>
  <c r="U26" i="25"/>
  <c r="T26" i="25"/>
  <c r="U30" i="25"/>
  <c r="T30" i="25"/>
  <c r="U23" i="18"/>
  <c r="Q33" i="18"/>
  <c r="U33" i="18" s="1"/>
  <c r="U44" i="18"/>
  <c r="U57" i="18"/>
  <c r="U63" i="18"/>
  <c r="U21" i="19"/>
  <c r="T43" i="19"/>
  <c r="Q72" i="19"/>
  <c r="U10" i="20"/>
  <c r="U20" i="20"/>
  <c r="Q33" i="20"/>
  <c r="T36" i="20"/>
  <c r="U36" i="20"/>
  <c r="U38" i="20"/>
  <c r="U59" i="20"/>
  <c r="T59" i="20"/>
  <c r="U64" i="20"/>
  <c r="S72" i="20"/>
  <c r="U93" i="20"/>
  <c r="T19" i="21"/>
  <c r="U19" i="21"/>
  <c r="U29" i="21"/>
  <c r="T29" i="21"/>
  <c r="R33" i="21"/>
  <c r="U40" i="21"/>
  <c r="T40" i="21"/>
  <c r="T35" i="21"/>
  <c r="U70" i="21"/>
  <c r="T70" i="21"/>
  <c r="R72" i="21"/>
  <c r="U40" i="23"/>
  <c r="T40" i="23"/>
  <c r="U35" i="23"/>
  <c r="T35" i="23"/>
  <c r="U39" i="23"/>
  <c r="T39" i="23"/>
  <c r="P67" i="17"/>
  <c r="T67" i="17" s="1"/>
  <c r="E24" i="18"/>
  <c r="P40" i="18"/>
  <c r="Q53" i="18"/>
  <c r="U53" i="18" s="1"/>
  <c r="R71" i="18"/>
  <c r="U88" i="18"/>
  <c r="T88" i="18"/>
  <c r="U22" i="19"/>
  <c r="T22" i="19"/>
  <c r="P30" i="19"/>
  <c r="U94" i="20"/>
  <c r="T94" i="20"/>
  <c r="Q15" i="21"/>
  <c r="U15" i="21" s="1"/>
  <c r="T51" i="21"/>
  <c r="U51" i="21"/>
  <c r="Q53" i="22"/>
  <c r="U64" i="22"/>
  <c r="T64" i="22"/>
  <c r="U33" i="24"/>
  <c r="T33" i="24"/>
  <c r="T89" i="24"/>
  <c r="U89" i="24"/>
  <c r="U46" i="23"/>
  <c r="T46" i="23"/>
  <c r="U63" i="23"/>
  <c r="T63" i="23"/>
  <c r="U65" i="25"/>
  <c r="T65" i="25"/>
  <c r="U13" i="26"/>
  <c r="T13" i="26"/>
  <c r="U32" i="27"/>
  <c r="T32" i="27"/>
  <c r="P33" i="22"/>
  <c r="P66" i="22"/>
  <c r="T67" i="23"/>
  <c r="U15" i="23"/>
  <c r="U73" i="23"/>
  <c r="T9" i="23"/>
  <c r="U9" i="23"/>
  <c r="U22" i="24"/>
  <c r="T22" i="24"/>
  <c r="U27" i="24"/>
  <c r="T27" i="24"/>
  <c r="U38" i="24"/>
  <c r="T38" i="24"/>
  <c r="U52" i="24"/>
  <c r="T52" i="24"/>
  <c r="U40" i="25"/>
  <c r="T35" i="25"/>
  <c r="U35" i="25"/>
  <c r="Q24" i="26"/>
  <c r="U24" i="26" s="1"/>
  <c r="U52" i="27"/>
  <c r="T52" i="27"/>
  <c r="T15" i="29"/>
  <c r="U9" i="29"/>
  <c r="T9" i="29"/>
  <c r="U40" i="17"/>
  <c r="T40" i="17"/>
  <c r="E30" i="19"/>
  <c r="S67" i="19"/>
  <c r="T15" i="20"/>
  <c r="T73" i="20"/>
  <c r="U15" i="20"/>
  <c r="S15" i="20"/>
  <c r="P67" i="20"/>
  <c r="T67" i="20" s="1"/>
  <c r="U39" i="21"/>
  <c r="U66" i="21"/>
  <c r="T66" i="21"/>
  <c r="T14" i="22"/>
  <c r="U22" i="22"/>
  <c r="Q30" i="22"/>
  <c r="Q59" i="22"/>
  <c r="U63" i="22"/>
  <c r="T63" i="22"/>
  <c r="P72" i="22"/>
  <c r="U19" i="23"/>
  <c r="T29" i="23"/>
  <c r="U33" i="23"/>
  <c r="U55" i="23"/>
  <c r="R67" i="23"/>
  <c r="U72" i="23"/>
  <c r="T72" i="23"/>
  <c r="U71" i="23"/>
  <c r="T71" i="23"/>
  <c r="U69" i="23"/>
  <c r="P73" i="23"/>
  <c r="T73" i="23" s="1"/>
  <c r="U30" i="24"/>
  <c r="T30" i="24"/>
  <c r="Q40" i="24"/>
  <c r="Q66" i="24"/>
  <c r="P30" i="25"/>
  <c r="U58" i="25"/>
  <c r="T58" i="25"/>
  <c r="E67" i="25"/>
  <c r="U88" i="25"/>
  <c r="T88" i="25"/>
  <c r="U93" i="25"/>
  <c r="T93" i="25"/>
  <c r="U30" i="26"/>
  <c r="T30" i="26"/>
  <c r="T27" i="27"/>
  <c r="U27" i="27"/>
  <c r="U53" i="21"/>
  <c r="T53" i="21"/>
  <c r="T43" i="21"/>
  <c r="P72" i="21"/>
  <c r="U72" i="22"/>
  <c r="T72" i="22"/>
  <c r="U71" i="22"/>
  <c r="T71" i="22"/>
  <c r="U69" i="22"/>
  <c r="T69" i="22"/>
  <c r="P71" i="22"/>
  <c r="Q72" i="22"/>
  <c r="P15" i="23"/>
  <c r="T15" i="23" s="1"/>
  <c r="U20" i="23"/>
  <c r="T20" i="23"/>
  <c r="U56" i="23"/>
  <c r="T56" i="23"/>
  <c r="P53" i="24"/>
  <c r="P59" i="24"/>
  <c r="U62" i="24"/>
  <c r="T62" i="24"/>
  <c r="T33" i="25"/>
  <c r="P40" i="25"/>
  <c r="T40" i="25" s="1"/>
  <c r="U33" i="19"/>
  <c r="T33" i="19"/>
  <c r="U40" i="19"/>
  <c r="T40" i="19"/>
  <c r="E53" i="20"/>
  <c r="Q73" i="21"/>
  <c r="U73" i="21" s="1"/>
  <c r="T73" i="22"/>
  <c r="U67" i="22"/>
  <c r="U15" i="22"/>
  <c r="T15" i="22"/>
  <c r="T67" i="22"/>
  <c r="U40" i="22"/>
  <c r="T40" i="22"/>
  <c r="U35" i="22"/>
  <c r="U53" i="22"/>
  <c r="T53" i="22"/>
  <c r="U88" i="22"/>
  <c r="T88" i="22"/>
  <c r="U66" i="23"/>
  <c r="T66" i="23"/>
  <c r="T61" i="23"/>
  <c r="U87" i="23"/>
  <c r="T87" i="23"/>
  <c r="U26" i="24"/>
  <c r="T26" i="24"/>
  <c r="U51" i="24"/>
  <c r="T51" i="24"/>
  <c r="T23" i="25"/>
  <c r="U23" i="25"/>
  <c r="T27" i="25"/>
  <c r="U27" i="25"/>
  <c r="U53" i="25"/>
  <c r="T53" i="25"/>
  <c r="U43" i="25"/>
  <c r="T43" i="25"/>
  <c r="T70" i="25"/>
  <c r="U70" i="25"/>
  <c r="T63" i="21"/>
  <c r="T92" i="21"/>
  <c r="T19" i="22"/>
  <c r="T27" i="22"/>
  <c r="T38" i="22"/>
  <c r="S40" i="22"/>
  <c r="U66" i="22"/>
  <c r="T66" i="22"/>
  <c r="T70" i="22"/>
  <c r="R71" i="22"/>
  <c r="T14" i="23"/>
  <c r="U21" i="23"/>
  <c r="U24" i="23"/>
  <c r="T24" i="23"/>
  <c r="P33" i="23"/>
  <c r="T33" i="23" s="1"/>
  <c r="U52" i="23"/>
  <c r="R53" i="23"/>
  <c r="U57" i="23"/>
  <c r="U59" i="23"/>
  <c r="T59" i="23"/>
  <c r="S73" i="23"/>
  <c r="U24" i="24"/>
  <c r="T24" i="24"/>
  <c r="P71" i="24"/>
  <c r="U94" i="24"/>
  <c r="T94" i="24"/>
  <c r="U55" i="26"/>
  <c r="T55" i="26"/>
  <c r="T59" i="26"/>
  <c r="U59" i="26"/>
  <c r="T67" i="15"/>
  <c r="U15" i="15"/>
  <c r="T15" i="15"/>
  <c r="U66" i="15"/>
  <c r="T66" i="15"/>
  <c r="U53" i="17"/>
  <c r="U40" i="18"/>
  <c r="T40" i="18"/>
  <c r="U40" i="20"/>
  <c r="T40" i="20"/>
  <c r="U71" i="20"/>
  <c r="T71" i="20"/>
  <c r="U72" i="20"/>
  <c r="T72" i="20"/>
  <c r="P15" i="21"/>
  <c r="T15" i="21" s="1"/>
  <c r="U20" i="21"/>
  <c r="E71" i="21"/>
  <c r="S72" i="21"/>
  <c r="T11" i="22"/>
  <c r="U46" i="22"/>
  <c r="S71" i="22"/>
  <c r="T89" i="22"/>
  <c r="U10" i="23"/>
  <c r="Q53" i="23"/>
  <c r="U53" i="23" s="1"/>
  <c r="T88" i="23"/>
  <c r="U23" i="24"/>
  <c r="T23" i="24"/>
  <c r="U46" i="24"/>
  <c r="T46" i="24"/>
  <c r="Q71" i="24"/>
  <c r="U88" i="24"/>
  <c r="U17" i="25"/>
  <c r="T17" i="25"/>
  <c r="P24" i="25"/>
  <c r="U36" i="25"/>
  <c r="T36" i="25"/>
  <c r="P67" i="25"/>
  <c r="T67" i="25" s="1"/>
  <c r="Q72" i="25"/>
  <c r="P67" i="26"/>
  <c r="T67" i="26" s="1"/>
  <c r="U70" i="26"/>
  <c r="T70" i="26"/>
  <c r="U64" i="27"/>
  <c r="T64" i="27"/>
  <c r="T33" i="26"/>
  <c r="U40" i="26"/>
  <c r="T40" i="26"/>
  <c r="U53" i="26"/>
  <c r="T53" i="26"/>
  <c r="U43" i="26"/>
  <c r="U59" i="27"/>
  <c r="T59" i="27"/>
  <c r="U67" i="28"/>
  <c r="U73" i="28"/>
  <c r="T15" i="28"/>
  <c r="T73" i="28"/>
  <c r="T67" i="28"/>
  <c r="U15" i="28"/>
  <c r="U9" i="28"/>
  <c r="T9" i="28"/>
  <c r="U50" i="28"/>
  <c r="T50" i="28"/>
  <c r="U30" i="29"/>
  <c r="T30" i="29"/>
  <c r="U56" i="30"/>
  <c r="T56" i="30"/>
  <c r="U97" i="30"/>
  <c r="E96" i="30"/>
  <c r="U96" i="30" s="1"/>
  <c r="T97" i="30"/>
  <c r="Q72" i="23"/>
  <c r="P40" i="24"/>
  <c r="E66" i="24"/>
  <c r="S67" i="24"/>
  <c r="U32" i="25"/>
  <c r="P59" i="25"/>
  <c r="E66" i="26"/>
  <c r="U69" i="26"/>
  <c r="U94" i="26"/>
  <c r="T94" i="26"/>
  <c r="T19" i="27"/>
  <c r="U19" i="27"/>
  <c r="E24" i="27"/>
  <c r="P66" i="27"/>
  <c r="R67" i="27"/>
  <c r="R73" i="27"/>
  <c r="T40" i="28"/>
  <c r="U40" i="28"/>
  <c r="U35" i="28"/>
  <c r="T35" i="28"/>
  <c r="U14" i="29"/>
  <c r="T14" i="29"/>
  <c r="U49" i="29"/>
  <c r="T49" i="29"/>
  <c r="U44" i="31"/>
  <c r="T44" i="31"/>
  <c r="Q71" i="25"/>
  <c r="Q15" i="26"/>
  <c r="U15" i="26" s="1"/>
  <c r="U30" i="27"/>
  <c r="T30" i="27"/>
  <c r="U36" i="27"/>
  <c r="T36" i="27"/>
  <c r="T51" i="27"/>
  <c r="U51" i="27"/>
  <c r="P66" i="28"/>
  <c r="U13" i="30"/>
  <c r="T13" i="30"/>
  <c r="P53" i="23"/>
  <c r="T53" i="23" s="1"/>
  <c r="U40" i="24"/>
  <c r="T40" i="24"/>
  <c r="T53" i="24"/>
  <c r="U43" i="24"/>
  <c r="P66" i="25"/>
  <c r="U10" i="26"/>
  <c r="T22" i="26"/>
  <c r="P30" i="26"/>
  <c r="Q30" i="26"/>
  <c r="T37" i="26"/>
  <c r="T44" i="26"/>
  <c r="U87" i="26"/>
  <c r="T14" i="27"/>
  <c r="R33" i="27"/>
  <c r="T48" i="27"/>
  <c r="Q53" i="27"/>
  <c r="P59" i="27"/>
  <c r="U24" i="28"/>
  <c r="T24" i="28"/>
  <c r="P24" i="30"/>
  <c r="U28" i="30"/>
  <c r="T28" i="30"/>
  <c r="U53" i="30"/>
  <c r="T53" i="30"/>
  <c r="U43" i="30"/>
  <c r="T43" i="30"/>
  <c r="T53" i="20"/>
  <c r="T72" i="21"/>
  <c r="U71" i="21"/>
  <c r="T71" i="21"/>
  <c r="U72" i="21"/>
  <c r="E30" i="23"/>
  <c r="S67" i="23"/>
  <c r="U67" i="24"/>
  <c r="T15" i="24"/>
  <c r="T73" i="24"/>
  <c r="U15" i="24"/>
  <c r="S15" i="24"/>
  <c r="P72" i="24"/>
  <c r="Q15" i="25"/>
  <c r="U15" i="25" s="1"/>
  <c r="Q24" i="25"/>
  <c r="Q67" i="25"/>
  <c r="Q72" i="26"/>
  <c r="Q73" i="26"/>
  <c r="U73" i="26" s="1"/>
  <c r="U88" i="26"/>
  <c r="T88" i="26"/>
  <c r="T40" i="27"/>
  <c r="T35" i="27"/>
  <c r="Q59" i="27"/>
  <c r="U23" i="28"/>
  <c r="T23" i="28"/>
  <c r="Q15" i="29"/>
  <c r="U15" i="29" s="1"/>
  <c r="U37" i="29"/>
  <c r="T37" i="29"/>
  <c r="S53" i="24"/>
  <c r="P66" i="24"/>
  <c r="R71" i="24"/>
  <c r="Q73" i="24"/>
  <c r="U73" i="24" s="1"/>
  <c r="T48" i="25"/>
  <c r="E59" i="25"/>
  <c r="R73" i="25"/>
  <c r="T20" i="26"/>
  <c r="T24" i="26"/>
  <c r="T29" i="26"/>
  <c r="T35" i="26"/>
  <c r="T43" i="26"/>
  <c r="T49" i="26"/>
  <c r="U51" i="26"/>
  <c r="T51" i="26"/>
  <c r="P66" i="26"/>
  <c r="R73" i="26"/>
  <c r="T12" i="27"/>
  <c r="E15" i="27"/>
  <c r="P24" i="27"/>
  <c r="U28" i="27"/>
  <c r="T28" i="27"/>
  <c r="U66" i="27"/>
  <c r="T66" i="27"/>
  <c r="U61" i="27"/>
  <c r="T70" i="27"/>
  <c r="U37" i="30"/>
  <c r="T37" i="30"/>
  <c r="T14" i="26"/>
  <c r="U35" i="26"/>
  <c r="S72" i="26"/>
  <c r="U67" i="27"/>
  <c r="T67" i="27"/>
  <c r="U15" i="27"/>
  <c r="T73" i="27"/>
  <c r="U9" i="27"/>
  <c r="Q24" i="27"/>
  <c r="T33" i="27"/>
  <c r="U44" i="27"/>
  <c r="T44" i="27"/>
  <c r="U90" i="29"/>
  <c r="T90" i="29"/>
  <c r="S15" i="30"/>
  <c r="T30" i="30"/>
  <c r="U30" i="30"/>
  <c r="U94" i="30"/>
  <c r="T94" i="30"/>
  <c r="U33" i="28"/>
  <c r="T33" i="28"/>
  <c r="R71" i="28"/>
  <c r="P24" i="29"/>
  <c r="U29" i="29"/>
  <c r="T29" i="29"/>
  <c r="Q33" i="29"/>
  <c r="P67" i="29"/>
  <c r="T67" i="29" s="1"/>
  <c r="Q67" i="29"/>
  <c r="U67" i="29" s="1"/>
  <c r="P73" i="29"/>
  <c r="T73" i="29" s="1"/>
  <c r="U94" i="29"/>
  <c r="T94" i="29"/>
  <c r="U20" i="30"/>
  <c r="T20" i="30"/>
  <c r="R33" i="30"/>
  <c r="S72" i="30"/>
  <c r="U11" i="31"/>
  <c r="T11" i="31"/>
  <c r="U47" i="31"/>
  <c r="T47" i="31"/>
  <c r="U73" i="25"/>
  <c r="T15" i="25"/>
  <c r="T73" i="25"/>
  <c r="U67" i="25"/>
  <c r="U66" i="25"/>
  <c r="T66" i="25"/>
  <c r="T53" i="27"/>
  <c r="U53" i="27"/>
  <c r="T43" i="27"/>
  <c r="P53" i="28"/>
  <c r="T53" i="28" s="1"/>
  <c r="U58" i="28"/>
  <c r="T58" i="28"/>
  <c r="S71" i="28"/>
  <c r="Q66" i="29"/>
  <c r="U24" i="30"/>
  <c r="T24" i="30"/>
  <c r="P30" i="30"/>
  <c r="U51" i="30"/>
  <c r="T51" i="30"/>
  <c r="Q53" i="30"/>
  <c r="U89" i="30"/>
  <c r="T89" i="30"/>
  <c r="T24" i="31"/>
  <c r="U24" i="31"/>
  <c r="Q40" i="31"/>
  <c r="T101" i="31"/>
  <c r="U101" i="31"/>
  <c r="T18" i="28"/>
  <c r="T52" i="28"/>
  <c r="T55" i="28"/>
  <c r="T11" i="29"/>
  <c r="U13" i="29"/>
  <c r="T13" i="29"/>
  <c r="T22" i="29"/>
  <c r="U32" i="29"/>
  <c r="T45" i="29"/>
  <c r="T91" i="29"/>
  <c r="T17" i="30"/>
  <c r="T29" i="30"/>
  <c r="U33" i="30"/>
  <c r="T33" i="30"/>
  <c r="T48" i="30"/>
  <c r="U55" i="30"/>
  <c r="T55" i="30"/>
  <c r="T64" i="30"/>
  <c r="U93" i="30"/>
  <c r="T93" i="30"/>
  <c r="U27" i="31"/>
  <c r="T27" i="31"/>
  <c r="T65" i="31"/>
  <c r="U65" i="31"/>
  <c r="U72" i="26"/>
  <c r="T72" i="26"/>
  <c r="U71" i="26"/>
  <c r="T71" i="26"/>
  <c r="T63" i="27"/>
  <c r="U88" i="27"/>
  <c r="T94" i="27"/>
  <c r="T14" i="28"/>
  <c r="T51" i="28"/>
  <c r="T10" i="29"/>
  <c r="T21" i="29"/>
  <c r="Q30" i="29"/>
  <c r="T33" i="29"/>
  <c r="U33" i="29"/>
  <c r="T57" i="29"/>
  <c r="U93" i="29"/>
  <c r="T93" i="29"/>
  <c r="Q15" i="30"/>
  <c r="U15" i="30" s="1"/>
  <c r="U19" i="30"/>
  <c r="T19" i="30"/>
  <c r="U10" i="31"/>
  <c r="U23" i="31"/>
  <c r="T23" i="31"/>
  <c r="E96" i="1"/>
  <c r="U96" i="1" s="1"/>
  <c r="T97" i="1"/>
  <c r="U97" i="1"/>
  <c r="U66" i="24"/>
  <c r="T66" i="24"/>
  <c r="U71" i="24"/>
  <c r="T71" i="24"/>
  <c r="U72" i="24"/>
  <c r="T72" i="24"/>
  <c r="T73" i="26"/>
  <c r="U67" i="26"/>
  <c r="T15" i="26"/>
  <c r="U66" i="26"/>
  <c r="T66" i="26"/>
  <c r="P15" i="27"/>
  <c r="T15" i="27" s="1"/>
  <c r="E71" i="27"/>
  <c r="Q73" i="27"/>
  <c r="U73" i="27" s="1"/>
  <c r="T10" i="28"/>
  <c r="Q59" i="28"/>
  <c r="U62" i="28"/>
  <c r="T62" i="28"/>
  <c r="R15" i="29"/>
  <c r="U66" i="29"/>
  <c r="T66" i="29"/>
  <c r="U61" i="29"/>
  <c r="T71" i="29"/>
  <c r="U72" i="29"/>
  <c r="T72" i="29"/>
  <c r="U71" i="29"/>
  <c r="U44" i="30"/>
  <c r="T44" i="30"/>
  <c r="P73" i="30"/>
  <c r="U88" i="30"/>
  <c r="T88" i="30"/>
  <c r="P24" i="31"/>
  <c r="U26" i="28"/>
  <c r="T26" i="28"/>
  <c r="R67" i="28"/>
  <c r="S15" i="29"/>
  <c r="U17" i="29"/>
  <c r="T17" i="29"/>
  <c r="U24" i="29"/>
  <c r="T24" i="29"/>
  <c r="Q53" i="29"/>
  <c r="U53" i="29" s="1"/>
  <c r="U59" i="29"/>
  <c r="T59" i="29"/>
  <c r="U39" i="30"/>
  <c r="T39" i="30"/>
  <c r="Q71" i="30"/>
  <c r="Q73" i="30"/>
  <c r="U73" i="30" s="1"/>
  <c r="P15" i="31"/>
  <c r="T15" i="31" s="1"/>
  <c r="U72" i="31"/>
  <c r="T72" i="31"/>
  <c r="U71" i="31"/>
  <c r="T71" i="31"/>
  <c r="U69" i="31"/>
  <c r="T69" i="31"/>
  <c r="U108" i="15"/>
  <c r="T108" i="15"/>
  <c r="E96" i="14"/>
  <c r="E113" i="14" s="1"/>
  <c r="U113" i="14" s="1"/>
  <c r="U97" i="14"/>
  <c r="T97" i="14"/>
  <c r="U110" i="13"/>
  <c r="T110" i="13"/>
  <c r="T30" i="28"/>
  <c r="S33" i="28"/>
  <c r="U46" i="28"/>
  <c r="T46" i="28"/>
  <c r="U66" i="28"/>
  <c r="T66" i="28"/>
  <c r="T61" i="28"/>
  <c r="S67" i="28"/>
  <c r="U71" i="28"/>
  <c r="T71" i="28"/>
  <c r="U72" i="28"/>
  <c r="T72" i="28"/>
  <c r="U69" i="28"/>
  <c r="T69" i="28"/>
  <c r="P72" i="28"/>
  <c r="U91" i="28"/>
  <c r="T91" i="28"/>
  <c r="P40" i="29"/>
  <c r="T40" i="29" s="1"/>
  <c r="U65" i="29"/>
  <c r="T65" i="29"/>
  <c r="Q24" i="30"/>
  <c r="P40" i="30"/>
  <c r="U52" i="30"/>
  <c r="T52" i="30"/>
  <c r="P59" i="30"/>
  <c r="R73" i="30"/>
  <c r="Q15" i="31"/>
  <c r="U15" i="31" s="1"/>
  <c r="U40" i="31"/>
  <c r="T40" i="31"/>
  <c r="U35" i="31"/>
  <c r="T35" i="31"/>
  <c r="T19" i="31"/>
  <c r="T39" i="31"/>
  <c r="T43" i="31"/>
  <c r="T51" i="31"/>
  <c r="T88" i="31"/>
  <c r="T93" i="31"/>
  <c r="E80" i="24"/>
  <c r="T97" i="19"/>
  <c r="U97" i="19"/>
  <c r="T101" i="17"/>
  <c r="U101" i="17"/>
  <c r="U105" i="11"/>
  <c r="T105" i="11"/>
  <c r="U99" i="10"/>
  <c r="T99" i="10"/>
  <c r="U40" i="29"/>
  <c r="U73" i="31"/>
  <c r="U67" i="31"/>
  <c r="T67" i="31"/>
  <c r="E80" i="28"/>
  <c r="E80" i="27"/>
  <c r="E80" i="16"/>
  <c r="T108" i="1"/>
  <c r="U108" i="1"/>
  <c r="U97" i="31"/>
  <c r="T97" i="31"/>
  <c r="U107" i="28"/>
  <c r="T107" i="28"/>
  <c r="U102" i="27"/>
  <c r="T102" i="27"/>
  <c r="T99" i="23"/>
  <c r="U99" i="23"/>
  <c r="T105" i="21"/>
  <c r="U105" i="21"/>
  <c r="U106" i="15"/>
  <c r="T106" i="15"/>
  <c r="U108" i="13"/>
  <c r="T108" i="13"/>
  <c r="T98" i="8"/>
  <c r="U98" i="8"/>
  <c r="U114" i="31"/>
  <c r="T114" i="31"/>
  <c r="U105" i="30"/>
  <c r="T105" i="30"/>
  <c r="U105" i="29"/>
  <c r="T105" i="29"/>
  <c r="U103" i="11"/>
  <c r="T103" i="11"/>
  <c r="U102" i="2"/>
  <c r="T102" i="2"/>
  <c r="U53" i="31"/>
  <c r="T53" i="31"/>
  <c r="U59" i="31"/>
  <c r="T59" i="31"/>
  <c r="Q66" i="31"/>
  <c r="T103" i="28"/>
  <c r="U103" i="28"/>
  <c r="U100" i="27"/>
  <c r="T100" i="27"/>
  <c r="U110" i="23"/>
  <c r="T110" i="23"/>
  <c r="U104" i="15"/>
  <c r="T104" i="15"/>
  <c r="T99" i="13"/>
  <c r="U99" i="13"/>
  <c r="U72" i="27"/>
  <c r="T72" i="27"/>
  <c r="U71" i="27"/>
  <c r="U40" i="30"/>
  <c r="T40" i="30"/>
  <c r="P73" i="31"/>
  <c r="T73" i="31" s="1"/>
  <c r="E80" i="22"/>
  <c r="M113" i="1"/>
  <c r="S113" i="1" s="1"/>
  <c r="S96" i="1"/>
  <c r="T100" i="1"/>
  <c r="U100" i="1"/>
  <c r="U106" i="31"/>
  <c r="E96" i="27"/>
  <c r="E113" i="27" s="1"/>
  <c r="T113" i="27" s="1"/>
  <c r="U97" i="22"/>
  <c r="E96" i="22"/>
  <c r="T97" i="22"/>
  <c r="U114" i="19"/>
  <c r="T114" i="19"/>
  <c r="T109" i="17"/>
  <c r="U109" i="17"/>
  <c r="U111" i="11"/>
  <c r="T111" i="11"/>
  <c r="T111" i="5"/>
  <c r="U111" i="5"/>
  <c r="T71" i="27"/>
  <c r="T53" i="29"/>
  <c r="U72" i="30"/>
  <c r="T72" i="30"/>
  <c r="U71" i="30"/>
  <c r="T71" i="30"/>
  <c r="T10" i="31"/>
  <c r="T22" i="31"/>
  <c r="T26" i="31"/>
  <c r="T46" i="31"/>
  <c r="T64" i="31"/>
  <c r="E80" i="18"/>
  <c r="E80" i="10"/>
  <c r="E80" i="6"/>
  <c r="R96" i="31"/>
  <c r="U99" i="14"/>
  <c r="T99" i="14"/>
  <c r="E96" i="11"/>
  <c r="T96" i="11" s="1"/>
  <c r="L113" i="5"/>
  <c r="R113" i="5" s="1"/>
  <c r="R96" i="5"/>
  <c r="T73" i="30"/>
  <c r="U67" i="30"/>
  <c r="T67" i="30"/>
  <c r="T15" i="30"/>
  <c r="U59" i="30"/>
  <c r="T59" i="30"/>
  <c r="U66" i="30"/>
  <c r="T66" i="30"/>
  <c r="T9" i="31"/>
  <c r="U30" i="31"/>
  <c r="T30" i="31"/>
  <c r="R73" i="31"/>
  <c r="U87" i="31"/>
  <c r="T87" i="31"/>
  <c r="E80" i="15"/>
  <c r="E80" i="2"/>
  <c r="U105" i="31"/>
  <c r="T105" i="31"/>
  <c r="T97" i="29"/>
  <c r="U97" i="29"/>
  <c r="U103" i="20"/>
  <c r="T103" i="20"/>
  <c r="U105" i="17"/>
  <c r="T105" i="17"/>
  <c r="U98" i="16"/>
  <c r="T98" i="16"/>
  <c r="T109" i="11"/>
  <c r="U109" i="11"/>
  <c r="E80" i="17"/>
  <c r="E80" i="7"/>
  <c r="L113" i="24"/>
  <c r="R113" i="24" s="1"/>
  <c r="S96" i="16"/>
  <c r="M113" i="2"/>
  <c r="S113" i="2" s="1"/>
  <c r="S96" i="2"/>
  <c r="U110" i="2"/>
  <c r="T110" i="2"/>
  <c r="E80" i="31"/>
  <c r="E80" i="20"/>
  <c r="E80" i="19"/>
  <c r="E80" i="9"/>
  <c r="R96" i="25"/>
  <c r="S96" i="15"/>
  <c r="U101" i="4"/>
  <c r="T101" i="4"/>
  <c r="T98" i="25"/>
  <c r="T100" i="25"/>
  <c r="T106" i="25"/>
  <c r="U106" i="24"/>
  <c r="T110" i="24"/>
  <c r="T104" i="23"/>
  <c r="T106" i="23"/>
  <c r="U97" i="21"/>
  <c r="T97" i="20"/>
  <c r="T105" i="20"/>
  <c r="T102" i="19"/>
  <c r="T104" i="19"/>
  <c r="T108" i="19"/>
  <c r="T110" i="19"/>
  <c r="T108" i="18"/>
  <c r="U103" i="17"/>
  <c r="U111" i="17"/>
  <c r="U100" i="16"/>
  <c r="T104" i="16"/>
  <c r="U110" i="16"/>
  <c r="T98" i="15"/>
  <c r="T100" i="15"/>
  <c r="U110" i="14"/>
  <c r="T104" i="13"/>
  <c r="T99" i="11"/>
  <c r="T97" i="10"/>
  <c r="T110" i="10"/>
  <c r="U114" i="10"/>
  <c r="T114" i="10"/>
  <c r="U104" i="6"/>
  <c r="T108" i="2"/>
  <c r="U108" i="2"/>
  <c r="U66" i="31"/>
  <c r="T66" i="31"/>
  <c r="E80" i="23"/>
  <c r="E80" i="12"/>
  <c r="E80" i="11"/>
  <c r="T99" i="26"/>
  <c r="T101" i="26"/>
  <c r="T105" i="26"/>
  <c r="T107" i="26"/>
  <c r="T100" i="24"/>
  <c r="U108" i="24"/>
  <c r="T102" i="23"/>
  <c r="T114" i="23"/>
  <c r="T102" i="21"/>
  <c r="T110" i="21"/>
  <c r="T109" i="20"/>
  <c r="T111" i="20"/>
  <c r="T100" i="19"/>
  <c r="U98" i="18"/>
  <c r="T100" i="18"/>
  <c r="U106" i="18"/>
  <c r="U110" i="18"/>
  <c r="U102" i="16"/>
  <c r="U114" i="16"/>
  <c r="U108" i="14"/>
  <c r="T100" i="12"/>
  <c r="T104" i="12"/>
  <c r="T106" i="12"/>
  <c r="U106" i="9"/>
  <c r="T103" i="5"/>
  <c r="U103" i="5"/>
  <c r="U99" i="4"/>
  <c r="T99" i="4"/>
  <c r="E80" i="1"/>
  <c r="E80" i="14"/>
  <c r="T114" i="1"/>
  <c r="R96" i="20"/>
  <c r="T106" i="8"/>
  <c r="U106" i="8"/>
  <c r="E80" i="4"/>
  <c r="E80" i="3"/>
  <c r="T104" i="30"/>
  <c r="T100" i="28"/>
  <c r="T102" i="20"/>
  <c r="T114" i="20"/>
  <c r="M113" i="19"/>
  <c r="S113" i="19" s="1"/>
  <c r="E96" i="18"/>
  <c r="T96" i="18" s="1"/>
  <c r="T105" i="15"/>
  <c r="U111" i="15"/>
  <c r="T110" i="11"/>
  <c r="U98" i="9"/>
  <c r="T108" i="8"/>
  <c r="T98" i="6"/>
  <c r="U111" i="3"/>
  <c r="T111" i="3"/>
  <c r="T114" i="4"/>
  <c r="T114" i="5"/>
  <c r="U109" i="3"/>
  <c r="U100" i="2"/>
  <c r="U101" i="3"/>
  <c r="E113" i="1"/>
  <c r="U96" i="18"/>
  <c r="E113" i="18"/>
  <c r="S96" i="30"/>
  <c r="E96" i="28"/>
  <c r="S96" i="27"/>
  <c r="M113" i="25"/>
  <c r="S113" i="25" s="1"/>
  <c r="U103" i="23"/>
  <c r="T103" i="23"/>
  <c r="S96" i="22"/>
  <c r="U102" i="22"/>
  <c r="T102" i="22"/>
  <c r="U101" i="20"/>
  <c r="T101" i="20"/>
  <c r="U114" i="15"/>
  <c r="T98" i="14"/>
  <c r="U98" i="14"/>
  <c r="U105" i="3"/>
  <c r="T105" i="3"/>
  <c r="U107" i="3"/>
  <c r="T107" i="3"/>
  <c r="U104" i="2"/>
  <c r="T104" i="2"/>
  <c r="U106" i="2"/>
  <c r="T106" i="2"/>
  <c r="U96" i="22"/>
  <c r="T96" i="22"/>
  <c r="U111" i="16"/>
  <c r="T111" i="16"/>
  <c r="U110" i="15"/>
  <c r="T110" i="15"/>
  <c r="U102" i="14"/>
  <c r="T102" i="14"/>
  <c r="T97" i="13"/>
  <c r="E96" i="13"/>
  <c r="T104" i="1"/>
  <c r="E96" i="31"/>
  <c r="T103" i="31"/>
  <c r="T111" i="31"/>
  <c r="T96" i="30"/>
  <c r="T102" i="30"/>
  <c r="T110" i="30"/>
  <c r="T103" i="29"/>
  <c r="T108" i="29"/>
  <c r="R96" i="28"/>
  <c r="U97" i="28"/>
  <c r="T109" i="28"/>
  <c r="T109" i="27"/>
  <c r="E96" i="26"/>
  <c r="T98" i="26"/>
  <c r="U111" i="26"/>
  <c r="T111" i="26"/>
  <c r="T104" i="25"/>
  <c r="U98" i="24"/>
  <c r="T111" i="24"/>
  <c r="U111" i="23"/>
  <c r="T111" i="23"/>
  <c r="U110" i="22"/>
  <c r="T110" i="22"/>
  <c r="U101" i="21"/>
  <c r="T101" i="21"/>
  <c r="U99" i="20"/>
  <c r="T99" i="20"/>
  <c r="T107" i="17"/>
  <c r="U99" i="12"/>
  <c r="T99" i="12"/>
  <c r="T103" i="12"/>
  <c r="U103" i="12"/>
  <c r="T104" i="10"/>
  <c r="U104" i="10"/>
  <c r="U111" i="4"/>
  <c r="T111" i="4"/>
  <c r="T101" i="1"/>
  <c r="T109" i="1"/>
  <c r="T100" i="31"/>
  <c r="T108" i="31"/>
  <c r="T99" i="30"/>
  <c r="T107" i="30"/>
  <c r="U98" i="29"/>
  <c r="T110" i="29"/>
  <c r="T99" i="28"/>
  <c r="T99" i="27"/>
  <c r="U104" i="27"/>
  <c r="R96" i="26"/>
  <c r="L113" i="26"/>
  <c r="R113" i="26" s="1"/>
  <c r="U100" i="26"/>
  <c r="T109" i="26"/>
  <c r="E96" i="25"/>
  <c r="T97" i="25"/>
  <c r="U110" i="25"/>
  <c r="T110" i="25"/>
  <c r="E96" i="24"/>
  <c r="T102" i="24"/>
  <c r="R96" i="23"/>
  <c r="L113" i="23"/>
  <c r="R113" i="23" s="1"/>
  <c r="T101" i="23"/>
  <c r="T100" i="22"/>
  <c r="U109" i="21"/>
  <c r="T109" i="21"/>
  <c r="U111" i="21"/>
  <c r="T111" i="21"/>
  <c r="U101" i="19"/>
  <c r="T101" i="19"/>
  <c r="T103" i="19"/>
  <c r="U103" i="19"/>
  <c r="U106" i="16"/>
  <c r="T106" i="16"/>
  <c r="T108" i="16"/>
  <c r="U108" i="16"/>
  <c r="U97" i="13"/>
  <c r="T101" i="13"/>
  <c r="M113" i="11"/>
  <c r="S113" i="11" s="1"/>
  <c r="S96" i="11"/>
  <c r="U102" i="11"/>
  <c r="T102" i="11"/>
  <c r="U104" i="11"/>
  <c r="T104" i="11"/>
  <c r="T106" i="11"/>
  <c r="U106" i="11"/>
  <c r="U98" i="10"/>
  <c r="T98" i="10"/>
  <c r="T100" i="10"/>
  <c r="U100" i="10"/>
  <c r="U106" i="21"/>
  <c r="T106" i="21"/>
  <c r="U104" i="14"/>
  <c r="T104" i="14"/>
  <c r="U109" i="13"/>
  <c r="T109" i="13"/>
  <c r="E96" i="29"/>
  <c r="T100" i="29"/>
  <c r="T101" i="28"/>
  <c r="T106" i="28"/>
  <c r="T111" i="28"/>
  <c r="M113" i="28"/>
  <c r="S113" i="28" s="1"/>
  <c r="T101" i="27"/>
  <c r="T106" i="27"/>
  <c r="T104" i="26"/>
  <c r="T114" i="26"/>
  <c r="U99" i="25"/>
  <c r="T108" i="25"/>
  <c r="T104" i="24"/>
  <c r="U105" i="23"/>
  <c r="T109" i="23"/>
  <c r="U104" i="22"/>
  <c r="T108" i="22"/>
  <c r="T99" i="21"/>
  <c r="U99" i="19"/>
  <c r="T99" i="19"/>
  <c r="S96" i="18"/>
  <c r="M113" i="18"/>
  <c r="S113" i="18" s="1"/>
  <c r="L113" i="18"/>
  <c r="R113" i="18" s="1"/>
  <c r="U98" i="17"/>
  <c r="T98" i="17"/>
  <c r="U104" i="17"/>
  <c r="T104" i="17"/>
  <c r="U106" i="17"/>
  <c r="T106" i="17"/>
  <c r="U97" i="15"/>
  <c r="T97" i="15"/>
  <c r="E96" i="15"/>
  <c r="T99" i="15"/>
  <c r="U99" i="15"/>
  <c r="L113" i="13"/>
  <c r="R113" i="13" s="1"/>
  <c r="R96" i="13"/>
  <c r="T102" i="13"/>
  <c r="U102" i="13"/>
  <c r="U111" i="12"/>
  <c r="U101" i="7"/>
  <c r="T101" i="7"/>
  <c r="U103" i="7"/>
  <c r="T103" i="7"/>
  <c r="U102" i="25"/>
  <c r="T102" i="25"/>
  <c r="U109" i="24"/>
  <c r="T109" i="24"/>
  <c r="U105" i="18"/>
  <c r="T105" i="18"/>
  <c r="U97" i="16"/>
  <c r="E96" i="16"/>
  <c r="T97" i="16"/>
  <c r="M113" i="14"/>
  <c r="S113" i="14" s="1"/>
  <c r="S96" i="14"/>
  <c r="T106" i="14"/>
  <c r="U106" i="14"/>
  <c r="U107" i="13"/>
  <c r="T107" i="13"/>
  <c r="U96" i="3"/>
  <c r="T96" i="3"/>
  <c r="E113" i="3"/>
  <c r="S96" i="3"/>
  <c r="M113" i="3"/>
  <c r="S113" i="3" s="1"/>
  <c r="T97" i="23"/>
  <c r="E96" i="23"/>
  <c r="E113" i="22"/>
  <c r="T103" i="1"/>
  <c r="T111" i="1"/>
  <c r="L113" i="1"/>
  <c r="R113" i="1" s="1"/>
  <c r="T102" i="31"/>
  <c r="T110" i="31"/>
  <c r="T101" i="30"/>
  <c r="T109" i="30"/>
  <c r="R96" i="29"/>
  <c r="T102" i="29"/>
  <c r="T107" i="29"/>
  <c r="T108" i="27"/>
  <c r="S96" i="24"/>
  <c r="U101" i="24"/>
  <c r="T101" i="24"/>
  <c r="U100" i="23"/>
  <c r="T100" i="23"/>
  <c r="U99" i="22"/>
  <c r="T99" i="22"/>
  <c r="E96" i="20"/>
  <c r="S96" i="20"/>
  <c r="M113" i="20"/>
  <c r="S113" i="20" s="1"/>
  <c r="U101" i="14"/>
  <c r="T101" i="14"/>
  <c r="U97" i="9"/>
  <c r="T97" i="9"/>
  <c r="E96" i="9"/>
  <c r="U105" i="9"/>
  <c r="T105" i="9"/>
  <c r="T108" i="28"/>
  <c r="U97" i="26"/>
  <c r="U103" i="26"/>
  <c r="T103" i="26"/>
  <c r="T106" i="26"/>
  <c r="U108" i="23"/>
  <c r="T108" i="23"/>
  <c r="U107" i="22"/>
  <c r="T107" i="22"/>
  <c r="U98" i="21"/>
  <c r="E96" i="21"/>
  <c r="T98" i="21"/>
  <c r="U107" i="18"/>
  <c r="T107" i="18"/>
  <c r="T114" i="18"/>
  <c r="U114" i="17"/>
  <c r="U103" i="15"/>
  <c r="T103" i="14"/>
  <c r="U114" i="9"/>
  <c r="T114" i="9"/>
  <c r="U107" i="20"/>
  <c r="T107" i="20"/>
  <c r="E96" i="17"/>
  <c r="L113" i="15"/>
  <c r="R113" i="15" s="1"/>
  <c r="U100" i="13"/>
  <c r="T100" i="13"/>
  <c r="U97" i="12"/>
  <c r="T97" i="12"/>
  <c r="E96" i="12"/>
  <c r="U100" i="6"/>
  <c r="T100" i="6"/>
  <c r="U102" i="6"/>
  <c r="T102" i="6"/>
  <c r="U98" i="2"/>
  <c r="T98" i="2"/>
  <c r="T114" i="24"/>
  <c r="M113" i="23"/>
  <c r="S113" i="23" s="1"/>
  <c r="R96" i="16"/>
  <c r="L113" i="16"/>
  <c r="R113" i="16" s="1"/>
  <c r="U103" i="16"/>
  <c r="T103" i="16"/>
  <c r="U97" i="11"/>
  <c r="T97" i="11"/>
  <c r="U104" i="8"/>
  <c r="T104" i="8"/>
  <c r="U106" i="7"/>
  <c r="T106" i="7"/>
  <c r="U98" i="19"/>
  <c r="E96" i="19"/>
  <c r="T98" i="19"/>
  <c r="R96" i="17"/>
  <c r="U109" i="10"/>
  <c r="T109" i="10"/>
  <c r="U111" i="10"/>
  <c r="T111" i="10"/>
  <c r="E96" i="6"/>
  <c r="S96" i="6"/>
  <c r="M113" i="6"/>
  <c r="S113" i="6" s="1"/>
  <c r="U102" i="3"/>
  <c r="T102" i="3"/>
  <c r="S96" i="21"/>
  <c r="U106" i="19"/>
  <c r="T106" i="19"/>
  <c r="U111" i="19"/>
  <c r="U97" i="18"/>
  <c r="T97" i="18"/>
  <c r="U102" i="18"/>
  <c r="U97" i="17"/>
  <c r="T99" i="17"/>
  <c r="T105" i="16"/>
  <c r="U102" i="15"/>
  <c r="T102" i="15"/>
  <c r="U107" i="15"/>
  <c r="U109" i="14"/>
  <c r="T109" i="14"/>
  <c r="L113" i="12"/>
  <c r="R113" i="12" s="1"/>
  <c r="R96" i="12"/>
  <c r="U108" i="12"/>
  <c r="T108" i="12"/>
  <c r="T110" i="12"/>
  <c r="U110" i="12"/>
  <c r="U109" i="7"/>
  <c r="T109" i="7"/>
  <c r="U111" i="7"/>
  <c r="T111" i="7"/>
  <c r="U105" i="6"/>
  <c r="T105" i="6"/>
  <c r="U107" i="5"/>
  <c r="T107" i="5"/>
  <c r="U109" i="5"/>
  <c r="T109" i="5"/>
  <c r="U106" i="4"/>
  <c r="T106" i="4"/>
  <c r="U108" i="4"/>
  <c r="T108" i="4"/>
  <c r="U97" i="3"/>
  <c r="T97" i="3"/>
  <c r="U99" i="3"/>
  <c r="T99" i="3"/>
  <c r="U97" i="6"/>
  <c r="T97" i="6"/>
  <c r="U99" i="5"/>
  <c r="T99" i="5"/>
  <c r="U101" i="5"/>
  <c r="T101" i="5"/>
  <c r="U98" i="4"/>
  <c r="T98" i="4"/>
  <c r="U100" i="4"/>
  <c r="T100" i="4"/>
  <c r="U105" i="12"/>
  <c r="T105" i="12"/>
  <c r="U106" i="10"/>
  <c r="T106" i="10"/>
  <c r="U100" i="9"/>
  <c r="T100" i="9"/>
  <c r="U102" i="9"/>
  <c r="T102" i="9"/>
  <c r="U108" i="9"/>
  <c r="T108" i="9"/>
  <c r="U110" i="9"/>
  <c r="T110" i="9"/>
  <c r="U99" i="8"/>
  <c r="T99" i="8"/>
  <c r="U101" i="8"/>
  <c r="T101" i="8"/>
  <c r="U107" i="8"/>
  <c r="T107" i="8"/>
  <c r="U109" i="8"/>
  <c r="T109" i="8"/>
  <c r="E96" i="2"/>
  <c r="U109" i="2"/>
  <c r="T109" i="2"/>
  <c r="U106" i="13"/>
  <c r="T106" i="13"/>
  <c r="E96" i="10"/>
  <c r="S96" i="9"/>
  <c r="M113" i="9"/>
  <c r="S113" i="9" s="1"/>
  <c r="L113" i="9"/>
  <c r="R113" i="9" s="1"/>
  <c r="E96" i="8"/>
  <c r="U108" i="6"/>
  <c r="T108" i="6"/>
  <c r="U110" i="6"/>
  <c r="T110" i="6"/>
  <c r="U110" i="3"/>
  <c r="T110" i="3"/>
  <c r="L113" i="3"/>
  <c r="R113" i="3" s="1"/>
  <c r="U101" i="2"/>
  <c r="T101" i="2"/>
  <c r="U101" i="11"/>
  <c r="U107" i="11"/>
  <c r="T107" i="11"/>
  <c r="U103" i="10"/>
  <c r="T103" i="10"/>
  <c r="U108" i="10"/>
  <c r="S96" i="8"/>
  <c r="U110" i="8"/>
  <c r="T110" i="8"/>
  <c r="U98" i="7"/>
  <c r="T98" i="7"/>
  <c r="U104" i="5"/>
  <c r="T104" i="5"/>
  <c r="U103" i="4"/>
  <c r="T103" i="4"/>
  <c r="E96" i="4"/>
  <c r="L113" i="4"/>
  <c r="R113" i="4" s="1"/>
  <c r="T114" i="2"/>
  <c r="E96" i="7"/>
  <c r="L113" i="7"/>
  <c r="R113" i="7" s="1"/>
  <c r="M113" i="4"/>
  <c r="S113" i="4" s="1"/>
  <c r="L113" i="10"/>
  <c r="R113" i="10" s="1"/>
  <c r="T114" i="8"/>
  <c r="T100" i="7"/>
  <c r="T108" i="7"/>
  <c r="M113" i="7"/>
  <c r="S113" i="7" s="1"/>
  <c r="T99" i="6"/>
  <c r="T107" i="6"/>
  <c r="T98" i="5"/>
  <c r="T106" i="5"/>
  <c r="T97" i="4"/>
  <c r="T105" i="4"/>
  <c r="T104" i="3"/>
  <c r="T103" i="2"/>
  <c r="T111" i="2"/>
  <c r="L113" i="2"/>
  <c r="R113" i="2" s="1"/>
  <c r="E96" i="5"/>
  <c r="T33" i="21" l="1"/>
  <c r="T24" i="8"/>
  <c r="T33" i="22"/>
  <c r="U33" i="21"/>
  <c r="T113" i="14"/>
  <c r="E113" i="30"/>
  <c r="T59" i="28"/>
  <c r="U113" i="27"/>
  <c r="T96" i="27"/>
  <c r="E113" i="11"/>
  <c r="T59" i="3"/>
  <c r="T96" i="1"/>
  <c r="U24" i="3"/>
  <c r="T24" i="3"/>
  <c r="U59" i="10"/>
  <c r="T59" i="10"/>
  <c r="U59" i="25"/>
  <c r="T59" i="25"/>
  <c r="U96" i="11"/>
  <c r="U24" i="12"/>
  <c r="T24" i="12"/>
  <c r="U30" i="19"/>
  <c r="T30" i="19"/>
  <c r="U96" i="14"/>
  <c r="U24" i="18"/>
  <c r="T24" i="18"/>
  <c r="U24" i="13"/>
  <c r="T24" i="13"/>
  <c r="U24" i="15"/>
  <c r="T24" i="15"/>
  <c r="U33" i="6"/>
  <c r="T33" i="6"/>
  <c r="U24" i="5"/>
  <c r="T24" i="5"/>
  <c r="T96" i="14"/>
  <c r="U30" i="23"/>
  <c r="T30" i="23"/>
  <c r="U30" i="16"/>
  <c r="T30" i="16"/>
  <c r="U24" i="27"/>
  <c r="T24" i="27"/>
  <c r="U96" i="27"/>
  <c r="E113" i="29"/>
  <c r="U96" i="29"/>
  <c r="T96" i="29"/>
  <c r="U96" i="5"/>
  <c r="E113" i="5"/>
  <c r="T96" i="5"/>
  <c r="E113" i="19"/>
  <c r="T96" i="19"/>
  <c r="U96" i="19"/>
  <c r="U96" i="15"/>
  <c r="T96" i="15"/>
  <c r="E113" i="15"/>
  <c r="E113" i="24"/>
  <c r="T96" i="24"/>
  <c r="U96" i="24"/>
  <c r="U113" i="18"/>
  <c r="T113" i="18"/>
  <c r="U96" i="31"/>
  <c r="T96" i="31"/>
  <c r="E113" i="31"/>
  <c r="E113" i="7"/>
  <c r="T96" i="7"/>
  <c r="U96" i="7"/>
  <c r="U113" i="3"/>
  <c r="T113" i="3"/>
  <c r="T113" i="11"/>
  <c r="U113" i="11"/>
  <c r="U113" i="30"/>
  <c r="T113" i="30"/>
  <c r="E113" i="21"/>
  <c r="T96" i="21"/>
  <c r="U96" i="21"/>
  <c r="E113" i="2"/>
  <c r="U96" i="2"/>
  <c r="T96" i="2"/>
  <c r="U96" i="6"/>
  <c r="T96" i="6"/>
  <c r="E113" i="6"/>
  <c r="E113" i="10"/>
  <c r="U96" i="10"/>
  <c r="T96" i="10"/>
  <c r="T96" i="17"/>
  <c r="U96" i="17"/>
  <c r="E113" i="17"/>
  <c r="U96" i="20"/>
  <c r="T96" i="20"/>
  <c r="E113" i="20"/>
  <c r="U96" i="9"/>
  <c r="T96" i="9"/>
  <c r="E113" i="9"/>
  <c r="U96" i="13"/>
  <c r="E113" i="13"/>
  <c r="T96" i="13"/>
  <c r="U96" i="25"/>
  <c r="T96" i="25"/>
  <c r="E113" i="25"/>
  <c r="E113" i="26"/>
  <c r="T96" i="26"/>
  <c r="U96" i="26"/>
  <c r="E113" i="28"/>
  <c r="U96" i="28"/>
  <c r="T96" i="28"/>
  <c r="U96" i="8"/>
  <c r="E113" i="8"/>
  <c r="T96" i="8"/>
  <c r="U96" i="23"/>
  <c r="E113" i="23"/>
  <c r="T96" i="23"/>
  <c r="T96" i="12"/>
  <c r="U96" i="12"/>
  <c r="E113" i="12"/>
  <c r="T96" i="16"/>
  <c r="E113" i="16"/>
  <c r="U96" i="16"/>
  <c r="T96" i="4"/>
  <c r="E113" i="4"/>
  <c r="U96" i="4"/>
  <c r="U113" i="22"/>
  <c r="T113" i="22"/>
  <c r="U113" i="1"/>
  <c r="T113" i="1"/>
  <c r="T113" i="12" l="1"/>
  <c r="U113" i="12"/>
  <c r="T113" i="20"/>
  <c r="U113" i="20"/>
  <c r="U113" i="10"/>
  <c r="T113" i="10"/>
  <c r="T113" i="19"/>
  <c r="U113" i="19"/>
  <c r="U113" i="6"/>
  <c r="T113" i="6"/>
  <c r="U113" i="21"/>
  <c r="T113" i="21"/>
  <c r="T113" i="25"/>
  <c r="U113" i="25"/>
  <c r="U113" i="7"/>
  <c r="T113" i="7"/>
  <c r="U113" i="23"/>
  <c r="T113" i="23"/>
  <c r="U113" i="8"/>
  <c r="T113" i="8"/>
  <c r="U113" i="24"/>
  <c r="T113" i="24"/>
  <c r="T113" i="13"/>
  <c r="U113" i="13"/>
  <c r="U113" i="31"/>
  <c r="T113" i="31"/>
  <c r="U113" i="9"/>
  <c r="T113" i="9"/>
  <c r="T113" i="5"/>
  <c r="U113" i="5"/>
  <c r="U113" i="4"/>
  <c r="T113" i="4"/>
  <c r="U113" i="28"/>
  <c r="T113" i="28"/>
  <c r="T113" i="17"/>
  <c r="U113" i="17"/>
  <c r="U113" i="15"/>
  <c r="T113" i="15"/>
  <c r="U113" i="16"/>
  <c r="T113" i="16"/>
  <c r="U113" i="26"/>
  <c r="T113" i="26"/>
  <c r="U113" i="2"/>
  <c r="T113" i="2"/>
  <c r="U113" i="29"/>
  <c r="T113" i="29"/>
</calcChain>
</file>

<file path=xl/sharedStrings.xml><?xml version="1.0" encoding="utf-8"?>
<sst xmlns="http://schemas.openxmlformats.org/spreadsheetml/2006/main" count="7290" uniqueCount="156">
  <si>
    <t>Figures Finalised as at 2024/04/26</t>
  </si>
  <si>
    <t/>
  </si>
  <si>
    <t>3rd Quarter Ended 31 March 2024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</si>
  <si>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</si>
  <si>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</si>
  <si>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</si>
  <si>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</si>
  <si>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</si>
  <si>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</si>
  <si>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</si>
  <si>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</si>
  <si>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</si>
  <si>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</si>
  <si>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</si>
  <si>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</si>
  <si>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</si>
  <si>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</si>
  <si>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</si>
  <si>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</si>
  <si>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</si>
  <si>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</si>
  <si>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</si>
  <si>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</si>
  <si>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</si>
  <si>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</si>
  <si>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</si>
  <si>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</si>
  <si>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</si>
  <si>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</si>
  <si>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</si>
  <si>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</si>
  <si>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</si>
  <si>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</si>
  <si>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</si>
  <si>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</si>
  <si>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</si>
  <si>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</si>
  <si>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</si>
  <si>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</si>
  <si>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</si>
  <si>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</si>
  <si>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</si>
  <si>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</si>
  <si>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</si>
  <si>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</si>
  <si>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</si>
  <si>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</si>
  <si>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</si>
  <si>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</si>
  <si>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</si>
  <si>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</si>
  <si>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</si>
  <si>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</si>
  <si>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</si>
  <si>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</si>
  <si>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</si>
  <si>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</si>
  <si>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</si>
  <si>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</si>
  <si>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</si>
  <si>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</si>
  <si>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</si>
  <si>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</si>
  <si>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</si>
  <si>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</si>
  <si>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</si>
  <si>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</si>
  <si>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</si>
  <si>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</si>
  <si>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</si>
  <si>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</si>
  <si>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</si>
  <si>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</si>
  <si>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</si>
  <si>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</si>
  <si>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</si>
  <si>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</si>
  <si>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</si>
  <si>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</si>
  <si>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</si>
  <si>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</si>
  <si>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</si>
  <si>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</si>
  <si>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</si>
  <si>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</si>
  <si>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</si>
  <si>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</si>
  <si>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</si>
  <si>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</si>
  <si>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</si>
  <si>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</si>
  <si>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</si>
  <si>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</si>
  <si>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</si>
  <si>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</si>
  <si>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</si>
  <si>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</si>
  <si>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</si>
  <si>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</si>
  <si>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</si>
  <si>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</si>
  <si>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</si>
  <si>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</si>
  <si>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</si>
  <si>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</si>
  <si>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</si>
  <si>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</si>
  <si>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</si>
  <si>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</si>
  <si>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</si>
  <si>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</si>
  <si>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</si>
  <si>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</si>
  <si>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</si>
  <si>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</si>
  <si>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</si>
  <si>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</si>
  <si>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WEST COAST (DC1)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</si>
  <si>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</si>
  <si>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</si>
  <si>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</si>
  <si>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</si>
  <si>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</si>
  <si>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CAPE WINELANDS DM (DC2)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</si>
  <si>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</si>
  <si>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</si>
  <si>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</si>
  <si>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</si>
  <si>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OVERBERG (DC3)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</si>
  <si>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</si>
  <si>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</si>
  <si>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</si>
  <si>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</si>
  <si>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</si>
  <si>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</si>
  <si>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</si>
  <si>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GARDEN ROUTE (DC4)</t>
  </si>
  <si>
    <t>WESTERN CAPE: LAINGSBURG (WC051)</t>
  </si>
  <si>
    <t>WESTERN CAPE: PRINCE ALBERT (WC052)</t>
  </si>
  <si>
    <t>WESTERN CAPE: BEAUFORT WEST (WC053)</t>
  </si>
  <si>
    <t>WESTERN CAPE: CENTRAL KAROO (DC5)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</si>
  <si>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</si>
  <si>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</si>
  <si>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</si>
  <si>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</si>
  <si>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</si>
  <si>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</si>
  <si>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</si>
  <si>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</si>
  <si>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</si>
  <si>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</si>
  <si>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</si>
  <si>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</si>
  <si>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</si>
  <si>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</si>
  <si>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Division of revenue Act No. 5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</si>
</sst>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68877000</v>
      </c>
      <c r="H9" s="93">
        <v>20170000</v>
      </c>
      <c r="I9" s="94">
        <v>6713458</v>
      </c>
      <c r="J9" s="93">
        <v>14770000</v>
      </c>
      <c r="K9" s="94">
        <v>14010733</v>
      </c>
      <c r="L9" s="93">
        <v>14511000</v>
      </c>
      <c r="M9" s="94">
        <v>14037915</v>
      </c>
      <c r="N9" s="93"/>
      <c r="O9" s="94"/>
      <c r="P9" s="93">
        <f>$H9       +$J9       +$L9       +$N9</f>
        <v>49451000</v>
      </c>
      <c r="Q9" s="94">
        <f>$I9       +$K9       +$M9       +$O9</f>
        <v>34762106</v>
      </c>
      <c r="R9" s="48">
        <f>IF(($J9       =0),0,((($L9       -$J9       )/$J9       )*100))</f>
        <v>-1.7535545023696684</v>
      </c>
      <c r="S9" s="49">
        <f>IF(($K9       =0),0,((($M9       -$K9       )/$K9       )*100))</f>
        <v>0.19400840769715616</v>
      </c>
      <c r="T9" s="48">
        <f>IF(($E9       =0),0,(($P9       /$E9       )*100))</f>
        <v>71.796100294728276</v>
      </c>
      <c r="U9" s="50">
        <f>IF(($E9       =0),0,(($Q9       /$E9       )*100))</f>
        <v>50.469831729024207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48721000</v>
      </c>
      <c r="C10" s="92"/>
      <c r="D10" s="92"/>
      <c r="E10" s="92">
        <f t="shared" ref="E10:E15" si="0">$B10      +$C10      +$D10</f>
        <v>48721000</v>
      </c>
      <c r="F10" s="93">
        <v>48721000</v>
      </c>
      <c r="G10" s="94">
        <v>48721000</v>
      </c>
      <c r="H10" s="93">
        <v>7451000</v>
      </c>
      <c r="I10" s="94">
        <v>5635138</v>
      </c>
      <c r="J10" s="93">
        <v>12034000</v>
      </c>
      <c r="K10" s="94">
        <v>11650691</v>
      </c>
      <c r="L10" s="93">
        <v>6197000</v>
      </c>
      <c r="M10" s="94">
        <v>6872145</v>
      </c>
      <c r="N10" s="93"/>
      <c r="O10" s="94"/>
      <c r="P10" s="93">
        <f t="shared" ref="P10:P15" si="1">$H10      +$J10      +$L10      +$N10</f>
        <v>25682000</v>
      </c>
      <c r="Q10" s="94">
        <f t="shared" ref="Q10:Q15" si="2">$I10      +$K10      +$M10      +$O10</f>
        <v>24157974</v>
      </c>
      <c r="R10" s="48">
        <f t="shared" ref="R10:R15" si="3">IF(($J10      =0),0,((($L10      -$J10      )/$J10      )*100))</f>
        <v>-48.504237992354994</v>
      </c>
      <c r="S10" s="49">
        <f t="shared" ref="S10:S15" si="4">IF(($K10      =0),0,((($M10      -$K10      )/$K10      )*100))</f>
        <v>-41.01512948888611</v>
      </c>
      <c r="T10" s="48">
        <f t="shared" ref="T10:T14" si="5">IF(($E10      =0),0,(($P10      /$E10      )*100))</f>
        <v>52.712382750764554</v>
      </c>
      <c r="U10" s="50">
        <f t="shared" ref="U10:U14" si="6">IF(($E10      =0),0,(($Q10      /$E10      )*100))</f>
        <v>49.584314771864292</v>
      </c>
      <c r="V10" s="93">
        <v>677000</v>
      </c>
      <c r="W10" s="94" t="s">
        <v>35</v>
      </c>
    </row>
    <row r="11" spans="1:23" ht="12.95" customHeight="1" x14ac:dyDescent="0.2">
      <c r="A11" s="47" t="s">
        <v>37</v>
      </c>
      <c r="B11" s="92">
        <v>15500000</v>
      </c>
      <c r="C11" s="92">
        <v>637000</v>
      </c>
      <c r="D11" s="92"/>
      <c r="E11" s="92">
        <f t="shared" si="0"/>
        <v>16137000</v>
      </c>
      <c r="F11" s="93">
        <v>16137000</v>
      </c>
      <c r="G11" s="94">
        <v>16137000</v>
      </c>
      <c r="H11" s="93">
        <v>4669000</v>
      </c>
      <c r="I11" s="94">
        <v>4039200</v>
      </c>
      <c r="J11" s="93">
        <v>1903000</v>
      </c>
      <c r="K11" s="94">
        <v>3276521</v>
      </c>
      <c r="L11" s="93">
        <v>4369000</v>
      </c>
      <c r="M11" s="94">
        <v>4373006</v>
      </c>
      <c r="N11" s="93"/>
      <c r="O11" s="94"/>
      <c r="P11" s="93">
        <f t="shared" si="1"/>
        <v>10941000</v>
      </c>
      <c r="Q11" s="94">
        <f t="shared" si="2"/>
        <v>11688727</v>
      </c>
      <c r="R11" s="48">
        <f t="shared" si="3"/>
        <v>129.58486600105095</v>
      </c>
      <c r="S11" s="49">
        <f t="shared" si="4"/>
        <v>33.464915988635511</v>
      </c>
      <c r="T11" s="48">
        <f t="shared" si="5"/>
        <v>67.800706451013198</v>
      </c>
      <c r="U11" s="50">
        <f t="shared" si="6"/>
        <v>72.434324843527293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290162000</v>
      </c>
      <c r="C13" s="92">
        <v>-21603000</v>
      </c>
      <c r="D13" s="92"/>
      <c r="E13" s="92">
        <f t="shared" si="0"/>
        <v>268559000</v>
      </c>
      <c r="F13" s="93">
        <v>268559000</v>
      </c>
      <c r="G13" s="94">
        <v>268559000</v>
      </c>
      <c r="H13" s="93">
        <v>29052000</v>
      </c>
      <c r="I13" s="94">
        <v>35159259</v>
      </c>
      <c r="J13" s="93">
        <v>51624000</v>
      </c>
      <c r="K13" s="94">
        <v>47947783</v>
      </c>
      <c r="L13" s="93">
        <v>54602000</v>
      </c>
      <c r="M13" s="94">
        <v>79196368</v>
      </c>
      <c r="N13" s="93"/>
      <c r="O13" s="94"/>
      <c r="P13" s="93">
        <f t="shared" si="1"/>
        <v>135278000</v>
      </c>
      <c r="Q13" s="94">
        <f t="shared" si="2"/>
        <v>162303410</v>
      </c>
      <c r="R13" s="48">
        <f t="shared" si="3"/>
        <v>5.7686347435301411</v>
      </c>
      <c r="S13" s="49">
        <f t="shared" si="4"/>
        <v>65.172116508494256</v>
      </c>
      <c r="T13" s="48">
        <f t="shared" si="5"/>
        <v>50.371799120491211</v>
      </c>
      <c r="U13" s="50">
        <f t="shared" si="6"/>
        <v>60.434917466925327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4000000</v>
      </c>
      <c r="C14" s="92">
        <v>-2058000</v>
      </c>
      <c r="D14" s="92"/>
      <c r="E14" s="92">
        <f t="shared" si="0"/>
        <v>1942000</v>
      </c>
      <c r="F14" s="93">
        <v>1942000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427260000</v>
      </c>
      <c r="C15" s="95">
        <f>SUM(C9:C14)</f>
        <v>-23024000</v>
      </c>
      <c r="D15" s="95"/>
      <c r="E15" s="95">
        <f t="shared" si="0"/>
        <v>404236000</v>
      </c>
      <c r="F15" s="96">
        <f t="shared" ref="F15:O15" si="7">SUM(F9:F14)</f>
        <v>404236000</v>
      </c>
      <c r="G15" s="97">
        <f t="shared" si="7"/>
        <v>402294000</v>
      </c>
      <c r="H15" s="96">
        <f t="shared" si="7"/>
        <v>61342000</v>
      </c>
      <c r="I15" s="97">
        <f t="shared" si="7"/>
        <v>51547055</v>
      </c>
      <c r="J15" s="96">
        <f t="shared" si="7"/>
        <v>80331000</v>
      </c>
      <c r="K15" s="97">
        <f t="shared" si="7"/>
        <v>76885728</v>
      </c>
      <c r="L15" s="96">
        <f t="shared" si="7"/>
        <v>79679000</v>
      </c>
      <c r="M15" s="97">
        <f t="shared" si="7"/>
        <v>104479434</v>
      </c>
      <c r="N15" s="96">
        <f t="shared" si="7"/>
        <v>0</v>
      </c>
      <c r="O15" s="97">
        <f t="shared" si="7"/>
        <v>0</v>
      </c>
      <c r="P15" s="96">
        <f t="shared" si="1"/>
        <v>221352000</v>
      </c>
      <c r="Q15" s="97">
        <f t="shared" si="2"/>
        <v>232912217</v>
      </c>
      <c r="R15" s="52">
        <f t="shared" si="3"/>
        <v>-0.81164183192042916</v>
      </c>
      <c r="S15" s="53">
        <f t="shared" si="4"/>
        <v>35.88924331964445</v>
      </c>
      <c r="T15" s="52">
        <f>IF((SUM($E9:$E13))=0,0,(P15/(SUM($E9:$E13))*100))</f>
        <v>55.022446270637893</v>
      </c>
      <c r="U15" s="54">
        <f>IF((SUM($E9:$E13))=0,0,(Q15/(SUM($E9:$E13))*100))</f>
        <v>57.896020572019466</v>
      </c>
      <c r="V15" s="96">
        <f>SUM(V9:V14)</f>
        <v>677000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185476000</v>
      </c>
      <c r="C17" s="92">
        <v>-7571000</v>
      </c>
      <c r="D17" s="92"/>
      <c r="E17" s="92">
        <f t="shared" ref="E17:E24" si="8">$B17      +$C17      +$D17</f>
        <v>177905000</v>
      </c>
      <c r="F17" s="93">
        <v>177905000</v>
      </c>
      <c r="G17" s="94">
        <v>177905000</v>
      </c>
      <c r="H17" s="93">
        <v>18329000</v>
      </c>
      <c r="I17" s="94">
        <v>12666698</v>
      </c>
      <c r="J17" s="93">
        <v>60026000</v>
      </c>
      <c r="K17" s="94">
        <v>54953718</v>
      </c>
      <c r="L17" s="93">
        <v>26716000</v>
      </c>
      <c r="M17" s="94">
        <v>42864412</v>
      </c>
      <c r="N17" s="93"/>
      <c r="O17" s="94"/>
      <c r="P17" s="93">
        <f t="shared" ref="P17:P24" si="9">$H17      +$J17      +$L17      +$N17</f>
        <v>105071000</v>
      </c>
      <c r="Q17" s="94">
        <f t="shared" ref="Q17:Q24" si="10">$I17      +$K17      +$M17      +$O17</f>
        <v>110484828</v>
      </c>
      <c r="R17" s="48">
        <f t="shared" ref="R17:R24" si="11">IF(($J17      =0),0,((($L17      -$J17      )/$J17      )*100))</f>
        <v>-55.492619864725292</v>
      </c>
      <c r="S17" s="49">
        <f t="shared" ref="S17:S24" si="12">IF(($K17      =0),0,((($M17      -$K17      )/$K17      )*100))</f>
        <v>-21.999068379686339</v>
      </c>
      <c r="T17" s="48">
        <f t="shared" ref="T17:T23" si="13">IF(($E17      =0),0,(($P17      /$E17      )*100))</f>
        <v>59.06017256400888</v>
      </c>
      <c r="U17" s="50">
        <f t="shared" ref="U17:U23" si="14">IF(($E17      =0),0,(($Q17      /$E17      )*100))</f>
        <v>62.103273095191255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130458000</v>
      </c>
      <c r="D20" s="92"/>
      <c r="E20" s="92">
        <f t="shared" si="8"/>
        <v>130458000</v>
      </c>
      <c r="F20" s="93">
        <v>130458000</v>
      </c>
      <c r="G20" s="94">
        <v>130458000</v>
      </c>
      <c r="H20" s="93"/>
      <c r="I20" s="94"/>
      <c r="J20" s="93"/>
      <c r="K20" s="94"/>
      <c r="L20" s="93">
        <v>3042000</v>
      </c>
      <c r="M20" s="94"/>
      <c r="N20" s="93"/>
      <c r="O20" s="94"/>
      <c r="P20" s="93">
        <f t="shared" si="9"/>
        <v>3042000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2.3317849422802741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278529000</v>
      </c>
      <c r="W21" s="94">
        <v>6751000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186476000</v>
      </c>
      <c r="C24" s="95">
        <f>SUM(C17:C23)</f>
        <v>122887000</v>
      </c>
      <c r="D24" s="95"/>
      <c r="E24" s="95">
        <f t="shared" si="8"/>
        <v>309363000</v>
      </c>
      <c r="F24" s="96">
        <f t="shared" ref="F24:O24" si="15">SUM(F17:F23)</f>
        <v>309363000</v>
      </c>
      <c r="G24" s="97">
        <f t="shared" si="15"/>
        <v>308363000</v>
      </c>
      <c r="H24" s="96">
        <f t="shared" si="15"/>
        <v>18329000</v>
      </c>
      <c r="I24" s="97">
        <f t="shared" si="15"/>
        <v>12666698</v>
      </c>
      <c r="J24" s="96">
        <f t="shared" si="15"/>
        <v>60026000</v>
      </c>
      <c r="K24" s="97">
        <f t="shared" si="15"/>
        <v>54953718</v>
      </c>
      <c r="L24" s="96">
        <f t="shared" si="15"/>
        <v>29758000</v>
      </c>
      <c r="M24" s="97">
        <f t="shared" si="15"/>
        <v>42864412</v>
      </c>
      <c r="N24" s="96">
        <f t="shared" si="15"/>
        <v>0</v>
      </c>
      <c r="O24" s="97">
        <f t="shared" si="15"/>
        <v>0</v>
      </c>
      <c r="P24" s="96">
        <f t="shared" si="9"/>
        <v>108113000</v>
      </c>
      <c r="Q24" s="97">
        <f t="shared" si="10"/>
        <v>110484828</v>
      </c>
      <c r="R24" s="52">
        <f t="shared" si="11"/>
        <v>-50.424815913104325</v>
      </c>
      <c r="S24" s="53">
        <f t="shared" si="12"/>
        <v>-21.999068379686339</v>
      </c>
      <c r="T24" s="52">
        <f>IF(($E24-$E19-$E23)   =0,0,($P24   /($E24-$E19-$E23)   )*100)</f>
        <v>35.060302306048392</v>
      </c>
      <c r="U24" s="54">
        <f>IF(($E24-$E19-$E23)   =0,0,($Q24   /($E24-$E19-$E23)   )*100)</f>
        <v>35.829469813174732</v>
      </c>
      <c r="V24" s="96">
        <f>SUM(V17:V23)</f>
        <v>278529000</v>
      </c>
      <c r="W24" s="97">
        <f>SUM(W17:W23)</f>
        <v>6751000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1922668000</v>
      </c>
      <c r="C28" s="92">
        <v>505000000</v>
      </c>
      <c r="D28" s="92"/>
      <c r="E28" s="92">
        <f>$B28      +$C28      +$D28</f>
        <v>2427668000</v>
      </c>
      <c r="F28" s="93">
        <v>2427668000</v>
      </c>
      <c r="G28" s="94">
        <v>2427668000</v>
      </c>
      <c r="H28" s="93">
        <v>264916000</v>
      </c>
      <c r="I28" s="94">
        <v>278849645</v>
      </c>
      <c r="J28" s="93">
        <v>505027000</v>
      </c>
      <c r="K28" s="94">
        <v>500339394</v>
      </c>
      <c r="L28" s="93">
        <v>335001000</v>
      </c>
      <c r="M28" s="94">
        <v>341123597</v>
      </c>
      <c r="N28" s="93"/>
      <c r="O28" s="94"/>
      <c r="P28" s="93">
        <f>$H28      +$J28      +$L28      +$N28</f>
        <v>1104944000</v>
      </c>
      <c r="Q28" s="94">
        <f>$I28      +$K28      +$M28      +$O28</f>
        <v>1120312636</v>
      </c>
      <c r="R28" s="48">
        <f>IF(($J28      =0),0,((($L28      -$J28      )/$J28      )*100))</f>
        <v>-33.666714848909066</v>
      </c>
      <c r="S28" s="49">
        <f>IF(($K28      =0),0,((($M28      -$K28      )/$K28      )*100))</f>
        <v>-31.821559307400847</v>
      </c>
      <c r="T28" s="48">
        <f>IF(($E28      =0),0,(($P28      /$E28      )*100))</f>
        <v>45.514625558354766</v>
      </c>
      <c r="U28" s="50">
        <f>IF(($E28      =0),0,(($Q28      /$E28      )*100))</f>
        <v>46.147687245537696</v>
      </c>
      <c r="V28" s="93">
        <v>41985000</v>
      </c>
      <c r="W28" s="94" t="s">
        <v>35</v>
      </c>
    </row>
    <row r="29" spans="1:23" ht="12.95" customHeight="1" x14ac:dyDescent="0.2">
      <c r="A29" s="47" t="s">
        <v>54</v>
      </c>
      <c r="B29" s="92">
        <v>13269000</v>
      </c>
      <c r="C29" s="92"/>
      <c r="D29" s="92"/>
      <c r="E29" s="92">
        <f>$B29      +$C29      +$D29</f>
        <v>13269000</v>
      </c>
      <c r="F29" s="93">
        <v>13269000</v>
      </c>
      <c r="G29" s="94">
        <v>13269000</v>
      </c>
      <c r="H29" s="93">
        <v>814000</v>
      </c>
      <c r="I29" s="94">
        <v>-679089</v>
      </c>
      <c r="J29" s="93">
        <v>2674000</v>
      </c>
      <c r="K29" s="94">
        <v>1196988</v>
      </c>
      <c r="L29" s="93">
        <v>1219000</v>
      </c>
      <c r="M29" s="94">
        <v>2033572</v>
      </c>
      <c r="N29" s="93"/>
      <c r="O29" s="94"/>
      <c r="P29" s="93">
        <f>$H29      +$J29      +$L29      +$N29</f>
        <v>4707000</v>
      </c>
      <c r="Q29" s="94">
        <f>$I29      +$K29      +$M29      +$O29</f>
        <v>2551471</v>
      </c>
      <c r="R29" s="48">
        <f>IF(($J29      =0),0,((($L29      -$J29      )/$J29      )*100))</f>
        <v>-54.412864622288701</v>
      </c>
      <c r="S29" s="49">
        <f>IF(($K29      =0),0,((($M29      -$K29      )/$K29      )*100))</f>
        <v>69.890759138771656</v>
      </c>
      <c r="T29" s="48">
        <f>IF(($E29      =0),0,(($P29      /$E29      )*100))</f>
        <v>35.473660411485419</v>
      </c>
      <c r="U29" s="50">
        <f>IF(($E29      =0),0,(($Q29      /$E29      )*100))</f>
        <v>19.228811515562587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1935937000</v>
      </c>
      <c r="C30" s="95">
        <f>SUM(C26:C29)</f>
        <v>505000000</v>
      </c>
      <c r="D30" s="95"/>
      <c r="E30" s="95">
        <f>$B30      +$C30      +$D30</f>
        <v>2440937000</v>
      </c>
      <c r="F30" s="96">
        <f t="shared" ref="F30:O30" si="16">SUM(F26:F29)</f>
        <v>2440937000</v>
      </c>
      <c r="G30" s="97">
        <f t="shared" si="16"/>
        <v>2440937000</v>
      </c>
      <c r="H30" s="96">
        <f t="shared" si="16"/>
        <v>265730000</v>
      </c>
      <c r="I30" s="97">
        <f t="shared" si="16"/>
        <v>278170556</v>
      </c>
      <c r="J30" s="96">
        <f t="shared" si="16"/>
        <v>507701000</v>
      </c>
      <c r="K30" s="97">
        <f t="shared" si="16"/>
        <v>501536382</v>
      </c>
      <c r="L30" s="96">
        <f t="shared" si="16"/>
        <v>336220000</v>
      </c>
      <c r="M30" s="97">
        <f t="shared" si="16"/>
        <v>343157169</v>
      </c>
      <c r="N30" s="96">
        <f t="shared" si="16"/>
        <v>0</v>
      </c>
      <c r="O30" s="97">
        <f t="shared" si="16"/>
        <v>0</v>
      </c>
      <c r="P30" s="96">
        <f>$H30      +$J30      +$L30      +$N30</f>
        <v>1109651000</v>
      </c>
      <c r="Q30" s="97">
        <f>$I30      +$K30      +$M30      +$O30</f>
        <v>1122864107</v>
      </c>
      <c r="R30" s="52">
        <f>IF(($J30      =0),0,((($L30      -$J30      )/$J30      )*100))</f>
        <v>-33.775982320302703</v>
      </c>
      <c r="S30" s="53">
        <f>IF(($K30      =0),0,((($M30      -$K30      )/$K30      )*100))</f>
        <v>-31.578808374464046</v>
      </c>
      <c r="T30" s="52">
        <f>IF($E30   =0,0,($P30   /$E30   )*100)</f>
        <v>45.460042598395617</v>
      </c>
      <c r="U30" s="54">
        <f>IF($E30   =0,0,($Q30   /$E30   )*100)</f>
        <v>46.001355504054388</v>
      </c>
      <c r="V30" s="96">
        <f>SUM(V26:V29)</f>
        <v>41985000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133426000</v>
      </c>
      <c r="C32" s="92">
        <v>-6057000</v>
      </c>
      <c r="D32" s="92"/>
      <c r="E32" s="92">
        <f>$B32      +$C32      +$D32</f>
        <v>127369000</v>
      </c>
      <c r="F32" s="93">
        <v>127369000</v>
      </c>
      <c r="G32" s="94">
        <v>127369000</v>
      </c>
      <c r="H32" s="93">
        <v>40662000</v>
      </c>
      <c r="I32" s="94">
        <v>38975872</v>
      </c>
      <c r="J32" s="93">
        <v>30825000</v>
      </c>
      <c r="K32" s="94">
        <v>27325222</v>
      </c>
      <c r="L32" s="93">
        <v>20356000</v>
      </c>
      <c r="M32" s="94">
        <v>22094519</v>
      </c>
      <c r="N32" s="93"/>
      <c r="O32" s="94"/>
      <c r="P32" s="93">
        <f>$H32      +$J32      +$L32      +$N32</f>
        <v>91843000</v>
      </c>
      <c r="Q32" s="94">
        <f>$I32      +$K32      +$M32      +$O32</f>
        <v>88395613</v>
      </c>
      <c r="R32" s="48">
        <f>IF(($J32      =0),0,((($L32      -$J32      )/$J32      )*100))</f>
        <v>-33.962692619626928</v>
      </c>
      <c r="S32" s="49">
        <f>IF(($K32      =0),0,((($M32      -$K32      )/$K32      )*100))</f>
        <v>-19.14239891628328</v>
      </c>
      <c r="T32" s="48">
        <f>IF(($E32      =0),0,(($P32      /$E32      )*100))</f>
        <v>72.107812733082625</v>
      </c>
      <c r="U32" s="50">
        <f>IF(($E32      =0),0,(($Q32      /$E32      )*100))</f>
        <v>69.401198878848064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133426000</v>
      </c>
      <c r="C33" s="95">
        <f>C32</f>
        <v>-6057000</v>
      </c>
      <c r="D33" s="95"/>
      <c r="E33" s="95">
        <f>$B33      +$C33      +$D33</f>
        <v>127369000</v>
      </c>
      <c r="F33" s="96">
        <f t="shared" ref="F33:O33" si="17">F32</f>
        <v>127369000</v>
      </c>
      <c r="G33" s="97">
        <f t="shared" si="17"/>
        <v>127369000</v>
      </c>
      <c r="H33" s="96">
        <f t="shared" si="17"/>
        <v>40662000</v>
      </c>
      <c r="I33" s="97">
        <f t="shared" si="17"/>
        <v>38975872</v>
      </c>
      <c r="J33" s="96">
        <f t="shared" si="17"/>
        <v>30825000</v>
      </c>
      <c r="K33" s="97">
        <f t="shared" si="17"/>
        <v>27325222</v>
      </c>
      <c r="L33" s="96">
        <f t="shared" si="17"/>
        <v>20356000</v>
      </c>
      <c r="M33" s="97">
        <f t="shared" si="17"/>
        <v>22094519</v>
      </c>
      <c r="N33" s="96">
        <f t="shared" si="17"/>
        <v>0</v>
      </c>
      <c r="O33" s="97">
        <f t="shared" si="17"/>
        <v>0</v>
      </c>
      <c r="P33" s="96">
        <f>$H33      +$J33      +$L33      +$N33</f>
        <v>91843000</v>
      </c>
      <c r="Q33" s="97">
        <f>$I33      +$K33      +$M33      +$O33</f>
        <v>88395613</v>
      </c>
      <c r="R33" s="52">
        <f>IF(($J33      =0),0,((($L33      -$J33      )/$J33      )*100))</f>
        <v>-33.962692619626928</v>
      </c>
      <c r="S33" s="53">
        <f>IF(($K33      =0),0,((($M33      -$K33      )/$K33      )*100))</f>
        <v>-19.14239891628328</v>
      </c>
      <c r="T33" s="52">
        <f>IF($E33   =0,0,($P33   /$E33   )*100)</f>
        <v>72.107812733082625</v>
      </c>
      <c r="U33" s="54">
        <f>IF($E33   =0,0,($Q33   /$E33   )*100)</f>
        <v>69.401198878848064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236103000</v>
      </c>
      <c r="C35" s="92">
        <v>-14708000</v>
      </c>
      <c r="D35" s="92"/>
      <c r="E35" s="92">
        <f t="shared" ref="E35:E40" si="18">$B35      +$C35      +$D35</f>
        <v>221395000</v>
      </c>
      <c r="F35" s="93">
        <v>221395000</v>
      </c>
      <c r="G35" s="94">
        <v>221395000</v>
      </c>
      <c r="H35" s="93">
        <v>39556000</v>
      </c>
      <c r="I35" s="94">
        <v>8450634</v>
      </c>
      <c r="J35" s="93">
        <v>33508000</v>
      </c>
      <c r="K35" s="94">
        <v>37967763</v>
      </c>
      <c r="L35" s="93">
        <v>93891000</v>
      </c>
      <c r="M35" s="94">
        <v>65775122</v>
      </c>
      <c r="N35" s="93"/>
      <c r="O35" s="94"/>
      <c r="P35" s="93">
        <f t="shared" ref="P35:P40" si="19">$H35      +$J35      +$L35      +$N35</f>
        <v>166955000</v>
      </c>
      <c r="Q35" s="94">
        <f t="shared" ref="Q35:Q40" si="20">$I35      +$K35      +$M35      +$O35</f>
        <v>112193519</v>
      </c>
      <c r="R35" s="48">
        <f t="shared" ref="R35:R40" si="21">IF(($J35      =0),0,((($L35      -$J35      )/$J35      )*100))</f>
        <v>180.20472722931837</v>
      </c>
      <c r="S35" s="49">
        <f t="shared" ref="S35:S40" si="22">IF(($K35      =0),0,((($M35      -$K35      )/$K35      )*100))</f>
        <v>73.239392586811078</v>
      </c>
      <c r="T35" s="48">
        <f t="shared" ref="T35:T39" si="23">IF(($E35      =0),0,(($P35      /$E35      )*100))</f>
        <v>75.410465457666163</v>
      </c>
      <c r="U35" s="50">
        <f t="shared" ref="U35:U39" si="24">IF(($E35      =0),0,(($Q35      /$E35      )*100))</f>
        <v>50.675723932338123</v>
      </c>
      <c r="V35" s="93">
        <v>1917000</v>
      </c>
      <c r="W35" s="94">
        <v>0</v>
      </c>
    </row>
    <row r="36" spans="1:23" ht="12.95" customHeight="1" x14ac:dyDescent="0.2">
      <c r="A36" s="47" t="s">
        <v>59</v>
      </c>
      <c r="B36" s="92">
        <v>114553000</v>
      </c>
      <c r="C36" s="92"/>
      <c r="D36" s="92"/>
      <c r="E36" s="92">
        <f t="shared" si="18"/>
        <v>114553000</v>
      </c>
      <c r="F36" s="93">
        <v>114553000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33200000</v>
      </c>
      <c r="C38" s="92"/>
      <c r="D38" s="92"/>
      <c r="E38" s="92">
        <f t="shared" si="18"/>
        <v>33200000</v>
      </c>
      <c r="F38" s="93">
        <v>33200000</v>
      </c>
      <c r="G38" s="94">
        <v>31200000</v>
      </c>
      <c r="H38" s="93">
        <v>1197000</v>
      </c>
      <c r="I38" s="94">
        <v>-1</v>
      </c>
      <c r="J38" s="93">
        <v>7910000</v>
      </c>
      <c r="K38" s="94">
        <v>5650188</v>
      </c>
      <c r="L38" s="93">
        <v>10059000</v>
      </c>
      <c r="M38" s="94">
        <v>2589010</v>
      </c>
      <c r="N38" s="93"/>
      <c r="O38" s="94"/>
      <c r="P38" s="93">
        <f t="shared" si="19"/>
        <v>19166000</v>
      </c>
      <c r="Q38" s="94">
        <f t="shared" si="20"/>
        <v>8239197</v>
      </c>
      <c r="R38" s="48">
        <f t="shared" si="21"/>
        <v>27.168141592920353</v>
      </c>
      <c r="S38" s="49">
        <f t="shared" si="22"/>
        <v>-54.17833884465437</v>
      </c>
      <c r="T38" s="48">
        <f t="shared" si="23"/>
        <v>57.728915662650607</v>
      </c>
      <c r="U38" s="50">
        <f t="shared" si="24"/>
        <v>24.816858433734939</v>
      </c>
      <c r="V38" s="93">
        <v>201000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383856000</v>
      </c>
      <c r="C40" s="95">
        <f>SUM(C35:C39)</f>
        <v>-14708000</v>
      </c>
      <c r="D40" s="95"/>
      <c r="E40" s="95">
        <f t="shared" si="18"/>
        <v>369148000</v>
      </c>
      <c r="F40" s="96">
        <f t="shared" ref="F40:O40" si="25">SUM(F35:F39)</f>
        <v>369148000</v>
      </c>
      <c r="G40" s="97">
        <f t="shared" si="25"/>
        <v>252595000</v>
      </c>
      <c r="H40" s="96">
        <f t="shared" si="25"/>
        <v>40753000</v>
      </c>
      <c r="I40" s="97">
        <f t="shared" si="25"/>
        <v>8450633</v>
      </c>
      <c r="J40" s="96">
        <f t="shared" si="25"/>
        <v>41418000</v>
      </c>
      <c r="K40" s="97">
        <f t="shared" si="25"/>
        <v>43617951</v>
      </c>
      <c r="L40" s="96">
        <f t="shared" si="25"/>
        <v>103950000</v>
      </c>
      <c r="M40" s="97">
        <f t="shared" si="25"/>
        <v>68364132</v>
      </c>
      <c r="N40" s="96">
        <f t="shared" si="25"/>
        <v>0</v>
      </c>
      <c r="O40" s="97">
        <f t="shared" si="25"/>
        <v>0</v>
      </c>
      <c r="P40" s="96">
        <f t="shared" si="19"/>
        <v>186121000</v>
      </c>
      <c r="Q40" s="97">
        <f t="shared" si="20"/>
        <v>120432716</v>
      </c>
      <c r="R40" s="52">
        <f t="shared" si="21"/>
        <v>150.97783572359845</v>
      </c>
      <c r="S40" s="53">
        <f t="shared" si="22"/>
        <v>56.733937364458043</v>
      </c>
      <c r="T40" s="52">
        <f>IF((+$E35+$E38) =0,0,(P40   /(+$E35+$E38) )*100)</f>
        <v>73.104734971228808</v>
      </c>
      <c r="U40" s="54">
        <f>IF((+$E35+$E38) =0,0,(Q40   /(+$E35+$E38) )*100)</f>
        <v>47.303645397592256</v>
      </c>
      <c r="V40" s="96">
        <f>SUM(V35:V39)</f>
        <v>2118000</v>
      </c>
      <c r="W40" s="97">
        <f>SUM(W35:W39)</f>
        <v>0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680448000</v>
      </c>
      <c r="C43" s="92">
        <v>-25000000</v>
      </c>
      <c r="D43" s="92"/>
      <c r="E43" s="92">
        <f t="shared" si="26"/>
        <v>655448000</v>
      </c>
      <c r="F43" s="93">
        <v>655448000</v>
      </c>
      <c r="G43" s="94">
        <v>655448000</v>
      </c>
      <c r="H43" s="93">
        <v>61656000</v>
      </c>
      <c r="I43" s="94">
        <v>51223220</v>
      </c>
      <c r="J43" s="93">
        <v>189954000</v>
      </c>
      <c r="K43" s="94">
        <v>184391956</v>
      </c>
      <c r="L43" s="93">
        <v>104830000</v>
      </c>
      <c r="M43" s="94">
        <v>136802960</v>
      </c>
      <c r="N43" s="93"/>
      <c r="O43" s="94"/>
      <c r="P43" s="93">
        <f t="shared" si="27"/>
        <v>356440000</v>
      </c>
      <c r="Q43" s="94">
        <f t="shared" si="28"/>
        <v>372418136</v>
      </c>
      <c r="R43" s="48">
        <f t="shared" si="29"/>
        <v>-44.812954715352134</v>
      </c>
      <c r="S43" s="49">
        <f t="shared" si="30"/>
        <v>-25.808607399337962</v>
      </c>
      <c r="T43" s="48">
        <f t="shared" si="31"/>
        <v>54.381125581281808</v>
      </c>
      <c r="U43" s="50">
        <f t="shared" si="32"/>
        <v>56.818868316022019</v>
      </c>
      <c r="V43" s="93">
        <v>129404000</v>
      </c>
      <c r="W43" s="94" t="s">
        <v>35</v>
      </c>
    </row>
    <row r="44" spans="1:23" ht="12.95" customHeight="1" x14ac:dyDescent="0.2">
      <c r="A44" s="47" t="s">
        <v>66</v>
      </c>
      <c r="B44" s="92">
        <v>15153000</v>
      </c>
      <c r="C44" s="92"/>
      <c r="D44" s="92"/>
      <c r="E44" s="92">
        <f t="shared" si="26"/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143246000</v>
      </c>
      <c r="C51" s="92">
        <v>-20000000</v>
      </c>
      <c r="D51" s="92"/>
      <c r="E51" s="92">
        <f t="shared" si="26"/>
        <v>123246000</v>
      </c>
      <c r="F51" s="93">
        <v>123246000</v>
      </c>
      <c r="G51" s="94">
        <v>123246000</v>
      </c>
      <c r="H51" s="93">
        <v>14573000</v>
      </c>
      <c r="I51" s="94">
        <v>14103634</v>
      </c>
      <c r="J51" s="93">
        <v>24472000</v>
      </c>
      <c r="K51" s="94">
        <v>22720758</v>
      </c>
      <c r="L51" s="93">
        <v>22771000</v>
      </c>
      <c r="M51" s="94">
        <v>19999586</v>
      </c>
      <c r="N51" s="93"/>
      <c r="O51" s="94"/>
      <c r="P51" s="93">
        <f t="shared" si="27"/>
        <v>61816000</v>
      </c>
      <c r="Q51" s="94">
        <f t="shared" si="28"/>
        <v>56823978</v>
      </c>
      <c r="R51" s="48">
        <f t="shared" si="29"/>
        <v>-6.9508009153318078</v>
      </c>
      <c r="S51" s="49">
        <f t="shared" si="30"/>
        <v>-11.976589865531775</v>
      </c>
      <c r="T51" s="48">
        <f t="shared" si="31"/>
        <v>50.156597374356984</v>
      </c>
      <c r="U51" s="50">
        <f t="shared" si="32"/>
        <v>46.106143809941088</v>
      </c>
      <c r="V51" s="93">
        <v>12050000</v>
      </c>
      <c r="W51" s="94">
        <v>2989000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838847000</v>
      </c>
      <c r="C53" s="95">
        <f>SUM(C42:C52)</f>
        <v>-45000000</v>
      </c>
      <c r="D53" s="95"/>
      <c r="E53" s="95">
        <f t="shared" si="26"/>
        <v>793847000</v>
      </c>
      <c r="F53" s="96">
        <f t="shared" ref="F53:O53" si="33">SUM(F42:F52)</f>
        <v>793847000</v>
      </c>
      <c r="G53" s="97">
        <f t="shared" si="33"/>
        <v>778694000</v>
      </c>
      <c r="H53" s="96">
        <f t="shared" si="33"/>
        <v>76229000</v>
      </c>
      <c r="I53" s="97">
        <f t="shared" si="33"/>
        <v>65326854</v>
      </c>
      <c r="J53" s="96">
        <f t="shared" si="33"/>
        <v>214426000</v>
      </c>
      <c r="K53" s="97">
        <f t="shared" si="33"/>
        <v>207112714</v>
      </c>
      <c r="L53" s="96">
        <f t="shared" si="33"/>
        <v>127601000</v>
      </c>
      <c r="M53" s="97">
        <f t="shared" si="33"/>
        <v>156802546</v>
      </c>
      <c r="N53" s="96">
        <f t="shared" si="33"/>
        <v>0</v>
      </c>
      <c r="O53" s="97">
        <f t="shared" si="33"/>
        <v>0</v>
      </c>
      <c r="P53" s="96">
        <f t="shared" si="27"/>
        <v>418256000</v>
      </c>
      <c r="Q53" s="97">
        <f t="shared" si="28"/>
        <v>429242114</v>
      </c>
      <c r="R53" s="52">
        <f t="shared" si="29"/>
        <v>-40.491824685439262</v>
      </c>
      <c r="S53" s="53">
        <f t="shared" si="30"/>
        <v>-24.291202132574053</v>
      </c>
      <c r="T53" s="52">
        <f>IF((+$E43+$E45+$E47+$E48+$E51) =0,0,(P53   /(+$E43+$E45+$E47+$E48+$E51) )*100)</f>
        <v>53.712498105802794</v>
      </c>
      <c r="U53" s="54">
        <f>IF((+$E43+$E45+$E47+$E48+$E51) =0,0,(Q53   /(+$E43+$E45+$E47+$E48+$E51) )*100)</f>
        <v>55.123336509591702</v>
      </c>
      <c r="V53" s="96">
        <f>SUM(V42:V52)</f>
        <v>141454000</v>
      </c>
      <c r="W53" s="97">
        <f>SUM(W42:W52)</f>
        <v>2989000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383000</v>
      </c>
      <c r="W64" s="94" t="s">
        <v>35</v>
      </c>
    </row>
    <row r="65" spans="1:23" ht="12.95" customHeight="1" x14ac:dyDescent="0.2">
      <c r="A65" s="47" t="s">
        <v>85</v>
      </c>
      <c r="B65" s="92">
        <v>573210000</v>
      </c>
      <c r="C65" s="92">
        <v>33062000</v>
      </c>
      <c r="D65" s="92"/>
      <c r="E65" s="92">
        <f t="shared" si="35"/>
        <v>606272000</v>
      </c>
      <c r="F65" s="93">
        <v>606272000</v>
      </c>
      <c r="G65" s="94">
        <v>606272000</v>
      </c>
      <c r="H65" s="93">
        <v>122611000</v>
      </c>
      <c r="I65" s="94">
        <v>71283739</v>
      </c>
      <c r="J65" s="93">
        <v>235671000</v>
      </c>
      <c r="K65" s="94">
        <v>229031069</v>
      </c>
      <c r="L65" s="93">
        <v>85393000</v>
      </c>
      <c r="M65" s="94">
        <v>117083975</v>
      </c>
      <c r="N65" s="93"/>
      <c r="O65" s="94"/>
      <c r="P65" s="93">
        <f t="shared" si="36"/>
        <v>443675000</v>
      </c>
      <c r="Q65" s="94">
        <f t="shared" si="37"/>
        <v>417398783</v>
      </c>
      <c r="R65" s="48">
        <f t="shared" si="38"/>
        <v>-63.766012789015193</v>
      </c>
      <c r="S65" s="49">
        <f t="shared" si="39"/>
        <v>-48.878562410237883</v>
      </c>
      <c r="T65" s="48">
        <f t="shared" si="40"/>
        <v>73.180849519687527</v>
      </c>
      <c r="U65" s="50">
        <f t="shared" si="41"/>
        <v>68.846785436239841</v>
      </c>
      <c r="V65" s="93">
        <v>56639000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573210000</v>
      </c>
      <c r="C66" s="95">
        <f>SUM(C61:C65)</f>
        <v>33062000</v>
      </c>
      <c r="D66" s="95"/>
      <c r="E66" s="95">
        <f t="shared" si="35"/>
        <v>606272000</v>
      </c>
      <c r="F66" s="96">
        <f t="shared" ref="F66:O66" si="42">SUM(F61:F65)</f>
        <v>606272000</v>
      </c>
      <c r="G66" s="97">
        <f t="shared" si="42"/>
        <v>606272000</v>
      </c>
      <c r="H66" s="96">
        <f t="shared" si="42"/>
        <v>122611000</v>
      </c>
      <c r="I66" s="97">
        <f t="shared" si="42"/>
        <v>71283739</v>
      </c>
      <c r="J66" s="96">
        <f t="shared" si="42"/>
        <v>235671000</v>
      </c>
      <c r="K66" s="97">
        <f t="shared" si="42"/>
        <v>229031069</v>
      </c>
      <c r="L66" s="96">
        <f t="shared" si="42"/>
        <v>85393000</v>
      </c>
      <c r="M66" s="97">
        <f t="shared" si="42"/>
        <v>117083975</v>
      </c>
      <c r="N66" s="96">
        <f t="shared" si="42"/>
        <v>0</v>
      </c>
      <c r="O66" s="97">
        <f t="shared" si="42"/>
        <v>0</v>
      </c>
      <c r="P66" s="96">
        <f t="shared" si="36"/>
        <v>443675000</v>
      </c>
      <c r="Q66" s="97">
        <f t="shared" si="37"/>
        <v>417398783</v>
      </c>
      <c r="R66" s="52">
        <f t="shared" si="38"/>
        <v>-63.766012789015193</v>
      </c>
      <c r="S66" s="53">
        <f t="shared" si="39"/>
        <v>-48.878562410237883</v>
      </c>
      <c r="T66" s="52">
        <f>IF((+$E61+$E63+$E64++$E65) =0,0,(P66   /(+$E61+$E63+$E64+$E65) )*100)</f>
        <v>73.180849519687527</v>
      </c>
      <c r="U66" s="54">
        <f>IF((+$E61+$E63+$E65) =0,0,(Q66  /(+$E61+$E63+$E65) )*100)</f>
        <v>68.846785436239841</v>
      </c>
      <c r="V66" s="96">
        <f>SUM(V61:V65)</f>
        <v>57022000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4479012000</v>
      </c>
      <c r="C67" s="104">
        <f>SUM(C9:C14,C17:C23,C26:C29,C32,C35:C39,C42:C52,C55:C58,C61:C65)</f>
        <v>572160000</v>
      </c>
      <c r="D67" s="104"/>
      <c r="E67" s="104">
        <f t="shared" si="35"/>
        <v>5051172000</v>
      </c>
      <c r="F67" s="105">
        <f t="shared" ref="F67:O67" si="43">SUM(F9:F14,F17:F23,F26:F29,F32,F35:F39,F42:F52,F55:F58,F61:F65)</f>
        <v>5051172000</v>
      </c>
      <c r="G67" s="106">
        <f t="shared" si="43"/>
        <v>4916524000</v>
      </c>
      <c r="H67" s="105">
        <f t="shared" si="43"/>
        <v>625656000</v>
      </c>
      <c r="I67" s="106">
        <f t="shared" si="43"/>
        <v>526421407</v>
      </c>
      <c r="J67" s="105">
        <f t="shared" si="43"/>
        <v>1170398000</v>
      </c>
      <c r="K67" s="106">
        <f t="shared" si="43"/>
        <v>1140462784</v>
      </c>
      <c r="L67" s="105">
        <f t="shared" si="43"/>
        <v>782957000</v>
      </c>
      <c r="M67" s="106">
        <f t="shared" si="43"/>
        <v>854846187</v>
      </c>
      <c r="N67" s="105">
        <f t="shared" si="43"/>
        <v>0</v>
      </c>
      <c r="O67" s="106">
        <f t="shared" si="43"/>
        <v>0</v>
      </c>
      <c r="P67" s="105">
        <f t="shared" si="36"/>
        <v>2579011000</v>
      </c>
      <c r="Q67" s="106">
        <f t="shared" si="37"/>
        <v>2521730378</v>
      </c>
      <c r="R67" s="61">
        <f t="shared" si="38"/>
        <v>-33.10335458536327</v>
      </c>
      <c r="S67" s="62">
        <f t="shared" si="39"/>
        <v>-25.043920854501117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52.434653160175692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51.270063498724419</v>
      </c>
      <c r="V67" s="105">
        <f>SUM(V9:V14,V17:V23,V26:V29,V32,V35:V39,V42:V52,V55:V58,V61:V65)</f>
        <v>521785000</v>
      </c>
      <c r="W67" s="106">
        <f>SUM(W9:W14,W17:W23,W26:W29,W32,W35:W39,W42:W52,W55:W58,W61:W65)</f>
        <v>9740000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459109000</v>
      </c>
      <c r="C69" s="92">
        <v>-30707000</v>
      </c>
      <c r="D69" s="92"/>
      <c r="E69" s="92">
        <f>$B69      +$C69      +$D69</f>
        <v>428402000</v>
      </c>
      <c r="F69" s="93">
        <v>428402000</v>
      </c>
      <c r="G69" s="94">
        <v>428402000</v>
      </c>
      <c r="H69" s="93">
        <v>84597000</v>
      </c>
      <c r="I69" s="94">
        <v>68962344</v>
      </c>
      <c r="J69" s="93">
        <v>132037000</v>
      </c>
      <c r="K69" s="94">
        <v>114497441</v>
      </c>
      <c r="L69" s="93">
        <v>52394000</v>
      </c>
      <c r="M69" s="94">
        <v>47549646</v>
      </c>
      <c r="N69" s="93"/>
      <c r="O69" s="94"/>
      <c r="P69" s="93">
        <f>$H69      +$J69      +$L69      +$N69</f>
        <v>269028000</v>
      </c>
      <c r="Q69" s="94">
        <f>$I69      +$K69      +$M69      +$O69</f>
        <v>231009431</v>
      </c>
      <c r="R69" s="48">
        <f>IF(($J69      =0),0,((($L69      -$J69      )/$J69      )*100))</f>
        <v>-60.318698546619508</v>
      </c>
      <c r="S69" s="49">
        <f>IF(($K69      =0),0,((($M69      -$K69      )/$K69      )*100))</f>
        <v>-58.470996744809348</v>
      </c>
      <c r="T69" s="48">
        <f>IF(($E69      =0),0,(($P69      /$E69      )*100))</f>
        <v>62.798026153005829</v>
      </c>
      <c r="U69" s="50">
        <f>IF(($E69      =0),0,(($Q69      /$E69      )*100))</f>
        <v>53.923518330913488</v>
      </c>
      <c r="V69" s="93">
        <v>21463000</v>
      </c>
      <c r="W69" s="94">
        <v>490000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459109000</v>
      </c>
      <c r="C71" s="101">
        <f>SUM(C69:C70)</f>
        <v>-30707000</v>
      </c>
      <c r="D71" s="101"/>
      <c r="E71" s="101">
        <f>$B71      +$C71      +$D71</f>
        <v>428402000</v>
      </c>
      <c r="F71" s="102">
        <f t="shared" ref="F71:O71" si="44">SUM(F69:F70)</f>
        <v>428402000</v>
      </c>
      <c r="G71" s="103">
        <f t="shared" si="44"/>
        <v>428402000</v>
      </c>
      <c r="H71" s="102">
        <f t="shared" si="44"/>
        <v>84597000</v>
      </c>
      <c r="I71" s="103">
        <f t="shared" si="44"/>
        <v>68962344</v>
      </c>
      <c r="J71" s="102">
        <f t="shared" si="44"/>
        <v>132037000</v>
      </c>
      <c r="K71" s="103">
        <f t="shared" si="44"/>
        <v>114497441</v>
      </c>
      <c r="L71" s="102">
        <f t="shared" si="44"/>
        <v>52394000</v>
      </c>
      <c r="M71" s="103">
        <f t="shared" si="44"/>
        <v>47549646</v>
      </c>
      <c r="N71" s="102">
        <f t="shared" si="44"/>
        <v>0</v>
      </c>
      <c r="O71" s="103">
        <f t="shared" si="44"/>
        <v>0</v>
      </c>
      <c r="P71" s="102">
        <f>$H71      +$J71      +$L71      +$N71</f>
        <v>269028000</v>
      </c>
      <c r="Q71" s="103">
        <f>$I71      +$K71      +$M71      +$O71</f>
        <v>231009431</v>
      </c>
      <c r="R71" s="57">
        <f>IF(($J71      =0),0,((($L71      -$J71      )/$J71      )*100))</f>
        <v>-60.318698546619508</v>
      </c>
      <c r="S71" s="58">
        <f>IF(($K71      =0),0,((($M71      -$K71      )/$K71      )*100))</f>
        <v>-58.470996744809348</v>
      </c>
      <c r="T71" s="57">
        <f>IF(($E69      =0),0,(($P69      /$E69      )*100))</f>
        <v>62.798026153005829</v>
      </c>
      <c r="U71" s="59">
        <f>IF($E69   =0,0,($Q69   /$E69 )*100)</f>
        <v>53.923518330913488</v>
      </c>
      <c r="V71" s="102">
        <f>SUM(V69:V70)</f>
        <v>21463000</v>
      </c>
      <c r="W71" s="103">
        <f>SUM(W69:W70)</f>
        <v>490000</v>
      </c>
    </row>
    <row r="72" spans="1:23" ht="12.95" customHeight="1" x14ac:dyDescent="0.2">
      <c r="A72" s="60" t="s">
        <v>86</v>
      </c>
      <c r="B72" s="104">
        <f>SUM(B69:B70)</f>
        <v>459109000</v>
      </c>
      <c r="C72" s="104">
        <f>SUM(C69:C70)</f>
        <v>-30707000</v>
      </c>
      <c r="D72" s="104"/>
      <c r="E72" s="104">
        <f>$B72      +$C72      +$D72</f>
        <v>428402000</v>
      </c>
      <c r="F72" s="105">
        <f t="shared" ref="F72:O72" si="45">SUM(F69:F70)</f>
        <v>428402000</v>
      </c>
      <c r="G72" s="106">
        <f t="shared" si="45"/>
        <v>428402000</v>
      </c>
      <c r="H72" s="105">
        <f t="shared" si="45"/>
        <v>84597000</v>
      </c>
      <c r="I72" s="106">
        <f t="shared" si="45"/>
        <v>68962344</v>
      </c>
      <c r="J72" s="105">
        <f t="shared" si="45"/>
        <v>132037000</v>
      </c>
      <c r="K72" s="106">
        <f t="shared" si="45"/>
        <v>114497441</v>
      </c>
      <c r="L72" s="105">
        <f t="shared" si="45"/>
        <v>52394000</v>
      </c>
      <c r="M72" s="106">
        <f t="shared" si="45"/>
        <v>47549646</v>
      </c>
      <c r="N72" s="105">
        <f t="shared" si="45"/>
        <v>0</v>
      </c>
      <c r="O72" s="106">
        <f t="shared" si="45"/>
        <v>0</v>
      </c>
      <c r="P72" s="105">
        <f>$H72      +$J72      +$L72      +$N72</f>
        <v>269028000</v>
      </c>
      <c r="Q72" s="106">
        <f>$I72      +$K72      +$M72      +$O72</f>
        <v>231009431</v>
      </c>
      <c r="R72" s="61">
        <f>IF(($J72      =0),0,((($L72      -$J72      )/$J72      )*100))</f>
        <v>-60.318698546619508</v>
      </c>
      <c r="S72" s="62">
        <f>IF(($K72      =0),0,((($M72      -$K72      )/$K72      )*100))</f>
        <v>-58.470996744809348</v>
      </c>
      <c r="T72" s="61">
        <f>IF(($E69      =0),0,(($P69      /$E69      )*100))</f>
        <v>62.798026153005829</v>
      </c>
      <c r="U72" s="65">
        <f>IF($E69   =0,0,($Q69   /$E69 )*100)</f>
        <v>53.923518330913488</v>
      </c>
      <c r="V72" s="105">
        <f>SUM(V69:V70)</f>
        <v>21463000</v>
      </c>
      <c r="W72" s="106">
        <f>SUM(W69:W70)</f>
        <v>490000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4938121000</v>
      </c>
      <c r="C73" s="104">
        <f>SUM(C9:C14,C17:C23,C26:C29,C32,C35:C39,C42:C52,C55:C58,C61:C65,C69:C70)</f>
        <v>541453000</v>
      </c>
      <c r="D73" s="104"/>
      <c r="E73" s="104">
        <f>$B73      +$C73      +$D73</f>
        <v>5479574000</v>
      </c>
      <c r="F73" s="105">
        <f t="shared" ref="F73:O73" si="46">SUM(F9:F14,F17:F23,F26:F29,F32,F35:F39,F42:F52,F55:F58,F61:F65,F69:F70)</f>
        <v>5479574000</v>
      </c>
      <c r="G73" s="106">
        <f t="shared" si="46"/>
        <v>5344926000</v>
      </c>
      <c r="H73" s="105">
        <f t="shared" si="46"/>
        <v>710253000</v>
      </c>
      <c r="I73" s="106">
        <f t="shared" si="46"/>
        <v>595383751</v>
      </c>
      <c r="J73" s="105">
        <f t="shared" si="46"/>
        <v>1302435000</v>
      </c>
      <c r="K73" s="106">
        <f t="shared" si="46"/>
        <v>1254960225</v>
      </c>
      <c r="L73" s="105">
        <f t="shared" si="46"/>
        <v>835351000</v>
      </c>
      <c r="M73" s="106">
        <f t="shared" si="46"/>
        <v>902395833</v>
      </c>
      <c r="N73" s="105">
        <f t="shared" si="46"/>
        <v>0</v>
      </c>
      <c r="O73" s="106">
        <f t="shared" si="46"/>
        <v>0</v>
      </c>
      <c r="P73" s="105">
        <f>$H73      +$J73      +$L73      +$N73</f>
        <v>2848039000</v>
      </c>
      <c r="Q73" s="106">
        <f>$I73      +$K73      +$M73      +$O73</f>
        <v>2752739809</v>
      </c>
      <c r="R73" s="61">
        <f>IF(($J73      =0),0,((($L73      -$J73      )/$J73      )*100))</f>
        <v>-35.862365492327832</v>
      </c>
      <c r="S73" s="62">
        <f>IF(($K73      =0),0,((($M73      -$K73      )/$K73      )*100))</f>
        <v>-28.093670618126566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53.264978793422614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51.482661420786449</v>
      </c>
      <c r="V73" s="105">
        <f>SUM(V9:V14,V17:V23,V26:V29,V32,V35:V39,V42:V52,V55:V58,V61:V65,V69:V70)</f>
        <v>543248000</v>
      </c>
      <c r="W73" s="106">
        <f>SUM(W9:W14,W17:W23,W26:W29,W32,W35:W39,W42:W52,W55:W58,W61:W65,W69:W70)</f>
        <v>10230000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 t="s">
        <v>90</v>
      </c>
      <c r="G124" s="30" t="s">
        <v>90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90</v>
      </c>
      <c r="G126" s="30" t="s">
        <v>90</v>
      </c>
      <c r="W126" s="30"/>
    </row>
  </sheetData>
  <sheetProtection algorithmName="SHA-512" hashValue="Sy396f62eMo1NP+/inCPDcqqIbwBQLe/jdPKDvnWfhIIjgMhGqEXgEOllkEfKE7608+ocyzOTOF7z+fDdebRfA==" saltValue="Om4mA0IygZj1d8N3PDtR/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222000</v>
      </c>
      <c r="I10" s="94">
        <v>222254</v>
      </c>
      <c r="J10" s="93">
        <v>414000</v>
      </c>
      <c r="K10" s="94">
        <v>355271</v>
      </c>
      <c r="L10" s="93">
        <v>213000</v>
      </c>
      <c r="M10" s="94">
        <v>264902</v>
      </c>
      <c r="N10" s="93"/>
      <c r="O10" s="94"/>
      <c r="P10" s="93">
        <f t="shared" ref="P10:P15" si="1">$H10      +$J10      +$L10      +$N10</f>
        <v>849000</v>
      </c>
      <c r="Q10" s="94">
        <f t="shared" ref="Q10:Q15" si="2">$I10      +$K10      +$M10      +$O10</f>
        <v>842427</v>
      </c>
      <c r="R10" s="48">
        <f t="shared" ref="R10:R15" si="3">IF(($J10      =0),0,((($L10      -$J10      )/$J10      )*100))</f>
        <v>-48.550724637681157</v>
      </c>
      <c r="S10" s="49">
        <f t="shared" ref="S10:S15" si="4">IF(($K10      =0),0,((($M10      -$K10      )/$K10      )*100))</f>
        <v>-25.436638509757341</v>
      </c>
      <c r="T10" s="48">
        <f t="shared" ref="T10:T14" si="5">IF(($E10      =0),0,(($P10      /$E10      )*100))</f>
        <v>54.774193548387096</v>
      </c>
      <c r="U10" s="50">
        <f t="shared" ref="U10:U14" si="6">IF(($E10      =0),0,(($Q10      /$E10      )*100))</f>
        <v>54.350129032258067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11550000</v>
      </c>
      <c r="C15" s="95">
        <f>SUM(C9:C14)</f>
        <v>0</v>
      </c>
      <c r="D15" s="95"/>
      <c r="E15" s="95">
        <f t="shared" si="0"/>
        <v>11550000</v>
      </c>
      <c r="F15" s="96">
        <f t="shared" ref="F15:O15" si="7">SUM(F9:F14)</f>
        <v>11550000</v>
      </c>
      <c r="G15" s="97">
        <f t="shared" si="7"/>
        <v>11550000</v>
      </c>
      <c r="H15" s="96">
        <f t="shared" si="7"/>
        <v>222000</v>
      </c>
      <c r="I15" s="97">
        <f t="shared" si="7"/>
        <v>222254</v>
      </c>
      <c r="J15" s="96">
        <f t="shared" si="7"/>
        <v>414000</v>
      </c>
      <c r="K15" s="97">
        <f t="shared" si="7"/>
        <v>355271</v>
      </c>
      <c r="L15" s="96">
        <f t="shared" si="7"/>
        <v>213000</v>
      </c>
      <c r="M15" s="97">
        <f t="shared" si="7"/>
        <v>264902</v>
      </c>
      <c r="N15" s="96">
        <f t="shared" si="7"/>
        <v>0</v>
      </c>
      <c r="O15" s="97">
        <f t="shared" si="7"/>
        <v>0</v>
      </c>
      <c r="P15" s="96">
        <f t="shared" si="1"/>
        <v>849000</v>
      </c>
      <c r="Q15" s="97">
        <f t="shared" si="2"/>
        <v>842427</v>
      </c>
      <c r="R15" s="52">
        <f t="shared" si="3"/>
        <v>-48.550724637681157</v>
      </c>
      <c r="S15" s="53">
        <f t="shared" si="4"/>
        <v>-25.436638509757341</v>
      </c>
      <c r="T15" s="52">
        <f>IF((SUM($E9:$E13))=0,0,(P15/(SUM($E9:$E13))*100))</f>
        <v>7.3506493506493502</v>
      </c>
      <c r="U15" s="54">
        <f>IF((SUM($E9:$E13))=0,0,(Q15/(SUM($E9:$E13))*100))</f>
        <v>7.2937402597402601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58616000</v>
      </c>
      <c r="C17" s="92"/>
      <c r="D17" s="92"/>
      <c r="E17" s="92">
        <f t="shared" ref="E17:E24" si="8">$B17      +$C17      +$D17</f>
        <v>58616000</v>
      </c>
      <c r="F17" s="93">
        <v>58616000</v>
      </c>
      <c r="G17" s="94">
        <v>58616000</v>
      </c>
      <c r="H17" s="93">
        <v>4263000</v>
      </c>
      <c r="I17" s="94">
        <v>4263554</v>
      </c>
      <c r="J17" s="93">
        <v>27033000</v>
      </c>
      <c r="K17" s="94">
        <v>26357391</v>
      </c>
      <c r="L17" s="93">
        <v>13488000</v>
      </c>
      <c r="M17" s="94">
        <v>12117436</v>
      </c>
      <c r="N17" s="93"/>
      <c r="O17" s="94"/>
      <c r="P17" s="93">
        <f t="shared" ref="P17:P24" si="9">$H17      +$J17      +$L17      +$N17</f>
        <v>44784000</v>
      </c>
      <c r="Q17" s="94">
        <f t="shared" ref="Q17:Q24" si="10">$I17      +$K17      +$M17      +$O17</f>
        <v>42738381</v>
      </c>
      <c r="R17" s="48">
        <f t="shared" ref="R17:R24" si="11">IF(($J17      =0),0,((($L17      -$J17      )/$J17      )*100))</f>
        <v>-50.105426700699141</v>
      </c>
      <c r="S17" s="49">
        <f t="shared" ref="S17:S24" si="12">IF(($K17      =0),0,((($M17      -$K17      )/$K17      )*100))</f>
        <v>-54.026420900308381</v>
      </c>
      <c r="T17" s="48">
        <f t="shared" ref="T17:T23" si="13">IF(($E17      =0),0,(($P17      /$E17      )*100))</f>
        <v>76.402347481916195</v>
      </c>
      <c r="U17" s="50">
        <f t="shared" ref="U17:U23" si="14">IF(($E17      =0),0,(($Q17      /$E17      )*100))</f>
        <v>72.912482939811653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435000</v>
      </c>
      <c r="D20" s="92"/>
      <c r="E20" s="92">
        <f t="shared" si="8"/>
        <v>435000</v>
      </c>
      <c r="F20" s="93">
        <v>435000</v>
      </c>
      <c r="G20" s="94">
        <v>435000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58616000</v>
      </c>
      <c r="C24" s="95">
        <f>SUM(C17:C23)</f>
        <v>435000</v>
      </c>
      <c r="D24" s="95"/>
      <c r="E24" s="95">
        <f t="shared" si="8"/>
        <v>59051000</v>
      </c>
      <c r="F24" s="96">
        <f t="shared" ref="F24:O24" si="15">SUM(F17:F23)</f>
        <v>59051000</v>
      </c>
      <c r="G24" s="97">
        <f t="shared" si="15"/>
        <v>59051000</v>
      </c>
      <c r="H24" s="96">
        <f t="shared" si="15"/>
        <v>4263000</v>
      </c>
      <c r="I24" s="97">
        <f t="shared" si="15"/>
        <v>4263554</v>
      </c>
      <c r="J24" s="96">
        <f t="shared" si="15"/>
        <v>27033000</v>
      </c>
      <c r="K24" s="97">
        <f t="shared" si="15"/>
        <v>26357391</v>
      </c>
      <c r="L24" s="96">
        <f t="shared" si="15"/>
        <v>13488000</v>
      </c>
      <c r="M24" s="97">
        <f t="shared" si="15"/>
        <v>12117436</v>
      </c>
      <c r="N24" s="96">
        <f t="shared" si="15"/>
        <v>0</v>
      </c>
      <c r="O24" s="97">
        <f t="shared" si="15"/>
        <v>0</v>
      </c>
      <c r="P24" s="96">
        <f t="shared" si="9"/>
        <v>44784000</v>
      </c>
      <c r="Q24" s="97">
        <f t="shared" si="10"/>
        <v>42738381</v>
      </c>
      <c r="R24" s="52">
        <f t="shared" si="11"/>
        <v>-50.105426700699141</v>
      </c>
      <c r="S24" s="53">
        <f t="shared" si="12"/>
        <v>-54.026420900308381</v>
      </c>
      <c r="T24" s="52">
        <f>IF(($E24-$E19-$E23)   =0,0,($P24   /($E24-$E19-$E23)   )*100)</f>
        <v>75.839528543123734</v>
      </c>
      <c r="U24" s="54">
        <f>IF(($E24-$E19-$E23)   =0,0,($Q24   /($E24-$E19-$E23)   )*100)</f>
        <v>72.375372135950272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4363000</v>
      </c>
      <c r="C32" s="92"/>
      <c r="D32" s="92"/>
      <c r="E32" s="92">
        <f>$B32      +$C32      +$D32</f>
        <v>4363000</v>
      </c>
      <c r="F32" s="93">
        <v>4363000</v>
      </c>
      <c r="G32" s="94">
        <v>4363000</v>
      </c>
      <c r="H32" s="93">
        <v>1309000</v>
      </c>
      <c r="I32" s="94">
        <v>1309370</v>
      </c>
      <c r="J32" s="93">
        <v>1745000</v>
      </c>
      <c r="K32" s="94"/>
      <c r="L32" s="93">
        <v>1023000</v>
      </c>
      <c r="M32" s="94">
        <v>1989760</v>
      </c>
      <c r="N32" s="93"/>
      <c r="O32" s="94"/>
      <c r="P32" s="93">
        <f>$H32      +$J32      +$L32      +$N32</f>
        <v>4077000</v>
      </c>
      <c r="Q32" s="94">
        <f>$I32      +$K32      +$M32      +$O32</f>
        <v>3299130</v>
      </c>
      <c r="R32" s="48">
        <f>IF(($J32      =0),0,((($L32      -$J32      )/$J32      )*100))</f>
        <v>-41.375358166189116</v>
      </c>
      <c r="S32" s="49">
        <f>IF(($K32      =0),0,((($M32      -$K32      )/$K32      )*100))</f>
        <v>0</v>
      </c>
      <c r="T32" s="48">
        <f>IF(($E32      =0),0,(($P32      /$E32      )*100))</f>
        <v>93.444877377950945</v>
      </c>
      <c r="U32" s="50">
        <f>IF(($E32      =0),0,(($Q32      /$E32      )*100))</f>
        <v>75.616089846435941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4363000</v>
      </c>
      <c r="C33" s="95">
        <f>C32</f>
        <v>0</v>
      </c>
      <c r="D33" s="95"/>
      <c r="E33" s="95">
        <f>$B33      +$C33      +$D33</f>
        <v>4363000</v>
      </c>
      <c r="F33" s="96">
        <f t="shared" ref="F33:O33" si="17">F32</f>
        <v>4363000</v>
      </c>
      <c r="G33" s="97">
        <f t="shared" si="17"/>
        <v>4363000</v>
      </c>
      <c r="H33" s="96">
        <f t="shared" si="17"/>
        <v>1309000</v>
      </c>
      <c r="I33" s="97">
        <f t="shared" si="17"/>
        <v>1309370</v>
      </c>
      <c r="J33" s="96">
        <f t="shared" si="17"/>
        <v>1745000</v>
      </c>
      <c r="K33" s="97">
        <f t="shared" si="17"/>
        <v>0</v>
      </c>
      <c r="L33" s="96">
        <f t="shared" si="17"/>
        <v>1023000</v>
      </c>
      <c r="M33" s="97">
        <f t="shared" si="17"/>
        <v>1989760</v>
      </c>
      <c r="N33" s="96">
        <f t="shared" si="17"/>
        <v>0</v>
      </c>
      <c r="O33" s="97">
        <f t="shared" si="17"/>
        <v>0</v>
      </c>
      <c r="P33" s="96">
        <f>$H33      +$J33      +$L33      +$N33</f>
        <v>4077000</v>
      </c>
      <c r="Q33" s="97">
        <f>$I33      +$K33      +$M33      +$O33</f>
        <v>3299130</v>
      </c>
      <c r="R33" s="52">
        <f>IF(($J33      =0),0,((($L33      -$J33      )/$J33      )*100))</f>
        <v>-41.375358166189116</v>
      </c>
      <c r="S33" s="53">
        <f>IF(($K33      =0),0,((($M33      -$K33      )/$K33      )*100))</f>
        <v>0</v>
      </c>
      <c r="T33" s="52">
        <f>IF($E33   =0,0,($P33   /$E33   )*100)</f>
        <v>93.444877377950945</v>
      </c>
      <c r="U33" s="54">
        <f>IF($E33   =0,0,($Q33   /$E33   )*100)</f>
        <v>75.616089846435941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10000000</v>
      </c>
      <c r="C35" s="92"/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>
        <v>409000</v>
      </c>
      <c r="I35" s="94">
        <v>409039</v>
      </c>
      <c r="J35" s="93">
        <v>4789000</v>
      </c>
      <c r="K35" s="94">
        <v>4380417</v>
      </c>
      <c r="L35" s="93">
        <v>1010000</v>
      </c>
      <c r="M35" s="94">
        <v>1418381</v>
      </c>
      <c r="N35" s="93"/>
      <c r="O35" s="94"/>
      <c r="P35" s="93">
        <f t="shared" ref="P35:P40" si="19">$H35      +$J35      +$L35      +$N35</f>
        <v>6208000</v>
      </c>
      <c r="Q35" s="94">
        <f t="shared" ref="Q35:Q40" si="20">$I35      +$K35      +$M35      +$O35</f>
        <v>6207837</v>
      </c>
      <c r="R35" s="48">
        <f t="shared" ref="R35:R40" si="21">IF(($J35      =0),0,((($L35      -$J35      )/$J35      )*100))</f>
        <v>-78.910002088118603</v>
      </c>
      <c r="S35" s="49">
        <f t="shared" ref="S35:S40" si="22">IF(($K35      =0),0,((($M35      -$K35      )/$K35      )*100))</f>
        <v>-67.619954903836771</v>
      </c>
      <c r="T35" s="48">
        <f t="shared" ref="T35:T39" si="23">IF(($E35      =0),0,(($P35      /$E35      )*100))</f>
        <v>62.08</v>
      </c>
      <c r="U35" s="50">
        <f t="shared" ref="U35:U39" si="24">IF(($E35      =0),0,(($Q35      /$E35      )*100))</f>
        <v>62.078370000000007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10000000</v>
      </c>
      <c r="H40" s="96">
        <f t="shared" si="25"/>
        <v>409000</v>
      </c>
      <c r="I40" s="97">
        <f t="shared" si="25"/>
        <v>409039</v>
      </c>
      <c r="J40" s="96">
        <f t="shared" si="25"/>
        <v>4789000</v>
      </c>
      <c r="K40" s="97">
        <f t="shared" si="25"/>
        <v>4380417</v>
      </c>
      <c r="L40" s="96">
        <f t="shared" si="25"/>
        <v>1010000</v>
      </c>
      <c r="M40" s="97">
        <f t="shared" si="25"/>
        <v>1418381</v>
      </c>
      <c r="N40" s="96">
        <f t="shared" si="25"/>
        <v>0</v>
      </c>
      <c r="O40" s="97">
        <f t="shared" si="25"/>
        <v>0</v>
      </c>
      <c r="P40" s="96">
        <f t="shared" si="19"/>
        <v>6208000</v>
      </c>
      <c r="Q40" s="97">
        <f t="shared" si="20"/>
        <v>6207837</v>
      </c>
      <c r="R40" s="52">
        <f t="shared" si="21"/>
        <v>-78.910002088118603</v>
      </c>
      <c r="S40" s="53">
        <f t="shared" si="22"/>
        <v>-67.619954903836771</v>
      </c>
      <c r="T40" s="52">
        <f>IF((+$E35+$E38) =0,0,(P40   /(+$E35+$E38) )*100)</f>
        <v>62.08</v>
      </c>
      <c r="U40" s="54">
        <f>IF((+$E35+$E38) =0,0,(Q40   /(+$E35+$E38) )*100)</f>
        <v>62.078370000000007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305310000</v>
      </c>
      <c r="C43" s="92">
        <v>-15000000</v>
      </c>
      <c r="D43" s="92"/>
      <c r="E43" s="92">
        <f t="shared" si="26"/>
        <v>290310000</v>
      </c>
      <c r="F43" s="93">
        <v>290310000</v>
      </c>
      <c r="G43" s="94">
        <v>290310000</v>
      </c>
      <c r="H43" s="93">
        <v>5540000</v>
      </c>
      <c r="I43" s="94">
        <v>5539531</v>
      </c>
      <c r="J43" s="93">
        <v>96898000</v>
      </c>
      <c r="K43" s="94">
        <v>87712695</v>
      </c>
      <c r="L43" s="93">
        <v>37389000</v>
      </c>
      <c r="M43" s="94">
        <v>46574994</v>
      </c>
      <c r="N43" s="93"/>
      <c r="O43" s="94"/>
      <c r="P43" s="93">
        <f t="shared" si="27"/>
        <v>139827000</v>
      </c>
      <c r="Q43" s="94">
        <f t="shared" si="28"/>
        <v>139827220</v>
      </c>
      <c r="R43" s="48">
        <f t="shared" si="29"/>
        <v>-61.414064273772418</v>
      </c>
      <c r="S43" s="49">
        <f t="shared" si="30"/>
        <v>-46.900509669666398</v>
      </c>
      <c r="T43" s="48">
        <f t="shared" si="31"/>
        <v>48.16472047122042</v>
      </c>
      <c r="U43" s="50">
        <f t="shared" si="32"/>
        <v>48.164796252282045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16000000</v>
      </c>
      <c r="C51" s="92">
        <v>-2600000</v>
      </c>
      <c r="D51" s="92"/>
      <c r="E51" s="92">
        <f t="shared" si="26"/>
        <v>13400000</v>
      </c>
      <c r="F51" s="93">
        <v>13400000</v>
      </c>
      <c r="G51" s="94">
        <v>13400000</v>
      </c>
      <c r="H51" s="93">
        <v>1405000</v>
      </c>
      <c r="I51" s="94">
        <v>1223590</v>
      </c>
      <c r="J51" s="93">
        <v>4676000</v>
      </c>
      <c r="K51" s="94">
        <v>3062724</v>
      </c>
      <c r="L51" s="93">
        <v>2569000</v>
      </c>
      <c r="M51" s="94">
        <v>3332281</v>
      </c>
      <c r="N51" s="93"/>
      <c r="O51" s="94"/>
      <c r="P51" s="93">
        <f t="shared" si="27"/>
        <v>8650000</v>
      </c>
      <c r="Q51" s="94">
        <f t="shared" si="28"/>
        <v>7618595</v>
      </c>
      <c r="R51" s="48">
        <f t="shared" si="29"/>
        <v>-45.059880239520957</v>
      </c>
      <c r="S51" s="49">
        <f t="shared" si="30"/>
        <v>8.8012174782970973</v>
      </c>
      <c r="T51" s="48">
        <f t="shared" si="31"/>
        <v>64.552238805970148</v>
      </c>
      <c r="U51" s="50">
        <f t="shared" si="32"/>
        <v>56.855186567164182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321310000</v>
      </c>
      <c r="C53" s="95">
        <f>SUM(C42:C52)</f>
        <v>-17600000</v>
      </c>
      <c r="D53" s="95"/>
      <c r="E53" s="95">
        <f t="shared" si="26"/>
        <v>303710000</v>
      </c>
      <c r="F53" s="96">
        <f t="shared" ref="F53:O53" si="33">SUM(F42:F52)</f>
        <v>303710000</v>
      </c>
      <c r="G53" s="97">
        <f t="shared" si="33"/>
        <v>303710000</v>
      </c>
      <c r="H53" s="96">
        <f t="shared" si="33"/>
        <v>6945000</v>
      </c>
      <c r="I53" s="97">
        <f t="shared" si="33"/>
        <v>6763121</v>
      </c>
      <c r="J53" s="96">
        <f t="shared" si="33"/>
        <v>101574000</v>
      </c>
      <c r="K53" s="97">
        <f t="shared" si="33"/>
        <v>90775419</v>
      </c>
      <c r="L53" s="96">
        <f t="shared" si="33"/>
        <v>39958000</v>
      </c>
      <c r="M53" s="97">
        <f t="shared" si="33"/>
        <v>49907275</v>
      </c>
      <c r="N53" s="96">
        <f t="shared" si="33"/>
        <v>0</v>
      </c>
      <c r="O53" s="97">
        <f t="shared" si="33"/>
        <v>0</v>
      </c>
      <c r="P53" s="96">
        <f t="shared" si="27"/>
        <v>148477000</v>
      </c>
      <c r="Q53" s="97">
        <f t="shared" si="28"/>
        <v>147445815</v>
      </c>
      <c r="R53" s="52">
        <f t="shared" si="29"/>
        <v>-60.661192824935519</v>
      </c>
      <c r="S53" s="53">
        <f t="shared" si="30"/>
        <v>-45.021157104215625</v>
      </c>
      <c r="T53" s="52">
        <f>IF((+$E43+$E45+$E47+$E48+$E51) =0,0,(P53   /(+$E43+$E45+$E47+$E48+$E51) )*100)</f>
        <v>48.887754766059729</v>
      </c>
      <c r="U53" s="54">
        <f>IF((+$E43+$E45+$E47+$E48+$E51) =0,0,(Q53   /(+$E43+$E45+$E47+$E48+$E51) )*100)</f>
        <v>48.548225280695398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405839000</v>
      </c>
      <c r="C67" s="104">
        <f>SUM(C9:C14,C17:C23,C26:C29,C32,C35:C39,C42:C52,C55:C58,C61:C65)</f>
        <v>-17165000</v>
      </c>
      <c r="D67" s="104"/>
      <c r="E67" s="104">
        <f t="shared" si="35"/>
        <v>388674000</v>
      </c>
      <c r="F67" s="105">
        <f t="shared" ref="F67:O67" si="43">SUM(F9:F14,F17:F23,F26:F29,F32,F35:F39,F42:F52,F55:F58,F61:F65)</f>
        <v>388674000</v>
      </c>
      <c r="G67" s="106">
        <f t="shared" si="43"/>
        <v>388674000</v>
      </c>
      <c r="H67" s="105">
        <f t="shared" si="43"/>
        <v>13148000</v>
      </c>
      <c r="I67" s="106">
        <f t="shared" si="43"/>
        <v>12967338</v>
      </c>
      <c r="J67" s="105">
        <f t="shared" si="43"/>
        <v>135555000</v>
      </c>
      <c r="K67" s="106">
        <f t="shared" si="43"/>
        <v>121868498</v>
      </c>
      <c r="L67" s="105">
        <f t="shared" si="43"/>
        <v>55692000</v>
      </c>
      <c r="M67" s="106">
        <f t="shared" si="43"/>
        <v>65697754</v>
      </c>
      <c r="N67" s="105">
        <f t="shared" si="43"/>
        <v>0</v>
      </c>
      <c r="O67" s="106">
        <f t="shared" si="43"/>
        <v>0</v>
      </c>
      <c r="P67" s="105">
        <f t="shared" si="36"/>
        <v>204395000</v>
      </c>
      <c r="Q67" s="106">
        <f t="shared" si="37"/>
        <v>200533590</v>
      </c>
      <c r="R67" s="61">
        <f t="shared" si="38"/>
        <v>-58.9155693261038</v>
      </c>
      <c r="S67" s="62">
        <f t="shared" si="39"/>
        <v>-46.091274547422415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52.587772786448284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51.594289816144126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405839000</v>
      </c>
      <c r="C73" s="104">
        <f>SUM(C9:C14,C17:C23,C26:C29,C32,C35:C39,C42:C52,C55:C58,C61:C65,C69:C70)</f>
        <v>-17165000</v>
      </c>
      <c r="D73" s="104"/>
      <c r="E73" s="104">
        <f>$B73      +$C73      +$D73</f>
        <v>388674000</v>
      </c>
      <c r="F73" s="105">
        <f t="shared" ref="F73:O73" si="46">SUM(F9:F14,F17:F23,F26:F29,F32,F35:F39,F42:F52,F55:F58,F61:F65,F69:F70)</f>
        <v>388674000</v>
      </c>
      <c r="G73" s="106">
        <f t="shared" si="46"/>
        <v>388674000</v>
      </c>
      <c r="H73" s="105">
        <f t="shared" si="46"/>
        <v>13148000</v>
      </c>
      <c r="I73" s="106">
        <f t="shared" si="46"/>
        <v>12967338</v>
      </c>
      <c r="J73" s="105">
        <f t="shared" si="46"/>
        <v>135555000</v>
      </c>
      <c r="K73" s="106">
        <f t="shared" si="46"/>
        <v>121868498</v>
      </c>
      <c r="L73" s="105">
        <f t="shared" si="46"/>
        <v>55692000</v>
      </c>
      <c r="M73" s="106">
        <f t="shared" si="46"/>
        <v>65697754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204395000</v>
      </c>
      <c r="Q73" s="106">
        <f>$I73      +$K73      +$M73      +$O73</f>
        <v>200533590</v>
      </c>
      <c r="R73" s="61">
        <f>IF(($J73      =0),0,((($L73      -$J73      )/$J73      )*100))</f>
        <v>-58.9155693261038</v>
      </c>
      <c r="S73" s="62">
        <f>IF(($K73      =0),0,((($M73      -$K73      )/$K73      )*100))</f>
        <v>-46.091274547422415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52.587772786448284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51.594289816144126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migDFDpn+NUnoJdNJe3ixgpDeq4a4E3vz5BJE+rmQEel6oV97PwRjcoxhRm2sW6S/x32Fo4ipQmX3A1/gWlhQ==" saltValue="m+qx8629qL8uRbJnKDrOH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/>
      <c r="I10" s="94"/>
      <c r="J10" s="93"/>
      <c r="K10" s="94">
        <v>85374</v>
      </c>
      <c r="L10" s="93">
        <v>312000</v>
      </c>
      <c r="M10" s="94">
        <v>227664</v>
      </c>
      <c r="N10" s="93"/>
      <c r="O10" s="94"/>
      <c r="P10" s="93">
        <f t="shared" ref="P10:P15" si="1">$H10      +$J10      +$L10      +$N10</f>
        <v>312000</v>
      </c>
      <c r="Q10" s="94">
        <f t="shared" ref="Q10:Q15" si="2">$I10      +$K10      +$M10      +$O10</f>
        <v>313038</v>
      </c>
      <c r="R10" s="48">
        <f t="shared" ref="R10:R15" si="3">IF(($J10      =0),0,((($L10      -$J10      )/$J10      )*100))</f>
        <v>0</v>
      </c>
      <c r="S10" s="49">
        <f t="shared" ref="S10:S15" si="4">IF(($K10      =0),0,((($M10      -$K10      )/$K10      )*100))</f>
        <v>166.66666666666669</v>
      </c>
      <c r="T10" s="48">
        <f t="shared" ref="T10:T14" si="5">IF(($E10      =0),0,(($P10      /$E10      )*100))</f>
        <v>20.129032258064516</v>
      </c>
      <c r="U10" s="50">
        <f t="shared" ref="U10:U14" si="6">IF(($E10      =0),0,(($Q10      /$E10      )*100))</f>
        <v>20.196000000000002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85374</v>
      </c>
      <c r="L15" s="96">
        <f t="shared" si="7"/>
        <v>312000</v>
      </c>
      <c r="M15" s="97">
        <f t="shared" si="7"/>
        <v>227664</v>
      </c>
      <c r="N15" s="96">
        <f t="shared" si="7"/>
        <v>0</v>
      </c>
      <c r="O15" s="97">
        <f t="shared" si="7"/>
        <v>0</v>
      </c>
      <c r="P15" s="96">
        <f t="shared" si="1"/>
        <v>312000</v>
      </c>
      <c r="Q15" s="97">
        <f t="shared" si="2"/>
        <v>313038</v>
      </c>
      <c r="R15" s="52">
        <f t="shared" si="3"/>
        <v>0</v>
      </c>
      <c r="S15" s="53">
        <f t="shared" si="4"/>
        <v>166.66666666666669</v>
      </c>
      <c r="T15" s="52">
        <f>IF((SUM($E9:$E13))=0,0,(P15/(SUM($E9:$E13))*100))</f>
        <v>20.129032258064516</v>
      </c>
      <c r="U15" s="54">
        <f>IF((SUM($E9:$E13))=0,0,(Q15/(SUM($E9:$E13))*100))</f>
        <v>20.196000000000002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59410000</v>
      </c>
      <c r="C17" s="92"/>
      <c r="D17" s="92"/>
      <c r="E17" s="92">
        <f t="shared" ref="E17:E24" si="8">$B17      +$C17      +$D17</f>
        <v>59410000</v>
      </c>
      <c r="F17" s="93">
        <v>59410000</v>
      </c>
      <c r="G17" s="94">
        <v>59410000</v>
      </c>
      <c r="H17" s="93">
        <v>8403000</v>
      </c>
      <c r="I17" s="94">
        <v>8403144</v>
      </c>
      <c r="J17" s="93">
        <v>19247000</v>
      </c>
      <c r="K17" s="94">
        <v>19247126</v>
      </c>
      <c r="L17" s="93">
        <v>4529000</v>
      </c>
      <c r="M17" s="94">
        <v>4529226</v>
      </c>
      <c r="N17" s="93"/>
      <c r="O17" s="94"/>
      <c r="P17" s="93">
        <f t="shared" ref="P17:P24" si="9">$H17      +$J17      +$L17      +$N17</f>
        <v>32179000</v>
      </c>
      <c r="Q17" s="94">
        <f t="shared" ref="Q17:Q24" si="10">$I17      +$K17      +$M17      +$O17</f>
        <v>32179496</v>
      </c>
      <c r="R17" s="48">
        <f t="shared" ref="R17:R24" si="11">IF(($J17      =0),0,((($L17      -$J17      )/$J17      )*100))</f>
        <v>-76.469060113264405</v>
      </c>
      <c r="S17" s="49">
        <f t="shared" ref="S17:S24" si="12">IF(($K17      =0),0,((($M17      -$K17      )/$K17      )*100))</f>
        <v>-76.468039955679615</v>
      </c>
      <c r="T17" s="48">
        <f t="shared" ref="T17:T23" si="13">IF(($E17      =0),0,(($P17      /$E17      )*100))</f>
        <v>54.164282107389326</v>
      </c>
      <c r="U17" s="50">
        <f t="shared" ref="U17:U23" si="14">IF(($E17      =0),0,(($Q17      /$E17      )*100))</f>
        <v>54.165116983672782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30132000</v>
      </c>
      <c r="D20" s="92"/>
      <c r="E20" s="92">
        <f t="shared" si="8"/>
        <v>30132000</v>
      </c>
      <c r="F20" s="93">
        <v>30132000</v>
      </c>
      <c r="G20" s="94">
        <v>30132000</v>
      </c>
      <c r="H20" s="93"/>
      <c r="I20" s="94"/>
      <c r="J20" s="93"/>
      <c r="K20" s="94"/>
      <c r="L20" s="93">
        <v>998000</v>
      </c>
      <c r="M20" s="94"/>
      <c r="N20" s="93"/>
      <c r="O20" s="94"/>
      <c r="P20" s="93">
        <f t="shared" si="9"/>
        <v>998000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3.3120934554626307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59410000</v>
      </c>
      <c r="C24" s="95">
        <f>SUM(C17:C23)</f>
        <v>30132000</v>
      </c>
      <c r="D24" s="95"/>
      <c r="E24" s="95">
        <f t="shared" si="8"/>
        <v>89542000</v>
      </c>
      <c r="F24" s="96">
        <f t="shared" ref="F24:O24" si="15">SUM(F17:F23)</f>
        <v>89542000</v>
      </c>
      <c r="G24" s="97">
        <f t="shared" si="15"/>
        <v>89542000</v>
      </c>
      <c r="H24" s="96">
        <f t="shared" si="15"/>
        <v>8403000</v>
      </c>
      <c r="I24" s="97">
        <f t="shared" si="15"/>
        <v>8403144</v>
      </c>
      <c r="J24" s="96">
        <f t="shared" si="15"/>
        <v>19247000</v>
      </c>
      <c r="K24" s="97">
        <f t="shared" si="15"/>
        <v>19247126</v>
      </c>
      <c r="L24" s="96">
        <f t="shared" si="15"/>
        <v>5527000</v>
      </c>
      <c r="M24" s="97">
        <f t="shared" si="15"/>
        <v>4529226</v>
      </c>
      <c r="N24" s="96">
        <f t="shared" si="15"/>
        <v>0</v>
      </c>
      <c r="O24" s="97">
        <f t="shared" si="15"/>
        <v>0</v>
      </c>
      <c r="P24" s="96">
        <f t="shared" si="9"/>
        <v>33177000</v>
      </c>
      <c r="Q24" s="97">
        <f t="shared" si="10"/>
        <v>32179496</v>
      </c>
      <c r="R24" s="52">
        <f t="shared" si="11"/>
        <v>-71.283836442042912</v>
      </c>
      <c r="S24" s="53">
        <f t="shared" si="12"/>
        <v>-76.468039955679615</v>
      </c>
      <c r="T24" s="52">
        <f>IF(($E24-$E19-$E23)   =0,0,($P24   /($E24-$E19-$E23)   )*100)</f>
        <v>37.051886265663043</v>
      </c>
      <c r="U24" s="54">
        <f>IF(($E24-$E19-$E23)   =0,0,($Q24   /($E24-$E19-$E23)   )*100)</f>
        <v>35.937879430881594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4786000</v>
      </c>
      <c r="C32" s="92">
        <v>-267000</v>
      </c>
      <c r="D32" s="92"/>
      <c r="E32" s="92">
        <f>$B32      +$C32      +$D32</f>
        <v>4519000</v>
      </c>
      <c r="F32" s="93">
        <v>4519000</v>
      </c>
      <c r="G32" s="94">
        <v>4519000</v>
      </c>
      <c r="H32" s="93">
        <v>690000</v>
      </c>
      <c r="I32" s="94"/>
      <c r="J32" s="93">
        <v>694000</v>
      </c>
      <c r="K32" s="94">
        <v>608943</v>
      </c>
      <c r="L32" s="93">
        <v>815000</v>
      </c>
      <c r="M32" s="94">
        <v>1703435</v>
      </c>
      <c r="N32" s="93"/>
      <c r="O32" s="94"/>
      <c r="P32" s="93">
        <f>$H32      +$J32      +$L32      +$N32</f>
        <v>2199000</v>
      </c>
      <c r="Q32" s="94">
        <f>$I32      +$K32      +$M32      +$O32</f>
        <v>2312378</v>
      </c>
      <c r="R32" s="48">
        <f>IF(($J32      =0),0,((($L32      -$J32      )/$J32      )*100))</f>
        <v>17.435158501440924</v>
      </c>
      <c r="S32" s="49">
        <f>IF(($K32      =0),0,((($M32      -$K32      )/$K32      )*100))</f>
        <v>179.73636284512673</v>
      </c>
      <c r="T32" s="48">
        <f>IF(($E32      =0),0,(($P32      /$E32      )*100))</f>
        <v>48.661208231909711</v>
      </c>
      <c r="U32" s="50">
        <f>IF(($E32      =0),0,(($Q32      /$E32      )*100))</f>
        <v>51.170126134100471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4786000</v>
      </c>
      <c r="C33" s="95">
        <f>C32</f>
        <v>-267000</v>
      </c>
      <c r="D33" s="95"/>
      <c r="E33" s="95">
        <f>$B33      +$C33      +$D33</f>
        <v>4519000</v>
      </c>
      <c r="F33" s="96">
        <f t="shared" ref="F33:O33" si="17">F32</f>
        <v>4519000</v>
      </c>
      <c r="G33" s="97">
        <f t="shared" si="17"/>
        <v>4519000</v>
      </c>
      <c r="H33" s="96">
        <f t="shared" si="17"/>
        <v>690000</v>
      </c>
      <c r="I33" s="97">
        <f t="shared" si="17"/>
        <v>0</v>
      </c>
      <c r="J33" s="96">
        <f t="shared" si="17"/>
        <v>694000</v>
      </c>
      <c r="K33" s="97">
        <f t="shared" si="17"/>
        <v>608943</v>
      </c>
      <c r="L33" s="96">
        <f t="shared" si="17"/>
        <v>815000</v>
      </c>
      <c r="M33" s="97">
        <f t="shared" si="17"/>
        <v>1703435</v>
      </c>
      <c r="N33" s="96">
        <f t="shared" si="17"/>
        <v>0</v>
      </c>
      <c r="O33" s="97">
        <f t="shared" si="17"/>
        <v>0</v>
      </c>
      <c r="P33" s="96">
        <f>$H33      +$J33      +$L33      +$N33</f>
        <v>2199000</v>
      </c>
      <c r="Q33" s="97">
        <f>$I33      +$K33      +$M33      +$O33</f>
        <v>2312378</v>
      </c>
      <c r="R33" s="52">
        <f>IF(($J33      =0),0,((($L33      -$J33      )/$J33      )*100))</f>
        <v>17.435158501440924</v>
      </c>
      <c r="S33" s="53">
        <f>IF(($K33      =0),0,((($M33      -$K33      )/$K33      )*100))</f>
        <v>179.73636284512673</v>
      </c>
      <c r="T33" s="52">
        <f>IF($E33   =0,0,($P33   /$E33   )*100)</f>
        <v>48.661208231909711</v>
      </c>
      <c r="U33" s="54">
        <f>IF($E33   =0,0,($Q33   /$E33   )*100)</f>
        <v>51.170126134100471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22750000</v>
      </c>
      <c r="C35" s="92">
        <v>-2750000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>
        <v>3668000</v>
      </c>
      <c r="I35" s="94">
        <v>1146895</v>
      </c>
      <c r="J35" s="93"/>
      <c r="K35" s="94">
        <v>6039028</v>
      </c>
      <c r="L35" s="93">
        <v>1349000</v>
      </c>
      <c r="M35" s="94">
        <v>2722620</v>
      </c>
      <c r="N35" s="93"/>
      <c r="O35" s="94"/>
      <c r="P35" s="93">
        <f t="shared" ref="P35:P40" si="19">$H35      +$J35      +$L35      +$N35</f>
        <v>5017000</v>
      </c>
      <c r="Q35" s="94">
        <f t="shared" ref="Q35:Q40" si="20">$I35      +$K35      +$M35      +$O35</f>
        <v>9908543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-54.916254735033519</v>
      </c>
      <c r="T35" s="48">
        <f t="shared" ref="T35:T39" si="23">IF(($E35      =0),0,(($P35      /$E35      )*100))</f>
        <v>25.085000000000001</v>
      </c>
      <c r="U35" s="50">
        <f t="shared" ref="U35:U39" si="24">IF(($E35      =0),0,(($Q35      /$E35      )*100))</f>
        <v>49.542715000000001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123000</v>
      </c>
      <c r="C36" s="92">
        <v>10925000</v>
      </c>
      <c r="D36" s="92"/>
      <c r="E36" s="92">
        <f t="shared" si="18"/>
        <v>11048000</v>
      </c>
      <c r="F36" s="93">
        <v>11048000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22873000</v>
      </c>
      <c r="C40" s="95">
        <f>SUM(C35:C39)</f>
        <v>8175000</v>
      </c>
      <c r="D40" s="95"/>
      <c r="E40" s="95">
        <f t="shared" si="18"/>
        <v>31048000</v>
      </c>
      <c r="F40" s="96">
        <f t="shared" ref="F40:O40" si="25">SUM(F35:F39)</f>
        <v>31048000</v>
      </c>
      <c r="G40" s="97">
        <f t="shared" si="25"/>
        <v>20000000</v>
      </c>
      <c r="H40" s="96">
        <f t="shared" si="25"/>
        <v>3668000</v>
      </c>
      <c r="I40" s="97">
        <f t="shared" si="25"/>
        <v>1146895</v>
      </c>
      <c r="J40" s="96">
        <f t="shared" si="25"/>
        <v>0</v>
      </c>
      <c r="K40" s="97">
        <f t="shared" si="25"/>
        <v>6039028</v>
      </c>
      <c r="L40" s="96">
        <f t="shared" si="25"/>
        <v>1349000</v>
      </c>
      <c r="M40" s="97">
        <f t="shared" si="25"/>
        <v>2722620</v>
      </c>
      <c r="N40" s="96">
        <f t="shared" si="25"/>
        <v>0</v>
      </c>
      <c r="O40" s="97">
        <f t="shared" si="25"/>
        <v>0</v>
      </c>
      <c r="P40" s="96">
        <f t="shared" si="19"/>
        <v>5017000</v>
      </c>
      <c r="Q40" s="97">
        <f t="shared" si="20"/>
        <v>9908543</v>
      </c>
      <c r="R40" s="52">
        <f t="shared" si="21"/>
        <v>0</v>
      </c>
      <c r="S40" s="53">
        <f t="shared" si="22"/>
        <v>-54.916254735033519</v>
      </c>
      <c r="T40" s="52">
        <f>IF((+$E35+$E38) =0,0,(P40   /(+$E35+$E38) )*100)</f>
        <v>25.085000000000001</v>
      </c>
      <c r="U40" s="54">
        <f>IF((+$E35+$E38) =0,0,(Q40   /(+$E35+$E38) )*100)</f>
        <v>49.542715000000001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88619000</v>
      </c>
      <c r="C67" s="104">
        <f>SUM(C9:C14,C17:C23,C26:C29,C32,C35:C39,C42:C52,C55:C58,C61:C65)</f>
        <v>38040000</v>
      </c>
      <c r="D67" s="104"/>
      <c r="E67" s="104">
        <f t="shared" si="35"/>
        <v>126659000</v>
      </c>
      <c r="F67" s="105">
        <f t="shared" ref="F67:O67" si="43">SUM(F9:F14,F17:F23,F26:F29,F32,F35:F39,F42:F52,F55:F58,F61:F65)</f>
        <v>126659000</v>
      </c>
      <c r="G67" s="106">
        <f t="shared" si="43"/>
        <v>115611000</v>
      </c>
      <c r="H67" s="105">
        <f t="shared" si="43"/>
        <v>12761000</v>
      </c>
      <c r="I67" s="106">
        <f t="shared" si="43"/>
        <v>9550039</v>
      </c>
      <c r="J67" s="105">
        <f t="shared" si="43"/>
        <v>19941000</v>
      </c>
      <c r="K67" s="106">
        <f t="shared" si="43"/>
        <v>25980471</v>
      </c>
      <c r="L67" s="105">
        <f t="shared" si="43"/>
        <v>8003000</v>
      </c>
      <c r="M67" s="106">
        <f t="shared" si="43"/>
        <v>9182945</v>
      </c>
      <c r="N67" s="105">
        <f t="shared" si="43"/>
        <v>0</v>
      </c>
      <c r="O67" s="106">
        <f t="shared" si="43"/>
        <v>0</v>
      </c>
      <c r="P67" s="105">
        <f t="shared" si="36"/>
        <v>40705000</v>
      </c>
      <c r="Q67" s="106">
        <f t="shared" si="37"/>
        <v>44713455</v>
      </c>
      <c r="R67" s="61">
        <f t="shared" si="38"/>
        <v>-59.866606489142967</v>
      </c>
      <c r="S67" s="62">
        <f t="shared" si="39"/>
        <v>-64.654432169455276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35.208587418152256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38.675779121363888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88619000</v>
      </c>
      <c r="C73" s="104">
        <f>SUM(C9:C14,C17:C23,C26:C29,C32,C35:C39,C42:C52,C55:C58,C61:C65,C69:C70)</f>
        <v>38040000</v>
      </c>
      <c r="D73" s="104"/>
      <c r="E73" s="104">
        <f>$B73      +$C73      +$D73</f>
        <v>126659000</v>
      </c>
      <c r="F73" s="105">
        <f t="shared" ref="F73:O73" si="46">SUM(F9:F14,F17:F23,F26:F29,F32,F35:F39,F42:F52,F55:F58,F61:F65,F69:F70)</f>
        <v>126659000</v>
      </c>
      <c r="G73" s="106">
        <f t="shared" si="46"/>
        <v>115611000</v>
      </c>
      <c r="H73" s="105">
        <f t="shared" si="46"/>
        <v>12761000</v>
      </c>
      <c r="I73" s="106">
        <f t="shared" si="46"/>
        <v>9550039</v>
      </c>
      <c r="J73" s="105">
        <f t="shared" si="46"/>
        <v>19941000</v>
      </c>
      <c r="K73" s="106">
        <f t="shared" si="46"/>
        <v>25980471</v>
      </c>
      <c r="L73" s="105">
        <f t="shared" si="46"/>
        <v>8003000</v>
      </c>
      <c r="M73" s="106">
        <f t="shared" si="46"/>
        <v>9182945</v>
      </c>
      <c r="N73" s="105">
        <f t="shared" si="46"/>
        <v>0</v>
      </c>
      <c r="O73" s="106">
        <f t="shared" si="46"/>
        <v>0</v>
      </c>
      <c r="P73" s="105">
        <f>$H73      +$J73      +$L73      +$N73</f>
        <v>40705000</v>
      </c>
      <c r="Q73" s="106">
        <f>$I73      +$K73      +$M73      +$O73</f>
        <v>44713455</v>
      </c>
      <c r="R73" s="61">
        <f>IF(($J73      =0),0,((($L73      -$J73      )/$J73      )*100))</f>
        <v>-59.866606489142967</v>
      </c>
      <c r="S73" s="62">
        <f>IF(($K73      =0),0,((($M73      -$K73      )/$K73      )*100))</f>
        <v>-64.654432169455276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35.208587418152256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38.675779121363888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i+olDYlxgXFIXPMTUBkWkzSkCK0tflubIOyN0XURkSVLZ792U+Dzi9+9DtgluO8IHLvlx5RGU+C9ALAYrCBRSA==" saltValue="c0Bw9w7ED/9qZyFzfiHUt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93404</v>
      </c>
      <c r="J10" s="93">
        <v>174000</v>
      </c>
      <c r="K10" s="94">
        <v>199904</v>
      </c>
      <c r="L10" s="93">
        <v>101000</v>
      </c>
      <c r="M10" s="94">
        <v>705079</v>
      </c>
      <c r="N10" s="93"/>
      <c r="O10" s="94"/>
      <c r="P10" s="93">
        <f t="shared" ref="P10:P15" si="1">$H10      +$J10      +$L10      +$N10</f>
        <v>369000</v>
      </c>
      <c r="Q10" s="94">
        <f t="shared" ref="Q10:Q15" si="2">$I10      +$K10      +$M10      +$O10</f>
        <v>998387</v>
      </c>
      <c r="R10" s="48">
        <f t="shared" ref="R10:R15" si="3">IF(($J10      =0),0,((($L10      -$J10      )/$J10      )*100))</f>
        <v>-41.954022988505749</v>
      </c>
      <c r="S10" s="49">
        <f t="shared" ref="S10:S15" si="4">IF(($K10      =0),0,((($M10      -$K10      )/$K10      )*100))</f>
        <v>252.70880022410756</v>
      </c>
      <c r="T10" s="48">
        <f t="shared" ref="T10:T14" si="5">IF(($E10      =0),0,(($P10      /$E10      )*100))</f>
        <v>23.806451612903228</v>
      </c>
      <c r="U10" s="50">
        <f t="shared" ref="U10:U14" si="6">IF(($E10      =0),0,(($Q10      /$E10      )*100))</f>
        <v>64.412064516129035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94000</v>
      </c>
      <c r="I15" s="97">
        <f t="shared" si="7"/>
        <v>93404</v>
      </c>
      <c r="J15" s="96">
        <f t="shared" si="7"/>
        <v>174000</v>
      </c>
      <c r="K15" s="97">
        <f t="shared" si="7"/>
        <v>199904</v>
      </c>
      <c r="L15" s="96">
        <f t="shared" si="7"/>
        <v>101000</v>
      </c>
      <c r="M15" s="97">
        <f t="shared" si="7"/>
        <v>705079</v>
      </c>
      <c r="N15" s="96">
        <f t="shared" si="7"/>
        <v>0</v>
      </c>
      <c r="O15" s="97">
        <f t="shared" si="7"/>
        <v>0</v>
      </c>
      <c r="P15" s="96">
        <f t="shared" si="1"/>
        <v>369000</v>
      </c>
      <c r="Q15" s="97">
        <f t="shared" si="2"/>
        <v>998387</v>
      </c>
      <c r="R15" s="52">
        <f t="shared" si="3"/>
        <v>-41.954022988505749</v>
      </c>
      <c r="S15" s="53">
        <f t="shared" si="4"/>
        <v>252.70880022410756</v>
      </c>
      <c r="T15" s="52">
        <f>IF((SUM($E9:$E13))=0,0,(P15/(SUM($E9:$E13))*100))</f>
        <v>23.806451612903228</v>
      </c>
      <c r="U15" s="54">
        <f>IF((SUM($E9:$E13))=0,0,(Q15/(SUM($E9:$E13))*100))</f>
        <v>64.412064516129035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8379000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8379000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5072000</v>
      </c>
      <c r="C32" s="92">
        <v>-283000</v>
      </c>
      <c r="D32" s="92"/>
      <c r="E32" s="92">
        <f>$B32      +$C32      +$D32</f>
        <v>4789000</v>
      </c>
      <c r="F32" s="93">
        <v>4789000</v>
      </c>
      <c r="G32" s="94">
        <v>4789000</v>
      </c>
      <c r="H32" s="93">
        <v>1268000</v>
      </c>
      <c r="I32" s="94">
        <v>1268000</v>
      </c>
      <c r="J32" s="93">
        <v>2282000</v>
      </c>
      <c r="K32" s="94">
        <v>2282000</v>
      </c>
      <c r="L32" s="93">
        <v>1239000</v>
      </c>
      <c r="M32" s="94">
        <v>1239000</v>
      </c>
      <c r="N32" s="93"/>
      <c r="O32" s="94"/>
      <c r="P32" s="93">
        <f>$H32      +$J32      +$L32      +$N32</f>
        <v>4789000</v>
      </c>
      <c r="Q32" s="94">
        <f>$I32      +$K32      +$M32      +$O32</f>
        <v>4789000</v>
      </c>
      <c r="R32" s="48">
        <f>IF(($J32      =0),0,((($L32      -$J32      )/$J32      )*100))</f>
        <v>-45.70552147239264</v>
      </c>
      <c r="S32" s="49">
        <f>IF(($K32      =0),0,((($M32      -$K32      )/$K32      )*100))</f>
        <v>-45.70552147239264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5072000</v>
      </c>
      <c r="C33" s="95">
        <f>C32</f>
        <v>-283000</v>
      </c>
      <c r="D33" s="95"/>
      <c r="E33" s="95">
        <f>$B33      +$C33      +$D33</f>
        <v>4789000</v>
      </c>
      <c r="F33" s="96">
        <f t="shared" ref="F33:O33" si="17">F32</f>
        <v>4789000</v>
      </c>
      <c r="G33" s="97">
        <f t="shared" si="17"/>
        <v>4789000</v>
      </c>
      <c r="H33" s="96">
        <f t="shared" si="17"/>
        <v>1268000</v>
      </c>
      <c r="I33" s="97">
        <f t="shared" si="17"/>
        <v>1268000</v>
      </c>
      <c r="J33" s="96">
        <f t="shared" si="17"/>
        <v>2282000</v>
      </c>
      <c r="K33" s="97">
        <f t="shared" si="17"/>
        <v>2282000</v>
      </c>
      <c r="L33" s="96">
        <f t="shared" si="17"/>
        <v>1239000</v>
      </c>
      <c r="M33" s="97">
        <f t="shared" si="17"/>
        <v>1239000</v>
      </c>
      <c r="N33" s="96">
        <f t="shared" si="17"/>
        <v>0</v>
      </c>
      <c r="O33" s="97">
        <f t="shared" si="17"/>
        <v>0</v>
      </c>
      <c r="P33" s="96">
        <f>$H33      +$J33      +$L33      +$N33</f>
        <v>4789000</v>
      </c>
      <c r="Q33" s="97">
        <f>$I33      +$K33      +$M33      +$O33</f>
        <v>4789000</v>
      </c>
      <c r="R33" s="52">
        <f>IF(($J33      =0),0,((($L33      -$J33      )/$J33      )*100))</f>
        <v>-45.70552147239264</v>
      </c>
      <c r="S33" s="53">
        <f>IF(($K33      =0),0,((($M33      -$K33      )/$K33      )*100))</f>
        <v>-45.70552147239264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20238000</v>
      </c>
      <c r="C35" s="92"/>
      <c r="D35" s="92"/>
      <c r="E35" s="92">
        <f t="shared" ref="E35:E40" si="18">$B35      +$C35      +$D35</f>
        <v>20238000</v>
      </c>
      <c r="F35" s="93">
        <v>20238000</v>
      </c>
      <c r="G35" s="94">
        <v>20238000</v>
      </c>
      <c r="H35" s="93">
        <v>1272000</v>
      </c>
      <c r="I35" s="94"/>
      <c r="J35" s="93">
        <v>1661000</v>
      </c>
      <c r="K35" s="94"/>
      <c r="L35" s="93">
        <v>16807000</v>
      </c>
      <c r="M35" s="94"/>
      <c r="N35" s="93"/>
      <c r="O35" s="94"/>
      <c r="P35" s="93">
        <f t="shared" ref="P35:P40" si="19">$H35      +$J35      +$L35      +$N35</f>
        <v>19740000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911.86032510535813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97.539282537800176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5796000</v>
      </c>
      <c r="C36" s="92">
        <v>-5468000</v>
      </c>
      <c r="D36" s="92"/>
      <c r="E36" s="92">
        <f t="shared" si="18"/>
        <v>328000</v>
      </c>
      <c r="F36" s="93">
        <v>328000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2944000</v>
      </c>
      <c r="M38" s="94"/>
      <c r="N38" s="93"/>
      <c r="O38" s="94"/>
      <c r="P38" s="93">
        <f t="shared" si="19"/>
        <v>2944000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73.599999999999994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30034000</v>
      </c>
      <c r="C40" s="95">
        <f>SUM(C35:C39)</f>
        <v>-5468000</v>
      </c>
      <c r="D40" s="95"/>
      <c r="E40" s="95">
        <f t="shared" si="18"/>
        <v>24566000</v>
      </c>
      <c r="F40" s="96">
        <f t="shared" ref="F40:O40" si="25">SUM(F35:F39)</f>
        <v>24566000</v>
      </c>
      <c r="G40" s="97">
        <f t="shared" si="25"/>
        <v>24238000</v>
      </c>
      <c r="H40" s="96">
        <f t="shared" si="25"/>
        <v>1272000</v>
      </c>
      <c r="I40" s="97">
        <f t="shared" si="25"/>
        <v>0</v>
      </c>
      <c r="J40" s="96">
        <f t="shared" si="25"/>
        <v>1661000</v>
      </c>
      <c r="K40" s="97">
        <f t="shared" si="25"/>
        <v>0</v>
      </c>
      <c r="L40" s="96">
        <f t="shared" si="25"/>
        <v>19751000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22684000</v>
      </c>
      <c r="Q40" s="97">
        <f t="shared" si="20"/>
        <v>0</v>
      </c>
      <c r="R40" s="52">
        <f t="shared" si="21"/>
        <v>1089.1029500301024</v>
      </c>
      <c r="S40" s="53">
        <f t="shared" si="22"/>
        <v>0</v>
      </c>
      <c r="T40" s="52">
        <f>IF((+$E35+$E38) =0,0,(P40   /(+$E35+$E38) )*100)</f>
        <v>93.588579915834629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179000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179000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36656000</v>
      </c>
      <c r="C67" s="104">
        <f>SUM(C9:C14,C17:C23,C26:C29,C32,C35:C39,C42:C52,C55:C58,C61:C65)</f>
        <v>-5751000</v>
      </c>
      <c r="D67" s="104"/>
      <c r="E67" s="104">
        <f t="shared" si="35"/>
        <v>30905000</v>
      </c>
      <c r="F67" s="105">
        <f t="shared" ref="F67:O67" si="43">SUM(F9:F14,F17:F23,F26:F29,F32,F35:F39,F42:F52,F55:F58,F61:F65)</f>
        <v>30905000</v>
      </c>
      <c r="G67" s="106">
        <f t="shared" si="43"/>
        <v>30577000</v>
      </c>
      <c r="H67" s="105">
        <f t="shared" si="43"/>
        <v>2634000</v>
      </c>
      <c r="I67" s="106">
        <f t="shared" si="43"/>
        <v>1361404</v>
      </c>
      <c r="J67" s="105">
        <f t="shared" si="43"/>
        <v>4117000</v>
      </c>
      <c r="K67" s="106">
        <f t="shared" si="43"/>
        <v>2481904</v>
      </c>
      <c r="L67" s="105">
        <f t="shared" si="43"/>
        <v>21091000</v>
      </c>
      <c r="M67" s="106">
        <f t="shared" si="43"/>
        <v>1944079</v>
      </c>
      <c r="N67" s="105">
        <f t="shared" si="43"/>
        <v>0</v>
      </c>
      <c r="O67" s="106">
        <f t="shared" si="43"/>
        <v>0</v>
      </c>
      <c r="P67" s="105">
        <f t="shared" si="36"/>
        <v>27842000</v>
      </c>
      <c r="Q67" s="106">
        <f t="shared" si="37"/>
        <v>5787387</v>
      </c>
      <c r="R67" s="61">
        <f t="shared" si="38"/>
        <v>412.29050279329613</v>
      </c>
      <c r="S67" s="62">
        <f t="shared" si="39"/>
        <v>-21.66985507900386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91.055368414167518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18.927255780488604</v>
      </c>
      <c r="V67" s="105">
        <f>SUM(V9:V14,V17:V23,V26:V29,V32,V35:V39,V42:V52,V55:V58,V61:V65)</f>
        <v>8558000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40609000</v>
      </c>
      <c r="C69" s="92">
        <v>-2716000</v>
      </c>
      <c r="D69" s="92"/>
      <c r="E69" s="92">
        <f>$B69      +$C69      +$D69</f>
        <v>37893000</v>
      </c>
      <c r="F69" s="93">
        <v>37893000</v>
      </c>
      <c r="G69" s="94">
        <v>37893000</v>
      </c>
      <c r="H69" s="93">
        <v>6953000</v>
      </c>
      <c r="I69" s="94"/>
      <c r="J69" s="93">
        <v>8205000</v>
      </c>
      <c r="K69" s="94"/>
      <c r="L69" s="93">
        <v>219000</v>
      </c>
      <c r="M69" s="94"/>
      <c r="N69" s="93"/>
      <c r="O69" s="94"/>
      <c r="P69" s="93">
        <f>$H69      +$J69      +$L69      +$N69</f>
        <v>15377000</v>
      </c>
      <c r="Q69" s="94">
        <f>$I69      +$K69      +$M69      +$O69</f>
        <v>0</v>
      </c>
      <c r="R69" s="48">
        <f>IF(($J69      =0),0,((($L69      -$J69      )/$J69      )*100))</f>
        <v>-97.330895795246803</v>
      </c>
      <c r="S69" s="49">
        <f>IF(($K69      =0),0,((($M69      -$K69      )/$K69      )*100))</f>
        <v>0</v>
      </c>
      <c r="T69" s="48">
        <f>IF(($E69      =0),0,(($P69      /$E69      )*100))</f>
        <v>40.580054363602777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40609000</v>
      </c>
      <c r="C71" s="101">
        <f>SUM(C69:C70)</f>
        <v>-2716000</v>
      </c>
      <c r="D71" s="101"/>
      <c r="E71" s="101">
        <f>$B71      +$C71      +$D71</f>
        <v>37893000</v>
      </c>
      <c r="F71" s="102">
        <f t="shared" ref="F71:O71" si="44">SUM(F69:F70)</f>
        <v>37893000</v>
      </c>
      <c r="G71" s="103">
        <f t="shared" si="44"/>
        <v>37893000</v>
      </c>
      <c r="H71" s="102">
        <f t="shared" si="44"/>
        <v>6953000</v>
      </c>
      <c r="I71" s="103">
        <f t="shared" si="44"/>
        <v>0</v>
      </c>
      <c r="J71" s="102">
        <f t="shared" si="44"/>
        <v>8205000</v>
      </c>
      <c r="K71" s="103">
        <f t="shared" si="44"/>
        <v>0</v>
      </c>
      <c r="L71" s="102">
        <f t="shared" si="44"/>
        <v>219000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15377000</v>
      </c>
      <c r="Q71" s="103">
        <f>$I71      +$K71      +$M71      +$O71</f>
        <v>0</v>
      </c>
      <c r="R71" s="57">
        <f>IF(($J71      =0),0,((($L71      -$J71      )/$J71      )*100))</f>
        <v>-97.330895795246803</v>
      </c>
      <c r="S71" s="58">
        <f>IF(($K71      =0),0,((($M71      -$K71      )/$K71      )*100))</f>
        <v>0</v>
      </c>
      <c r="T71" s="57">
        <f>IF(($E69      =0),0,(($P69      /$E69      )*100))</f>
        <v>40.580054363602777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40609000</v>
      </c>
      <c r="C72" s="104">
        <f>SUM(C69:C70)</f>
        <v>-2716000</v>
      </c>
      <c r="D72" s="104"/>
      <c r="E72" s="104">
        <f>$B72      +$C72      +$D72</f>
        <v>37893000</v>
      </c>
      <c r="F72" s="105">
        <f t="shared" ref="F72:O72" si="45">SUM(F69:F70)</f>
        <v>37893000</v>
      </c>
      <c r="G72" s="106">
        <f t="shared" si="45"/>
        <v>37893000</v>
      </c>
      <c r="H72" s="105">
        <f t="shared" si="45"/>
        <v>6953000</v>
      </c>
      <c r="I72" s="106">
        <f t="shared" si="45"/>
        <v>0</v>
      </c>
      <c r="J72" s="105">
        <f t="shared" si="45"/>
        <v>8205000</v>
      </c>
      <c r="K72" s="106">
        <f t="shared" si="45"/>
        <v>0</v>
      </c>
      <c r="L72" s="105">
        <f t="shared" si="45"/>
        <v>219000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15377000</v>
      </c>
      <c r="Q72" s="106">
        <f>$I72      +$K72      +$M72      +$O72</f>
        <v>0</v>
      </c>
      <c r="R72" s="61">
        <f>IF(($J72      =0),0,((($L72      -$J72      )/$J72      )*100))</f>
        <v>-97.330895795246803</v>
      </c>
      <c r="S72" s="62">
        <f>IF(($K72      =0),0,((($M72      -$K72      )/$K72      )*100))</f>
        <v>0</v>
      </c>
      <c r="T72" s="61">
        <f>IF(($E69      =0),0,(($P69      /$E69      )*100))</f>
        <v>40.580054363602777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77265000</v>
      </c>
      <c r="C73" s="104">
        <f>SUM(C9:C14,C17:C23,C26:C29,C32,C35:C39,C42:C52,C55:C58,C61:C65,C69:C70)</f>
        <v>-8467000</v>
      </c>
      <c r="D73" s="104"/>
      <c r="E73" s="104">
        <f>$B73      +$C73      +$D73</f>
        <v>68798000</v>
      </c>
      <c r="F73" s="105">
        <f t="shared" ref="F73:O73" si="46">SUM(F9:F14,F17:F23,F26:F29,F32,F35:F39,F42:F52,F55:F58,F61:F65,F69:F70)</f>
        <v>68798000</v>
      </c>
      <c r="G73" s="106">
        <f t="shared" si="46"/>
        <v>68470000</v>
      </c>
      <c r="H73" s="105">
        <f t="shared" si="46"/>
        <v>9587000</v>
      </c>
      <c r="I73" s="106">
        <f t="shared" si="46"/>
        <v>1361404</v>
      </c>
      <c r="J73" s="105">
        <f t="shared" si="46"/>
        <v>12322000</v>
      </c>
      <c r="K73" s="106">
        <f t="shared" si="46"/>
        <v>2481904</v>
      </c>
      <c r="L73" s="105">
        <f t="shared" si="46"/>
        <v>21310000</v>
      </c>
      <c r="M73" s="106">
        <f t="shared" si="46"/>
        <v>1944079</v>
      </c>
      <c r="N73" s="105">
        <f t="shared" si="46"/>
        <v>0</v>
      </c>
      <c r="O73" s="106">
        <f t="shared" si="46"/>
        <v>0</v>
      </c>
      <c r="P73" s="105">
        <f>$H73      +$J73      +$L73      +$N73</f>
        <v>43219000</v>
      </c>
      <c r="Q73" s="106">
        <f>$I73      +$K73      +$M73      +$O73</f>
        <v>5787387</v>
      </c>
      <c r="R73" s="61">
        <f>IF(($J73      =0),0,((($L73      -$J73      )/$J73      )*100))</f>
        <v>72.942704106476214</v>
      </c>
      <c r="S73" s="62">
        <f>IF(($K73      =0),0,((($M73      -$K73      )/$K73      )*100))</f>
        <v>-21.66985507900386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63.12107492332408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8.4524419453775383</v>
      </c>
      <c r="V73" s="105">
        <f>SUM(V9:V14,V17:V23,V26:V29,V32,V35:V39,V42:V52,V55:V58,V61:V65,V69:V70)</f>
        <v>8558000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66OsSAOx1Ce+e2K2gIS3U51E2gJpTjv++brdHxsvV7/Z7wFk/ly5/XsE+GfjmXsX4FMXhPtXowOW/+Jbl+L/TQ==" saltValue="wyGXBfxi9JsWJeb37wlLZ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268000</v>
      </c>
      <c r="I10" s="94">
        <v>177171</v>
      </c>
      <c r="J10" s="93">
        <v>345000</v>
      </c>
      <c r="K10" s="94">
        <v>1024164</v>
      </c>
      <c r="L10" s="93">
        <v>88000</v>
      </c>
      <c r="M10" s="94">
        <v>-501335</v>
      </c>
      <c r="N10" s="93"/>
      <c r="O10" s="94"/>
      <c r="P10" s="93">
        <f t="shared" ref="P10:P15" si="1">$H10      +$J10      +$L10      +$N10</f>
        <v>701000</v>
      </c>
      <c r="Q10" s="94">
        <f t="shared" ref="Q10:Q15" si="2">$I10      +$K10      +$M10      +$O10</f>
        <v>700000</v>
      </c>
      <c r="R10" s="48">
        <f t="shared" ref="R10:R15" si="3">IF(($J10      =0),0,((($L10      -$J10      )/$J10      )*100))</f>
        <v>-74.492753623188406</v>
      </c>
      <c r="S10" s="49">
        <f t="shared" ref="S10:S15" si="4">IF(($K10      =0),0,((($M10      -$K10      )/$K10      )*100))</f>
        <v>-148.95065634019551</v>
      </c>
      <c r="T10" s="48">
        <f t="shared" ref="T10:T14" si="5">IF(($E10      =0),0,(($P10      /$E10      )*100))</f>
        <v>45.225806451612904</v>
      </c>
      <c r="U10" s="50">
        <f t="shared" ref="U10:U14" si="6">IF(($E10      =0),0,(($Q10      /$E10      )*100))</f>
        <v>45.161290322580641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9272000</v>
      </c>
      <c r="C13" s="92"/>
      <c r="D13" s="92"/>
      <c r="E13" s="92">
        <f t="shared" si="0"/>
        <v>9272000</v>
      </c>
      <c r="F13" s="93">
        <v>9272000</v>
      </c>
      <c r="G13" s="94">
        <v>9272000</v>
      </c>
      <c r="H13" s="93">
        <v>68000</v>
      </c>
      <c r="I13" s="94">
        <v>1612817</v>
      </c>
      <c r="J13" s="93">
        <v>3942000</v>
      </c>
      <c r="K13" s="94">
        <v>3942446</v>
      </c>
      <c r="L13" s="93">
        <v>2194000</v>
      </c>
      <c r="M13" s="94">
        <v>252203</v>
      </c>
      <c r="N13" s="93"/>
      <c r="O13" s="94"/>
      <c r="P13" s="93">
        <f t="shared" si="1"/>
        <v>6204000</v>
      </c>
      <c r="Q13" s="94">
        <f t="shared" si="2"/>
        <v>5807466</v>
      </c>
      <c r="R13" s="48">
        <f t="shared" si="3"/>
        <v>-44.342973110096395</v>
      </c>
      <c r="S13" s="49">
        <f t="shared" si="4"/>
        <v>-93.602880039447584</v>
      </c>
      <c r="T13" s="48">
        <f t="shared" si="5"/>
        <v>66.911130284728216</v>
      </c>
      <c r="U13" s="50">
        <f t="shared" si="6"/>
        <v>62.634447799827441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10922000</v>
      </c>
      <c r="C15" s="95">
        <f>SUM(C9:C14)</f>
        <v>-100000</v>
      </c>
      <c r="D15" s="95"/>
      <c r="E15" s="95">
        <f t="shared" si="0"/>
        <v>10822000</v>
      </c>
      <c r="F15" s="96">
        <f t="shared" ref="F15:O15" si="7">SUM(F9:F14)</f>
        <v>10822000</v>
      </c>
      <c r="G15" s="97">
        <f t="shared" si="7"/>
        <v>10822000</v>
      </c>
      <c r="H15" s="96">
        <f t="shared" si="7"/>
        <v>336000</v>
      </c>
      <c r="I15" s="97">
        <f t="shared" si="7"/>
        <v>1789988</v>
      </c>
      <c r="J15" s="96">
        <f t="shared" si="7"/>
        <v>4287000</v>
      </c>
      <c r="K15" s="97">
        <f t="shared" si="7"/>
        <v>4966610</v>
      </c>
      <c r="L15" s="96">
        <f t="shared" si="7"/>
        <v>2282000</v>
      </c>
      <c r="M15" s="97">
        <f t="shared" si="7"/>
        <v>-249132</v>
      </c>
      <c r="N15" s="96">
        <f t="shared" si="7"/>
        <v>0</v>
      </c>
      <c r="O15" s="97">
        <f t="shared" si="7"/>
        <v>0</v>
      </c>
      <c r="P15" s="96">
        <f t="shared" si="1"/>
        <v>6905000</v>
      </c>
      <c r="Q15" s="97">
        <f t="shared" si="2"/>
        <v>6507466</v>
      </c>
      <c r="R15" s="52">
        <f t="shared" si="3"/>
        <v>-46.769302542570564</v>
      </c>
      <c r="S15" s="53">
        <f t="shared" si="4"/>
        <v>-105.0161377680148</v>
      </c>
      <c r="T15" s="52">
        <f>IF((SUM($E9:$E13))=0,0,(P15/(SUM($E9:$E13))*100))</f>
        <v>63.8052116059878</v>
      </c>
      <c r="U15" s="54">
        <f>IF((SUM($E9:$E13))=0,0,(Q15/(SUM($E9:$E13))*100))</f>
        <v>60.131824062095731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25730000</v>
      </c>
      <c r="D20" s="92"/>
      <c r="E20" s="92">
        <f t="shared" si="8"/>
        <v>25730000</v>
      </c>
      <c r="F20" s="93">
        <v>25730000</v>
      </c>
      <c r="G20" s="94">
        <v>25730000</v>
      </c>
      <c r="H20" s="93"/>
      <c r="I20" s="94"/>
      <c r="J20" s="93"/>
      <c r="K20" s="94"/>
      <c r="L20" s="93">
        <v>1120000</v>
      </c>
      <c r="M20" s="94"/>
      <c r="N20" s="93"/>
      <c r="O20" s="94"/>
      <c r="P20" s="93">
        <f t="shared" si="9"/>
        <v>1120000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4.3528954527788573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25730000</v>
      </c>
      <c r="D24" s="95"/>
      <c r="E24" s="95">
        <f t="shared" si="8"/>
        <v>25730000</v>
      </c>
      <c r="F24" s="96">
        <f t="shared" ref="F24:O24" si="15">SUM(F17:F23)</f>
        <v>25730000</v>
      </c>
      <c r="G24" s="97">
        <f t="shared" si="15"/>
        <v>25730000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1120000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1120000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4.3528954527788573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3362000</v>
      </c>
      <c r="C32" s="92">
        <v>-188000</v>
      </c>
      <c r="D32" s="92"/>
      <c r="E32" s="92">
        <f>$B32      +$C32      +$D32</f>
        <v>3174000</v>
      </c>
      <c r="F32" s="93">
        <v>3174000</v>
      </c>
      <c r="G32" s="94">
        <v>3174000</v>
      </c>
      <c r="H32" s="93">
        <v>874000</v>
      </c>
      <c r="I32" s="94">
        <v>925835</v>
      </c>
      <c r="J32" s="93">
        <v>1324000</v>
      </c>
      <c r="K32" s="94">
        <v>1418609</v>
      </c>
      <c r="L32" s="93">
        <v>621000</v>
      </c>
      <c r="M32" s="94">
        <v>621185</v>
      </c>
      <c r="N32" s="93"/>
      <c r="O32" s="94"/>
      <c r="P32" s="93">
        <f>$H32      +$J32      +$L32      +$N32</f>
        <v>2819000</v>
      </c>
      <c r="Q32" s="94">
        <f>$I32      +$K32      +$M32      +$O32</f>
        <v>2965629</v>
      </c>
      <c r="R32" s="48">
        <f>IF(($J32      =0),0,((($L32      -$J32      )/$J32      )*100))</f>
        <v>-53.096676737160124</v>
      </c>
      <c r="S32" s="49">
        <f>IF(($K32      =0),0,((($M32      -$K32      )/$K32      )*100))</f>
        <v>-56.211683416642643</v>
      </c>
      <c r="T32" s="48">
        <f>IF(($E32      =0),0,(($P32      /$E32      )*100))</f>
        <v>88.815374921235033</v>
      </c>
      <c r="U32" s="50">
        <f>IF(($E32      =0),0,(($Q32      /$E32      )*100))</f>
        <v>93.435066162570891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3362000</v>
      </c>
      <c r="C33" s="95">
        <f>C32</f>
        <v>-188000</v>
      </c>
      <c r="D33" s="95"/>
      <c r="E33" s="95">
        <f>$B33      +$C33      +$D33</f>
        <v>3174000</v>
      </c>
      <c r="F33" s="96">
        <f t="shared" ref="F33:O33" si="17">F32</f>
        <v>3174000</v>
      </c>
      <c r="G33" s="97">
        <f t="shared" si="17"/>
        <v>3174000</v>
      </c>
      <c r="H33" s="96">
        <f t="shared" si="17"/>
        <v>874000</v>
      </c>
      <c r="I33" s="97">
        <f t="shared" si="17"/>
        <v>925835</v>
      </c>
      <c r="J33" s="96">
        <f t="shared" si="17"/>
        <v>1324000</v>
      </c>
      <c r="K33" s="97">
        <f t="shared" si="17"/>
        <v>1418609</v>
      </c>
      <c r="L33" s="96">
        <f t="shared" si="17"/>
        <v>621000</v>
      </c>
      <c r="M33" s="97">
        <f t="shared" si="17"/>
        <v>621185</v>
      </c>
      <c r="N33" s="96">
        <f t="shared" si="17"/>
        <v>0</v>
      </c>
      <c r="O33" s="97">
        <f t="shared" si="17"/>
        <v>0</v>
      </c>
      <c r="P33" s="96">
        <f>$H33      +$J33      +$L33      +$N33</f>
        <v>2819000</v>
      </c>
      <c r="Q33" s="97">
        <f>$I33      +$K33      +$M33      +$O33</f>
        <v>2965629</v>
      </c>
      <c r="R33" s="52">
        <f>IF(($J33      =0),0,((($L33      -$J33      )/$J33      )*100))</f>
        <v>-53.096676737160124</v>
      </c>
      <c r="S33" s="53">
        <f>IF(($K33      =0),0,((($M33      -$K33      )/$K33      )*100))</f>
        <v>-56.211683416642643</v>
      </c>
      <c r="T33" s="52">
        <f>IF($E33   =0,0,($P33   /$E33   )*100)</f>
        <v>88.815374921235033</v>
      </c>
      <c r="U33" s="54">
        <f>IF($E33   =0,0,($Q33   /$E33   )*100)</f>
        <v>93.435066162570891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460000</v>
      </c>
      <c r="C35" s="92"/>
      <c r="D35" s="92"/>
      <c r="E35" s="92">
        <f t="shared" ref="E35:E40" si="18">$B35      +$C35      +$D35</f>
        <v>460000</v>
      </c>
      <c r="F35" s="93">
        <v>460000</v>
      </c>
      <c r="G35" s="94">
        <v>460000</v>
      </c>
      <c r="H35" s="93"/>
      <c r="I35" s="94"/>
      <c r="J35" s="93"/>
      <c r="K35" s="94">
        <v>32125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32125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6.9836956521739131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460000</v>
      </c>
      <c r="C40" s="95">
        <f>SUM(C35:C39)</f>
        <v>0</v>
      </c>
      <c r="D40" s="95"/>
      <c r="E40" s="95">
        <f t="shared" si="18"/>
        <v>460000</v>
      </c>
      <c r="F40" s="96">
        <f t="shared" ref="F40:O40" si="25">SUM(F35:F39)</f>
        <v>460000</v>
      </c>
      <c r="G40" s="97">
        <f t="shared" si="25"/>
        <v>460000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32125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32125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0</v>
      </c>
      <c r="U40" s="54">
        <f>IF((+$E35+$E38) =0,0,(Q40   /(+$E35+$E38) )*100)</f>
        <v>6.9836956521739131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14744000</v>
      </c>
      <c r="C67" s="104">
        <f>SUM(C9:C14,C17:C23,C26:C29,C32,C35:C39,C42:C52,C55:C58,C61:C65)</f>
        <v>25442000</v>
      </c>
      <c r="D67" s="104"/>
      <c r="E67" s="104">
        <f t="shared" si="35"/>
        <v>40186000</v>
      </c>
      <c r="F67" s="105">
        <f t="shared" ref="F67:O67" si="43">SUM(F9:F14,F17:F23,F26:F29,F32,F35:F39,F42:F52,F55:F58,F61:F65)</f>
        <v>40186000</v>
      </c>
      <c r="G67" s="106">
        <f t="shared" si="43"/>
        <v>40186000</v>
      </c>
      <c r="H67" s="105">
        <f t="shared" si="43"/>
        <v>1210000</v>
      </c>
      <c r="I67" s="106">
        <f t="shared" si="43"/>
        <v>2715823</v>
      </c>
      <c r="J67" s="105">
        <f t="shared" si="43"/>
        <v>5611000</v>
      </c>
      <c r="K67" s="106">
        <f t="shared" si="43"/>
        <v>6417344</v>
      </c>
      <c r="L67" s="105">
        <f t="shared" si="43"/>
        <v>4023000</v>
      </c>
      <c r="M67" s="106">
        <f t="shared" si="43"/>
        <v>372053</v>
      </c>
      <c r="N67" s="105">
        <f t="shared" si="43"/>
        <v>0</v>
      </c>
      <c r="O67" s="106">
        <f t="shared" si="43"/>
        <v>0</v>
      </c>
      <c r="P67" s="105">
        <f t="shared" si="36"/>
        <v>10844000</v>
      </c>
      <c r="Q67" s="106">
        <f t="shared" si="37"/>
        <v>9505220</v>
      </c>
      <c r="R67" s="61">
        <f t="shared" si="38"/>
        <v>-28.301550525752983</v>
      </c>
      <c r="S67" s="62">
        <f t="shared" si="39"/>
        <v>-94.202383415942791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26.984521972826357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23.65306325586025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25533000</v>
      </c>
      <c r="C69" s="92">
        <v>54000</v>
      </c>
      <c r="D69" s="92"/>
      <c r="E69" s="92">
        <f>$B69      +$C69      +$D69</f>
        <v>25587000</v>
      </c>
      <c r="F69" s="93">
        <v>25587000</v>
      </c>
      <c r="G69" s="94">
        <v>25587000</v>
      </c>
      <c r="H69" s="93">
        <v>10469000</v>
      </c>
      <c r="I69" s="94">
        <v>10469578</v>
      </c>
      <c r="J69" s="93">
        <v>8282000</v>
      </c>
      <c r="K69" s="94">
        <v>9155968</v>
      </c>
      <c r="L69" s="93">
        <v>3952000</v>
      </c>
      <c r="M69" s="94">
        <v>3951805</v>
      </c>
      <c r="N69" s="93"/>
      <c r="O69" s="94"/>
      <c r="P69" s="93">
        <f>$H69      +$J69      +$L69      +$N69</f>
        <v>22703000</v>
      </c>
      <c r="Q69" s="94">
        <f>$I69      +$K69      +$M69      +$O69</f>
        <v>23577351</v>
      </c>
      <c r="R69" s="48">
        <f>IF(($J69      =0),0,((($L69      -$J69      )/$J69      )*100))</f>
        <v>-52.282057474040087</v>
      </c>
      <c r="S69" s="49">
        <f>IF(($K69      =0),0,((($M69      -$K69      )/$K69      )*100))</f>
        <v>-56.839025649718302</v>
      </c>
      <c r="T69" s="48">
        <f>IF(($E69      =0),0,(($P69      /$E69      )*100))</f>
        <v>88.728651268222151</v>
      </c>
      <c r="U69" s="50">
        <f>IF(($E69      =0),0,(($Q69      /$E69      )*100))</f>
        <v>92.145820143041391</v>
      </c>
      <c r="V69" s="93">
        <v>874000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25533000</v>
      </c>
      <c r="C71" s="101">
        <f>SUM(C69:C70)</f>
        <v>54000</v>
      </c>
      <c r="D71" s="101"/>
      <c r="E71" s="101">
        <f>$B71      +$C71      +$D71</f>
        <v>25587000</v>
      </c>
      <c r="F71" s="102">
        <f t="shared" ref="F71:O71" si="44">SUM(F69:F70)</f>
        <v>25587000</v>
      </c>
      <c r="G71" s="103">
        <f t="shared" si="44"/>
        <v>25587000</v>
      </c>
      <c r="H71" s="102">
        <f t="shared" si="44"/>
        <v>10469000</v>
      </c>
      <c r="I71" s="103">
        <f t="shared" si="44"/>
        <v>10469578</v>
      </c>
      <c r="J71" s="102">
        <f t="shared" si="44"/>
        <v>8282000</v>
      </c>
      <c r="K71" s="103">
        <f t="shared" si="44"/>
        <v>9155968</v>
      </c>
      <c r="L71" s="102">
        <f t="shared" si="44"/>
        <v>3952000</v>
      </c>
      <c r="M71" s="103">
        <f t="shared" si="44"/>
        <v>3951805</v>
      </c>
      <c r="N71" s="102">
        <f t="shared" si="44"/>
        <v>0</v>
      </c>
      <c r="O71" s="103">
        <f t="shared" si="44"/>
        <v>0</v>
      </c>
      <c r="P71" s="102">
        <f>$H71      +$J71      +$L71      +$N71</f>
        <v>22703000</v>
      </c>
      <c r="Q71" s="103">
        <f>$I71      +$K71      +$M71      +$O71</f>
        <v>23577351</v>
      </c>
      <c r="R71" s="57">
        <f>IF(($J71      =0),0,((($L71      -$J71      )/$J71      )*100))</f>
        <v>-52.282057474040087</v>
      </c>
      <c r="S71" s="58">
        <f>IF(($K71      =0),0,((($M71      -$K71      )/$K71      )*100))</f>
        <v>-56.839025649718302</v>
      </c>
      <c r="T71" s="57">
        <f>IF(($E69      =0),0,(($P69      /$E69      )*100))</f>
        <v>88.728651268222151</v>
      </c>
      <c r="U71" s="59">
        <f>IF($E69   =0,0,($Q69   /$E69 )*100)</f>
        <v>92.145820143041391</v>
      </c>
      <c r="V71" s="102">
        <f>SUM(V69:V70)</f>
        <v>874000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25533000</v>
      </c>
      <c r="C72" s="104">
        <f>SUM(C69:C70)</f>
        <v>54000</v>
      </c>
      <c r="D72" s="104"/>
      <c r="E72" s="104">
        <f>$B72      +$C72      +$D72</f>
        <v>25587000</v>
      </c>
      <c r="F72" s="105">
        <f t="shared" ref="F72:O72" si="45">SUM(F69:F70)</f>
        <v>25587000</v>
      </c>
      <c r="G72" s="106">
        <f t="shared" si="45"/>
        <v>25587000</v>
      </c>
      <c r="H72" s="105">
        <f t="shared" si="45"/>
        <v>10469000</v>
      </c>
      <c r="I72" s="106">
        <f t="shared" si="45"/>
        <v>10469578</v>
      </c>
      <c r="J72" s="105">
        <f t="shared" si="45"/>
        <v>8282000</v>
      </c>
      <c r="K72" s="106">
        <f t="shared" si="45"/>
        <v>9155968</v>
      </c>
      <c r="L72" s="105">
        <f t="shared" si="45"/>
        <v>3952000</v>
      </c>
      <c r="M72" s="106">
        <f t="shared" si="45"/>
        <v>3951805</v>
      </c>
      <c r="N72" s="105">
        <f t="shared" si="45"/>
        <v>0</v>
      </c>
      <c r="O72" s="106">
        <f t="shared" si="45"/>
        <v>0</v>
      </c>
      <c r="P72" s="105">
        <f>$H72      +$J72      +$L72      +$N72</f>
        <v>22703000</v>
      </c>
      <c r="Q72" s="106">
        <f>$I72      +$K72      +$M72      +$O72</f>
        <v>23577351</v>
      </c>
      <c r="R72" s="61">
        <f>IF(($J72      =0),0,((($L72      -$J72      )/$J72      )*100))</f>
        <v>-52.282057474040087</v>
      </c>
      <c r="S72" s="62">
        <f>IF(($K72      =0),0,((($M72      -$K72      )/$K72      )*100))</f>
        <v>-56.839025649718302</v>
      </c>
      <c r="T72" s="61">
        <f>IF(($E69      =0),0,(($P69      /$E69      )*100))</f>
        <v>88.728651268222151</v>
      </c>
      <c r="U72" s="65">
        <f>IF($E69   =0,0,($Q69   /$E69 )*100)</f>
        <v>92.145820143041391</v>
      </c>
      <c r="V72" s="105">
        <f>SUM(V69:V70)</f>
        <v>874000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40277000</v>
      </c>
      <c r="C73" s="104">
        <f>SUM(C9:C14,C17:C23,C26:C29,C32,C35:C39,C42:C52,C55:C58,C61:C65,C69:C70)</f>
        <v>25496000</v>
      </c>
      <c r="D73" s="104"/>
      <c r="E73" s="104">
        <f>$B73      +$C73      +$D73</f>
        <v>65773000</v>
      </c>
      <c r="F73" s="105">
        <f t="shared" ref="F73:O73" si="46">SUM(F9:F14,F17:F23,F26:F29,F32,F35:F39,F42:F52,F55:F58,F61:F65,F69:F70)</f>
        <v>65773000</v>
      </c>
      <c r="G73" s="106">
        <f t="shared" si="46"/>
        <v>65773000</v>
      </c>
      <c r="H73" s="105">
        <f t="shared" si="46"/>
        <v>11679000</v>
      </c>
      <c r="I73" s="106">
        <f t="shared" si="46"/>
        <v>13185401</v>
      </c>
      <c r="J73" s="105">
        <f t="shared" si="46"/>
        <v>13893000</v>
      </c>
      <c r="K73" s="106">
        <f t="shared" si="46"/>
        <v>15573312</v>
      </c>
      <c r="L73" s="105">
        <f t="shared" si="46"/>
        <v>7975000</v>
      </c>
      <c r="M73" s="106">
        <f t="shared" si="46"/>
        <v>4323858</v>
      </c>
      <c r="N73" s="105">
        <f t="shared" si="46"/>
        <v>0</v>
      </c>
      <c r="O73" s="106">
        <f t="shared" si="46"/>
        <v>0</v>
      </c>
      <c r="P73" s="105">
        <f>$H73      +$J73      +$L73      +$N73</f>
        <v>33547000</v>
      </c>
      <c r="Q73" s="106">
        <f>$I73      +$K73      +$M73      +$O73</f>
        <v>33082571</v>
      </c>
      <c r="R73" s="61">
        <f>IF(($J73      =0),0,((($L73      -$J73      )/$J73      )*100))</f>
        <v>-42.596991290577989</v>
      </c>
      <c r="S73" s="62">
        <f>IF(($K73      =0),0,((($M73      -$K73      )/$K73      )*100))</f>
        <v>-72.23546282255181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51.004211454548219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50.298102564882242</v>
      </c>
      <c r="V73" s="105">
        <f>SUM(V9:V14,V17:V23,V26:V29,V32,V35:V39,V42:V52,V55:V58,V61:V65,V69:V70)</f>
        <v>874000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KaxaBz7bnY/ZrX8Gik37R43Af8PZgONq3Amx7+8S70TenW+V2+6SqHZ1gwRLvGzFHjPfje+WPZP7t17tmrczA==" saltValue="vm+LiReKUtyTRS9CYxPGI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456000</v>
      </c>
      <c r="I10" s="94">
        <v>446847</v>
      </c>
      <c r="J10" s="93">
        <v>106000</v>
      </c>
      <c r="K10" s="94">
        <v>106698</v>
      </c>
      <c r="L10" s="93">
        <v>134000</v>
      </c>
      <c r="M10" s="94">
        <v>226800</v>
      </c>
      <c r="N10" s="93"/>
      <c r="O10" s="94"/>
      <c r="P10" s="93">
        <f t="shared" ref="P10:P15" si="1">$H10      +$J10      +$L10      +$N10</f>
        <v>696000</v>
      </c>
      <c r="Q10" s="94">
        <f t="shared" ref="Q10:Q15" si="2">$I10      +$K10      +$M10      +$O10</f>
        <v>780345</v>
      </c>
      <c r="R10" s="48">
        <f t="shared" ref="R10:R15" si="3">IF(($J10      =0),0,((($L10      -$J10      )/$J10      )*100))</f>
        <v>26.415094339622641</v>
      </c>
      <c r="S10" s="49">
        <f t="shared" ref="S10:S15" si="4">IF(($K10      =0),0,((($M10      -$K10      )/$K10      )*100))</f>
        <v>112.56255974807401</v>
      </c>
      <c r="T10" s="48">
        <f t="shared" ref="T10:T14" si="5">IF(($E10      =0),0,(($P10      /$E10      )*100))</f>
        <v>69.599999999999994</v>
      </c>
      <c r="U10" s="50">
        <f t="shared" ref="U10:U14" si="6">IF(($E10      =0),0,(($Q10      /$E10      )*100))</f>
        <v>78.034499999999994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456000</v>
      </c>
      <c r="I15" s="97">
        <f t="shared" si="7"/>
        <v>446847</v>
      </c>
      <c r="J15" s="96">
        <f t="shared" si="7"/>
        <v>106000</v>
      </c>
      <c r="K15" s="97">
        <f t="shared" si="7"/>
        <v>106698</v>
      </c>
      <c r="L15" s="96">
        <f t="shared" si="7"/>
        <v>134000</v>
      </c>
      <c r="M15" s="97">
        <f t="shared" si="7"/>
        <v>226800</v>
      </c>
      <c r="N15" s="96">
        <f t="shared" si="7"/>
        <v>0</v>
      </c>
      <c r="O15" s="97">
        <f t="shared" si="7"/>
        <v>0</v>
      </c>
      <c r="P15" s="96">
        <f t="shared" si="1"/>
        <v>696000</v>
      </c>
      <c r="Q15" s="97">
        <f t="shared" si="2"/>
        <v>780345</v>
      </c>
      <c r="R15" s="52">
        <f t="shared" si="3"/>
        <v>26.415094339622641</v>
      </c>
      <c r="S15" s="53">
        <f t="shared" si="4"/>
        <v>112.56255974807401</v>
      </c>
      <c r="T15" s="52">
        <f>IF((SUM($E9:$E13))=0,0,(P15/(SUM($E9:$E13))*100))</f>
        <v>69.599999999999994</v>
      </c>
      <c r="U15" s="54">
        <f>IF((SUM($E9:$E13))=0,0,(Q15/(SUM($E9:$E13))*100))</f>
        <v>78.034499999999994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2888000</v>
      </c>
      <c r="C29" s="92"/>
      <c r="D29" s="92"/>
      <c r="E29" s="92">
        <f>$B29      +$C29      +$D29</f>
        <v>2888000</v>
      </c>
      <c r="F29" s="93">
        <v>2888000</v>
      </c>
      <c r="G29" s="94">
        <v>2888000</v>
      </c>
      <c r="H29" s="93">
        <v>24000</v>
      </c>
      <c r="I29" s="94"/>
      <c r="J29" s="93">
        <v>108000</v>
      </c>
      <c r="K29" s="94">
        <v>60167</v>
      </c>
      <c r="L29" s="93"/>
      <c r="M29" s="94">
        <v>24067</v>
      </c>
      <c r="N29" s="93"/>
      <c r="O29" s="94"/>
      <c r="P29" s="93">
        <f>$H29      +$J29      +$L29      +$N29</f>
        <v>132000</v>
      </c>
      <c r="Q29" s="94">
        <f>$I29      +$K29      +$M29      +$O29</f>
        <v>84234</v>
      </c>
      <c r="R29" s="48">
        <f>IF(($J29      =0),0,((($L29      -$J29      )/$J29      )*100))</f>
        <v>-100</v>
      </c>
      <c r="S29" s="49">
        <f>IF(($K29      =0),0,((($M29      -$K29      )/$K29      )*100))</f>
        <v>-59.999667591869297</v>
      </c>
      <c r="T29" s="48">
        <f>IF(($E29      =0),0,(($P29      /$E29      )*100))</f>
        <v>4.5706371191135737</v>
      </c>
      <c r="U29" s="50">
        <f>IF(($E29      =0),0,(($Q29      /$E29      )*100))</f>
        <v>2.9166897506925209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2888000</v>
      </c>
      <c r="C30" s="95">
        <f>SUM(C26:C29)</f>
        <v>0</v>
      </c>
      <c r="D30" s="95"/>
      <c r="E30" s="95">
        <f>$B30      +$C30      +$D30</f>
        <v>2888000</v>
      </c>
      <c r="F30" s="96">
        <f t="shared" ref="F30:O30" si="16">SUM(F26:F29)</f>
        <v>2888000</v>
      </c>
      <c r="G30" s="97">
        <f t="shared" si="16"/>
        <v>2888000</v>
      </c>
      <c r="H30" s="96">
        <f t="shared" si="16"/>
        <v>24000</v>
      </c>
      <c r="I30" s="97">
        <f t="shared" si="16"/>
        <v>0</v>
      </c>
      <c r="J30" s="96">
        <f t="shared" si="16"/>
        <v>108000</v>
      </c>
      <c r="K30" s="97">
        <f t="shared" si="16"/>
        <v>60167</v>
      </c>
      <c r="L30" s="96">
        <f t="shared" si="16"/>
        <v>0</v>
      </c>
      <c r="M30" s="97">
        <f t="shared" si="16"/>
        <v>24067</v>
      </c>
      <c r="N30" s="96">
        <f t="shared" si="16"/>
        <v>0</v>
      </c>
      <c r="O30" s="97">
        <f t="shared" si="16"/>
        <v>0</v>
      </c>
      <c r="P30" s="96">
        <f>$H30      +$J30      +$L30      +$N30</f>
        <v>132000</v>
      </c>
      <c r="Q30" s="97">
        <f>$I30      +$K30      +$M30      +$O30</f>
        <v>84234</v>
      </c>
      <c r="R30" s="52">
        <f>IF(($J30      =0),0,((($L30      -$J30      )/$J30      )*100))</f>
        <v>-100</v>
      </c>
      <c r="S30" s="53">
        <f>IF(($K30      =0),0,((($M30      -$K30      )/$K30      )*100))</f>
        <v>-59.999667591869297</v>
      </c>
      <c r="T30" s="52">
        <f>IF($E30   =0,0,($P30   /$E30   )*100)</f>
        <v>4.5706371191135737</v>
      </c>
      <c r="U30" s="54">
        <f>IF($E30   =0,0,($Q30   /$E30   )*100)</f>
        <v>2.9166897506925209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2405000</v>
      </c>
      <c r="C32" s="92">
        <v>-134000</v>
      </c>
      <c r="D32" s="92"/>
      <c r="E32" s="92">
        <f>$B32      +$C32      +$D32</f>
        <v>2271000</v>
      </c>
      <c r="F32" s="93">
        <v>2271000</v>
      </c>
      <c r="G32" s="94">
        <v>2271000</v>
      </c>
      <c r="H32" s="93">
        <v>260000</v>
      </c>
      <c r="I32" s="94">
        <v>455767</v>
      </c>
      <c r="J32" s="93">
        <v>647000</v>
      </c>
      <c r="K32" s="94">
        <v>275625</v>
      </c>
      <c r="L32" s="93">
        <v>1089000</v>
      </c>
      <c r="M32" s="94">
        <v>1351779</v>
      </c>
      <c r="N32" s="93"/>
      <c r="O32" s="94"/>
      <c r="P32" s="93">
        <f>$H32      +$J32      +$L32      +$N32</f>
        <v>1996000</v>
      </c>
      <c r="Q32" s="94">
        <f>$I32      +$K32      +$M32      +$O32</f>
        <v>2083171</v>
      </c>
      <c r="R32" s="48">
        <f>IF(($J32      =0),0,((($L32      -$J32      )/$J32      )*100))</f>
        <v>68.315301391035547</v>
      </c>
      <c r="S32" s="49">
        <f>IF(($K32      =0),0,((($M32      -$K32      )/$K32      )*100))</f>
        <v>390.44136054421767</v>
      </c>
      <c r="T32" s="48">
        <f>IF(($E32      =0),0,(($P32      /$E32      )*100))</f>
        <v>87.890797005724352</v>
      </c>
      <c r="U32" s="50">
        <f>IF(($E32      =0),0,(($Q32      /$E32      )*100))</f>
        <v>91.729238221047993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2405000</v>
      </c>
      <c r="C33" s="95">
        <f>C32</f>
        <v>-134000</v>
      </c>
      <c r="D33" s="95"/>
      <c r="E33" s="95">
        <f>$B33      +$C33      +$D33</f>
        <v>2271000</v>
      </c>
      <c r="F33" s="96">
        <f t="shared" ref="F33:O33" si="17">F32</f>
        <v>2271000</v>
      </c>
      <c r="G33" s="97">
        <f t="shared" si="17"/>
        <v>2271000</v>
      </c>
      <c r="H33" s="96">
        <f t="shared" si="17"/>
        <v>260000</v>
      </c>
      <c r="I33" s="97">
        <f t="shared" si="17"/>
        <v>455767</v>
      </c>
      <c r="J33" s="96">
        <f t="shared" si="17"/>
        <v>647000</v>
      </c>
      <c r="K33" s="97">
        <f t="shared" si="17"/>
        <v>275625</v>
      </c>
      <c r="L33" s="96">
        <f t="shared" si="17"/>
        <v>1089000</v>
      </c>
      <c r="M33" s="97">
        <f t="shared" si="17"/>
        <v>1351779</v>
      </c>
      <c r="N33" s="96">
        <f t="shared" si="17"/>
        <v>0</v>
      </c>
      <c r="O33" s="97">
        <f t="shared" si="17"/>
        <v>0</v>
      </c>
      <c r="P33" s="96">
        <f>$H33      +$J33      +$L33      +$N33</f>
        <v>1996000</v>
      </c>
      <c r="Q33" s="97">
        <f>$I33      +$K33      +$M33      +$O33</f>
        <v>2083171</v>
      </c>
      <c r="R33" s="52">
        <f>IF(($J33      =0),0,((($L33      -$J33      )/$J33      )*100))</f>
        <v>68.315301391035547</v>
      </c>
      <c r="S33" s="53">
        <f>IF(($K33      =0),0,((($M33      -$K33      )/$K33      )*100))</f>
        <v>390.44136054421767</v>
      </c>
      <c r="T33" s="52">
        <f>IF($E33   =0,0,($P33   /$E33   )*100)</f>
        <v>87.890797005724352</v>
      </c>
      <c r="U33" s="54">
        <f>IF($E33   =0,0,($Q33   /$E33   )*100)</f>
        <v>91.729238221047993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6293000</v>
      </c>
      <c r="C67" s="104">
        <f>SUM(C9:C14,C17:C23,C26:C29,C32,C35:C39,C42:C52,C55:C58,C61:C65)</f>
        <v>-134000</v>
      </c>
      <c r="D67" s="104"/>
      <c r="E67" s="104">
        <f t="shared" si="35"/>
        <v>6159000</v>
      </c>
      <c r="F67" s="105">
        <f t="shared" ref="F67:O67" si="43">SUM(F9:F14,F17:F23,F26:F29,F32,F35:F39,F42:F52,F55:F58,F61:F65)</f>
        <v>6159000</v>
      </c>
      <c r="G67" s="106">
        <f t="shared" si="43"/>
        <v>6159000</v>
      </c>
      <c r="H67" s="105">
        <f t="shared" si="43"/>
        <v>740000</v>
      </c>
      <c r="I67" s="106">
        <f t="shared" si="43"/>
        <v>902614</v>
      </c>
      <c r="J67" s="105">
        <f t="shared" si="43"/>
        <v>861000</v>
      </c>
      <c r="K67" s="106">
        <f t="shared" si="43"/>
        <v>442490</v>
      </c>
      <c r="L67" s="105">
        <f t="shared" si="43"/>
        <v>1223000</v>
      </c>
      <c r="M67" s="106">
        <f t="shared" si="43"/>
        <v>1602646</v>
      </c>
      <c r="N67" s="105">
        <f t="shared" si="43"/>
        <v>0</v>
      </c>
      <c r="O67" s="106">
        <f t="shared" si="43"/>
        <v>0</v>
      </c>
      <c r="P67" s="105">
        <f t="shared" si="36"/>
        <v>2824000</v>
      </c>
      <c r="Q67" s="106">
        <f t="shared" si="37"/>
        <v>2947750</v>
      </c>
      <c r="R67" s="61">
        <f t="shared" si="38"/>
        <v>42.044134727061554</v>
      </c>
      <c r="S67" s="62">
        <f t="shared" si="39"/>
        <v>262.18807204682594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45.851599285598311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47.860854034745898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6293000</v>
      </c>
      <c r="C73" s="104">
        <f>SUM(C9:C14,C17:C23,C26:C29,C32,C35:C39,C42:C52,C55:C58,C61:C65,C69:C70)</f>
        <v>-134000</v>
      </c>
      <c r="D73" s="104"/>
      <c r="E73" s="104">
        <f>$B73      +$C73      +$D73</f>
        <v>6159000</v>
      </c>
      <c r="F73" s="105">
        <f t="shared" ref="F73:O73" si="46">SUM(F9:F14,F17:F23,F26:F29,F32,F35:F39,F42:F52,F55:F58,F61:F65,F69:F70)</f>
        <v>6159000</v>
      </c>
      <c r="G73" s="106">
        <f t="shared" si="46"/>
        <v>6159000</v>
      </c>
      <c r="H73" s="105">
        <f t="shared" si="46"/>
        <v>740000</v>
      </c>
      <c r="I73" s="106">
        <f t="shared" si="46"/>
        <v>902614</v>
      </c>
      <c r="J73" s="105">
        <f t="shared" si="46"/>
        <v>861000</v>
      </c>
      <c r="K73" s="106">
        <f t="shared" si="46"/>
        <v>442490</v>
      </c>
      <c r="L73" s="105">
        <f t="shared" si="46"/>
        <v>1223000</v>
      </c>
      <c r="M73" s="106">
        <f t="shared" si="46"/>
        <v>1602646</v>
      </c>
      <c r="N73" s="105">
        <f t="shared" si="46"/>
        <v>0</v>
      </c>
      <c r="O73" s="106">
        <f t="shared" si="46"/>
        <v>0</v>
      </c>
      <c r="P73" s="105">
        <f>$H73      +$J73      +$L73      +$N73</f>
        <v>2824000</v>
      </c>
      <c r="Q73" s="106">
        <f>$I73      +$K73      +$M73      +$O73</f>
        <v>2947750</v>
      </c>
      <c r="R73" s="61">
        <f>IF(($J73      =0),0,((($L73      -$J73      )/$J73      )*100))</f>
        <v>42.044134727061554</v>
      </c>
      <c r="S73" s="62">
        <f>IF(($K73      =0),0,((($M73      -$K73      )/$K73      )*100))</f>
        <v>262.18807204682594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45.851599285598311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47.860854034745898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Rg5EK01psIE9wD/LH8n8dORy5AdcGKRXdk4v9lL1z/1+wbIYkaw0zmzLVso6YLaLolFouApiXOpoltbRTfusQ==" saltValue="Fj7OBPLZ+48GwTud8lvVu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555000</v>
      </c>
      <c r="I10" s="94">
        <v>296200</v>
      </c>
      <c r="J10" s="93">
        <v>487000</v>
      </c>
      <c r="K10" s="94">
        <v>744391</v>
      </c>
      <c r="L10" s="93">
        <v>216000</v>
      </c>
      <c r="M10" s="94">
        <v>154687</v>
      </c>
      <c r="N10" s="93"/>
      <c r="O10" s="94"/>
      <c r="P10" s="93">
        <f t="shared" ref="P10:P15" si="1">$H10      +$J10      +$L10      +$N10</f>
        <v>1258000</v>
      </c>
      <c r="Q10" s="94">
        <f t="shared" ref="Q10:Q15" si="2">$I10      +$K10      +$M10      +$O10</f>
        <v>1195278</v>
      </c>
      <c r="R10" s="48">
        <f t="shared" ref="R10:R15" si="3">IF(($J10      =0),0,((($L10      -$J10      )/$J10      )*100))</f>
        <v>-55.646817248459953</v>
      </c>
      <c r="S10" s="49">
        <f t="shared" ref="S10:S15" si="4">IF(($K10      =0),0,((($M10      -$K10      )/$K10      )*100))</f>
        <v>-79.219657411226081</v>
      </c>
      <c r="T10" s="48">
        <f t="shared" ref="T10:T14" si="5">IF(($E10      =0),0,(($P10      /$E10      )*100))</f>
        <v>74</v>
      </c>
      <c r="U10" s="50">
        <f t="shared" ref="U10:U14" si="6">IF(($E10      =0),0,(($Q10      /$E10      )*100))</f>
        <v>70.31047058823529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555000</v>
      </c>
      <c r="I15" s="97">
        <f t="shared" si="7"/>
        <v>296200</v>
      </c>
      <c r="J15" s="96">
        <f t="shared" si="7"/>
        <v>487000</v>
      </c>
      <c r="K15" s="97">
        <f t="shared" si="7"/>
        <v>744391</v>
      </c>
      <c r="L15" s="96">
        <f t="shared" si="7"/>
        <v>216000</v>
      </c>
      <c r="M15" s="97">
        <f t="shared" si="7"/>
        <v>154687</v>
      </c>
      <c r="N15" s="96">
        <f t="shared" si="7"/>
        <v>0</v>
      </c>
      <c r="O15" s="97">
        <f t="shared" si="7"/>
        <v>0</v>
      </c>
      <c r="P15" s="96">
        <f t="shared" si="1"/>
        <v>1258000</v>
      </c>
      <c r="Q15" s="97">
        <f t="shared" si="2"/>
        <v>1195278</v>
      </c>
      <c r="R15" s="52">
        <f t="shared" si="3"/>
        <v>-55.646817248459953</v>
      </c>
      <c r="S15" s="53">
        <f t="shared" si="4"/>
        <v>-79.219657411226081</v>
      </c>
      <c r="T15" s="52">
        <f>IF((SUM($E9:$E13))=0,0,(P15/(SUM($E9:$E13))*100))</f>
        <v>74</v>
      </c>
      <c r="U15" s="54">
        <f>IF((SUM($E9:$E13))=0,0,(Q15/(SUM($E9:$E13))*100))</f>
        <v>70.31047058823529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41304000</v>
      </c>
      <c r="D20" s="92"/>
      <c r="E20" s="92">
        <f t="shared" si="8"/>
        <v>41304000</v>
      </c>
      <c r="F20" s="93">
        <v>41304000</v>
      </c>
      <c r="G20" s="94">
        <v>41304000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11900000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41304000</v>
      </c>
      <c r="D24" s="95"/>
      <c r="E24" s="95">
        <f t="shared" si="8"/>
        <v>41304000</v>
      </c>
      <c r="F24" s="96">
        <f t="shared" ref="F24:O24" si="15">SUM(F17:F23)</f>
        <v>41304000</v>
      </c>
      <c r="G24" s="97">
        <f t="shared" si="15"/>
        <v>41304000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11900000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1684000</v>
      </c>
      <c r="C32" s="92"/>
      <c r="D32" s="92"/>
      <c r="E32" s="92">
        <f>$B32      +$C32      +$D32</f>
        <v>1684000</v>
      </c>
      <c r="F32" s="93">
        <v>1684000</v>
      </c>
      <c r="G32" s="94">
        <v>1684000</v>
      </c>
      <c r="H32" s="93">
        <v>362000</v>
      </c>
      <c r="I32" s="94">
        <v>221075</v>
      </c>
      <c r="J32" s="93">
        <v>387000</v>
      </c>
      <c r="K32" s="94">
        <v>527303</v>
      </c>
      <c r="L32" s="93">
        <v>396000</v>
      </c>
      <c r="M32" s="94">
        <v>257459</v>
      </c>
      <c r="N32" s="93"/>
      <c r="O32" s="94"/>
      <c r="P32" s="93">
        <f>$H32      +$J32      +$L32      +$N32</f>
        <v>1145000</v>
      </c>
      <c r="Q32" s="94">
        <f>$I32      +$K32      +$M32      +$O32</f>
        <v>1005837</v>
      </c>
      <c r="R32" s="48">
        <f>IF(($J32      =0),0,((($L32      -$J32      )/$J32      )*100))</f>
        <v>2.3255813953488373</v>
      </c>
      <c r="S32" s="49">
        <f>IF(($K32      =0),0,((($M32      -$K32      )/$K32      )*100))</f>
        <v>-51.174372230008167</v>
      </c>
      <c r="T32" s="48">
        <f>IF(($E32      =0),0,(($P32      /$E32      )*100))</f>
        <v>67.992874109263653</v>
      </c>
      <c r="U32" s="50">
        <f>IF(($E32      =0),0,(($Q32      /$E32      )*100))</f>
        <v>59.729038004750592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1684000</v>
      </c>
      <c r="C33" s="95">
        <f>C32</f>
        <v>0</v>
      </c>
      <c r="D33" s="95"/>
      <c r="E33" s="95">
        <f>$B33      +$C33      +$D33</f>
        <v>1684000</v>
      </c>
      <c r="F33" s="96">
        <f t="shared" ref="F33:O33" si="17">F32</f>
        <v>1684000</v>
      </c>
      <c r="G33" s="97">
        <f t="shared" si="17"/>
        <v>1684000</v>
      </c>
      <c r="H33" s="96">
        <f t="shared" si="17"/>
        <v>362000</v>
      </c>
      <c r="I33" s="97">
        <f t="shared" si="17"/>
        <v>221075</v>
      </c>
      <c r="J33" s="96">
        <f t="shared" si="17"/>
        <v>387000</v>
      </c>
      <c r="K33" s="97">
        <f t="shared" si="17"/>
        <v>527303</v>
      </c>
      <c r="L33" s="96">
        <f t="shared" si="17"/>
        <v>396000</v>
      </c>
      <c r="M33" s="97">
        <f t="shared" si="17"/>
        <v>257459</v>
      </c>
      <c r="N33" s="96">
        <f t="shared" si="17"/>
        <v>0</v>
      </c>
      <c r="O33" s="97">
        <f t="shared" si="17"/>
        <v>0</v>
      </c>
      <c r="P33" s="96">
        <f>$H33      +$J33      +$L33      +$N33</f>
        <v>1145000</v>
      </c>
      <c r="Q33" s="97">
        <f>$I33      +$K33      +$M33      +$O33</f>
        <v>1005837</v>
      </c>
      <c r="R33" s="52">
        <f>IF(($J33      =0),0,((($L33      -$J33      )/$J33      )*100))</f>
        <v>2.3255813953488373</v>
      </c>
      <c r="S33" s="53">
        <f>IF(($K33      =0),0,((($M33      -$K33      )/$K33      )*100))</f>
        <v>-51.174372230008167</v>
      </c>
      <c r="T33" s="52">
        <f>IF($E33   =0,0,($P33   /$E33   )*100)</f>
        <v>67.992874109263653</v>
      </c>
      <c r="U33" s="54">
        <f>IF($E33   =0,0,($Q33   /$E33   )*100)</f>
        <v>59.729038004750592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1883000</v>
      </c>
      <c r="C36" s="92">
        <v>12201000</v>
      </c>
      <c r="D36" s="92"/>
      <c r="E36" s="92">
        <f t="shared" si="18"/>
        <v>14084000</v>
      </c>
      <c r="F36" s="93">
        <v>14084000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2472000</v>
      </c>
      <c r="M38" s="94"/>
      <c r="N38" s="93"/>
      <c r="O38" s="94"/>
      <c r="P38" s="93">
        <f t="shared" si="19"/>
        <v>2472000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61.8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5883000</v>
      </c>
      <c r="C40" s="95">
        <f>SUM(C35:C39)</f>
        <v>12201000</v>
      </c>
      <c r="D40" s="95"/>
      <c r="E40" s="95">
        <f t="shared" si="18"/>
        <v>18084000</v>
      </c>
      <c r="F40" s="96">
        <f t="shared" ref="F40:O40" si="25">SUM(F35:F39)</f>
        <v>18084000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2472000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2472000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61.8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10700000</v>
      </c>
      <c r="C51" s="92">
        <v>-1070000</v>
      </c>
      <c r="D51" s="92"/>
      <c r="E51" s="92">
        <f t="shared" si="26"/>
        <v>9630000</v>
      </c>
      <c r="F51" s="93">
        <v>9630000</v>
      </c>
      <c r="G51" s="94">
        <v>9630000</v>
      </c>
      <c r="H51" s="93"/>
      <c r="I51" s="94"/>
      <c r="J51" s="93"/>
      <c r="K51" s="94"/>
      <c r="L51" s="93">
        <v>2605000</v>
      </c>
      <c r="M51" s="94">
        <v>1300045</v>
      </c>
      <c r="N51" s="93"/>
      <c r="O51" s="94"/>
      <c r="P51" s="93">
        <f t="shared" si="27"/>
        <v>2605000</v>
      </c>
      <c r="Q51" s="94">
        <f t="shared" si="28"/>
        <v>1300045</v>
      </c>
      <c r="R51" s="48">
        <f t="shared" si="29"/>
        <v>0</v>
      </c>
      <c r="S51" s="49">
        <f t="shared" si="30"/>
        <v>0</v>
      </c>
      <c r="T51" s="48">
        <f t="shared" si="31"/>
        <v>27.050882658359292</v>
      </c>
      <c r="U51" s="50">
        <f t="shared" si="32"/>
        <v>13.49994807892004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10700000</v>
      </c>
      <c r="C53" s="95">
        <f>SUM(C42:C52)</f>
        <v>-1070000</v>
      </c>
      <c r="D53" s="95"/>
      <c r="E53" s="95">
        <f t="shared" si="26"/>
        <v>9630000</v>
      </c>
      <c r="F53" s="96">
        <f t="shared" ref="F53:O53" si="33">SUM(F42:F52)</f>
        <v>9630000</v>
      </c>
      <c r="G53" s="97">
        <f t="shared" si="33"/>
        <v>9630000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2605000</v>
      </c>
      <c r="M53" s="97">
        <f t="shared" si="33"/>
        <v>1300045</v>
      </c>
      <c r="N53" s="96">
        <f t="shared" si="33"/>
        <v>0</v>
      </c>
      <c r="O53" s="97">
        <f t="shared" si="33"/>
        <v>0</v>
      </c>
      <c r="P53" s="96">
        <f t="shared" si="27"/>
        <v>2605000</v>
      </c>
      <c r="Q53" s="97">
        <f t="shared" si="28"/>
        <v>1300045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27.050882658359292</v>
      </c>
      <c r="U53" s="54">
        <f>IF((+$E43+$E45+$E47+$E48+$E51) =0,0,(Q53   /(+$E43+$E45+$E47+$E48+$E51) )*100)</f>
        <v>13.49994807892004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383000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383000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19967000</v>
      </c>
      <c r="C67" s="104">
        <f>SUM(C9:C14,C17:C23,C26:C29,C32,C35:C39,C42:C52,C55:C58,C61:C65)</f>
        <v>52435000</v>
      </c>
      <c r="D67" s="104"/>
      <c r="E67" s="104">
        <f t="shared" si="35"/>
        <v>72402000</v>
      </c>
      <c r="F67" s="105">
        <f t="shared" ref="F67:O67" si="43">SUM(F9:F14,F17:F23,F26:F29,F32,F35:F39,F42:F52,F55:F58,F61:F65)</f>
        <v>72402000</v>
      </c>
      <c r="G67" s="106">
        <f t="shared" si="43"/>
        <v>58318000</v>
      </c>
      <c r="H67" s="105">
        <f t="shared" si="43"/>
        <v>917000</v>
      </c>
      <c r="I67" s="106">
        <f t="shared" si="43"/>
        <v>517275</v>
      </c>
      <c r="J67" s="105">
        <f t="shared" si="43"/>
        <v>874000</v>
      </c>
      <c r="K67" s="106">
        <f t="shared" si="43"/>
        <v>1271694</v>
      </c>
      <c r="L67" s="105">
        <f t="shared" si="43"/>
        <v>5689000</v>
      </c>
      <c r="M67" s="106">
        <f t="shared" si="43"/>
        <v>1712191</v>
      </c>
      <c r="N67" s="105">
        <f t="shared" si="43"/>
        <v>0</v>
      </c>
      <c r="O67" s="106">
        <f t="shared" si="43"/>
        <v>0</v>
      </c>
      <c r="P67" s="105">
        <f t="shared" si="36"/>
        <v>7480000</v>
      </c>
      <c r="Q67" s="106">
        <f t="shared" si="37"/>
        <v>3501160</v>
      </c>
      <c r="R67" s="61">
        <f t="shared" si="38"/>
        <v>550.91533180778038</v>
      </c>
      <c r="S67" s="62">
        <f t="shared" si="39"/>
        <v>34.63860016639223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12.826228608662849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6.0035666518056177</v>
      </c>
      <c r="V67" s="105">
        <f>SUM(V9:V14,V17:V23,V26:V29,V32,V35:V39,V42:V52,V55:V58,V61:V65)</f>
        <v>12283000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30909000</v>
      </c>
      <c r="C69" s="92">
        <v>-7067000</v>
      </c>
      <c r="D69" s="92"/>
      <c r="E69" s="92">
        <f>$B69      +$C69      +$D69</f>
        <v>23842000</v>
      </c>
      <c r="F69" s="93">
        <v>23842000</v>
      </c>
      <c r="G69" s="94">
        <v>23842000</v>
      </c>
      <c r="H69" s="93">
        <v>1491000</v>
      </c>
      <c r="I69" s="94">
        <v>1531317</v>
      </c>
      <c r="J69" s="93">
        <v>578000</v>
      </c>
      <c r="K69" s="94">
        <v>516381</v>
      </c>
      <c r="L69" s="93">
        <v>7195000</v>
      </c>
      <c r="M69" s="94">
        <v>4385317</v>
      </c>
      <c r="N69" s="93"/>
      <c r="O69" s="94"/>
      <c r="P69" s="93">
        <f>$H69      +$J69      +$L69      +$N69</f>
        <v>9264000</v>
      </c>
      <c r="Q69" s="94">
        <f>$I69      +$K69      +$M69      +$O69</f>
        <v>6433015</v>
      </c>
      <c r="R69" s="48">
        <f>IF(($J69      =0),0,((($L69      -$J69      )/$J69      )*100))</f>
        <v>1144.809688581315</v>
      </c>
      <c r="S69" s="49">
        <f>IF(($K69      =0),0,((($M69      -$K69      )/$K69      )*100))</f>
        <v>749.24058011429543</v>
      </c>
      <c r="T69" s="48">
        <f>IF(($E69      =0),0,(($P69      /$E69      )*100))</f>
        <v>38.855800687861759</v>
      </c>
      <c r="U69" s="50">
        <f>IF(($E69      =0),0,(($Q69      /$E69      )*100))</f>
        <v>26.981859743310128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30909000</v>
      </c>
      <c r="C71" s="101">
        <f>SUM(C69:C70)</f>
        <v>-7067000</v>
      </c>
      <c r="D71" s="101"/>
      <c r="E71" s="101">
        <f>$B71      +$C71      +$D71</f>
        <v>23842000</v>
      </c>
      <c r="F71" s="102">
        <f t="shared" ref="F71:O71" si="44">SUM(F69:F70)</f>
        <v>23842000</v>
      </c>
      <c r="G71" s="103">
        <f t="shared" si="44"/>
        <v>23842000</v>
      </c>
      <c r="H71" s="102">
        <f t="shared" si="44"/>
        <v>1491000</v>
      </c>
      <c r="I71" s="103">
        <f t="shared" si="44"/>
        <v>1531317</v>
      </c>
      <c r="J71" s="102">
        <f t="shared" si="44"/>
        <v>578000</v>
      </c>
      <c r="K71" s="103">
        <f t="shared" si="44"/>
        <v>516381</v>
      </c>
      <c r="L71" s="102">
        <f t="shared" si="44"/>
        <v>7195000</v>
      </c>
      <c r="M71" s="103">
        <f t="shared" si="44"/>
        <v>4385317</v>
      </c>
      <c r="N71" s="102">
        <f t="shared" si="44"/>
        <v>0</v>
      </c>
      <c r="O71" s="103">
        <f t="shared" si="44"/>
        <v>0</v>
      </c>
      <c r="P71" s="102">
        <f>$H71      +$J71      +$L71      +$N71</f>
        <v>9264000</v>
      </c>
      <c r="Q71" s="103">
        <f>$I71      +$K71      +$M71      +$O71</f>
        <v>6433015</v>
      </c>
      <c r="R71" s="57">
        <f>IF(($J71      =0),0,((($L71      -$J71      )/$J71      )*100))</f>
        <v>1144.809688581315</v>
      </c>
      <c r="S71" s="58">
        <f>IF(($K71      =0),0,((($M71      -$K71      )/$K71      )*100))</f>
        <v>749.24058011429543</v>
      </c>
      <c r="T71" s="57">
        <f>IF(($E69      =0),0,(($P69      /$E69      )*100))</f>
        <v>38.855800687861759</v>
      </c>
      <c r="U71" s="59">
        <f>IF($E69   =0,0,($Q69   /$E69 )*100)</f>
        <v>26.981859743310128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30909000</v>
      </c>
      <c r="C72" s="104">
        <f>SUM(C69:C70)</f>
        <v>-7067000</v>
      </c>
      <c r="D72" s="104"/>
      <c r="E72" s="104">
        <f>$B72      +$C72      +$D72</f>
        <v>23842000</v>
      </c>
      <c r="F72" s="105">
        <f t="shared" ref="F72:O72" si="45">SUM(F69:F70)</f>
        <v>23842000</v>
      </c>
      <c r="G72" s="106">
        <f t="shared" si="45"/>
        <v>23842000</v>
      </c>
      <c r="H72" s="105">
        <f t="shared" si="45"/>
        <v>1491000</v>
      </c>
      <c r="I72" s="106">
        <f t="shared" si="45"/>
        <v>1531317</v>
      </c>
      <c r="J72" s="105">
        <f t="shared" si="45"/>
        <v>578000</v>
      </c>
      <c r="K72" s="106">
        <f t="shared" si="45"/>
        <v>516381</v>
      </c>
      <c r="L72" s="105">
        <f t="shared" si="45"/>
        <v>7195000</v>
      </c>
      <c r="M72" s="106">
        <f t="shared" si="45"/>
        <v>4385317</v>
      </c>
      <c r="N72" s="105">
        <f t="shared" si="45"/>
        <v>0</v>
      </c>
      <c r="O72" s="106">
        <f t="shared" si="45"/>
        <v>0</v>
      </c>
      <c r="P72" s="105">
        <f>$H72      +$J72      +$L72      +$N72</f>
        <v>9264000</v>
      </c>
      <c r="Q72" s="106">
        <f>$I72      +$K72      +$M72      +$O72</f>
        <v>6433015</v>
      </c>
      <c r="R72" s="61">
        <f>IF(($J72      =0),0,((($L72      -$J72      )/$J72      )*100))</f>
        <v>1144.809688581315</v>
      </c>
      <c r="S72" s="62">
        <f>IF(($K72      =0),0,((($M72      -$K72      )/$K72      )*100))</f>
        <v>749.24058011429543</v>
      </c>
      <c r="T72" s="61">
        <f>IF(($E69      =0),0,(($P69      /$E69      )*100))</f>
        <v>38.855800687861759</v>
      </c>
      <c r="U72" s="65">
        <f>IF($E69   =0,0,($Q69   /$E69 )*100)</f>
        <v>26.981859743310128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50876000</v>
      </c>
      <c r="C73" s="104">
        <f>SUM(C9:C14,C17:C23,C26:C29,C32,C35:C39,C42:C52,C55:C58,C61:C65,C69:C70)</f>
        <v>45368000</v>
      </c>
      <c r="D73" s="104"/>
      <c r="E73" s="104">
        <f>$B73      +$C73      +$D73</f>
        <v>96244000</v>
      </c>
      <c r="F73" s="105">
        <f t="shared" ref="F73:O73" si="46">SUM(F9:F14,F17:F23,F26:F29,F32,F35:F39,F42:F52,F55:F58,F61:F65,F69:F70)</f>
        <v>96244000</v>
      </c>
      <c r="G73" s="106">
        <f t="shared" si="46"/>
        <v>82160000</v>
      </c>
      <c r="H73" s="105">
        <f t="shared" si="46"/>
        <v>2408000</v>
      </c>
      <c r="I73" s="106">
        <f t="shared" si="46"/>
        <v>2048592</v>
      </c>
      <c r="J73" s="105">
        <f t="shared" si="46"/>
        <v>1452000</v>
      </c>
      <c r="K73" s="106">
        <f t="shared" si="46"/>
        <v>1788075</v>
      </c>
      <c r="L73" s="105">
        <f t="shared" si="46"/>
        <v>12884000</v>
      </c>
      <c r="M73" s="106">
        <f t="shared" si="46"/>
        <v>6097508</v>
      </c>
      <c r="N73" s="105">
        <f t="shared" si="46"/>
        <v>0</v>
      </c>
      <c r="O73" s="106">
        <f t="shared" si="46"/>
        <v>0</v>
      </c>
      <c r="P73" s="105">
        <f>$H73      +$J73      +$L73      +$N73</f>
        <v>16744000</v>
      </c>
      <c r="Q73" s="106">
        <f>$I73      +$K73      +$M73      +$O73</f>
        <v>9934175</v>
      </c>
      <c r="R73" s="61">
        <f>IF(($J73      =0),0,((($L73      -$J73      )/$J73      )*100))</f>
        <v>787.32782369146003</v>
      </c>
      <c r="S73" s="62">
        <f>IF(($K73      =0),0,((($M73      -$K73      )/$K73      )*100))</f>
        <v>241.00963326482389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20.37974683544304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12.091254868549173</v>
      </c>
      <c r="V73" s="105">
        <f>SUM(V9:V14,V17:V23,V26:V29,V32,V35:V39,V42:V52,V55:V58,V61:V65,V69:V70)</f>
        <v>12283000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L6woOh2X2G6CvTimG5kpdDXK+aS2IyIpj5vY1xR5ZlJGuqT6O6tc7fZOJiBIDpj/jRYkdU0z13RKyWnpkr7nQ==" saltValue="Gdr2KeSDzIwKfLpxviBtI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8000</v>
      </c>
      <c r="I10" s="94">
        <v>25251</v>
      </c>
      <c r="J10" s="93">
        <v>171000</v>
      </c>
      <c r="K10" s="94">
        <v>170106</v>
      </c>
      <c r="L10" s="93">
        <v>128000</v>
      </c>
      <c r="M10" s="94">
        <v>124665</v>
      </c>
      <c r="N10" s="93"/>
      <c r="O10" s="94"/>
      <c r="P10" s="93">
        <f t="shared" ref="P10:P15" si="1">$H10      +$J10      +$L10      +$N10</f>
        <v>307000</v>
      </c>
      <c r="Q10" s="94">
        <f t="shared" ref="Q10:Q15" si="2">$I10      +$K10      +$M10      +$O10</f>
        <v>320022</v>
      </c>
      <c r="R10" s="48">
        <f t="shared" ref="R10:R15" si="3">IF(($J10      =0),0,((($L10      -$J10      )/$J10      )*100))</f>
        <v>-25.146198830409354</v>
      </c>
      <c r="S10" s="49">
        <f t="shared" ref="S10:S15" si="4">IF(($K10      =0),0,((($M10      -$K10      )/$K10      )*100))</f>
        <v>-26.713343444675676</v>
      </c>
      <c r="T10" s="48">
        <f t="shared" ref="T10:T14" si="5">IF(($E10      =0),0,(($P10      /$E10      )*100))</f>
        <v>19.806451612903224</v>
      </c>
      <c r="U10" s="50">
        <f t="shared" ref="U10:U14" si="6">IF(($E10      =0),0,(($Q10      /$E10      )*100))</f>
        <v>20.64658064516129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8000</v>
      </c>
      <c r="I15" s="97">
        <f t="shared" si="7"/>
        <v>25251</v>
      </c>
      <c r="J15" s="96">
        <f t="shared" si="7"/>
        <v>171000</v>
      </c>
      <c r="K15" s="97">
        <f t="shared" si="7"/>
        <v>170106</v>
      </c>
      <c r="L15" s="96">
        <f t="shared" si="7"/>
        <v>128000</v>
      </c>
      <c r="M15" s="97">
        <f t="shared" si="7"/>
        <v>124665</v>
      </c>
      <c r="N15" s="96">
        <f t="shared" si="7"/>
        <v>0</v>
      </c>
      <c r="O15" s="97">
        <f t="shared" si="7"/>
        <v>0</v>
      </c>
      <c r="P15" s="96">
        <f t="shared" si="1"/>
        <v>307000</v>
      </c>
      <c r="Q15" s="97">
        <f t="shared" si="2"/>
        <v>320022</v>
      </c>
      <c r="R15" s="52">
        <f t="shared" si="3"/>
        <v>-25.146198830409354</v>
      </c>
      <c r="S15" s="53">
        <f t="shared" si="4"/>
        <v>-26.713343444675676</v>
      </c>
      <c r="T15" s="52">
        <f>IF((SUM($E9:$E13))=0,0,(P15/(SUM($E9:$E13))*100))</f>
        <v>19.806451612903224</v>
      </c>
      <c r="U15" s="54">
        <f>IF((SUM($E9:$E13))=0,0,(Q15/(SUM($E9:$E13))*100))</f>
        <v>20.64658064516129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12472000</v>
      </c>
      <c r="D20" s="92"/>
      <c r="E20" s="92">
        <f t="shared" si="8"/>
        <v>12472000</v>
      </c>
      <c r="F20" s="93">
        <v>12472000</v>
      </c>
      <c r="G20" s="94">
        <v>12472000</v>
      </c>
      <c r="H20" s="93"/>
      <c r="I20" s="94"/>
      <c r="J20" s="93"/>
      <c r="K20" s="94"/>
      <c r="L20" s="93">
        <v>924000</v>
      </c>
      <c r="M20" s="94"/>
      <c r="N20" s="93"/>
      <c r="O20" s="94"/>
      <c r="P20" s="93">
        <f t="shared" si="9"/>
        <v>924000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7.408595253367543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12472000</v>
      </c>
      <c r="D24" s="95"/>
      <c r="E24" s="95">
        <f t="shared" si="8"/>
        <v>12472000</v>
      </c>
      <c r="F24" s="96">
        <f t="shared" ref="F24:O24" si="15">SUM(F17:F23)</f>
        <v>12472000</v>
      </c>
      <c r="G24" s="97">
        <f t="shared" si="15"/>
        <v>12472000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924000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924000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7.408595253367543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3565000</v>
      </c>
      <c r="C32" s="92">
        <v>-199000</v>
      </c>
      <c r="D32" s="92"/>
      <c r="E32" s="92">
        <f>$B32      +$C32      +$D32</f>
        <v>3366000</v>
      </c>
      <c r="F32" s="93">
        <v>3366000</v>
      </c>
      <c r="G32" s="94">
        <v>3366000</v>
      </c>
      <c r="H32" s="93">
        <v>686000</v>
      </c>
      <c r="I32" s="94">
        <v>686218</v>
      </c>
      <c r="J32" s="93">
        <v>901000</v>
      </c>
      <c r="K32" s="94">
        <v>901305</v>
      </c>
      <c r="L32" s="93">
        <v>1010000</v>
      </c>
      <c r="M32" s="94">
        <v>1015234</v>
      </c>
      <c r="N32" s="93"/>
      <c r="O32" s="94"/>
      <c r="P32" s="93">
        <f>$H32      +$J32      +$L32      +$N32</f>
        <v>2597000</v>
      </c>
      <c r="Q32" s="94">
        <f>$I32      +$K32      +$M32      +$O32</f>
        <v>2602757</v>
      </c>
      <c r="R32" s="48">
        <f>IF(($J32      =0),0,((($L32      -$J32      )/$J32      )*100))</f>
        <v>12.097669256381797</v>
      </c>
      <c r="S32" s="49">
        <f>IF(($K32      =0),0,((($M32      -$K32      )/$K32      )*100))</f>
        <v>12.64044912654429</v>
      </c>
      <c r="T32" s="48">
        <f>IF(($E32      =0),0,(($P32      /$E32      )*100))</f>
        <v>77.15389185977422</v>
      </c>
      <c r="U32" s="50">
        <f>IF(($E32      =0),0,(($Q32      /$E32      )*100))</f>
        <v>77.324925727866898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3565000</v>
      </c>
      <c r="C33" s="95">
        <f>C32</f>
        <v>-199000</v>
      </c>
      <c r="D33" s="95"/>
      <c r="E33" s="95">
        <f>$B33      +$C33      +$D33</f>
        <v>3366000</v>
      </c>
      <c r="F33" s="96">
        <f t="shared" ref="F33:O33" si="17">F32</f>
        <v>3366000</v>
      </c>
      <c r="G33" s="97">
        <f t="shared" si="17"/>
        <v>3366000</v>
      </c>
      <c r="H33" s="96">
        <f t="shared" si="17"/>
        <v>686000</v>
      </c>
      <c r="I33" s="97">
        <f t="shared" si="17"/>
        <v>686218</v>
      </c>
      <c r="J33" s="96">
        <f t="shared" si="17"/>
        <v>901000</v>
      </c>
      <c r="K33" s="97">
        <f t="shared" si="17"/>
        <v>901305</v>
      </c>
      <c r="L33" s="96">
        <f t="shared" si="17"/>
        <v>1010000</v>
      </c>
      <c r="M33" s="97">
        <f t="shared" si="17"/>
        <v>1015234</v>
      </c>
      <c r="N33" s="96">
        <f t="shared" si="17"/>
        <v>0</v>
      </c>
      <c r="O33" s="97">
        <f t="shared" si="17"/>
        <v>0</v>
      </c>
      <c r="P33" s="96">
        <f>$H33      +$J33      +$L33      +$N33</f>
        <v>2597000</v>
      </c>
      <c r="Q33" s="97">
        <f>$I33      +$K33      +$M33      +$O33</f>
        <v>2602757</v>
      </c>
      <c r="R33" s="52">
        <f>IF(($J33      =0),0,((($L33      -$J33      )/$J33      )*100))</f>
        <v>12.097669256381797</v>
      </c>
      <c r="S33" s="53">
        <f>IF(($K33      =0),0,((($M33      -$K33      )/$K33      )*100))</f>
        <v>12.64044912654429</v>
      </c>
      <c r="T33" s="52">
        <f>IF($E33   =0,0,($P33   /$E33   )*100)</f>
        <v>77.15389185977422</v>
      </c>
      <c r="U33" s="54">
        <f>IF($E33   =0,0,($Q33   /$E33   )*100)</f>
        <v>77.324925727866898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24380000</v>
      </c>
      <c r="C35" s="92"/>
      <c r="D35" s="92"/>
      <c r="E35" s="92">
        <f t="shared" ref="E35:E40" si="18">$B35      +$C35      +$D35</f>
        <v>24380000</v>
      </c>
      <c r="F35" s="93">
        <v>24380000</v>
      </c>
      <c r="G35" s="94">
        <v>24380000</v>
      </c>
      <c r="H35" s="93">
        <v>8000000</v>
      </c>
      <c r="I35" s="94">
        <v>775325</v>
      </c>
      <c r="J35" s="93">
        <v>8358000</v>
      </c>
      <c r="K35" s="94">
        <v>7341443</v>
      </c>
      <c r="L35" s="93">
        <v>2474000</v>
      </c>
      <c r="M35" s="94">
        <v>110383</v>
      </c>
      <c r="N35" s="93"/>
      <c r="O35" s="94"/>
      <c r="P35" s="93">
        <f t="shared" ref="P35:P40" si="19">$H35      +$J35      +$L35      +$N35</f>
        <v>18832000</v>
      </c>
      <c r="Q35" s="94">
        <f t="shared" ref="Q35:Q40" si="20">$I35      +$K35      +$M35      +$O35</f>
        <v>8227151</v>
      </c>
      <c r="R35" s="48">
        <f t="shared" ref="R35:R40" si="21">IF(($J35      =0),0,((($L35      -$J35      )/$J35      )*100))</f>
        <v>-70.399617133285474</v>
      </c>
      <c r="S35" s="49">
        <f t="shared" ref="S35:S40" si="22">IF(($K35      =0),0,((($M35      -$K35      )/$K35      )*100))</f>
        <v>-98.496440005050772</v>
      </c>
      <c r="T35" s="48">
        <f t="shared" ref="T35:T39" si="23">IF(($E35      =0),0,(($P35      /$E35      )*100))</f>
        <v>77.24364232977851</v>
      </c>
      <c r="U35" s="50">
        <f t="shared" ref="U35:U39" si="24">IF(($E35      =0),0,(($Q35      /$E35      )*100))</f>
        <v>33.745492206726823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4200000</v>
      </c>
      <c r="C38" s="92"/>
      <c r="D38" s="92"/>
      <c r="E38" s="92">
        <f t="shared" si="18"/>
        <v>4200000</v>
      </c>
      <c r="F38" s="93">
        <v>4200000</v>
      </c>
      <c r="G38" s="94">
        <v>4200000</v>
      </c>
      <c r="H38" s="93"/>
      <c r="I38" s="94"/>
      <c r="J38" s="93">
        <v>2533000</v>
      </c>
      <c r="K38" s="94"/>
      <c r="L38" s="93"/>
      <c r="M38" s="94">
        <v>218345</v>
      </c>
      <c r="N38" s="93"/>
      <c r="O38" s="94"/>
      <c r="P38" s="93">
        <f t="shared" si="19"/>
        <v>2533000</v>
      </c>
      <c r="Q38" s="94">
        <f t="shared" si="20"/>
        <v>218345</v>
      </c>
      <c r="R38" s="48">
        <f t="shared" si="21"/>
        <v>-100</v>
      </c>
      <c r="S38" s="49">
        <f t="shared" si="22"/>
        <v>0</v>
      </c>
      <c r="T38" s="48">
        <f t="shared" si="23"/>
        <v>60.30952380952381</v>
      </c>
      <c r="U38" s="50">
        <f t="shared" si="24"/>
        <v>5.1986904761904764</v>
      </c>
      <c r="V38" s="93">
        <v>201000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28580000</v>
      </c>
      <c r="C40" s="95">
        <f>SUM(C35:C39)</f>
        <v>0</v>
      </c>
      <c r="D40" s="95"/>
      <c r="E40" s="95">
        <f t="shared" si="18"/>
        <v>28580000</v>
      </c>
      <c r="F40" s="96">
        <f t="shared" ref="F40:O40" si="25">SUM(F35:F39)</f>
        <v>28580000</v>
      </c>
      <c r="G40" s="97">
        <f t="shared" si="25"/>
        <v>28580000</v>
      </c>
      <c r="H40" s="96">
        <f t="shared" si="25"/>
        <v>8000000</v>
      </c>
      <c r="I40" s="97">
        <f t="shared" si="25"/>
        <v>775325</v>
      </c>
      <c r="J40" s="96">
        <f t="shared" si="25"/>
        <v>10891000</v>
      </c>
      <c r="K40" s="97">
        <f t="shared" si="25"/>
        <v>7341443</v>
      </c>
      <c r="L40" s="96">
        <f t="shared" si="25"/>
        <v>2474000</v>
      </c>
      <c r="M40" s="97">
        <f t="shared" si="25"/>
        <v>328728</v>
      </c>
      <c r="N40" s="96">
        <f t="shared" si="25"/>
        <v>0</v>
      </c>
      <c r="O40" s="97">
        <f t="shared" si="25"/>
        <v>0</v>
      </c>
      <c r="P40" s="96">
        <f t="shared" si="19"/>
        <v>21365000</v>
      </c>
      <c r="Q40" s="97">
        <f t="shared" si="20"/>
        <v>8445496</v>
      </c>
      <c r="R40" s="52">
        <f t="shared" si="21"/>
        <v>-77.283995959966944</v>
      </c>
      <c r="S40" s="53">
        <f t="shared" si="22"/>
        <v>-95.522297183264925</v>
      </c>
      <c r="T40" s="52">
        <f>IF((+$E35+$E38) =0,0,(P40   /(+$E35+$E38) )*100)</f>
        <v>74.755073477956614</v>
      </c>
      <c r="U40" s="54">
        <f>IF((+$E35+$E38) =0,0,(Q40   /(+$E35+$E38) )*100)</f>
        <v>29.550370888733379</v>
      </c>
      <c r="V40" s="96">
        <f>SUM(V35:V39)</f>
        <v>201000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5000000</v>
      </c>
      <c r="C51" s="92">
        <v>-500000</v>
      </c>
      <c r="D51" s="92"/>
      <c r="E51" s="92">
        <f t="shared" si="26"/>
        <v>4500000</v>
      </c>
      <c r="F51" s="93">
        <v>4500000</v>
      </c>
      <c r="G51" s="94">
        <v>4500000</v>
      </c>
      <c r="H51" s="93">
        <v>220000</v>
      </c>
      <c r="I51" s="94"/>
      <c r="J51" s="93">
        <v>821000</v>
      </c>
      <c r="K51" s="94">
        <v>905304</v>
      </c>
      <c r="L51" s="93">
        <v>3459000</v>
      </c>
      <c r="M51" s="94">
        <v>3164014</v>
      </c>
      <c r="N51" s="93"/>
      <c r="O51" s="94"/>
      <c r="P51" s="93">
        <f t="shared" si="27"/>
        <v>4500000</v>
      </c>
      <c r="Q51" s="94">
        <f t="shared" si="28"/>
        <v>4069318</v>
      </c>
      <c r="R51" s="48">
        <f t="shared" si="29"/>
        <v>321.31546894031669</v>
      </c>
      <c r="S51" s="49">
        <f t="shared" si="30"/>
        <v>249.49740639608353</v>
      </c>
      <c r="T51" s="48">
        <f t="shared" si="31"/>
        <v>100</v>
      </c>
      <c r="U51" s="50">
        <f t="shared" si="32"/>
        <v>90.429288888888891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-500000</v>
      </c>
      <c r="D53" s="95"/>
      <c r="E53" s="95">
        <f t="shared" si="26"/>
        <v>4500000</v>
      </c>
      <c r="F53" s="96">
        <f t="shared" ref="F53:O53" si="33">SUM(F42:F52)</f>
        <v>4500000</v>
      </c>
      <c r="G53" s="97">
        <f t="shared" si="33"/>
        <v>4500000</v>
      </c>
      <c r="H53" s="96">
        <f t="shared" si="33"/>
        <v>220000</v>
      </c>
      <c r="I53" s="97">
        <f t="shared" si="33"/>
        <v>0</v>
      </c>
      <c r="J53" s="96">
        <f t="shared" si="33"/>
        <v>821000</v>
      </c>
      <c r="K53" s="97">
        <f t="shared" si="33"/>
        <v>905304</v>
      </c>
      <c r="L53" s="96">
        <f t="shared" si="33"/>
        <v>3459000</v>
      </c>
      <c r="M53" s="97">
        <f t="shared" si="33"/>
        <v>3164014</v>
      </c>
      <c r="N53" s="96">
        <f t="shared" si="33"/>
        <v>0</v>
      </c>
      <c r="O53" s="97">
        <f t="shared" si="33"/>
        <v>0</v>
      </c>
      <c r="P53" s="96">
        <f t="shared" si="27"/>
        <v>4500000</v>
      </c>
      <c r="Q53" s="97">
        <f t="shared" si="28"/>
        <v>4069318</v>
      </c>
      <c r="R53" s="52">
        <f t="shared" si="29"/>
        <v>321.31546894031669</v>
      </c>
      <c r="S53" s="53">
        <f t="shared" si="30"/>
        <v>249.49740639608353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90.429288888888891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38695000</v>
      </c>
      <c r="C67" s="104">
        <f>SUM(C9:C14,C17:C23,C26:C29,C32,C35:C39,C42:C52,C55:C58,C61:C65)</f>
        <v>11773000</v>
      </c>
      <c r="D67" s="104"/>
      <c r="E67" s="104">
        <f t="shared" si="35"/>
        <v>50468000</v>
      </c>
      <c r="F67" s="105">
        <f t="shared" ref="F67:O67" si="43">SUM(F9:F14,F17:F23,F26:F29,F32,F35:F39,F42:F52,F55:F58,F61:F65)</f>
        <v>50468000</v>
      </c>
      <c r="G67" s="106">
        <f t="shared" si="43"/>
        <v>50468000</v>
      </c>
      <c r="H67" s="105">
        <f t="shared" si="43"/>
        <v>8914000</v>
      </c>
      <c r="I67" s="106">
        <f t="shared" si="43"/>
        <v>1486794</v>
      </c>
      <c r="J67" s="105">
        <f t="shared" si="43"/>
        <v>12784000</v>
      </c>
      <c r="K67" s="106">
        <f t="shared" si="43"/>
        <v>9318158</v>
      </c>
      <c r="L67" s="105">
        <f t="shared" si="43"/>
        <v>7995000</v>
      </c>
      <c r="M67" s="106">
        <f t="shared" si="43"/>
        <v>4632641</v>
      </c>
      <c r="N67" s="105">
        <f t="shared" si="43"/>
        <v>0</v>
      </c>
      <c r="O67" s="106">
        <f t="shared" si="43"/>
        <v>0</v>
      </c>
      <c r="P67" s="105">
        <f t="shared" si="36"/>
        <v>29693000</v>
      </c>
      <c r="Q67" s="106">
        <f t="shared" si="37"/>
        <v>15437593</v>
      </c>
      <c r="R67" s="61">
        <f t="shared" si="38"/>
        <v>-37.460888610763455</v>
      </c>
      <c r="S67" s="62">
        <f t="shared" si="39"/>
        <v>-50.283725603279109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58.835301577237061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30.588874138067684</v>
      </c>
      <c r="V67" s="105">
        <f>SUM(V9:V14,V17:V23,V26:V29,V32,V35:V39,V42:V52,V55:V58,V61:V65)</f>
        <v>201000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25565000</v>
      </c>
      <c r="C69" s="92">
        <v>-1710000</v>
      </c>
      <c r="D69" s="92"/>
      <c r="E69" s="92">
        <f>$B69      +$C69      +$D69</f>
        <v>23855000</v>
      </c>
      <c r="F69" s="93">
        <v>23855000</v>
      </c>
      <c r="G69" s="94">
        <v>23855000</v>
      </c>
      <c r="H69" s="93">
        <v>841000</v>
      </c>
      <c r="I69" s="94">
        <v>754421</v>
      </c>
      <c r="J69" s="93">
        <v>10987000</v>
      </c>
      <c r="K69" s="94">
        <v>10869694</v>
      </c>
      <c r="L69" s="93">
        <v>2352000</v>
      </c>
      <c r="M69" s="94">
        <v>1999800</v>
      </c>
      <c r="N69" s="93"/>
      <c r="O69" s="94"/>
      <c r="P69" s="93">
        <f>$H69      +$J69      +$L69      +$N69</f>
        <v>14180000</v>
      </c>
      <c r="Q69" s="94">
        <f>$I69      +$K69      +$M69      +$O69</f>
        <v>13623915</v>
      </c>
      <c r="R69" s="48">
        <f>IF(($J69      =0),0,((($L69      -$J69      )/$J69      )*100))</f>
        <v>-78.592882497497044</v>
      </c>
      <c r="S69" s="49">
        <f>IF(($K69      =0),0,((($M69      -$K69      )/$K69      )*100))</f>
        <v>-81.602057978817072</v>
      </c>
      <c r="T69" s="48">
        <f>IF(($E69      =0),0,(($P69      /$E69      )*100))</f>
        <v>59.442464892056165</v>
      </c>
      <c r="U69" s="50">
        <f>IF(($E69      =0),0,(($Q69      /$E69      )*100))</f>
        <v>57.111360301823524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25565000</v>
      </c>
      <c r="C71" s="101">
        <f>SUM(C69:C70)</f>
        <v>-1710000</v>
      </c>
      <c r="D71" s="101"/>
      <c r="E71" s="101">
        <f>$B71      +$C71      +$D71</f>
        <v>23855000</v>
      </c>
      <c r="F71" s="102">
        <f t="shared" ref="F71:O71" si="44">SUM(F69:F70)</f>
        <v>23855000</v>
      </c>
      <c r="G71" s="103">
        <f t="shared" si="44"/>
        <v>23855000</v>
      </c>
      <c r="H71" s="102">
        <f t="shared" si="44"/>
        <v>841000</v>
      </c>
      <c r="I71" s="103">
        <f t="shared" si="44"/>
        <v>754421</v>
      </c>
      <c r="J71" s="102">
        <f t="shared" si="44"/>
        <v>10987000</v>
      </c>
      <c r="K71" s="103">
        <f t="shared" si="44"/>
        <v>10869694</v>
      </c>
      <c r="L71" s="102">
        <f t="shared" si="44"/>
        <v>2352000</v>
      </c>
      <c r="M71" s="103">
        <f t="shared" si="44"/>
        <v>1999800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14180000</v>
      </c>
      <c r="Q71" s="103">
        <f>$I71      +$K71      +$M71      +$O71</f>
        <v>13623915</v>
      </c>
      <c r="R71" s="57">
        <f>IF(($J71      =0),0,((($L71      -$J71      )/$J71      )*100))</f>
        <v>-78.592882497497044</v>
      </c>
      <c r="S71" s="58">
        <f>IF(($K71      =0),0,((($M71      -$K71      )/$K71      )*100))</f>
        <v>-81.602057978817072</v>
      </c>
      <c r="T71" s="57">
        <f>IF(($E69      =0),0,(($P69      /$E69      )*100))</f>
        <v>59.442464892056165</v>
      </c>
      <c r="U71" s="59">
        <f>IF($E69   =0,0,($Q69   /$E69 )*100)</f>
        <v>57.111360301823524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25565000</v>
      </c>
      <c r="C72" s="104">
        <f>SUM(C69:C70)</f>
        <v>-1710000</v>
      </c>
      <c r="D72" s="104"/>
      <c r="E72" s="104">
        <f>$B72      +$C72      +$D72</f>
        <v>23855000</v>
      </c>
      <c r="F72" s="105">
        <f t="shared" ref="F72:O72" si="45">SUM(F69:F70)</f>
        <v>23855000</v>
      </c>
      <c r="G72" s="106">
        <f t="shared" si="45"/>
        <v>23855000</v>
      </c>
      <c r="H72" s="105">
        <f t="shared" si="45"/>
        <v>841000</v>
      </c>
      <c r="I72" s="106">
        <f t="shared" si="45"/>
        <v>754421</v>
      </c>
      <c r="J72" s="105">
        <f t="shared" si="45"/>
        <v>10987000</v>
      </c>
      <c r="K72" s="106">
        <f t="shared" si="45"/>
        <v>10869694</v>
      </c>
      <c r="L72" s="105">
        <f t="shared" si="45"/>
        <v>2352000</v>
      </c>
      <c r="M72" s="106">
        <f t="shared" si="45"/>
        <v>1999800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14180000</v>
      </c>
      <c r="Q72" s="106">
        <f>$I72      +$K72      +$M72      +$O72</f>
        <v>13623915</v>
      </c>
      <c r="R72" s="61">
        <f>IF(($J72      =0),0,((($L72      -$J72      )/$J72      )*100))</f>
        <v>-78.592882497497044</v>
      </c>
      <c r="S72" s="62">
        <f>IF(($K72      =0),0,((($M72      -$K72      )/$K72      )*100))</f>
        <v>-81.602057978817072</v>
      </c>
      <c r="T72" s="61">
        <f>IF(($E69      =0),0,(($P69      /$E69      )*100))</f>
        <v>59.442464892056165</v>
      </c>
      <c r="U72" s="65">
        <f>IF($E69   =0,0,($Q69   /$E69 )*100)</f>
        <v>57.111360301823524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64260000</v>
      </c>
      <c r="C73" s="104">
        <f>SUM(C9:C14,C17:C23,C26:C29,C32,C35:C39,C42:C52,C55:C58,C61:C65,C69:C70)</f>
        <v>10063000</v>
      </c>
      <c r="D73" s="104"/>
      <c r="E73" s="104">
        <f>$B73      +$C73      +$D73</f>
        <v>74323000</v>
      </c>
      <c r="F73" s="105">
        <f t="shared" ref="F73:O73" si="46">SUM(F9:F14,F17:F23,F26:F29,F32,F35:F39,F42:F52,F55:F58,F61:F65,F69:F70)</f>
        <v>74323000</v>
      </c>
      <c r="G73" s="106">
        <f t="shared" si="46"/>
        <v>74323000</v>
      </c>
      <c r="H73" s="105">
        <f t="shared" si="46"/>
        <v>9755000</v>
      </c>
      <c r="I73" s="106">
        <f t="shared" si="46"/>
        <v>2241215</v>
      </c>
      <c r="J73" s="105">
        <f t="shared" si="46"/>
        <v>23771000</v>
      </c>
      <c r="K73" s="106">
        <f t="shared" si="46"/>
        <v>20187852</v>
      </c>
      <c r="L73" s="105">
        <f t="shared" si="46"/>
        <v>10347000</v>
      </c>
      <c r="M73" s="106">
        <f t="shared" si="46"/>
        <v>6632441</v>
      </c>
      <c r="N73" s="105">
        <f t="shared" si="46"/>
        <v>0</v>
      </c>
      <c r="O73" s="106">
        <f t="shared" si="46"/>
        <v>0</v>
      </c>
      <c r="P73" s="105">
        <f>$H73      +$J73      +$L73      +$N73</f>
        <v>43873000</v>
      </c>
      <c r="Q73" s="106">
        <f>$I73      +$K73      +$M73      +$O73</f>
        <v>29061508</v>
      </c>
      <c r="R73" s="61">
        <f>IF(($J73      =0),0,((($L73      -$J73      )/$J73      )*100))</f>
        <v>-56.472171974254351</v>
      </c>
      <c r="S73" s="62">
        <f>IF(($K73      =0),0,((($M73      -$K73      )/$K73      )*100))</f>
        <v>-67.146375949258982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59.030179083190937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39.101634756401118</v>
      </c>
      <c r="V73" s="105">
        <f>SUM(V9:V14,V17:V23,V26:V29,V32,V35:V39,V42:V52,V55:V58,V61:V65,V69:V70)</f>
        <v>201000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AoNHJtn0fGJgqjWAFvfZWDpBVaJSIyKzlgoYVFjj97pkrepZDz3FP6A83QeY9S36XFhbmRcxhk2JkqNpnCQozg==" saltValue="BubFkVhJ+mu52CAXajsXo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402000</v>
      </c>
      <c r="I10" s="94">
        <v>404790</v>
      </c>
      <c r="J10" s="93">
        <v>488000</v>
      </c>
      <c r="K10" s="94">
        <v>308034</v>
      </c>
      <c r="L10" s="93">
        <v>239000</v>
      </c>
      <c r="M10" s="94">
        <v>240365</v>
      </c>
      <c r="N10" s="93"/>
      <c r="O10" s="94"/>
      <c r="P10" s="93">
        <f t="shared" ref="P10:P15" si="1">$H10      +$J10      +$L10      +$N10</f>
        <v>1129000</v>
      </c>
      <c r="Q10" s="94">
        <f t="shared" ref="Q10:Q15" si="2">$I10      +$K10      +$M10      +$O10</f>
        <v>953189</v>
      </c>
      <c r="R10" s="48">
        <f t="shared" ref="R10:R15" si="3">IF(($J10      =0),0,((($L10      -$J10      )/$J10      )*100))</f>
        <v>-51.024590163934427</v>
      </c>
      <c r="S10" s="49">
        <f t="shared" ref="S10:S15" si="4">IF(($K10      =0),0,((($M10      -$K10      )/$K10      )*100))</f>
        <v>-21.968029503236654</v>
      </c>
      <c r="T10" s="48">
        <f t="shared" ref="T10:T14" si="5">IF(($E10      =0),0,(($P10      /$E10      )*100))</f>
        <v>72.838709677419359</v>
      </c>
      <c r="U10" s="50">
        <f t="shared" ref="U10:U14" si="6">IF(($E10      =0),0,(($Q10      /$E10      )*100))</f>
        <v>61.496064516129032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402000</v>
      </c>
      <c r="I15" s="97">
        <f t="shared" si="7"/>
        <v>404790</v>
      </c>
      <c r="J15" s="96">
        <f t="shared" si="7"/>
        <v>488000</v>
      </c>
      <c r="K15" s="97">
        <f t="shared" si="7"/>
        <v>308034</v>
      </c>
      <c r="L15" s="96">
        <f t="shared" si="7"/>
        <v>239000</v>
      </c>
      <c r="M15" s="97">
        <f t="shared" si="7"/>
        <v>240365</v>
      </c>
      <c r="N15" s="96">
        <f t="shared" si="7"/>
        <v>0</v>
      </c>
      <c r="O15" s="97">
        <f t="shared" si="7"/>
        <v>0</v>
      </c>
      <c r="P15" s="96">
        <f t="shared" si="1"/>
        <v>1129000</v>
      </c>
      <c r="Q15" s="97">
        <f t="shared" si="2"/>
        <v>953189</v>
      </c>
      <c r="R15" s="52">
        <f t="shared" si="3"/>
        <v>-51.024590163934427</v>
      </c>
      <c r="S15" s="53">
        <f t="shared" si="4"/>
        <v>-21.968029503236654</v>
      </c>
      <c r="T15" s="52">
        <f>IF((SUM($E9:$E13))=0,0,(P15/(SUM($E9:$E13))*100))</f>
        <v>72.838709677419359</v>
      </c>
      <c r="U15" s="54">
        <f>IF((SUM($E9:$E13))=0,0,(Q15/(SUM($E9:$E13))*100))</f>
        <v>61.496064516129032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2181000</v>
      </c>
      <c r="C32" s="92"/>
      <c r="D32" s="92"/>
      <c r="E32" s="92">
        <f>$B32      +$C32      +$D32</f>
        <v>2181000</v>
      </c>
      <c r="F32" s="93">
        <v>2181000</v>
      </c>
      <c r="G32" s="94">
        <v>2181000</v>
      </c>
      <c r="H32" s="93">
        <v>371000</v>
      </c>
      <c r="I32" s="94">
        <v>371056</v>
      </c>
      <c r="J32" s="93">
        <v>808000</v>
      </c>
      <c r="K32" s="94">
        <v>531817</v>
      </c>
      <c r="L32" s="93">
        <v>486000</v>
      </c>
      <c r="M32" s="94">
        <v>661428</v>
      </c>
      <c r="N32" s="93"/>
      <c r="O32" s="94"/>
      <c r="P32" s="93">
        <f>$H32      +$J32      +$L32      +$N32</f>
        <v>1665000</v>
      </c>
      <c r="Q32" s="94">
        <f>$I32      +$K32      +$M32      +$O32</f>
        <v>1564301</v>
      </c>
      <c r="R32" s="48">
        <f>IF(($J32      =0),0,((($L32      -$J32      )/$J32      )*100))</f>
        <v>-39.851485148514854</v>
      </c>
      <c r="S32" s="49">
        <f>IF(($K32      =0),0,((($M32      -$K32      )/$K32      )*100))</f>
        <v>24.371353303862044</v>
      </c>
      <c r="T32" s="48">
        <f>IF(($E32      =0),0,(($P32      /$E32      )*100))</f>
        <v>76.341127922971125</v>
      </c>
      <c r="U32" s="50">
        <f>IF(($E32      =0),0,(($Q32      /$E32      )*100))</f>
        <v>71.724025676295284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2181000</v>
      </c>
      <c r="C33" s="95">
        <f>C32</f>
        <v>0</v>
      </c>
      <c r="D33" s="95"/>
      <c r="E33" s="95">
        <f>$B33      +$C33      +$D33</f>
        <v>2181000</v>
      </c>
      <c r="F33" s="96">
        <f t="shared" ref="F33:O33" si="17">F32</f>
        <v>2181000</v>
      </c>
      <c r="G33" s="97">
        <f t="shared" si="17"/>
        <v>2181000</v>
      </c>
      <c r="H33" s="96">
        <f t="shared" si="17"/>
        <v>371000</v>
      </c>
      <c r="I33" s="97">
        <f t="shared" si="17"/>
        <v>371056</v>
      </c>
      <c r="J33" s="96">
        <f t="shared" si="17"/>
        <v>808000</v>
      </c>
      <c r="K33" s="97">
        <f t="shared" si="17"/>
        <v>531817</v>
      </c>
      <c r="L33" s="96">
        <f t="shared" si="17"/>
        <v>486000</v>
      </c>
      <c r="M33" s="97">
        <f t="shared" si="17"/>
        <v>661428</v>
      </c>
      <c r="N33" s="96">
        <f t="shared" si="17"/>
        <v>0</v>
      </c>
      <c r="O33" s="97">
        <f t="shared" si="17"/>
        <v>0</v>
      </c>
      <c r="P33" s="96">
        <f>$H33      +$J33      +$L33      +$N33</f>
        <v>1665000</v>
      </c>
      <c r="Q33" s="97">
        <f>$I33      +$K33      +$M33      +$O33</f>
        <v>1564301</v>
      </c>
      <c r="R33" s="52">
        <f>IF(($J33      =0),0,((($L33      -$J33      )/$J33      )*100))</f>
        <v>-39.851485148514854</v>
      </c>
      <c r="S33" s="53">
        <f>IF(($K33      =0),0,((($M33      -$K33      )/$K33      )*100))</f>
        <v>24.371353303862044</v>
      </c>
      <c r="T33" s="52">
        <f>IF($E33   =0,0,($P33   /$E33   )*100)</f>
        <v>76.341127922971125</v>
      </c>
      <c r="U33" s="54">
        <f>IF($E33   =0,0,($Q33   /$E33   )*100)</f>
        <v>71.724025676295284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578000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578000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5000000</v>
      </c>
      <c r="C51" s="92">
        <v>-500000</v>
      </c>
      <c r="D51" s="92"/>
      <c r="E51" s="92">
        <f t="shared" si="26"/>
        <v>4500000</v>
      </c>
      <c r="F51" s="93">
        <v>4500000</v>
      </c>
      <c r="G51" s="94">
        <v>4500000</v>
      </c>
      <c r="H51" s="93">
        <v>551000</v>
      </c>
      <c r="I51" s="94">
        <v>545381</v>
      </c>
      <c r="J51" s="93">
        <v>76000</v>
      </c>
      <c r="K51" s="94"/>
      <c r="L51" s="93">
        <v>1566000</v>
      </c>
      <c r="M51" s="94">
        <v>1241152</v>
      </c>
      <c r="N51" s="93"/>
      <c r="O51" s="94"/>
      <c r="P51" s="93">
        <f t="shared" si="27"/>
        <v>2193000</v>
      </c>
      <c r="Q51" s="94">
        <f t="shared" si="28"/>
        <v>1786533</v>
      </c>
      <c r="R51" s="48">
        <f t="shared" si="29"/>
        <v>1960.5263157894735</v>
      </c>
      <c r="S51" s="49">
        <f t="shared" si="30"/>
        <v>0</v>
      </c>
      <c r="T51" s="48">
        <f t="shared" si="31"/>
        <v>48.733333333333334</v>
      </c>
      <c r="U51" s="50">
        <f t="shared" si="32"/>
        <v>39.700733333333332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-500000</v>
      </c>
      <c r="D53" s="95"/>
      <c r="E53" s="95">
        <f t="shared" si="26"/>
        <v>4500000</v>
      </c>
      <c r="F53" s="96">
        <f t="shared" ref="F53:O53" si="33">SUM(F42:F52)</f>
        <v>4500000</v>
      </c>
      <c r="G53" s="97">
        <f t="shared" si="33"/>
        <v>4500000</v>
      </c>
      <c r="H53" s="96">
        <f t="shared" si="33"/>
        <v>551000</v>
      </c>
      <c r="I53" s="97">
        <f t="shared" si="33"/>
        <v>545381</v>
      </c>
      <c r="J53" s="96">
        <f t="shared" si="33"/>
        <v>76000</v>
      </c>
      <c r="K53" s="97">
        <f t="shared" si="33"/>
        <v>0</v>
      </c>
      <c r="L53" s="96">
        <f t="shared" si="33"/>
        <v>1566000</v>
      </c>
      <c r="M53" s="97">
        <f t="shared" si="33"/>
        <v>1241152</v>
      </c>
      <c r="N53" s="96">
        <f t="shared" si="33"/>
        <v>0</v>
      </c>
      <c r="O53" s="97">
        <f t="shared" si="33"/>
        <v>0</v>
      </c>
      <c r="P53" s="96">
        <f t="shared" si="27"/>
        <v>2193000</v>
      </c>
      <c r="Q53" s="97">
        <f t="shared" si="28"/>
        <v>1786533</v>
      </c>
      <c r="R53" s="52">
        <f t="shared" si="29"/>
        <v>1960.5263157894735</v>
      </c>
      <c r="S53" s="53">
        <f t="shared" si="30"/>
        <v>0</v>
      </c>
      <c r="T53" s="52">
        <f>IF((+$E43+$E45+$E47+$E48+$E51) =0,0,(P53   /(+$E43+$E45+$E47+$E48+$E51) )*100)</f>
        <v>48.733333333333334</v>
      </c>
      <c r="U53" s="54">
        <f>IF((+$E43+$E45+$E47+$E48+$E51) =0,0,(Q53   /(+$E43+$E45+$E47+$E48+$E51) )*100)</f>
        <v>39.700733333333332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8731000</v>
      </c>
      <c r="C67" s="104">
        <f>SUM(C9:C14,C17:C23,C26:C29,C32,C35:C39,C42:C52,C55:C58,C61:C65)</f>
        <v>-500000</v>
      </c>
      <c r="D67" s="104"/>
      <c r="E67" s="104">
        <f t="shared" si="35"/>
        <v>8231000</v>
      </c>
      <c r="F67" s="105">
        <f t="shared" ref="F67:O67" si="43">SUM(F9:F14,F17:F23,F26:F29,F32,F35:F39,F42:F52,F55:F58,F61:F65)</f>
        <v>8231000</v>
      </c>
      <c r="G67" s="106">
        <f t="shared" si="43"/>
        <v>8231000</v>
      </c>
      <c r="H67" s="105">
        <f t="shared" si="43"/>
        <v>1324000</v>
      </c>
      <c r="I67" s="106">
        <f t="shared" si="43"/>
        <v>1321227</v>
      </c>
      <c r="J67" s="105">
        <f t="shared" si="43"/>
        <v>1372000</v>
      </c>
      <c r="K67" s="106">
        <f t="shared" si="43"/>
        <v>839851</v>
      </c>
      <c r="L67" s="105">
        <f t="shared" si="43"/>
        <v>2291000</v>
      </c>
      <c r="M67" s="106">
        <f t="shared" si="43"/>
        <v>2142945</v>
      </c>
      <c r="N67" s="105">
        <f t="shared" si="43"/>
        <v>0</v>
      </c>
      <c r="O67" s="106">
        <f t="shared" si="43"/>
        <v>0</v>
      </c>
      <c r="P67" s="105">
        <f t="shared" si="36"/>
        <v>4987000</v>
      </c>
      <c r="Q67" s="106">
        <f t="shared" si="37"/>
        <v>4304023</v>
      </c>
      <c r="R67" s="61">
        <f t="shared" si="38"/>
        <v>66.982507288629733</v>
      </c>
      <c r="S67" s="62">
        <f t="shared" si="39"/>
        <v>155.15776012649863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60.588020896610374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52.290402138257811</v>
      </c>
      <c r="V67" s="105">
        <f>SUM(V9:V14,V17:V23,V26:V29,V32,V35:V39,V42:V52,V55:V58,V61:V65)</f>
        <v>578000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12260000</v>
      </c>
      <c r="C69" s="92">
        <v>-820000</v>
      </c>
      <c r="D69" s="92"/>
      <c r="E69" s="92">
        <f>$B69      +$C69      +$D69</f>
        <v>11440000</v>
      </c>
      <c r="F69" s="93">
        <v>11440000</v>
      </c>
      <c r="G69" s="94">
        <v>11440000</v>
      </c>
      <c r="H69" s="93">
        <v>338000</v>
      </c>
      <c r="I69" s="94">
        <v>876335</v>
      </c>
      <c r="J69" s="93">
        <v>7326000</v>
      </c>
      <c r="K69" s="94">
        <v>4989723</v>
      </c>
      <c r="L69" s="93">
        <v>1355000</v>
      </c>
      <c r="M69" s="94">
        <v>1331769</v>
      </c>
      <c r="N69" s="93"/>
      <c r="O69" s="94"/>
      <c r="P69" s="93">
        <f>$H69      +$J69      +$L69      +$N69</f>
        <v>9019000</v>
      </c>
      <c r="Q69" s="94">
        <f>$I69      +$K69      +$M69      +$O69</f>
        <v>7197827</v>
      </c>
      <c r="R69" s="48">
        <f>IF(($J69      =0),0,((($L69      -$J69      )/$J69      )*100))</f>
        <v>-81.504231504231512</v>
      </c>
      <c r="S69" s="49">
        <f>IF(($K69      =0),0,((($M69      -$K69      )/$K69      )*100))</f>
        <v>-73.309760882517921</v>
      </c>
      <c r="T69" s="48">
        <f>IF(($E69      =0),0,(($P69      /$E69      )*100))</f>
        <v>78.837412587412587</v>
      </c>
      <c r="U69" s="50">
        <f>IF(($E69      =0),0,(($Q69      /$E69      )*100))</f>
        <v>62.918068181818178</v>
      </c>
      <c r="V69" s="93">
        <v>4784000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12260000</v>
      </c>
      <c r="C71" s="101">
        <f>SUM(C69:C70)</f>
        <v>-820000</v>
      </c>
      <c r="D71" s="101"/>
      <c r="E71" s="101">
        <f>$B71      +$C71      +$D71</f>
        <v>11440000</v>
      </c>
      <c r="F71" s="102">
        <f t="shared" ref="F71:O71" si="44">SUM(F69:F70)</f>
        <v>11440000</v>
      </c>
      <c r="G71" s="103">
        <f t="shared" si="44"/>
        <v>11440000</v>
      </c>
      <c r="H71" s="102">
        <f t="shared" si="44"/>
        <v>338000</v>
      </c>
      <c r="I71" s="103">
        <f t="shared" si="44"/>
        <v>876335</v>
      </c>
      <c r="J71" s="102">
        <f t="shared" si="44"/>
        <v>7326000</v>
      </c>
      <c r="K71" s="103">
        <f t="shared" si="44"/>
        <v>4989723</v>
      </c>
      <c r="L71" s="102">
        <f t="shared" si="44"/>
        <v>1355000</v>
      </c>
      <c r="M71" s="103">
        <f t="shared" si="44"/>
        <v>1331769</v>
      </c>
      <c r="N71" s="102">
        <f t="shared" si="44"/>
        <v>0</v>
      </c>
      <c r="O71" s="103">
        <f t="shared" si="44"/>
        <v>0</v>
      </c>
      <c r="P71" s="102">
        <f>$H71      +$J71      +$L71      +$N71</f>
        <v>9019000</v>
      </c>
      <c r="Q71" s="103">
        <f>$I71      +$K71      +$M71      +$O71</f>
        <v>7197827</v>
      </c>
      <c r="R71" s="57">
        <f>IF(($J71      =0),0,((($L71      -$J71      )/$J71      )*100))</f>
        <v>-81.504231504231512</v>
      </c>
      <c r="S71" s="58">
        <f>IF(($K71      =0),0,((($M71      -$K71      )/$K71      )*100))</f>
        <v>-73.309760882517921</v>
      </c>
      <c r="T71" s="57">
        <f>IF(($E69      =0),0,(($P69      /$E69      )*100))</f>
        <v>78.837412587412587</v>
      </c>
      <c r="U71" s="59">
        <f>IF($E69   =0,0,($Q69   /$E69 )*100)</f>
        <v>62.918068181818178</v>
      </c>
      <c r="V71" s="102">
        <f>SUM(V69:V70)</f>
        <v>4784000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12260000</v>
      </c>
      <c r="C72" s="104">
        <f>SUM(C69:C70)</f>
        <v>-820000</v>
      </c>
      <c r="D72" s="104"/>
      <c r="E72" s="104">
        <f>$B72      +$C72      +$D72</f>
        <v>11440000</v>
      </c>
      <c r="F72" s="105">
        <f t="shared" ref="F72:O72" si="45">SUM(F69:F70)</f>
        <v>11440000</v>
      </c>
      <c r="G72" s="106">
        <f t="shared" si="45"/>
        <v>11440000</v>
      </c>
      <c r="H72" s="105">
        <f t="shared" si="45"/>
        <v>338000</v>
      </c>
      <c r="I72" s="106">
        <f t="shared" si="45"/>
        <v>876335</v>
      </c>
      <c r="J72" s="105">
        <f t="shared" si="45"/>
        <v>7326000</v>
      </c>
      <c r="K72" s="106">
        <f t="shared" si="45"/>
        <v>4989723</v>
      </c>
      <c r="L72" s="105">
        <f t="shared" si="45"/>
        <v>1355000</v>
      </c>
      <c r="M72" s="106">
        <f t="shared" si="45"/>
        <v>1331769</v>
      </c>
      <c r="N72" s="105">
        <f t="shared" si="45"/>
        <v>0</v>
      </c>
      <c r="O72" s="106">
        <f t="shared" si="45"/>
        <v>0</v>
      </c>
      <c r="P72" s="105">
        <f>$H72      +$J72      +$L72      +$N72</f>
        <v>9019000</v>
      </c>
      <c r="Q72" s="106">
        <f>$I72      +$K72      +$M72      +$O72</f>
        <v>7197827</v>
      </c>
      <c r="R72" s="61">
        <f>IF(($J72      =0),0,((($L72      -$J72      )/$J72      )*100))</f>
        <v>-81.504231504231512</v>
      </c>
      <c r="S72" s="62">
        <f>IF(($K72      =0),0,((($M72      -$K72      )/$K72      )*100))</f>
        <v>-73.309760882517921</v>
      </c>
      <c r="T72" s="61">
        <f>IF(($E69      =0),0,(($P69      /$E69      )*100))</f>
        <v>78.837412587412587</v>
      </c>
      <c r="U72" s="65">
        <f>IF($E69   =0,0,($Q69   /$E69 )*100)</f>
        <v>62.918068181818178</v>
      </c>
      <c r="V72" s="105">
        <f>SUM(V69:V70)</f>
        <v>4784000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20991000</v>
      </c>
      <c r="C73" s="104">
        <f>SUM(C9:C14,C17:C23,C26:C29,C32,C35:C39,C42:C52,C55:C58,C61:C65,C69:C70)</f>
        <v>-1320000</v>
      </c>
      <c r="D73" s="104"/>
      <c r="E73" s="104">
        <f>$B73      +$C73      +$D73</f>
        <v>19671000</v>
      </c>
      <c r="F73" s="105">
        <f t="shared" ref="F73:O73" si="46">SUM(F9:F14,F17:F23,F26:F29,F32,F35:F39,F42:F52,F55:F58,F61:F65,F69:F70)</f>
        <v>19671000</v>
      </c>
      <c r="G73" s="106">
        <f t="shared" si="46"/>
        <v>19671000</v>
      </c>
      <c r="H73" s="105">
        <f t="shared" si="46"/>
        <v>1662000</v>
      </c>
      <c r="I73" s="106">
        <f t="shared" si="46"/>
        <v>2197562</v>
      </c>
      <c r="J73" s="105">
        <f t="shared" si="46"/>
        <v>8698000</v>
      </c>
      <c r="K73" s="106">
        <f t="shared" si="46"/>
        <v>5829574</v>
      </c>
      <c r="L73" s="105">
        <f t="shared" si="46"/>
        <v>3646000</v>
      </c>
      <c r="M73" s="106">
        <f t="shared" si="46"/>
        <v>3474714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14006000</v>
      </c>
      <c r="Q73" s="106">
        <f>$I73      +$K73      +$M73      +$O73</f>
        <v>11501850</v>
      </c>
      <c r="R73" s="61">
        <f>IF(($J73      =0),0,((($L73      -$J73      )/$J73      )*100))</f>
        <v>-58.082317774200966</v>
      </c>
      <c r="S73" s="62">
        <f>IF(($K73      =0),0,((($M73      -$K73      )/$K73      )*100))</f>
        <v>-40.395061457320899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71.201260739159167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58.47109958822633</v>
      </c>
      <c r="V73" s="105">
        <f>SUM(V9:V14,V17:V23,V26:V29,V32,V35:V39,V42:V52,V55:V58,V61:V65,V69:V70)</f>
        <v>5362000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n6gN0QzyhRsVNXLLZ1/T4+Qgska7mldPmpYMidX+xSnQpEnThD+gh88l9GPVkPUVCppOdIUl3NOPiYaAaP+qA==" saltValue="+qCqap6ssH4O3lhdOzXRs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50000</v>
      </c>
      <c r="I10" s="94">
        <v>48480</v>
      </c>
      <c r="J10" s="93">
        <v>483000</v>
      </c>
      <c r="K10" s="94">
        <v>483480</v>
      </c>
      <c r="L10" s="93">
        <v>48000</v>
      </c>
      <c r="M10" s="94">
        <v>48480</v>
      </c>
      <c r="N10" s="93"/>
      <c r="O10" s="94"/>
      <c r="P10" s="93">
        <f t="shared" ref="P10:P15" si="1">$H10      +$J10      +$L10      +$N10</f>
        <v>581000</v>
      </c>
      <c r="Q10" s="94">
        <f t="shared" ref="Q10:Q15" si="2">$I10      +$K10      +$M10      +$O10</f>
        <v>580440</v>
      </c>
      <c r="R10" s="48">
        <f t="shared" ref="R10:R15" si="3">IF(($J10      =0),0,((($L10      -$J10      )/$J10      )*100))</f>
        <v>-90.062111801242239</v>
      </c>
      <c r="S10" s="49">
        <f t="shared" ref="S10:S15" si="4">IF(($K10      =0),0,((($M10      -$K10      )/$K10      )*100))</f>
        <v>-89.972697939935458</v>
      </c>
      <c r="T10" s="48">
        <f t="shared" ref="T10:T14" si="5">IF(($E10      =0),0,(($P10      /$E10      )*100))</f>
        <v>32.824858757062145</v>
      </c>
      <c r="U10" s="50">
        <f t="shared" ref="U10:U14" si="6">IF(($E10      =0),0,(($Q10      /$E10      )*100))</f>
        <v>32.793220338983055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50000</v>
      </c>
      <c r="I15" s="97">
        <f t="shared" si="7"/>
        <v>48480</v>
      </c>
      <c r="J15" s="96">
        <f t="shared" si="7"/>
        <v>483000</v>
      </c>
      <c r="K15" s="97">
        <f t="shared" si="7"/>
        <v>483480</v>
      </c>
      <c r="L15" s="96">
        <f t="shared" si="7"/>
        <v>48000</v>
      </c>
      <c r="M15" s="97">
        <f t="shared" si="7"/>
        <v>48480</v>
      </c>
      <c r="N15" s="96">
        <f t="shared" si="7"/>
        <v>0</v>
      </c>
      <c r="O15" s="97">
        <f t="shared" si="7"/>
        <v>0</v>
      </c>
      <c r="P15" s="96">
        <f t="shared" si="1"/>
        <v>581000</v>
      </c>
      <c r="Q15" s="97">
        <f t="shared" si="2"/>
        <v>580440</v>
      </c>
      <c r="R15" s="52">
        <f t="shared" si="3"/>
        <v>-90.062111801242239</v>
      </c>
      <c r="S15" s="53">
        <f t="shared" si="4"/>
        <v>-89.972697939935458</v>
      </c>
      <c r="T15" s="52">
        <f>IF((SUM($E9:$E13))=0,0,(P15/(SUM($E9:$E13))*100))</f>
        <v>32.824858757062145</v>
      </c>
      <c r="U15" s="54">
        <f>IF((SUM($E9:$E13))=0,0,(Q15/(SUM($E9:$E13))*100))</f>
        <v>32.793220338983055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3553000</v>
      </c>
      <c r="W21" s="94">
        <v>1753000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3553000</v>
      </c>
      <c r="W24" s="97">
        <f>SUM(W17:W23)</f>
        <v>1753000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1541000</v>
      </c>
      <c r="C32" s="92"/>
      <c r="D32" s="92"/>
      <c r="E32" s="92">
        <f>$B32      +$C32      +$D32</f>
        <v>1541000</v>
      </c>
      <c r="F32" s="93">
        <v>1541000</v>
      </c>
      <c r="G32" s="94">
        <v>1541000</v>
      </c>
      <c r="H32" s="93">
        <v>330000</v>
      </c>
      <c r="I32" s="94">
        <v>329891</v>
      </c>
      <c r="J32" s="93">
        <v>555000</v>
      </c>
      <c r="K32" s="94">
        <v>554349</v>
      </c>
      <c r="L32" s="93">
        <v>583000</v>
      </c>
      <c r="M32" s="94">
        <v>583630</v>
      </c>
      <c r="N32" s="93"/>
      <c r="O32" s="94"/>
      <c r="P32" s="93">
        <f>$H32      +$J32      +$L32      +$N32</f>
        <v>1468000</v>
      </c>
      <c r="Q32" s="94">
        <f>$I32      +$K32      +$M32      +$O32</f>
        <v>1467870</v>
      </c>
      <c r="R32" s="48">
        <f>IF(($J32      =0),0,((($L32      -$J32      )/$J32      )*100))</f>
        <v>5.045045045045045</v>
      </c>
      <c r="S32" s="49">
        <f>IF(($K32      =0),0,((($M32      -$K32      )/$K32      )*100))</f>
        <v>5.2820515595770896</v>
      </c>
      <c r="T32" s="48">
        <f>IF(($E32      =0),0,(($P32      /$E32      )*100))</f>
        <v>95.262816353017527</v>
      </c>
      <c r="U32" s="50">
        <f>IF(($E32      =0),0,(($Q32      /$E32      )*100))</f>
        <v>95.254380272550293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1541000</v>
      </c>
      <c r="C33" s="95">
        <f>C32</f>
        <v>0</v>
      </c>
      <c r="D33" s="95"/>
      <c r="E33" s="95">
        <f>$B33      +$C33      +$D33</f>
        <v>1541000</v>
      </c>
      <c r="F33" s="96">
        <f t="shared" ref="F33:O33" si="17">F32</f>
        <v>1541000</v>
      </c>
      <c r="G33" s="97">
        <f t="shared" si="17"/>
        <v>1541000</v>
      </c>
      <c r="H33" s="96">
        <f t="shared" si="17"/>
        <v>330000</v>
      </c>
      <c r="I33" s="97">
        <f t="shared" si="17"/>
        <v>329891</v>
      </c>
      <c r="J33" s="96">
        <f t="shared" si="17"/>
        <v>555000</v>
      </c>
      <c r="K33" s="97">
        <f t="shared" si="17"/>
        <v>554349</v>
      </c>
      <c r="L33" s="96">
        <f t="shared" si="17"/>
        <v>583000</v>
      </c>
      <c r="M33" s="97">
        <f t="shared" si="17"/>
        <v>583630</v>
      </c>
      <c r="N33" s="96">
        <f t="shared" si="17"/>
        <v>0</v>
      </c>
      <c r="O33" s="97">
        <f t="shared" si="17"/>
        <v>0</v>
      </c>
      <c r="P33" s="96">
        <f>$H33      +$J33      +$L33      +$N33</f>
        <v>1468000</v>
      </c>
      <c r="Q33" s="97">
        <f>$I33      +$K33      +$M33      +$O33</f>
        <v>1467870</v>
      </c>
      <c r="R33" s="52">
        <f>IF(($J33      =0),0,((($L33      -$J33      )/$J33      )*100))</f>
        <v>5.045045045045045</v>
      </c>
      <c r="S33" s="53">
        <f>IF(($K33      =0),0,((($M33      -$K33      )/$K33      )*100))</f>
        <v>5.2820515595770896</v>
      </c>
      <c r="T33" s="52">
        <f>IF($E33   =0,0,($P33   /$E33   )*100)</f>
        <v>95.262816353017527</v>
      </c>
      <c r="U33" s="54">
        <f>IF($E33   =0,0,($Q33   /$E33   )*100)</f>
        <v>95.254380272550293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5893000</v>
      </c>
      <c r="C51" s="92">
        <v>-589000</v>
      </c>
      <c r="D51" s="92"/>
      <c r="E51" s="92">
        <f t="shared" si="26"/>
        <v>5304000</v>
      </c>
      <c r="F51" s="93">
        <v>5304000</v>
      </c>
      <c r="G51" s="94">
        <v>5304000</v>
      </c>
      <c r="H51" s="93">
        <v>293000</v>
      </c>
      <c r="I51" s="94">
        <v>491163</v>
      </c>
      <c r="J51" s="93">
        <v>1240000</v>
      </c>
      <c r="K51" s="94">
        <v>3966292</v>
      </c>
      <c r="L51" s="93">
        <v>652000</v>
      </c>
      <c r="M51" s="94">
        <v>2162872</v>
      </c>
      <c r="N51" s="93"/>
      <c r="O51" s="94"/>
      <c r="P51" s="93">
        <f t="shared" si="27"/>
        <v>2185000</v>
      </c>
      <c r="Q51" s="94">
        <f t="shared" si="28"/>
        <v>6620327</v>
      </c>
      <c r="R51" s="48">
        <f t="shared" si="29"/>
        <v>-47.41935483870968</v>
      </c>
      <c r="S51" s="49">
        <f t="shared" si="30"/>
        <v>-45.468664435195393</v>
      </c>
      <c r="T51" s="48">
        <f t="shared" si="31"/>
        <v>41.195324283559579</v>
      </c>
      <c r="U51" s="50">
        <f t="shared" si="32"/>
        <v>124.8176282051282</v>
      </c>
      <c r="V51" s="93">
        <v>6208000</v>
      </c>
      <c r="W51" s="94">
        <v>2989000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5893000</v>
      </c>
      <c r="C53" s="95">
        <f>SUM(C42:C52)</f>
        <v>-589000</v>
      </c>
      <c r="D53" s="95"/>
      <c r="E53" s="95">
        <f t="shared" si="26"/>
        <v>5304000</v>
      </c>
      <c r="F53" s="96">
        <f t="shared" ref="F53:O53" si="33">SUM(F42:F52)</f>
        <v>5304000</v>
      </c>
      <c r="G53" s="97">
        <f t="shared" si="33"/>
        <v>5304000</v>
      </c>
      <c r="H53" s="96">
        <f t="shared" si="33"/>
        <v>293000</v>
      </c>
      <c r="I53" s="97">
        <f t="shared" si="33"/>
        <v>491163</v>
      </c>
      <c r="J53" s="96">
        <f t="shared" si="33"/>
        <v>1240000</v>
      </c>
      <c r="K53" s="97">
        <f t="shared" si="33"/>
        <v>3966292</v>
      </c>
      <c r="L53" s="96">
        <f t="shared" si="33"/>
        <v>652000</v>
      </c>
      <c r="M53" s="97">
        <f t="shared" si="33"/>
        <v>2162872</v>
      </c>
      <c r="N53" s="96">
        <f t="shared" si="33"/>
        <v>0</v>
      </c>
      <c r="O53" s="97">
        <f t="shared" si="33"/>
        <v>0</v>
      </c>
      <c r="P53" s="96">
        <f t="shared" si="27"/>
        <v>2185000</v>
      </c>
      <c r="Q53" s="97">
        <f t="shared" si="28"/>
        <v>6620327</v>
      </c>
      <c r="R53" s="52">
        <f t="shared" si="29"/>
        <v>-47.41935483870968</v>
      </c>
      <c r="S53" s="53">
        <f t="shared" si="30"/>
        <v>-45.468664435195393</v>
      </c>
      <c r="T53" s="52">
        <f>IF((+$E43+$E45+$E47+$E48+$E51) =0,0,(P53   /(+$E43+$E45+$E47+$E48+$E51) )*100)</f>
        <v>41.195324283559579</v>
      </c>
      <c r="U53" s="54">
        <f>IF((+$E43+$E45+$E47+$E48+$E51) =0,0,(Q53   /(+$E43+$E45+$E47+$E48+$E51) )*100)</f>
        <v>124.8176282051282</v>
      </c>
      <c r="V53" s="96">
        <f>SUM(V42:V52)</f>
        <v>6208000</v>
      </c>
      <c r="W53" s="97">
        <f>SUM(W42:W52)</f>
        <v>2989000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9204000</v>
      </c>
      <c r="C67" s="104">
        <f>SUM(C9:C14,C17:C23,C26:C29,C32,C35:C39,C42:C52,C55:C58,C61:C65)</f>
        <v>-589000</v>
      </c>
      <c r="D67" s="104"/>
      <c r="E67" s="104">
        <f t="shared" si="35"/>
        <v>8615000</v>
      </c>
      <c r="F67" s="105">
        <f t="shared" ref="F67:O67" si="43">SUM(F9:F14,F17:F23,F26:F29,F32,F35:F39,F42:F52,F55:F58,F61:F65)</f>
        <v>8615000</v>
      </c>
      <c r="G67" s="106">
        <f t="shared" si="43"/>
        <v>8615000</v>
      </c>
      <c r="H67" s="105">
        <f t="shared" si="43"/>
        <v>673000</v>
      </c>
      <c r="I67" s="106">
        <f t="shared" si="43"/>
        <v>869534</v>
      </c>
      <c r="J67" s="105">
        <f t="shared" si="43"/>
        <v>2278000</v>
      </c>
      <c r="K67" s="106">
        <f t="shared" si="43"/>
        <v>5004121</v>
      </c>
      <c r="L67" s="105">
        <f t="shared" si="43"/>
        <v>1283000</v>
      </c>
      <c r="M67" s="106">
        <f t="shared" si="43"/>
        <v>2794982</v>
      </c>
      <c r="N67" s="105">
        <f t="shared" si="43"/>
        <v>0</v>
      </c>
      <c r="O67" s="106">
        <f t="shared" si="43"/>
        <v>0</v>
      </c>
      <c r="P67" s="105">
        <f t="shared" si="36"/>
        <v>4234000</v>
      </c>
      <c r="Q67" s="106">
        <f t="shared" si="37"/>
        <v>8668637</v>
      </c>
      <c r="R67" s="61">
        <f t="shared" si="38"/>
        <v>-43.67866549604917</v>
      </c>
      <c r="S67" s="62">
        <f t="shared" si="39"/>
        <v>-44.146394541618797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49.146836912362154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100.62260011607663</v>
      </c>
      <c r="V67" s="105">
        <f>SUM(V9:V14,V17:V23,V26:V29,V32,V35:V39,V42:V52,V55:V58,V61:V65)</f>
        <v>9761000</v>
      </c>
      <c r="W67" s="106">
        <f>SUM(W9:W14,W17:W23,W26:W29,W32,W35:W39,W42:W52,W55:W58,W61:W65)</f>
        <v>4742000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13387000</v>
      </c>
      <c r="C69" s="92">
        <v>1405000</v>
      </c>
      <c r="D69" s="92"/>
      <c r="E69" s="92">
        <f>$B69      +$C69      +$D69</f>
        <v>14792000</v>
      </c>
      <c r="F69" s="93">
        <v>14792000</v>
      </c>
      <c r="G69" s="94">
        <v>14792000</v>
      </c>
      <c r="H69" s="93">
        <v>4381000</v>
      </c>
      <c r="I69" s="94">
        <v>4381812</v>
      </c>
      <c r="J69" s="93">
        <v>5281000</v>
      </c>
      <c r="K69" s="94">
        <v>5826452</v>
      </c>
      <c r="L69" s="93">
        <v>2696000</v>
      </c>
      <c r="M69" s="94">
        <v>2639893</v>
      </c>
      <c r="N69" s="93"/>
      <c r="O69" s="94"/>
      <c r="P69" s="93">
        <f>$H69      +$J69      +$L69      +$N69</f>
        <v>12358000</v>
      </c>
      <c r="Q69" s="94">
        <f>$I69      +$K69      +$M69      +$O69</f>
        <v>12848157</v>
      </c>
      <c r="R69" s="48">
        <f>IF(($J69      =0),0,((($L69      -$J69      )/$J69      )*100))</f>
        <v>-48.949062677523195</v>
      </c>
      <c r="S69" s="49">
        <f>IF(($K69      =0),0,((($M69      -$K69      )/$K69      )*100))</f>
        <v>-54.691242629305101</v>
      </c>
      <c r="T69" s="48">
        <f>IF(($E69      =0),0,(($P69      /$E69      )*100))</f>
        <v>83.545159545700372</v>
      </c>
      <c r="U69" s="50">
        <f>IF(($E69      =0),0,(($Q69      /$E69      )*100))</f>
        <v>86.858822336398049</v>
      </c>
      <c r="V69" s="93">
        <v>490000</v>
      </c>
      <c r="W69" s="94">
        <v>490000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13387000</v>
      </c>
      <c r="C71" s="101">
        <f>SUM(C69:C70)</f>
        <v>1405000</v>
      </c>
      <c r="D71" s="101"/>
      <c r="E71" s="101">
        <f>$B71      +$C71      +$D71</f>
        <v>14792000</v>
      </c>
      <c r="F71" s="102">
        <f t="shared" ref="F71:O71" si="44">SUM(F69:F70)</f>
        <v>14792000</v>
      </c>
      <c r="G71" s="103">
        <f t="shared" si="44"/>
        <v>14792000</v>
      </c>
      <c r="H71" s="102">
        <f t="shared" si="44"/>
        <v>4381000</v>
      </c>
      <c r="I71" s="103">
        <f t="shared" si="44"/>
        <v>4381812</v>
      </c>
      <c r="J71" s="102">
        <f t="shared" si="44"/>
        <v>5281000</v>
      </c>
      <c r="K71" s="103">
        <f t="shared" si="44"/>
        <v>5826452</v>
      </c>
      <c r="L71" s="102">
        <f t="shared" si="44"/>
        <v>2696000</v>
      </c>
      <c r="M71" s="103">
        <f t="shared" si="44"/>
        <v>2639893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12358000</v>
      </c>
      <c r="Q71" s="103">
        <f>$I71      +$K71      +$M71      +$O71</f>
        <v>12848157</v>
      </c>
      <c r="R71" s="57">
        <f>IF(($J71      =0),0,((($L71      -$J71      )/$J71      )*100))</f>
        <v>-48.949062677523195</v>
      </c>
      <c r="S71" s="58">
        <f>IF(($K71      =0),0,((($M71      -$K71      )/$K71      )*100))</f>
        <v>-54.691242629305101</v>
      </c>
      <c r="T71" s="57">
        <f>IF(($E69      =0),0,(($P69      /$E69      )*100))</f>
        <v>83.545159545700372</v>
      </c>
      <c r="U71" s="59">
        <f>IF($E69   =0,0,($Q69   /$E69 )*100)</f>
        <v>86.858822336398049</v>
      </c>
      <c r="V71" s="102">
        <f>SUM(V69:V70)</f>
        <v>490000</v>
      </c>
      <c r="W71" s="103">
        <f>SUM(W69:W70)</f>
        <v>490000</v>
      </c>
    </row>
    <row r="72" spans="1:23" ht="12.95" customHeight="1" x14ac:dyDescent="0.2">
      <c r="A72" s="60" t="s">
        <v>86</v>
      </c>
      <c r="B72" s="104">
        <f>SUM(B69:B70)</f>
        <v>13387000</v>
      </c>
      <c r="C72" s="104">
        <f>SUM(C69:C70)</f>
        <v>1405000</v>
      </c>
      <c r="D72" s="104"/>
      <c r="E72" s="104">
        <f>$B72      +$C72      +$D72</f>
        <v>14792000</v>
      </c>
      <c r="F72" s="105">
        <f t="shared" ref="F72:O72" si="45">SUM(F69:F70)</f>
        <v>14792000</v>
      </c>
      <c r="G72" s="106">
        <f t="shared" si="45"/>
        <v>14792000</v>
      </c>
      <c r="H72" s="105">
        <f t="shared" si="45"/>
        <v>4381000</v>
      </c>
      <c r="I72" s="106">
        <f t="shared" si="45"/>
        <v>4381812</v>
      </c>
      <c r="J72" s="105">
        <f t="shared" si="45"/>
        <v>5281000</v>
      </c>
      <c r="K72" s="106">
        <f t="shared" si="45"/>
        <v>5826452</v>
      </c>
      <c r="L72" s="105">
        <f t="shared" si="45"/>
        <v>2696000</v>
      </c>
      <c r="M72" s="106">
        <f t="shared" si="45"/>
        <v>2639893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12358000</v>
      </c>
      <c r="Q72" s="106">
        <f>$I72      +$K72      +$M72      +$O72</f>
        <v>12848157</v>
      </c>
      <c r="R72" s="61">
        <f>IF(($J72      =0),0,((($L72      -$J72      )/$J72      )*100))</f>
        <v>-48.949062677523195</v>
      </c>
      <c r="S72" s="62">
        <f>IF(($K72      =0),0,((($M72      -$K72      )/$K72      )*100))</f>
        <v>-54.691242629305101</v>
      </c>
      <c r="T72" s="61">
        <f>IF(($E69      =0),0,(($P69      /$E69      )*100))</f>
        <v>83.545159545700372</v>
      </c>
      <c r="U72" s="65">
        <f>IF($E69   =0,0,($Q69   /$E69 )*100)</f>
        <v>86.858822336398049</v>
      </c>
      <c r="V72" s="105">
        <f>SUM(V69:V70)</f>
        <v>490000</v>
      </c>
      <c r="W72" s="106">
        <f>SUM(W69:W70)</f>
        <v>490000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22591000</v>
      </c>
      <c r="C73" s="104">
        <f>SUM(C9:C14,C17:C23,C26:C29,C32,C35:C39,C42:C52,C55:C58,C61:C65,C69:C70)</f>
        <v>816000</v>
      </c>
      <c r="D73" s="104"/>
      <c r="E73" s="104">
        <f>$B73      +$C73      +$D73</f>
        <v>23407000</v>
      </c>
      <c r="F73" s="105">
        <f t="shared" ref="F73:O73" si="46">SUM(F9:F14,F17:F23,F26:F29,F32,F35:F39,F42:F52,F55:F58,F61:F65,F69:F70)</f>
        <v>23407000</v>
      </c>
      <c r="G73" s="106">
        <f t="shared" si="46"/>
        <v>23407000</v>
      </c>
      <c r="H73" s="105">
        <f t="shared" si="46"/>
        <v>5054000</v>
      </c>
      <c r="I73" s="106">
        <f t="shared" si="46"/>
        <v>5251346</v>
      </c>
      <c r="J73" s="105">
        <f t="shared" si="46"/>
        <v>7559000</v>
      </c>
      <c r="K73" s="106">
        <f t="shared" si="46"/>
        <v>10830573</v>
      </c>
      <c r="L73" s="105">
        <f t="shared" si="46"/>
        <v>3979000</v>
      </c>
      <c r="M73" s="106">
        <f t="shared" si="46"/>
        <v>5434875</v>
      </c>
      <c r="N73" s="105">
        <f t="shared" si="46"/>
        <v>0</v>
      </c>
      <c r="O73" s="106">
        <f t="shared" si="46"/>
        <v>0</v>
      </c>
      <c r="P73" s="105">
        <f>$H73      +$J73      +$L73      +$N73</f>
        <v>16592000</v>
      </c>
      <c r="Q73" s="106">
        <f>$I73      +$K73      +$M73      +$O73</f>
        <v>21516794</v>
      </c>
      <c r="R73" s="61">
        <f>IF(($J73      =0),0,((($L73      -$J73      )/$J73      )*100))</f>
        <v>-47.360762005556289</v>
      </c>
      <c r="S73" s="62">
        <f>IF(($K73      =0),0,((($M73      -$K73      )/$K73      )*100))</f>
        <v>-49.819136993028899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70.884778057845949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91.92461229546717</v>
      </c>
      <c r="V73" s="105">
        <f>SUM(V9:V14,V17:V23,V26:V29,V32,V35:V39,V42:V52,V55:V58,V61:V65,V69:V70)</f>
        <v>10251000</v>
      </c>
      <c r="W73" s="106">
        <f>SUM(W9:W14,W17:W23,W26:W29,W32,W35:W39,W42:W52,W55:W58,W61:W65,W69:W70)</f>
        <v>5232000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fNVqlhyeVuIhKnSkKMCbsC1QwGvw4hgCjnoNhjn1cfSCPFECaXrBNxwC4Gz+WtNY4E7GSNdeKIYNMi7pYCfdg==" saltValue="kbJHcfCntf3nkdSk6fsaj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232000</v>
      </c>
      <c r="I10" s="94">
        <v>232214</v>
      </c>
      <c r="J10" s="93">
        <v>185000</v>
      </c>
      <c r="K10" s="94">
        <v>185969</v>
      </c>
      <c r="L10" s="93">
        <v>144000</v>
      </c>
      <c r="M10" s="94">
        <v>144786</v>
      </c>
      <c r="N10" s="93"/>
      <c r="O10" s="94"/>
      <c r="P10" s="93">
        <f t="shared" ref="P10:P15" si="1">$H10      +$J10      +$L10      +$N10</f>
        <v>561000</v>
      </c>
      <c r="Q10" s="94">
        <f t="shared" ref="Q10:Q15" si="2">$I10      +$K10      +$M10      +$O10</f>
        <v>562969</v>
      </c>
      <c r="R10" s="48">
        <f t="shared" ref="R10:R15" si="3">IF(($J10      =0),0,((($L10      -$J10      )/$J10      )*100))</f>
        <v>-22.162162162162165</v>
      </c>
      <c r="S10" s="49">
        <f t="shared" ref="S10:S15" si="4">IF(($K10      =0),0,((($M10      -$K10      )/$K10      )*100))</f>
        <v>-22.145088697578629</v>
      </c>
      <c r="T10" s="48">
        <f t="shared" ref="T10:T14" si="5">IF(($E10      =0),0,(($P10      /$E10      )*100))</f>
        <v>56.100000000000009</v>
      </c>
      <c r="U10" s="50">
        <f t="shared" ref="U10:U14" si="6">IF(($E10      =0),0,(($Q10      /$E10      )*100))</f>
        <v>56.296900000000008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232000</v>
      </c>
      <c r="I15" s="97">
        <f t="shared" si="7"/>
        <v>232214</v>
      </c>
      <c r="J15" s="96">
        <f t="shared" si="7"/>
        <v>185000</v>
      </c>
      <c r="K15" s="97">
        <f t="shared" si="7"/>
        <v>185969</v>
      </c>
      <c r="L15" s="96">
        <f t="shared" si="7"/>
        <v>144000</v>
      </c>
      <c r="M15" s="97">
        <f t="shared" si="7"/>
        <v>144786</v>
      </c>
      <c r="N15" s="96">
        <f t="shared" si="7"/>
        <v>0</v>
      </c>
      <c r="O15" s="97">
        <f t="shared" si="7"/>
        <v>0</v>
      </c>
      <c r="P15" s="96">
        <f t="shared" si="1"/>
        <v>561000</v>
      </c>
      <c r="Q15" s="97">
        <f t="shared" si="2"/>
        <v>562969</v>
      </c>
      <c r="R15" s="52">
        <f t="shared" si="3"/>
        <v>-22.162162162162165</v>
      </c>
      <c r="S15" s="53">
        <f t="shared" si="4"/>
        <v>-22.145088697578629</v>
      </c>
      <c r="T15" s="52">
        <f>IF((SUM($E9:$E13))=0,0,(P15/(SUM($E9:$E13))*100))</f>
        <v>56.100000000000009</v>
      </c>
      <c r="U15" s="54">
        <f>IF((SUM($E9:$E13))=0,0,(Q15/(SUM($E9:$E13))*100))</f>
        <v>56.296900000000008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2846000</v>
      </c>
      <c r="C29" s="92"/>
      <c r="D29" s="92"/>
      <c r="E29" s="92">
        <f>$B29      +$C29      +$D29</f>
        <v>2846000</v>
      </c>
      <c r="F29" s="93">
        <v>2846000</v>
      </c>
      <c r="G29" s="94">
        <v>2846000</v>
      </c>
      <c r="H29" s="93">
        <v>169000</v>
      </c>
      <c r="I29" s="94">
        <v>151831</v>
      </c>
      <c r="J29" s="93">
        <v>336000</v>
      </c>
      <c r="K29" s="94">
        <v>305901</v>
      </c>
      <c r="L29" s="93">
        <v>59000</v>
      </c>
      <c r="M29" s="94">
        <v>129995</v>
      </c>
      <c r="N29" s="93"/>
      <c r="O29" s="94"/>
      <c r="P29" s="93">
        <f>$H29      +$J29      +$L29      +$N29</f>
        <v>564000</v>
      </c>
      <c r="Q29" s="94">
        <f>$I29      +$K29      +$M29      +$O29</f>
        <v>587727</v>
      </c>
      <c r="R29" s="48">
        <f>IF(($J29      =0),0,((($L29      -$J29      )/$J29      )*100))</f>
        <v>-82.44047619047619</v>
      </c>
      <c r="S29" s="49">
        <f>IF(($K29      =0),0,((($M29      -$K29      )/$K29      )*100))</f>
        <v>-57.504225223193131</v>
      </c>
      <c r="T29" s="48">
        <f>IF(($E29      =0),0,(($P29      /$E29      )*100))</f>
        <v>19.817287420941675</v>
      </c>
      <c r="U29" s="50">
        <f>IF(($E29      =0),0,(($Q29      /$E29      )*100))</f>
        <v>20.650983836964159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2846000</v>
      </c>
      <c r="C30" s="95">
        <f>SUM(C26:C29)</f>
        <v>0</v>
      </c>
      <c r="D30" s="95"/>
      <c r="E30" s="95">
        <f>$B30      +$C30      +$D30</f>
        <v>2846000</v>
      </c>
      <c r="F30" s="96">
        <f t="shared" ref="F30:O30" si="16">SUM(F26:F29)</f>
        <v>2846000</v>
      </c>
      <c r="G30" s="97">
        <f t="shared" si="16"/>
        <v>2846000</v>
      </c>
      <c r="H30" s="96">
        <f t="shared" si="16"/>
        <v>169000</v>
      </c>
      <c r="I30" s="97">
        <f t="shared" si="16"/>
        <v>151831</v>
      </c>
      <c r="J30" s="96">
        <f t="shared" si="16"/>
        <v>336000</v>
      </c>
      <c r="K30" s="97">
        <f t="shared" si="16"/>
        <v>305901</v>
      </c>
      <c r="L30" s="96">
        <f t="shared" si="16"/>
        <v>59000</v>
      </c>
      <c r="M30" s="97">
        <f t="shared" si="16"/>
        <v>129995</v>
      </c>
      <c r="N30" s="96">
        <f t="shared" si="16"/>
        <v>0</v>
      </c>
      <c r="O30" s="97">
        <f t="shared" si="16"/>
        <v>0</v>
      </c>
      <c r="P30" s="96">
        <f>$H30      +$J30      +$L30      +$N30</f>
        <v>564000</v>
      </c>
      <c r="Q30" s="97">
        <f>$I30      +$K30      +$M30      +$O30</f>
        <v>587727</v>
      </c>
      <c r="R30" s="52">
        <f>IF(($J30      =0),0,((($L30      -$J30      )/$J30      )*100))</f>
        <v>-82.44047619047619</v>
      </c>
      <c r="S30" s="53">
        <f>IF(($K30      =0),0,((($M30      -$K30      )/$K30      )*100))</f>
        <v>-57.504225223193131</v>
      </c>
      <c r="T30" s="52">
        <f>IF($E30   =0,0,($P30   /$E30   )*100)</f>
        <v>19.817287420941675</v>
      </c>
      <c r="U30" s="54">
        <f>IF($E30   =0,0,($Q30   /$E30   )*100)</f>
        <v>20.650983836964159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1192000</v>
      </c>
      <c r="C32" s="92"/>
      <c r="D32" s="92"/>
      <c r="E32" s="92">
        <f>$B32      +$C32      +$D32</f>
        <v>1192000</v>
      </c>
      <c r="F32" s="93">
        <v>1192000</v>
      </c>
      <c r="G32" s="94">
        <v>1192000</v>
      </c>
      <c r="H32" s="93">
        <v>232000</v>
      </c>
      <c r="I32" s="94">
        <v>231255</v>
      </c>
      <c r="J32" s="93">
        <v>287000</v>
      </c>
      <c r="K32" s="94">
        <v>287817</v>
      </c>
      <c r="L32" s="93">
        <v>278000</v>
      </c>
      <c r="M32" s="94">
        <v>280509</v>
      </c>
      <c r="N32" s="93"/>
      <c r="O32" s="94"/>
      <c r="P32" s="93">
        <f>$H32      +$J32      +$L32      +$N32</f>
        <v>797000</v>
      </c>
      <c r="Q32" s="94">
        <f>$I32      +$K32      +$M32      +$O32</f>
        <v>799581</v>
      </c>
      <c r="R32" s="48">
        <f>IF(($J32      =0),0,((($L32      -$J32      )/$J32      )*100))</f>
        <v>-3.1358885017421603</v>
      </c>
      <c r="S32" s="49">
        <f>IF(($K32      =0),0,((($M32      -$K32      )/$K32      )*100))</f>
        <v>-2.5391133949697204</v>
      </c>
      <c r="T32" s="48">
        <f>IF(($E32      =0),0,(($P32      /$E32      )*100))</f>
        <v>66.862416107382543</v>
      </c>
      <c r="U32" s="50">
        <f>IF(($E32      =0),0,(($Q32      /$E32      )*100))</f>
        <v>67.078942953020132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1192000</v>
      </c>
      <c r="C33" s="95">
        <f>C32</f>
        <v>0</v>
      </c>
      <c r="D33" s="95"/>
      <c r="E33" s="95">
        <f>$B33      +$C33      +$D33</f>
        <v>1192000</v>
      </c>
      <c r="F33" s="96">
        <f t="shared" ref="F33:O33" si="17">F32</f>
        <v>1192000</v>
      </c>
      <c r="G33" s="97">
        <f t="shared" si="17"/>
        <v>1192000</v>
      </c>
      <c r="H33" s="96">
        <f t="shared" si="17"/>
        <v>232000</v>
      </c>
      <c r="I33" s="97">
        <f t="shared" si="17"/>
        <v>231255</v>
      </c>
      <c r="J33" s="96">
        <f t="shared" si="17"/>
        <v>287000</v>
      </c>
      <c r="K33" s="97">
        <f t="shared" si="17"/>
        <v>287817</v>
      </c>
      <c r="L33" s="96">
        <f t="shared" si="17"/>
        <v>278000</v>
      </c>
      <c r="M33" s="97">
        <f t="shared" si="17"/>
        <v>280509</v>
      </c>
      <c r="N33" s="96">
        <f t="shared" si="17"/>
        <v>0</v>
      </c>
      <c r="O33" s="97">
        <f t="shared" si="17"/>
        <v>0</v>
      </c>
      <c r="P33" s="96">
        <f>$H33      +$J33      +$L33      +$N33</f>
        <v>797000</v>
      </c>
      <c r="Q33" s="97">
        <f>$I33      +$K33      +$M33      +$O33</f>
        <v>799581</v>
      </c>
      <c r="R33" s="52">
        <f>IF(($J33      =0),0,((($L33      -$J33      )/$J33      )*100))</f>
        <v>-3.1358885017421603</v>
      </c>
      <c r="S33" s="53">
        <f>IF(($K33      =0),0,((($M33      -$K33      )/$K33      )*100))</f>
        <v>-2.5391133949697204</v>
      </c>
      <c r="T33" s="52">
        <f>IF($E33   =0,0,($P33   /$E33   )*100)</f>
        <v>66.862416107382543</v>
      </c>
      <c r="U33" s="54">
        <f>IF($E33   =0,0,($Q33   /$E33   )*100)</f>
        <v>67.078942953020132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5038000</v>
      </c>
      <c r="C67" s="104">
        <f>SUM(C9:C14,C17:C23,C26:C29,C32,C35:C39,C42:C52,C55:C58,C61:C65)</f>
        <v>0</v>
      </c>
      <c r="D67" s="104"/>
      <c r="E67" s="104">
        <f t="shared" si="35"/>
        <v>5038000</v>
      </c>
      <c r="F67" s="105">
        <f t="shared" ref="F67:O67" si="43">SUM(F9:F14,F17:F23,F26:F29,F32,F35:F39,F42:F52,F55:F58,F61:F65)</f>
        <v>5038000</v>
      </c>
      <c r="G67" s="106">
        <f t="shared" si="43"/>
        <v>5038000</v>
      </c>
      <c r="H67" s="105">
        <f t="shared" si="43"/>
        <v>633000</v>
      </c>
      <c r="I67" s="106">
        <f t="shared" si="43"/>
        <v>615300</v>
      </c>
      <c r="J67" s="105">
        <f t="shared" si="43"/>
        <v>808000</v>
      </c>
      <c r="K67" s="106">
        <f t="shared" si="43"/>
        <v>779687</v>
      </c>
      <c r="L67" s="105">
        <f t="shared" si="43"/>
        <v>481000</v>
      </c>
      <c r="M67" s="106">
        <f t="shared" si="43"/>
        <v>555290</v>
      </c>
      <c r="N67" s="105">
        <f t="shared" si="43"/>
        <v>0</v>
      </c>
      <c r="O67" s="106">
        <f t="shared" si="43"/>
        <v>0</v>
      </c>
      <c r="P67" s="105">
        <f t="shared" si="36"/>
        <v>1922000</v>
      </c>
      <c r="Q67" s="106">
        <f t="shared" si="37"/>
        <v>1950277</v>
      </c>
      <c r="R67" s="61">
        <f t="shared" si="38"/>
        <v>-40.470297029702976</v>
      </c>
      <c r="S67" s="62">
        <f t="shared" si="39"/>
        <v>-28.78039520987268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38.150059547439454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38.711333862643905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5038000</v>
      </c>
      <c r="C73" s="104">
        <f>SUM(C9:C14,C17:C23,C26:C29,C32,C35:C39,C42:C52,C55:C58,C61:C65,C69:C70)</f>
        <v>0</v>
      </c>
      <c r="D73" s="104"/>
      <c r="E73" s="104">
        <f>$B73      +$C73      +$D73</f>
        <v>5038000</v>
      </c>
      <c r="F73" s="105">
        <f t="shared" ref="F73:O73" si="46">SUM(F9:F14,F17:F23,F26:F29,F32,F35:F39,F42:F52,F55:F58,F61:F65,F69:F70)</f>
        <v>5038000</v>
      </c>
      <c r="G73" s="106">
        <f t="shared" si="46"/>
        <v>5038000</v>
      </c>
      <c r="H73" s="105">
        <f t="shared" si="46"/>
        <v>633000</v>
      </c>
      <c r="I73" s="106">
        <f t="shared" si="46"/>
        <v>615300</v>
      </c>
      <c r="J73" s="105">
        <f t="shared" si="46"/>
        <v>808000</v>
      </c>
      <c r="K73" s="106">
        <f t="shared" si="46"/>
        <v>779687</v>
      </c>
      <c r="L73" s="105">
        <f t="shared" si="46"/>
        <v>481000</v>
      </c>
      <c r="M73" s="106">
        <f t="shared" si="46"/>
        <v>555290</v>
      </c>
      <c r="N73" s="105">
        <f t="shared" si="46"/>
        <v>0</v>
      </c>
      <c r="O73" s="106">
        <f t="shared" si="46"/>
        <v>0</v>
      </c>
      <c r="P73" s="105">
        <f>$H73      +$J73      +$L73      +$N73</f>
        <v>1922000</v>
      </c>
      <c r="Q73" s="106">
        <f>$I73      +$K73      +$M73      +$O73</f>
        <v>1950277</v>
      </c>
      <c r="R73" s="61">
        <f>IF(($J73      =0),0,((($L73      -$J73      )/$J73      )*100))</f>
        <v>-40.470297029702976</v>
      </c>
      <c r="S73" s="62">
        <f>IF(($K73      =0),0,((($M73      -$K73      )/$K73      )*100))</f>
        <v>-28.78039520987268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38.150059547439454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38.711333862643905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hTqyFSta58Zygg02rkQHiKRddUOTfG5xhWpDQOCZ/dnBBUfTfP1tkSTf/uI7jm/SuEKaqe2DmxO2S0jSychULw==" saltValue="q1ZHWD1liijqaDFHr4VNU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68877000</v>
      </c>
      <c r="H9" s="93">
        <v>20170000</v>
      </c>
      <c r="I9" s="94">
        <v>6713458</v>
      </c>
      <c r="J9" s="93">
        <v>14770000</v>
      </c>
      <c r="K9" s="94">
        <v>14010733</v>
      </c>
      <c r="L9" s="93">
        <v>14511000</v>
      </c>
      <c r="M9" s="94">
        <v>14037915</v>
      </c>
      <c r="N9" s="93"/>
      <c r="O9" s="94"/>
      <c r="P9" s="93">
        <f>$H9       +$J9       +$L9       +$N9</f>
        <v>49451000</v>
      </c>
      <c r="Q9" s="94">
        <f>$I9       +$K9       +$M9       +$O9</f>
        <v>34762106</v>
      </c>
      <c r="R9" s="48">
        <f>IF(($J9       =0),0,((($L9       -$J9       )/$J9       )*100))</f>
        <v>-1.7535545023696684</v>
      </c>
      <c r="S9" s="49">
        <f>IF(($K9       =0),0,((($M9       -$K9       )/$K9       )*100))</f>
        <v>0.19400840769715616</v>
      </c>
      <c r="T9" s="48">
        <f>IF(($E9       =0),0,(($P9       /$E9       )*100))</f>
        <v>71.796100294728276</v>
      </c>
      <c r="U9" s="50">
        <f>IF(($E9       =0),0,(($Q9       /$E9       )*100))</f>
        <v>50.469831729024207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378000</v>
      </c>
      <c r="I10" s="94">
        <v>377080</v>
      </c>
      <c r="J10" s="93">
        <v>423000</v>
      </c>
      <c r="K10" s="94">
        <v>422919</v>
      </c>
      <c r="L10" s="93">
        <v>129000</v>
      </c>
      <c r="M10" s="94">
        <v>21998</v>
      </c>
      <c r="N10" s="93"/>
      <c r="O10" s="94"/>
      <c r="P10" s="93">
        <f t="shared" ref="P10:P15" si="1">$H10      +$J10      +$L10      +$N10</f>
        <v>930000</v>
      </c>
      <c r="Q10" s="94">
        <f t="shared" ref="Q10:Q15" si="2">$I10      +$K10      +$M10      +$O10</f>
        <v>821997</v>
      </c>
      <c r="R10" s="48">
        <f t="shared" ref="R10:R15" si="3">IF(($J10      =0),0,((($L10      -$J10      )/$J10      )*100))</f>
        <v>-69.503546099290787</v>
      </c>
      <c r="S10" s="49">
        <f t="shared" ref="S10:S15" si="4">IF(($K10      =0),0,((($M10      -$K10      )/$K10      )*100))</f>
        <v>-94.798531160813297</v>
      </c>
      <c r="T10" s="48">
        <f t="shared" ref="T10:T14" si="5">IF(($E10      =0),0,(($P10      /$E10      )*100))</f>
        <v>93</v>
      </c>
      <c r="U10" s="50">
        <f t="shared" ref="U10:U14" si="6">IF(($E10      =0),0,(($Q10      /$E10      )*100))</f>
        <v>82.199699999999993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9000000</v>
      </c>
      <c r="C11" s="92">
        <v>920000</v>
      </c>
      <c r="D11" s="92"/>
      <c r="E11" s="92">
        <f t="shared" si="0"/>
        <v>9920000</v>
      </c>
      <c r="F11" s="93">
        <v>9920000</v>
      </c>
      <c r="G11" s="94">
        <v>9920000</v>
      </c>
      <c r="H11" s="93">
        <v>3542000</v>
      </c>
      <c r="I11" s="94">
        <v>2791244</v>
      </c>
      <c r="J11" s="93">
        <v>1458000</v>
      </c>
      <c r="K11" s="94">
        <v>1950713</v>
      </c>
      <c r="L11" s="93">
        <v>3171000</v>
      </c>
      <c r="M11" s="94">
        <v>3172849</v>
      </c>
      <c r="N11" s="93"/>
      <c r="O11" s="94"/>
      <c r="P11" s="93">
        <f t="shared" si="1"/>
        <v>8171000</v>
      </c>
      <c r="Q11" s="94">
        <f t="shared" si="2"/>
        <v>7914806</v>
      </c>
      <c r="R11" s="48">
        <f t="shared" si="3"/>
        <v>117.48971193415639</v>
      </c>
      <c r="S11" s="49">
        <f t="shared" si="4"/>
        <v>62.650733347242785</v>
      </c>
      <c r="T11" s="48">
        <f t="shared" si="5"/>
        <v>82.368951612903231</v>
      </c>
      <c r="U11" s="50">
        <f t="shared" si="6"/>
        <v>79.786350806451608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250890000</v>
      </c>
      <c r="C13" s="92">
        <v>-15000000</v>
      </c>
      <c r="D13" s="92"/>
      <c r="E13" s="92">
        <f t="shared" si="0"/>
        <v>235890000</v>
      </c>
      <c r="F13" s="93">
        <v>235890000</v>
      </c>
      <c r="G13" s="94">
        <v>235890000</v>
      </c>
      <c r="H13" s="93">
        <v>28984000</v>
      </c>
      <c r="I13" s="94">
        <v>31440494</v>
      </c>
      <c r="J13" s="93">
        <v>47481000</v>
      </c>
      <c r="K13" s="94">
        <v>42734542</v>
      </c>
      <c r="L13" s="93">
        <v>51821000</v>
      </c>
      <c r="M13" s="94">
        <v>75484241</v>
      </c>
      <c r="N13" s="93"/>
      <c r="O13" s="94"/>
      <c r="P13" s="93">
        <f t="shared" si="1"/>
        <v>128286000</v>
      </c>
      <c r="Q13" s="94">
        <f t="shared" si="2"/>
        <v>149659277</v>
      </c>
      <c r="R13" s="48">
        <f t="shared" si="3"/>
        <v>9.140498304584991</v>
      </c>
      <c r="S13" s="49">
        <f t="shared" si="4"/>
        <v>76.635193609890564</v>
      </c>
      <c r="T13" s="48">
        <f t="shared" si="5"/>
        <v>54.383822968332694</v>
      </c>
      <c r="U13" s="50">
        <f t="shared" si="6"/>
        <v>63.444519479418368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2500000</v>
      </c>
      <c r="C14" s="92">
        <v>-2193000</v>
      </c>
      <c r="D14" s="92"/>
      <c r="E14" s="92">
        <f t="shared" si="0"/>
        <v>307000</v>
      </c>
      <c r="F14" s="93">
        <v>307000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332267000</v>
      </c>
      <c r="C15" s="95">
        <f>SUM(C9:C14)</f>
        <v>-16273000</v>
      </c>
      <c r="D15" s="95"/>
      <c r="E15" s="95">
        <f t="shared" si="0"/>
        <v>315994000</v>
      </c>
      <c r="F15" s="96">
        <f t="shared" ref="F15:O15" si="7">SUM(F9:F14)</f>
        <v>315994000</v>
      </c>
      <c r="G15" s="97">
        <f t="shared" si="7"/>
        <v>315687000</v>
      </c>
      <c r="H15" s="96">
        <f t="shared" si="7"/>
        <v>53074000</v>
      </c>
      <c r="I15" s="97">
        <f t="shared" si="7"/>
        <v>41322276</v>
      </c>
      <c r="J15" s="96">
        <f t="shared" si="7"/>
        <v>64132000</v>
      </c>
      <c r="K15" s="97">
        <f t="shared" si="7"/>
        <v>59118907</v>
      </c>
      <c r="L15" s="96">
        <f t="shared" si="7"/>
        <v>69632000</v>
      </c>
      <c r="M15" s="97">
        <f t="shared" si="7"/>
        <v>92717003</v>
      </c>
      <c r="N15" s="96">
        <f t="shared" si="7"/>
        <v>0</v>
      </c>
      <c r="O15" s="97">
        <f t="shared" si="7"/>
        <v>0</v>
      </c>
      <c r="P15" s="96">
        <f t="shared" si="1"/>
        <v>186838000</v>
      </c>
      <c r="Q15" s="97">
        <f t="shared" si="2"/>
        <v>193158186</v>
      </c>
      <c r="R15" s="52">
        <f t="shared" si="3"/>
        <v>8.5760618723882001</v>
      </c>
      <c r="S15" s="53">
        <f t="shared" si="4"/>
        <v>56.831388983561546</v>
      </c>
      <c r="T15" s="52">
        <f>IF((SUM($E9:$E13))=0,0,(P15/(SUM($E9:$E13))*100))</f>
        <v>59.184572060300233</v>
      </c>
      <c r="U15" s="54">
        <f>IF((SUM($E9:$E13))=0,0,(Q15/(SUM($E9:$E13))*100))</f>
        <v>61.186613956228797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4450000</v>
      </c>
      <c r="D20" s="92"/>
      <c r="E20" s="92">
        <f t="shared" si="8"/>
        <v>4450000</v>
      </c>
      <c r="F20" s="93">
        <v>4450000</v>
      </c>
      <c r="G20" s="94">
        <v>4450000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4450000</v>
      </c>
      <c r="D24" s="95"/>
      <c r="E24" s="95">
        <f t="shared" si="8"/>
        <v>4450000</v>
      </c>
      <c r="F24" s="96">
        <f t="shared" ref="F24:O24" si="15">SUM(F17:F23)</f>
        <v>4450000</v>
      </c>
      <c r="G24" s="97">
        <f t="shared" si="15"/>
        <v>4450000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1777845000</v>
      </c>
      <c r="C28" s="92"/>
      <c r="D28" s="92"/>
      <c r="E28" s="92">
        <f>$B28      +$C28      +$D28</f>
        <v>1777845000</v>
      </c>
      <c r="F28" s="93">
        <v>1777845000</v>
      </c>
      <c r="G28" s="94">
        <v>1777845000</v>
      </c>
      <c r="H28" s="93">
        <v>254514000</v>
      </c>
      <c r="I28" s="94">
        <v>259003749</v>
      </c>
      <c r="J28" s="93">
        <v>461512000</v>
      </c>
      <c r="K28" s="94">
        <v>452374640</v>
      </c>
      <c r="L28" s="93">
        <v>300062000</v>
      </c>
      <c r="M28" s="94">
        <v>302709255</v>
      </c>
      <c r="N28" s="93"/>
      <c r="O28" s="94"/>
      <c r="P28" s="93">
        <f>$H28      +$J28      +$L28      +$N28</f>
        <v>1016088000</v>
      </c>
      <c r="Q28" s="94">
        <f>$I28      +$K28      +$M28      +$O28</f>
        <v>1014087644</v>
      </c>
      <c r="R28" s="48">
        <f>IF(($J28      =0),0,((($L28      -$J28      )/$J28      )*100))</f>
        <v>-34.98283901610359</v>
      </c>
      <c r="S28" s="49">
        <f>IF(($K28      =0),0,((($M28      -$K28      )/$K28      )*100))</f>
        <v>-33.084388859640761</v>
      </c>
      <c r="T28" s="48">
        <f>IF(($E28      =0),0,(($P28      /$E28      )*100))</f>
        <v>57.152788910169342</v>
      </c>
      <c r="U28" s="50">
        <f>IF(($E28      =0),0,(($Q28      /$E28      )*100))</f>
        <v>57.040273139671903</v>
      </c>
      <c r="V28" s="93">
        <v>17681000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1777845000</v>
      </c>
      <c r="C30" s="95">
        <f>SUM(C26:C29)</f>
        <v>0</v>
      </c>
      <c r="D30" s="95"/>
      <c r="E30" s="95">
        <f>$B30      +$C30      +$D30</f>
        <v>1777845000</v>
      </c>
      <c r="F30" s="96">
        <f t="shared" ref="F30:O30" si="16">SUM(F26:F29)</f>
        <v>1777845000</v>
      </c>
      <c r="G30" s="97">
        <f t="shared" si="16"/>
        <v>1777845000</v>
      </c>
      <c r="H30" s="96">
        <f t="shared" si="16"/>
        <v>254514000</v>
      </c>
      <c r="I30" s="97">
        <f t="shared" si="16"/>
        <v>259003749</v>
      </c>
      <c r="J30" s="96">
        <f t="shared" si="16"/>
        <v>461512000</v>
      </c>
      <c r="K30" s="97">
        <f t="shared" si="16"/>
        <v>452374640</v>
      </c>
      <c r="L30" s="96">
        <f t="shared" si="16"/>
        <v>300062000</v>
      </c>
      <c r="M30" s="97">
        <f t="shared" si="16"/>
        <v>302709255</v>
      </c>
      <c r="N30" s="96">
        <f t="shared" si="16"/>
        <v>0</v>
      </c>
      <c r="O30" s="97">
        <f t="shared" si="16"/>
        <v>0</v>
      </c>
      <c r="P30" s="96">
        <f>$H30      +$J30      +$L30      +$N30</f>
        <v>1016088000</v>
      </c>
      <c r="Q30" s="97">
        <f>$I30      +$K30      +$M30      +$O30</f>
        <v>1014087644</v>
      </c>
      <c r="R30" s="52">
        <f>IF(($J30      =0),0,((($L30      -$J30      )/$J30      )*100))</f>
        <v>-34.98283901610359</v>
      </c>
      <c r="S30" s="53">
        <f>IF(($K30      =0),0,((($M30      -$K30      )/$K30      )*100))</f>
        <v>-33.084388859640761</v>
      </c>
      <c r="T30" s="52">
        <f>IF($E30   =0,0,($P30   /$E30   )*100)</f>
        <v>57.152788910169342</v>
      </c>
      <c r="U30" s="54">
        <f>IF($E30   =0,0,($Q30   /$E30   )*100)</f>
        <v>57.040273139671903</v>
      </c>
      <c r="V30" s="96">
        <f>SUM(V26:V29)</f>
        <v>17681000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62588000</v>
      </c>
      <c r="C32" s="92">
        <v>-3495000</v>
      </c>
      <c r="D32" s="92"/>
      <c r="E32" s="92">
        <f>$B32      +$C32      +$D32</f>
        <v>59093000</v>
      </c>
      <c r="F32" s="93">
        <v>59093000</v>
      </c>
      <c r="G32" s="94">
        <v>59093000</v>
      </c>
      <c r="H32" s="93">
        <v>26005000</v>
      </c>
      <c r="I32" s="94">
        <v>26004700</v>
      </c>
      <c r="J32" s="93">
        <v>11161000</v>
      </c>
      <c r="K32" s="94">
        <v>11160642</v>
      </c>
      <c r="L32" s="93">
        <v>4723000</v>
      </c>
      <c r="M32" s="94">
        <v>4515398</v>
      </c>
      <c r="N32" s="93"/>
      <c r="O32" s="94"/>
      <c r="P32" s="93">
        <f>$H32      +$J32      +$L32      +$N32</f>
        <v>41889000</v>
      </c>
      <c r="Q32" s="94">
        <f>$I32      +$K32      +$M32      +$O32</f>
        <v>41680740</v>
      </c>
      <c r="R32" s="48">
        <f>IF(($J32      =0),0,((($L32      -$J32      )/$J32      )*100))</f>
        <v>-57.68300331511513</v>
      </c>
      <c r="S32" s="49">
        <f>IF(($K32      =0),0,((($M32      -$K32      )/$K32      )*100))</f>
        <v>-59.541771880148112</v>
      </c>
      <c r="T32" s="48">
        <f>IF(($E32      =0),0,(($P32      /$E32      )*100))</f>
        <v>70.886568629110045</v>
      </c>
      <c r="U32" s="50">
        <f>IF(($E32      =0),0,(($Q32      /$E32      )*100))</f>
        <v>70.53414109962263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62588000</v>
      </c>
      <c r="C33" s="95">
        <f>C32</f>
        <v>-3495000</v>
      </c>
      <c r="D33" s="95"/>
      <c r="E33" s="95">
        <f>$B33      +$C33      +$D33</f>
        <v>59093000</v>
      </c>
      <c r="F33" s="96">
        <f t="shared" ref="F33:O33" si="17">F32</f>
        <v>59093000</v>
      </c>
      <c r="G33" s="97">
        <f t="shared" si="17"/>
        <v>59093000</v>
      </c>
      <c r="H33" s="96">
        <f t="shared" si="17"/>
        <v>26005000</v>
      </c>
      <c r="I33" s="97">
        <f t="shared" si="17"/>
        <v>26004700</v>
      </c>
      <c r="J33" s="96">
        <f t="shared" si="17"/>
        <v>11161000</v>
      </c>
      <c r="K33" s="97">
        <f t="shared" si="17"/>
        <v>11160642</v>
      </c>
      <c r="L33" s="96">
        <f t="shared" si="17"/>
        <v>4723000</v>
      </c>
      <c r="M33" s="97">
        <f t="shared" si="17"/>
        <v>4515398</v>
      </c>
      <c r="N33" s="96">
        <f t="shared" si="17"/>
        <v>0</v>
      </c>
      <c r="O33" s="97">
        <f t="shared" si="17"/>
        <v>0</v>
      </c>
      <c r="P33" s="96">
        <f>$H33      +$J33      +$L33      +$N33</f>
        <v>41889000</v>
      </c>
      <c r="Q33" s="97">
        <f>$I33      +$K33      +$M33      +$O33</f>
        <v>41680740</v>
      </c>
      <c r="R33" s="52">
        <f>IF(($J33      =0),0,((($L33      -$J33      )/$J33      )*100))</f>
        <v>-57.68300331511513</v>
      </c>
      <c r="S33" s="53">
        <f>IF(($K33      =0),0,((($M33      -$K33      )/$K33      )*100))</f>
        <v>-59.541771880148112</v>
      </c>
      <c r="T33" s="52">
        <f>IF($E33   =0,0,($P33   /$E33   )*100)</f>
        <v>70.886568629110045</v>
      </c>
      <c r="U33" s="54">
        <f>IF($E33   =0,0,($Q33   /$E33   )*100)</f>
        <v>70.53414109962263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62349000</v>
      </c>
      <c r="C36" s="92">
        <v>9439000</v>
      </c>
      <c r="D36" s="92"/>
      <c r="E36" s="92">
        <f t="shared" si="18"/>
        <v>71788000</v>
      </c>
      <c r="F36" s="93">
        <v>71788000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9000000</v>
      </c>
      <c r="H38" s="93"/>
      <c r="I38" s="94">
        <v>-1</v>
      </c>
      <c r="J38" s="93">
        <v>4219000</v>
      </c>
      <c r="K38" s="94">
        <v>4154707</v>
      </c>
      <c r="L38" s="93">
        <v>1816000</v>
      </c>
      <c r="M38" s="94">
        <v>1880705</v>
      </c>
      <c r="N38" s="93"/>
      <c r="O38" s="94"/>
      <c r="P38" s="93">
        <f t="shared" si="19"/>
        <v>6035000</v>
      </c>
      <c r="Q38" s="94">
        <f t="shared" si="20"/>
        <v>6035411</v>
      </c>
      <c r="R38" s="48">
        <f t="shared" si="21"/>
        <v>-56.956624792604885</v>
      </c>
      <c r="S38" s="49">
        <f t="shared" si="22"/>
        <v>-54.733149654115195</v>
      </c>
      <c r="T38" s="48">
        <f t="shared" si="23"/>
        <v>67.055555555555557</v>
      </c>
      <c r="U38" s="50">
        <f t="shared" si="24"/>
        <v>67.060122222222219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71349000</v>
      </c>
      <c r="C40" s="95">
        <f>SUM(C35:C39)</f>
        <v>9439000</v>
      </c>
      <c r="D40" s="95"/>
      <c r="E40" s="95">
        <f t="shared" si="18"/>
        <v>80788000</v>
      </c>
      <c r="F40" s="96">
        <f t="shared" ref="F40:O40" si="25">SUM(F35:F39)</f>
        <v>80788000</v>
      </c>
      <c r="G40" s="97">
        <f t="shared" si="25"/>
        <v>9000000</v>
      </c>
      <c r="H40" s="96">
        <f t="shared" si="25"/>
        <v>0</v>
      </c>
      <c r="I40" s="97">
        <f t="shared" si="25"/>
        <v>-1</v>
      </c>
      <c r="J40" s="96">
        <f t="shared" si="25"/>
        <v>4219000</v>
      </c>
      <c r="K40" s="97">
        <f t="shared" si="25"/>
        <v>4154707</v>
      </c>
      <c r="L40" s="96">
        <f t="shared" si="25"/>
        <v>1816000</v>
      </c>
      <c r="M40" s="97">
        <f t="shared" si="25"/>
        <v>1880705</v>
      </c>
      <c r="N40" s="96">
        <f t="shared" si="25"/>
        <v>0</v>
      </c>
      <c r="O40" s="97">
        <f t="shared" si="25"/>
        <v>0</v>
      </c>
      <c r="P40" s="96">
        <f t="shared" si="19"/>
        <v>6035000</v>
      </c>
      <c r="Q40" s="97">
        <f t="shared" si="20"/>
        <v>6035411</v>
      </c>
      <c r="R40" s="52">
        <f t="shared" si="21"/>
        <v>-56.956624792604885</v>
      </c>
      <c r="S40" s="53">
        <f t="shared" si="22"/>
        <v>-54.733149654115195</v>
      </c>
      <c r="T40" s="52">
        <f>IF((+$E35+$E38) =0,0,(P40   /(+$E35+$E38) )*100)</f>
        <v>67.055555555555557</v>
      </c>
      <c r="U40" s="54">
        <f>IF((+$E35+$E38) =0,0,(Q40   /(+$E35+$E38) )*100)</f>
        <v>67.060122222222219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>
        <v>573210000</v>
      </c>
      <c r="C65" s="92">
        <v>33062000</v>
      </c>
      <c r="D65" s="92"/>
      <c r="E65" s="92">
        <f t="shared" si="35"/>
        <v>606272000</v>
      </c>
      <c r="F65" s="93">
        <v>606272000</v>
      </c>
      <c r="G65" s="94">
        <v>606272000</v>
      </c>
      <c r="H65" s="93">
        <v>122611000</v>
      </c>
      <c r="I65" s="94">
        <v>71283739</v>
      </c>
      <c r="J65" s="93">
        <v>235671000</v>
      </c>
      <c r="K65" s="94">
        <v>229031069</v>
      </c>
      <c r="L65" s="93">
        <v>85393000</v>
      </c>
      <c r="M65" s="94">
        <v>117083975</v>
      </c>
      <c r="N65" s="93"/>
      <c r="O65" s="94"/>
      <c r="P65" s="93">
        <f t="shared" si="36"/>
        <v>443675000</v>
      </c>
      <c r="Q65" s="94">
        <f t="shared" si="37"/>
        <v>417398783</v>
      </c>
      <c r="R65" s="48">
        <f t="shared" si="38"/>
        <v>-63.766012789015193</v>
      </c>
      <c r="S65" s="49">
        <f t="shared" si="39"/>
        <v>-48.878562410237883</v>
      </c>
      <c r="T65" s="48">
        <f t="shared" si="40"/>
        <v>73.180849519687527</v>
      </c>
      <c r="U65" s="50">
        <f t="shared" si="41"/>
        <v>68.846785436239841</v>
      </c>
      <c r="V65" s="93">
        <v>56639000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573210000</v>
      </c>
      <c r="C66" s="95">
        <f>SUM(C61:C65)</f>
        <v>33062000</v>
      </c>
      <c r="D66" s="95"/>
      <c r="E66" s="95">
        <f t="shared" si="35"/>
        <v>606272000</v>
      </c>
      <c r="F66" s="96">
        <f t="shared" ref="F66:O66" si="42">SUM(F61:F65)</f>
        <v>606272000</v>
      </c>
      <c r="G66" s="97">
        <f t="shared" si="42"/>
        <v>606272000</v>
      </c>
      <c r="H66" s="96">
        <f t="shared" si="42"/>
        <v>122611000</v>
      </c>
      <c r="I66" s="97">
        <f t="shared" si="42"/>
        <v>71283739</v>
      </c>
      <c r="J66" s="96">
        <f t="shared" si="42"/>
        <v>235671000</v>
      </c>
      <c r="K66" s="97">
        <f t="shared" si="42"/>
        <v>229031069</v>
      </c>
      <c r="L66" s="96">
        <f t="shared" si="42"/>
        <v>85393000</v>
      </c>
      <c r="M66" s="97">
        <f t="shared" si="42"/>
        <v>117083975</v>
      </c>
      <c r="N66" s="96">
        <f t="shared" si="42"/>
        <v>0</v>
      </c>
      <c r="O66" s="97">
        <f t="shared" si="42"/>
        <v>0</v>
      </c>
      <c r="P66" s="96">
        <f t="shared" si="36"/>
        <v>443675000</v>
      </c>
      <c r="Q66" s="97">
        <f t="shared" si="37"/>
        <v>417398783</v>
      </c>
      <c r="R66" s="52">
        <f t="shared" si="38"/>
        <v>-63.766012789015193</v>
      </c>
      <c r="S66" s="53">
        <f t="shared" si="39"/>
        <v>-48.878562410237883</v>
      </c>
      <c r="T66" s="52">
        <f>IF((+$E61+$E63+$E64++$E65) =0,0,(P66   /(+$E61+$E63+$E64+$E65) )*100)</f>
        <v>73.180849519687527</v>
      </c>
      <c r="U66" s="54">
        <f>IF((+$E61+$E63+$E65) =0,0,(Q66  /(+$E61+$E63+$E65) )*100)</f>
        <v>68.846785436239841</v>
      </c>
      <c r="V66" s="96">
        <f>SUM(V61:V65)</f>
        <v>56639000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2817259000</v>
      </c>
      <c r="C67" s="104">
        <f>SUM(C9:C14,C17:C23,C26:C29,C32,C35:C39,C42:C52,C55:C58,C61:C65)</f>
        <v>27183000</v>
      </c>
      <c r="D67" s="104"/>
      <c r="E67" s="104">
        <f t="shared" si="35"/>
        <v>2844442000</v>
      </c>
      <c r="F67" s="105">
        <f t="shared" ref="F67:O67" si="43">SUM(F9:F14,F17:F23,F26:F29,F32,F35:F39,F42:F52,F55:F58,F61:F65)</f>
        <v>2844442000</v>
      </c>
      <c r="G67" s="106">
        <f t="shared" si="43"/>
        <v>2772347000</v>
      </c>
      <c r="H67" s="105">
        <f t="shared" si="43"/>
        <v>456204000</v>
      </c>
      <c r="I67" s="106">
        <f t="shared" si="43"/>
        <v>397614463</v>
      </c>
      <c r="J67" s="105">
        <f t="shared" si="43"/>
        <v>776695000</v>
      </c>
      <c r="K67" s="106">
        <f t="shared" si="43"/>
        <v>755839965</v>
      </c>
      <c r="L67" s="105">
        <f t="shared" si="43"/>
        <v>461626000</v>
      </c>
      <c r="M67" s="106">
        <f t="shared" si="43"/>
        <v>518906336</v>
      </c>
      <c r="N67" s="105">
        <f t="shared" si="43"/>
        <v>0</v>
      </c>
      <c r="O67" s="106">
        <f t="shared" si="43"/>
        <v>0</v>
      </c>
      <c r="P67" s="105">
        <f t="shared" si="36"/>
        <v>1694525000</v>
      </c>
      <c r="Q67" s="106">
        <f t="shared" si="37"/>
        <v>1672360764</v>
      </c>
      <c r="R67" s="61">
        <f t="shared" si="38"/>
        <v>-40.565344182722946</v>
      </c>
      <c r="S67" s="62">
        <f t="shared" si="39"/>
        <v>-31.347062866674431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61.122399180189205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60.322923645560969</v>
      </c>
      <c r="V67" s="105">
        <f>SUM(V9:V14,V17:V23,V26:V29,V32,V35:V39,V42:V52,V55:V58,V61:V65)</f>
        <v>74320000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2817259000</v>
      </c>
      <c r="C73" s="104">
        <f>SUM(C9:C14,C17:C23,C26:C29,C32,C35:C39,C42:C52,C55:C58,C61:C65,C69:C70)</f>
        <v>27183000</v>
      </c>
      <c r="D73" s="104"/>
      <c r="E73" s="104">
        <f>$B73      +$C73      +$D73</f>
        <v>2844442000</v>
      </c>
      <c r="F73" s="105">
        <f t="shared" ref="F73:O73" si="46">SUM(F9:F14,F17:F23,F26:F29,F32,F35:F39,F42:F52,F55:F58,F61:F65,F69:F70)</f>
        <v>2844442000</v>
      </c>
      <c r="G73" s="106">
        <f t="shared" si="46"/>
        <v>2772347000</v>
      </c>
      <c r="H73" s="105">
        <f t="shared" si="46"/>
        <v>456204000</v>
      </c>
      <c r="I73" s="106">
        <f t="shared" si="46"/>
        <v>397614463</v>
      </c>
      <c r="J73" s="105">
        <f t="shared" si="46"/>
        <v>776695000</v>
      </c>
      <c r="K73" s="106">
        <f t="shared" si="46"/>
        <v>755839965</v>
      </c>
      <c r="L73" s="105">
        <f t="shared" si="46"/>
        <v>461626000</v>
      </c>
      <c r="M73" s="106">
        <f t="shared" si="46"/>
        <v>518906336</v>
      </c>
      <c r="N73" s="105">
        <f t="shared" si="46"/>
        <v>0</v>
      </c>
      <c r="O73" s="106">
        <f t="shared" si="46"/>
        <v>0</v>
      </c>
      <c r="P73" s="105">
        <f>$H73      +$J73      +$L73      +$N73</f>
        <v>1694525000</v>
      </c>
      <c r="Q73" s="106">
        <f>$I73      +$K73      +$M73      +$O73</f>
        <v>1672360764</v>
      </c>
      <c r="R73" s="61">
        <f>IF(($J73      =0),0,((($L73      -$J73      )/$J73      )*100))</f>
        <v>-40.565344182722946</v>
      </c>
      <c r="S73" s="62">
        <f>IF(($K73      =0),0,((($M73      -$K73      )/$K73      )*100))</f>
        <v>-31.347062866674431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61.122399180189205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60.322923645560969</v>
      </c>
      <c r="V73" s="105">
        <f>SUM(V9:V14,V17:V23,V26:V29,V32,V35:V39,V42:V52,V55:V58,V61:V65,V69:V70)</f>
        <v>74320000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8pbm7ldM5nRP6x3BpBRqtmKYxPAmGF8DIke7NEpQj2Ohlflou0B4lgB73/mhJ3UrcNE9ewXcauu2GdcSW9opig==" saltValue="9K+bk40CTgNoeTLaT/Nx/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2932000</v>
      </c>
      <c r="C10" s="92"/>
      <c r="D10" s="92"/>
      <c r="E10" s="92">
        <f t="shared" ref="E10:E15" si="0">$B10      +$C10      +$D10</f>
        <v>2932000</v>
      </c>
      <c r="F10" s="93">
        <v>2932000</v>
      </c>
      <c r="G10" s="94">
        <v>2932000</v>
      </c>
      <c r="H10" s="93">
        <v>277000</v>
      </c>
      <c r="I10" s="94">
        <v>277090</v>
      </c>
      <c r="J10" s="93">
        <v>574000</v>
      </c>
      <c r="K10" s="94">
        <v>573839</v>
      </c>
      <c r="L10" s="93">
        <v>283000</v>
      </c>
      <c r="M10" s="94">
        <v>315269</v>
      </c>
      <c r="N10" s="93"/>
      <c r="O10" s="94"/>
      <c r="P10" s="93">
        <f t="shared" ref="P10:P15" si="1">$H10      +$J10      +$L10      +$N10</f>
        <v>1134000</v>
      </c>
      <c r="Q10" s="94">
        <f t="shared" ref="Q10:Q15" si="2">$I10      +$K10      +$M10      +$O10</f>
        <v>1166198</v>
      </c>
      <c r="R10" s="48">
        <f t="shared" ref="R10:R15" si="3">IF(($J10      =0),0,((($L10      -$J10      )/$J10      )*100))</f>
        <v>-50.696864111498265</v>
      </c>
      <c r="S10" s="49">
        <f t="shared" ref="S10:S15" si="4">IF(($K10      =0),0,((($M10      -$K10      )/$K10      )*100))</f>
        <v>-45.059677017421265</v>
      </c>
      <c r="T10" s="48">
        <f t="shared" ref="T10:T14" si="5">IF(($E10      =0),0,(($P10      /$E10      )*100))</f>
        <v>38.676671214188268</v>
      </c>
      <c r="U10" s="50">
        <f t="shared" ref="U10:U14" si="6">IF(($E10      =0),0,(($Q10      /$E10      )*100))</f>
        <v>39.774829467939973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2932000</v>
      </c>
      <c r="C15" s="95">
        <f>SUM(C9:C14)</f>
        <v>0</v>
      </c>
      <c r="D15" s="95"/>
      <c r="E15" s="95">
        <f t="shared" si="0"/>
        <v>2932000</v>
      </c>
      <c r="F15" s="96">
        <f t="shared" ref="F15:O15" si="7">SUM(F9:F14)</f>
        <v>2932000</v>
      </c>
      <c r="G15" s="97">
        <f t="shared" si="7"/>
        <v>2932000</v>
      </c>
      <c r="H15" s="96">
        <f t="shared" si="7"/>
        <v>277000</v>
      </c>
      <c r="I15" s="97">
        <f t="shared" si="7"/>
        <v>277090</v>
      </c>
      <c r="J15" s="96">
        <f t="shared" si="7"/>
        <v>574000</v>
      </c>
      <c r="K15" s="97">
        <f t="shared" si="7"/>
        <v>573839</v>
      </c>
      <c r="L15" s="96">
        <f t="shared" si="7"/>
        <v>283000</v>
      </c>
      <c r="M15" s="97">
        <f t="shared" si="7"/>
        <v>315269</v>
      </c>
      <c r="N15" s="96">
        <f t="shared" si="7"/>
        <v>0</v>
      </c>
      <c r="O15" s="97">
        <f t="shared" si="7"/>
        <v>0</v>
      </c>
      <c r="P15" s="96">
        <f t="shared" si="1"/>
        <v>1134000</v>
      </c>
      <c r="Q15" s="97">
        <f t="shared" si="2"/>
        <v>1166198</v>
      </c>
      <c r="R15" s="52">
        <f t="shared" si="3"/>
        <v>-50.696864111498265</v>
      </c>
      <c r="S15" s="53">
        <f t="shared" si="4"/>
        <v>-45.059677017421265</v>
      </c>
      <c r="T15" s="52">
        <f>IF((SUM($E9:$E13))=0,0,(P15/(SUM($E9:$E13))*100))</f>
        <v>38.676671214188268</v>
      </c>
      <c r="U15" s="54">
        <f>IF((SUM($E9:$E13))=0,0,(Q15/(SUM($E9:$E13))*100))</f>
        <v>39.774829467939973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1220000</v>
      </c>
      <c r="C32" s="92"/>
      <c r="D32" s="92"/>
      <c r="E32" s="92">
        <f>$B32      +$C32      +$D32</f>
        <v>1220000</v>
      </c>
      <c r="F32" s="93">
        <v>1220000</v>
      </c>
      <c r="G32" s="94">
        <v>1220000</v>
      </c>
      <c r="H32" s="93">
        <v>328000</v>
      </c>
      <c r="I32" s="94">
        <v>328200</v>
      </c>
      <c r="J32" s="93">
        <v>312000</v>
      </c>
      <c r="K32" s="94">
        <v>442528</v>
      </c>
      <c r="L32" s="93">
        <v>236000</v>
      </c>
      <c r="M32" s="94">
        <v>230093</v>
      </c>
      <c r="N32" s="93"/>
      <c r="O32" s="94"/>
      <c r="P32" s="93">
        <f>$H32      +$J32      +$L32      +$N32</f>
        <v>876000</v>
      </c>
      <c r="Q32" s="94">
        <f>$I32      +$K32      +$M32      +$O32</f>
        <v>1000821</v>
      </c>
      <c r="R32" s="48">
        <f>IF(($J32      =0),0,((($L32      -$J32      )/$J32      )*100))</f>
        <v>-24.358974358974358</v>
      </c>
      <c r="S32" s="49">
        <f>IF(($K32      =0),0,((($M32      -$K32      )/$K32      )*100))</f>
        <v>-48.004872008098921</v>
      </c>
      <c r="T32" s="48">
        <f>IF(($E32      =0),0,(($P32      /$E32      )*100))</f>
        <v>71.803278688524586</v>
      </c>
      <c r="U32" s="50">
        <f>IF(($E32      =0),0,(($Q32      /$E32      )*100))</f>
        <v>82.034508196721305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1220000</v>
      </c>
      <c r="C33" s="95">
        <f>C32</f>
        <v>0</v>
      </c>
      <c r="D33" s="95"/>
      <c r="E33" s="95">
        <f>$B33      +$C33      +$D33</f>
        <v>1220000</v>
      </c>
      <c r="F33" s="96">
        <f t="shared" ref="F33:O33" si="17">F32</f>
        <v>1220000</v>
      </c>
      <c r="G33" s="97">
        <f t="shared" si="17"/>
        <v>1220000</v>
      </c>
      <c r="H33" s="96">
        <f t="shared" si="17"/>
        <v>328000</v>
      </c>
      <c r="I33" s="97">
        <f t="shared" si="17"/>
        <v>328200</v>
      </c>
      <c r="J33" s="96">
        <f t="shared" si="17"/>
        <v>312000</v>
      </c>
      <c r="K33" s="97">
        <f t="shared" si="17"/>
        <v>442528</v>
      </c>
      <c r="L33" s="96">
        <f t="shared" si="17"/>
        <v>236000</v>
      </c>
      <c r="M33" s="97">
        <f t="shared" si="17"/>
        <v>230093</v>
      </c>
      <c r="N33" s="96">
        <f t="shared" si="17"/>
        <v>0</v>
      </c>
      <c r="O33" s="97">
        <f t="shared" si="17"/>
        <v>0</v>
      </c>
      <c r="P33" s="96">
        <f>$H33      +$J33      +$L33      +$N33</f>
        <v>876000</v>
      </c>
      <c r="Q33" s="97">
        <f>$I33      +$K33      +$M33      +$O33</f>
        <v>1000821</v>
      </c>
      <c r="R33" s="52">
        <f>IF(($J33      =0),0,((($L33      -$J33      )/$J33      )*100))</f>
        <v>-24.358974358974358</v>
      </c>
      <c r="S33" s="53">
        <f>IF(($K33      =0),0,((($M33      -$K33      )/$K33      )*100))</f>
        <v>-48.004872008098921</v>
      </c>
      <c r="T33" s="52">
        <f>IF($E33   =0,0,($P33   /$E33   )*100)</f>
        <v>71.803278688524586</v>
      </c>
      <c r="U33" s="54">
        <f>IF($E33   =0,0,($Q33   /$E33   )*100)</f>
        <v>82.034508196721305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5000000</v>
      </c>
      <c r="C51" s="92">
        <v>-500000</v>
      </c>
      <c r="D51" s="92"/>
      <c r="E51" s="92">
        <f t="shared" si="26"/>
        <v>4500000</v>
      </c>
      <c r="F51" s="93">
        <v>4500000</v>
      </c>
      <c r="G51" s="94">
        <v>4500000</v>
      </c>
      <c r="H51" s="93">
        <v>131000</v>
      </c>
      <c r="I51" s="94"/>
      <c r="J51" s="93">
        <v>103000</v>
      </c>
      <c r="K51" s="94">
        <v>234984</v>
      </c>
      <c r="L51" s="93">
        <v>266000</v>
      </c>
      <c r="M51" s="94"/>
      <c r="N51" s="93"/>
      <c r="O51" s="94"/>
      <c r="P51" s="93">
        <f t="shared" si="27"/>
        <v>500000</v>
      </c>
      <c r="Q51" s="94">
        <f t="shared" si="28"/>
        <v>234984</v>
      </c>
      <c r="R51" s="48">
        <f t="shared" si="29"/>
        <v>158.25242718446603</v>
      </c>
      <c r="S51" s="49">
        <f t="shared" si="30"/>
        <v>-100</v>
      </c>
      <c r="T51" s="48">
        <f t="shared" si="31"/>
        <v>11.111111111111111</v>
      </c>
      <c r="U51" s="50">
        <f t="shared" si="32"/>
        <v>5.2218666666666662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5000000</v>
      </c>
      <c r="C53" s="95">
        <f>SUM(C42:C52)</f>
        <v>-500000</v>
      </c>
      <c r="D53" s="95"/>
      <c r="E53" s="95">
        <f t="shared" si="26"/>
        <v>4500000</v>
      </c>
      <c r="F53" s="96">
        <f t="shared" ref="F53:O53" si="33">SUM(F42:F52)</f>
        <v>4500000</v>
      </c>
      <c r="G53" s="97">
        <f t="shared" si="33"/>
        <v>4500000</v>
      </c>
      <c r="H53" s="96">
        <f t="shared" si="33"/>
        <v>131000</v>
      </c>
      <c r="I53" s="97">
        <f t="shared" si="33"/>
        <v>0</v>
      </c>
      <c r="J53" s="96">
        <f t="shared" si="33"/>
        <v>103000</v>
      </c>
      <c r="K53" s="97">
        <f t="shared" si="33"/>
        <v>234984</v>
      </c>
      <c r="L53" s="96">
        <f t="shared" si="33"/>
        <v>266000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500000</v>
      </c>
      <c r="Q53" s="97">
        <f t="shared" si="28"/>
        <v>234984</v>
      </c>
      <c r="R53" s="52">
        <f t="shared" si="29"/>
        <v>158.25242718446603</v>
      </c>
      <c r="S53" s="53">
        <f t="shared" si="30"/>
        <v>-100</v>
      </c>
      <c r="T53" s="52">
        <f>IF((+$E43+$E45+$E47+$E48+$E51) =0,0,(P53   /(+$E43+$E45+$E47+$E48+$E51) )*100)</f>
        <v>11.111111111111111</v>
      </c>
      <c r="U53" s="54">
        <f>IF((+$E43+$E45+$E47+$E48+$E51) =0,0,(Q53   /(+$E43+$E45+$E47+$E48+$E51) )*100)</f>
        <v>5.2218666666666662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9152000</v>
      </c>
      <c r="C67" s="104">
        <f>SUM(C9:C14,C17:C23,C26:C29,C32,C35:C39,C42:C52,C55:C58,C61:C65)</f>
        <v>-500000</v>
      </c>
      <c r="D67" s="104"/>
      <c r="E67" s="104">
        <f t="shared" si="35"/>
        <v>8652000</v>
      </c>
      <c r="F67" s="105">
        <f t="shared" ref="F67:O67" si="43">SUM(F9:F14,F17:F23,F26:F29,F32,F35:F39,F42:F52,F55:F58,F61:F65)</f>
        <v>8652000</v>
      </c>
      <c r="G67" s="106">
        <f t="shared" si="43"/>
        <v>8652000</v>
      </c>
      <c r="H67" s="105">
        <f t="shared" si="43"/>
        <v>736000</v>
      </c>
      <c r="I67" s="106">
        <f t="shared" si="43"/>
        <v>605290</v>
      </c>
      <c r="J67" s="105">
        <f t="shared" si="43"/>
        <v>989000</v>
      </c>
      <c r="K67" s="106">
        <f t="shared" si="43"/>
        <v>1251351</v>
      </c>
      <c r="L67" s="105">
        <f t="shared" si="43"/>
        <v>785000</v>
      </c>
      <c r="M67" s="106">
        <f t="shared" si="43"/>
        <v>545362</v>
      </c>
      <c r="N67" s="105">
        <f t="shared" si="43"/>
        <v>0</v>
      </c>
      <c r="O67" s="106">
        <f t="shared" si="43"/>
        <v>0</v>
      </c>
      <c r="P67" s="105">
        <f t="shared" si="36"/>
        <v>2510000</v>
      </c>
      <c r="Q67" s="106">
        <f t="shared" si="37"/>
        <v>2402003</v>
      </c>
      <c r="R67" s="61">
        <f t="shared" si="38"/>
        <v>-20.626895854398384</v>
      </c>
      <c r="S67" s="62">
        <f t="shared" si="39"/>
        <v>-56.418143270752971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29.010633379565419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27.762401756819234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11373000</v>
      </c>
      <c r="C69" s="92">
        <v>1039000</v>
      </c>
      <c r="D69" s="92"/>
      <c r="E69" s="92">
        <f>$B69      +$C69      +$D69</f>
        <v>12412000</v>
      </c>
      <c r="F69" s="93">
        <v>12412000</v>
      </c>
      <c r="G69" s="94">
        <v>12412000</v>
      </c>
      <c r="H69" s="93">
        <v>2930000</v>
      </c>
      <c r="I69" s="94">
        <v>2254479</v>
      </c>
      <c r="J69" s="93">
        <v>4963000</v>
      </c>
      <c r="K69" s="94">
        <v>4977652</v>
      </c>
      <c r="L69" s="93">
        <v>1443000</v>
      </c>
      <c r="M69" s="94">
        <v>510742</v>
      </c>
      <c r="N69" s="93"/>
      <c r="O69" s="94"/>
      <c r="P69" s="93">
        <f>$H69      +$J69      +$L69      +$N69</f>
        <v>9336000</v>
      </c>
      <c r="Q69" s="94">
        <f>$I69      +$K69      +$M69      +$O69</f>
        <v>7742873</v>
      </c>
      <c r="R69" s="48">
        <f>IF(($J69      =0),0,((($L69      -$J69      )/$J69      )*100))</f>
        <v>-70.92484384444893</v>
      </c>
      <c r="S69" s="49">
        <f>IF(($K69      =0),0,((($M69      -$K69      )/$K69      )*100))</f>
        <v>-89.739298769781414</v>
      </c>
      <c r="T69" s="48">
        <f>IF(($E69      =0),0,(($P69      /$E69      )*100))</f>
        <v>75.21753142120528</v>
      </c>
      <c r="U69" s="50">
        <f>IF(($E69      =0),0,(($Q69      /$E69      )*100))</f>
        <v>62.382154366741858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11373000</v>
      </c>
      <c r="C71" s="101">
        <f>SUM(C69:C70)</f>
        <v>1039000</v>
      </c>
      <c r="D71" s="101"/>
      <c r="E71" s="101">
        <f>$B71      +$C71      +$D71</f>
        <v>12412000</v>
      </c>
      <c r="F71" s="102">
        <f t="shared" ref="F71:O71" si="44">SUM(F69:F70)</f>
        <v>12412000</v>
      </c>
      <c r="G71" s="103">
        <f t="shared" si="44"/>
        <v>12412000</v>
      </c>
      <c r="H71" s="102">
        <f t="shared" si="44"/>
        <v>2930000</v>
      </c>
      <c r="I71" s="103">
        <f t="shared" si="44"/>
        <v>2254479</v>
      </c>
      <c r="J71" s="102">
        <f t="shared" si="44"/>
        <v>4963000</v>
      </c>
      <c r="K71" s="103">
        <f t="shared" si="44"/>
        <v>4977652</v>
      </c>
      <c r="L71" s="102">
        <f t="shared" si="44"/>
        <v>1443000</v>
      </c>
      <c r="M71" s="103">
        <f t="shared" si="44"/>
        <v>510742</v>
      </c>
      <c r="N71" s="102">
        <f t="shared" si="44"/>
        <v>0</v>
      </c>
      <c r="O71" s="103">
        <f t="shared" si="44"/>
        <v>0</v>
      </c>
      <c r="P71" s="102">
        <f>$H71      +$J71      +$L71      +$N71</f>
        <v>9336000</v>
      </c>
      <c r="Q71" s="103">
        <f>$I71      +$K71      +$M71      +$O71</f>
        <v>7742873</v>
      </c>
      <c r="R71" s="57">
        <f>IF(($J71      =0),0,((($L71      -$J71      )/$J71      )*100))</f>
        <v>-70.92484384444893</v>
      </c>
      <c r="S71" s="58">
        <f>IF(($K71      =0),0,((($M71      -$K71      )/$K71      )*100))</f>
        <v>-89.739298769781414</v>
      </c>
      <c r="T71" s="57">
        <f>IF(($E69      =0),0,(($P69      /$E69      )*100))</f>
        <v>75.21753142120528</v>
      </c>
      <c r="U71" s="59">
        <f>IF($E69   =0,0,($Q69   /$E69 )*100)</f>
        <v>62.382154366741858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11373000</v>
      </c>
      <c r="C72" s="104">
        <f>SUM(C69:C70)</f>
        <v>1039000</v>
      </c>
      <c r="D72" s="104"/>
      <c r="E72" s="104">
        <f>$B72      +$C72      +$D72</f>
        <v>12412000</v>
      </c>
      <c r="F72" s="105">
        <f t="shared" ref="F72:O72" si="45">SUM(F69:F70)</f>
        <v>12412000</v>
      </c>
      <c r="G72" s="106">
        <f t="shared" si="45"/>
        <v>12412000</v>
      </c>
      <c r="H72" s="105">
        <f t="shared" si="45"/>
        <v>2930000</v>
      </c>
      <c r="I72" s="106">
        <f t="shared" si="45"/>
        <v>2254479</v>
      </c>
      <c r="J72" s="105">
        <f t="shared" si="45"/>
        <v>4963000</v>
      </c>
      <c r="K72" s="106">
        <f t="shared" si="45"/>
        <v>4977652</v>
      </c>
      <c r="L72" s="105">
        <f t="shared" si="45"/>
        <v>1443000</v>
      </c>
      <c r="M72" s="106">
        <f t="shared" si="45"/>
        <v>510742</v>
      </c>
      <c r="N72" s="105">
        <f t="shared" si="45"/>
        <v>0</v>
      </c>
      <c r="O72" s="106">
        <f t="shared" si="45"/>
        <v>0</v>
      </c>
      <c r="P72" s="105">
        <f>$H72      +$J72      +$L72      +$N72</f>
        <v>9336000</v>
      </c>
      <c r="Q72" s="106">
        <f>$I72      +$K72      +$M72      +$O72</f>
        <v>7742873</v>
      </c>
      <c r="R72" s="61">
        <f>IF(($J72      =0),0,((($L72      -$J72      )/$J72      )*100))</f>
        <v>-70.92484384444893</v>
      </c>
      <c r="S72" s="62">
        <f>IF(($K72      =0),0,((($M72      -$K72      )/$K72      )*100))</f>
        <v>-89.739298769781414</v>
      </c>
      <c r="T72" s="61">
        <f>IF(($E69      =0),0,(($P69      /$E69      )*100))</f>
        <v>75.21753142120528</v>
      </c>
      <c r="U72" s="65">
        <f>IF($E69   =0,0,($Q69   /$E69 )*100)</f>
        <v>62.382154366741858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20525000</v>
      </c>
      <c r="C73" s="104">
        <f>SUM(C9:C14,C17:C23,C26:C29,C32,C35:C39,C42:C52,C55:C58,C61:C65,C69:C70)</f>
        <v>539000</v>
      </c>
      <c r="D73" s="104"/>
      <c r="E73" s="104">
        <f>$B73      +$C73      +$D73</f>
        <v>21064000</v>
      </c>
      <c r="F73" s="105">
        <f t="shared" ref="F73:O73" si="46">SUM(F9:F14,F17:F23,F26:F29,F32,F35:F39,F42:F52,F55:F58,F61:F65,F69:F70)</f>
        <v>21064000</v>
      </c>
      <c r="G73" s="106">
        <f t="shared" si="46"/>
        <v>21064000</v>
      </c>
      <c r="H73" s="105">
        <f t="shared" si="46"/>
        <v>3666000</v>
      </c>
      <c r="I73" s="106">
        <f t="shared" si="46"/>
        <v>2859769</v>
      </c>
      <c r="J73" s="105">
        <f t="shared" si="46"/>
        <v>5952000</v>
      </c>
      <c r="K73" s="106">
        <f t="shared" si="46"/>
        <v>6229003</v>
      </c>
      <c r="L73" s="105">
        <f t="shared" si="46"/>
        <v>2228000</v>
      </c>
      <c r="M73" s="106">
        <f t="shared" si="46"/>
        <v>1056104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11846000</v>
      </c>
      <c r="Q73" s="106">
        <f>$I73      +$K73      +$M73      +$O73</f>
        <v>10144876</v>
      </c>
      <c r="R73" s="61">
        <f>IF(($J73      =0),0,((($L73      -$J73      )/$J73      )*100))</f>
        <v>-62.567204301075272</v>
      </c>
      <c r="S73" s="62">
        <f>IF(($K73      =0),0,((($M73      -$K73      )/$K73      )*100))</f>
        <v>-83.045376603607352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56.238131409039113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48.162153437143942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kJx7Pgnf0rdsvHr8BpEfJLD8Vi2wGoYJhBggbE+XJDEz+JeYq2GR55+I72ZVW6CqX/Z6sVbDkxqssi7VPWi4g==" saltValue="WUXZasl5szpDtMBvMDeK4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412000</v>
      </c>
      <c r="I10" s="94">
        <v>279194</v>
      </c>
      <c r="J10" s="93">
        <v>273000</v>
      </c>
      <c r="K10" s="94">
        <v>317921</v>
      </c>
      <c r="L10" s="93">
        <v>78000</v>
      </c>
      <c r="M10" s="94">
        <v>130574</v>
      </c>
      <c r="N10" s="93"/>
      <c r="O10" s="94"/>
      <c r="P10" s="93">
        <f t="shared" ref="P10:P15" si="1">$H10      +$J10      +$L10      +$N10</f>
        <v>763000</v>
      </c>
      <c r="Q10" s="94">
        <f t="shared" ref="Q10:Q15" si="2">$I10      +$K10      +$M10      +$O10</f>
        <v>727689</v>
      </c>
      <c r="R10" s="48">
        <f t="shared" ref="R10:R15" si="3">IF(($J10      =0),0,((($L10      -$J10      )/$J10      )*100))</f>
        <v>-71.428571428571431</v>
      </c>
      <c r="S10" s="49">
        <f t="shared" ref="S10:S15" si="4">IF(($K10      =0),0,((($M10      -$K10      )/$K10      )*100))</f>
        <v>-58.928790485686697</v>
      </c>
      <c r="T10" s="48">
        <f t="shared" ref="T10:T14" si="5">IF(($E10      =0),0,(($P10      /$E10      )*100))</f>
        <v>49.225806451612904</v>
      </c>
      <c r="U10" s="50">
        <f t="shared" ref="U10:U14" si="6">IF(($E10      =0),0,(($Q10      /$E10      )*100))</f>
        <v>46.947677419354839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412000</v>
      </c>
      <c r="I15" s="97">
        <f t="shared" si="7"/>
        <v>279194</v>
      </c>
      <c r="J15" s="96">
        <f t="shared" si="7"/>
        <v>273000</v>
      </c>
      <c r="K15" s="97">
        <f t="shared" si="7"/>
        <v>317921</v>
      </c>
      <c r="L15" s="96">
        <f t="shared" si="7"/>
        <v>78000</v>
      </c>
      <c r="M15" s="97">
        <f t="shared" si="7"/>
        <v>130574</v>
      </c>
      <c r="N15" s="96">
        <f t="shared" si="7"/>
        <v>0</v>
      </c>
      <c r="O15" s="97">
        <f t="shared" si="7"/>
        <v>0</v>
      </c>
      <c r="P15" s="96">
        <f t="shared" si="1"/>
        <v>763000</v>
      </c>
      <c r="Q15" s="97">
        <f t="shared" si="2"/>
        <v>727689</v>
      </c>
      <c r="R15" s="52">
        <f t="shared" si="3"/>
        <v>-71.428571428571431</v>
      </c>
      <c r="S15" s="53">
        <f t="shared" si="4"/>
        <v>-58.928790485686697</v>
      </c>
      <c r="T15" s="52">
        <f>IF((SUM($E9:$E13))=0,0,(P15/(SUM($E9:$E13))*100))</f>
        <v>49.225806451612904</v>
      </c>
      <c r="U15" s="54">
        <f>IF((SUM($E9:$E13))=0,0,(Q15/(SUM($E9:$E13))*100))</f>
        <v>46.947677419354839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5180000</v>
      </c>
      <c r="D20" s="92"/>
      <c r="E20" s="92">
        <f t="shared" si="8"/>
        <v>5180000</v>
      </c>
      <c r="F20" s="93">
        <v>5180000</v>
      </c>
      <c r="G20" s="94">
        <v>5180000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5180000</v>
      </c>
      <c r="D24" s="95"/>
      <c r="E24" s="95">
        <f t="shared" si="8"/>
        <v>5180000</v>
      </c>
      <c r="F24" s="96">
        <f t="shared" ref="F24:O24" si="15">SUM(F17:F23)</f>
        <v>5180000</v>
      </c>
      <c r="G24" s="97">
        <f t="shared" si="15"/>
        <v>5180000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1174000</v>
      </c>
      <c r="C32" s="92"/>
      <c r="D32" s="92"/>
      <c r="E32" s="92">
        <f>$B32      +$C32      +$D32</f>
        <v>1174000</v>
      </c>
      <c r="F32" s="93">
        <v>1174000</v>
      </c>
      <c r="G32" s="94">
        <v>1174000</v>
      </c>
      <c r="H32" s="93">
        <v>147000</v>
      </c>
      <c r="I32" s="94">
        <v>75936</v>
      </c>
      <c r="J32" s="93">
        <v>564000</v>
      </c>
      <c r="K32" s="94">
        <v>378091</v>
      </c>
      <c r="L32" s="93">
        <v>331000</v>
      </c>
      <c r="M32" s="94">
        <v>451755</v>
      </c>
      <c r="N32" s="93"/>
      <c r="O32" s="94"/>
      <c r="P32" s="93">
        <f>$H32      +$J32      +$L32      +$N32</f>
        <v>1042000</v>
      </c>
      <c r="Q32" s="94">
        <f>$I32      +$K32      +$M32      +$O32</f>
        <v>905782</v>
      </c>
      <c r="R32" s="48">
        <f>IF(($J32      =0),0,((($L32      -$J32      )/$J32      )*100))</f>
        <v>-41.312056737588655</v>
      </c>
      <c r="S32" s="49">
        <f>IF(($K32      =0),0,((($M32      -$K32      )/$K32      )*100))</f>
        <v>19.483140302202379</v>
      </c>
      <c r="T32" s="48">
        <f>IF(($E32      =0),0,(($P32      /$E32      )*100))</f>
        <v>88.756388415672916</v>
      </c>
      <c r="U32" s="50">
        <f>IF(($E32      =0),0,(($Q32      /$E32      )*100))</f>
        <v>77.153492333901198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1174000</v>
      </c>
      <c r="C33" s="95">
        <f>C32</f>
        <v>0</v>
      </c>
      <c r="D33" s="95"/>
      <c r="E33" s="95">
        <f>$B33      +$C33      +$D33</f>
        <v>1174000</v>
      </c>
      <c r="F33" s="96">
        <f t="shared" ref="F33:O33" si="17">F32</f>
        <v>1174000</v>
      </c>
      <c r="G33" s="97">
        <f t="shared" si="17"/>
        <v>1174000</v>
      </c>
      <c r="H33" s="96">
        <f t="shared" si="17"/>
        <v>147000</v>
      </c>
      <c r="I33" s="97">
        <f t="shared" si="17"/>
        <v>75936</v>
      </c>
      <c r="J33" s="96">
        <f t="shared" si="17"/>
        <v>564000</v>
      </c>
      <c r="K33" s="97">
        <f t="shared" si="17"/>
        <v>378091</v>
      </c>
      <c r="L33" s="96">
        <f t="shared" si="17"/>
        <v>331000</v>
      </c>
      <c r="M33" s="97">
        <f t="shared" si="17"/>
        <v>451755</v>
      </c>
      <c r="N33" s="96">
        <f t="shared" si="17"/>
        <v>0</v>
      </c>
      <c r="O33" s="97">
        <f t="shared" si="17"/>
        <v>0</v>
      </c>
      <c r="P33" s="96">
        <f>$H33      +$J33      +$L33      +$N33</f>
        <v>1042000</v>
      </c>
      <c r="Q33" s="97">
        <f>$I33      +$K33      +$M33      +$O33</f>
        <v>905782</v>
      </c>
      <c r="R33" s="52">
        <f>IF(($J33      =0),0,((($L33      -$J33      )/$J33      )*100))</f>
        <v>-41.312056737588655</v>
      </c>
      <c r="S33" s="53">
        <f>IF(($K33      =0),0,((($M33      -$K33      )/$K33      )*100))</f>
        <v>19.483140302202379</v>
      </c>
      <c r="T33" s="52">
        <f>IF($E33   =0,0,($P33   /$E33   )*100)</f>
        <v>88.756388415672916</v>
      </c>
      <c r="U33" s="54">
        <f>IF($E33   =0,0,($Q33   /$E33   )*100)</f>
        <v>77.153492333901198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3700000</v>
      </c>
      <c r="C35" s="92">
        <v>1600000</v>
      </c>
      <c r="D35" s="92"/>
      <c r="E35" s="92">
        <f t="shared" ref="E35:E40" si="18">$B35      +$C35      +$D35</f>
        <v>5300000</v>
      </c>
      <c r="F35" s="93">
        <v>5300000</v>
      </c>
      <c r="G35" s="94">
        <v>5300000</v>
      </c>
      <c r="H35" s="93">
        <v>3749000</v>
      </c>
      <c r="I35" s="94"/>
      <c r="J35" s="93">
        <v>1551000</v>
      </c>
      <c r="K35" s="94">
        <v>2879691</v>
      </c>
      <c r="L35" s="93"/>
      <c r="M35" s="94">
        <v>622147</v>
      </c>
      <c r="N35" s="93"/>
      <c r="O35" s="94"/>
      <c r="P35" s="93">
        <f t="shared" ref="P35:P40" si="19">$H35      +$J35      +$L35      +$N35</f>
        <v>5300000</v>
      </c>
      <c r="Q35" s="94">
        <f t="shared" ref="Q35:Q40" si="20">$I35      +$K35      +$M35      +$O35</f>
        <v>3501838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-78.395355612807066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66.072415094339618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>
        <v>610000</v>
      </c>
      <c r="I38" s="94"/>
      <c r="J38" s="93">
        <v>1129000</v>
      </c>
      <c r="K38" s="94">
        <v>1495481</v>
      </c>
      <c r="L38" s="93">
        <v>1855000</v>
      </c>
      <c r="M38" s="94">
        <v>489960</v>
      </c>
      <c r="N38" s="93"/>
      <c r="O38" s="94"/>
      <c r="P38" s="93">
        <f t="shared" si="19"/>
        <v>3594000</v>
      </c>
      <c r="Q38" s="94">
        <f t="shared" si="20"/>
        <v>1985441</v>
      </c>
      <c r="R38" s="48">
        <f t="shared" si="21"/>
        <v>64.304694419840573</v>
      </c>
      <c r="S38" s="49">
        <f t="shared" si="22"/>
        <v>-67.237296896450033</v>
      </c>
      <c r="T38" s="48">
        <f t="shared" si="23"/>
        <v>89.85</v>
      </c>
      <c r="U38" s="50">
        <f t="shared" si="24"/>
        <v>49.636025000000004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7700000</v>
      </c>
      <c r="C40" s="95">
        <f>SUM(C35:C39)</f>
        <v>1600000</v>
      </c>
      <c r="D40" s="95"/>
      <c r="E40" s="95">
        <f t="shared" si="18"/>
        <v>9300000</v>
      </c>
      <c r="F40" s="96">
        <f t="shared" ref="F40:O40" si="25">SUM(F35:F39)</f>
        <v>9300000</v>
      </c>
      <c r="G40" s="97">
        <f t="shared" si="25"/>
        <v>9300000</v>
      </c>
      <c r="H40" s="96">
        <f t="shared" si="25"/>
        <v>4359000</v>
      </c>
      <c r="I40" s="97">
        <f t="shared" si="25"/>
        <v>0</v>
      </c>
      <c r="J40" s="96">
        <f t="shared" si="25"/>
        <v>2680000</v>
      </c>
      <c r="K40" s="97">
        <f t="shared" si="25"/>
        <v>4375172</v>
      </c>
      <c r="L40" s="96">
        <f t="shared" si="25"/>
        <v>1855000</v>
      </c>
      <c r="M40" s="97">
        <f t="shared" si="25"/>
        <v>1112107</v>
      </c>
      <c r="N40" s="96">
        <f t="shared" si="25"/>
        <v>0</v>
      </c>
      <c r="O40" s="97">
        <f t="shared" si="25"/>
        <v>0</v>
      </c>
      <c r="P40" s="96">
        <f t="shared" si="19"/>
        <v>8894000</v>
      </c>
      <c r="Q40" s="97">
        <f t="shared" si="20"/>
        <v>5487279</v>
      </c>
      <c r="R40" s="52">
        <f t="shared" si="21"/>
        <v>-30.783582089552237</v>
      </c>
      <c r="S40" s="53">
        <f t="shared" si="22"/>
        <v>-74.581410742251961</v>
      </c>
      <c r="T40" s="52">
        <f>IF((+$E35+$E38) =0,0,(P40   /(+$E35+$E38) )*100)</f>
        <v>95.634408602150529</v>
      </c>
      <c r="U40" s="54">
        <f>IF((+$E35+$E38) =0,0,(Q40   /(+$E35+$E38) )*100)</f>
        <v>59.003000000000007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8300000</v>
      </c>
      <c r="C51" s="92"/>
      <c r="D51" s="92"/>
      <c r="E51" s="92">
        <f t="shared" si="26"/>
        <v>8300000</v>
      </c>
      <c r="F51" s="93">
        <v>8300000</v>
      </c>
      <c r="G51" s="94">
        <v>8300000</v>
      </c>
      <c r="H51" s="93">
        <v>650000</v>
      </c>
      <c r="I51" s="94"/>
      <c r="J51" s="93">
        <v>3637000</v>
      </c>
      <c r="K51" s="94">
        <v>2495633</v>
      </c>
      <c r="L51" s="93">
        <v>2834000</v>
      </c>
      <c r="M51" s="94">
        <v>2748281</v>
      </c>
      <c r="N51" s="93"/>
      <c r="O51" s="94"/>
      <c r="P51" s="93">
        <f t="shared" si="27"/>
        <v>7121000</v>
      </c>
      <c r="Q51" s="94">
        <f t="shared" si="28"/>
        <v>5243914</v>
      </c>
      <c r="R51" s="48">
        <f t="shared" si="29"/>
        <v>-22.078636238658234</v>
      </c>
      <c r="S51" s="49">
        <f t="shared" si="30"/>
        <v>10.12360391131228</v>
      </c>
      <c r="T51" s="48">
        <f t="shared" si="31"/>
        <v>85.795180722891558</v>
      </c>
      <c r="U51" s="50">
        <f t="shared" si="32"/>
        <v>63.179686746987954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8300000</v>
      </c>
      <c r="C53" s="95">
        <f>SUM(C42:C52)</f>
        <v>0</v>
      </c>
      <c r="D53" s="95"/>
      <c r="E53" s="95">
        <f t="shared" si="26"/>
        <v>8300000</v>
      </c>
      <c r="F53" s="96">
        <f t="shared" ref="F53:O53" si="33">SUM(F42:F52)</f>
        <v>8300000</v>
      </c>
      <c r="G53" s="97">
        <f t="shared" si="33"/>
        <v>8300000</v>
      </c>
      <c r="H53" s="96">
        <f t="shared" si="33"/>
        <v>650000</v>
      </c>
      <c r="I53" s="97">
        <f t="shared" si="33"/>
        <v>0</v>
      </c>
      <c r="J53" s="96">
        <f t="shared" si="33"/>
        <v>3637000</v>
      </c>
      <c r="K53" s="97">
        <f t="shared" si="33"/>
        <v>2495633</v>
      </c>
      <c r="L53" s="96">
        <f t="shared" si="33"/>
        <v>2834000</v>
      </c>
      <c r="M53" s="97">
        <f t="shared" si="33"/>
        <v>2748281</v>
      </c>
      <c r="N53" s="96">
        <f t="shared" si="33"/>
        <v>0</v>
      </c>
      <c r="O53" s="97">
        <f t="shared" si="33"/>
        <v>0</v>
      </c>
      <c r="P53" s="96">
        <f t="shared" si="27"/>
        <v>7121000</v>
      </c>
      <c r="Q53" s="97">
        <f t="shared" si="28"/>
        <v>5243914</v>
      </c>
      <c r="R53" s="52">
        <f t="shared" si="29"/>
        <v>-22.078636238658234</v>
      </c>
      <c r="S53" s="53">
        <f t="shared" si="30"/>
        <v>10.12360391131228</v>
      </c>
      <c r="T53" s="52">
        <f>IF((+$E43+$E45+$E47+$E48+$E51) =0,0,(P53   /(+$E43+$E45+$E47+$E48+$E51) )*100)</f>
        <v>85.795180722891558</v>
      </c>
      <c r="U53" s="54">
        <f>IF((+$E43+$E45+$E47+$E48+$E51) =0,0,(Q53   /(+$E43+$E45+$E47+$E48+$E51) )*100)</f>
        <v>63.179686746987954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18724000</v>
      </c>
      <c r="C67" s="104">
        <f>SUM(C9:C14,C17:C23,C26:C29,C32,C35:C39,C42:C52,C55:C58,C61:C65)</f>
        <v>6780000</v>
      </c>
      <c r="D67" s="104"/>
      <c r="E67" s="104">
        <f t="shared" si="35"/>
        <v>25504000</v>
      </c>
      <c r="F67" s="105">
        <f t="shared" ref="F67:O67" si="43">SUM(F9:F14,F17:F23,F26:F29,F32,F35:F39,F42:F52,F55:F58,F61:F65)</f>
        <v>25504000</v>
      </c>
      <c r="G67" s="106">
        <f t="shared" si="43"/>
        <v>25504000</v>
      </c>
      <c r="H67" s="105">
        <f t="shared" si="43"/>
        <v>5568000</v>
      </c>
      <c r="I67" s="106">
        <f t="shared" si="43"/>
        <v>355130</v>
      </c>
      <c r="J67" s="105">
        <f t="shared" si="43"/>
        <v>7154000</v>
      </c>
      <c r="K67" s="106">
        <f t="shared" si="43"/>
        <v>7566817</v>
      </c>
      <c r="L67" s="105">
        <f t="shared" si="43"/>
        <v>5098000</v>
      </c>
      <c r="M67" s="106">
        <f t="shared" si="43"/>
        <v>4442717</v>
      </c>
      <c r="N67" s="105">
        <f t="shared" si="43"/>
        <v>0</v>
      </c>
      <c r="O67" s="106">
        <f t="shared" si="43"/>
        <v>0</v>
      </c>
      <c r="P67" s="105">
        <f t="shared" si="36"/>
        <v>17820000</v>
      </c>
      <c r="Q67" s="106">
        <f t="shared" si="37"/>
        <v>12364664</v>
      </c>
      <c r="R67" s="61">
        <f t="shared" si="38"/>
        <v>-28.739166899636565</v>
      </c>
      <c r="S67" s="62">
        <f t="shared" si="39"/>
        <v>-41.286844917750756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69.871392722710169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48.481273525721456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15459000</v>
      </c>
      <c r="C69" s="92">
        <v>1166000</v>
      </c>
      <c r="D69" s="92"/>
      <c r="E69" s="92">
        <f>$B69      +$C69      +$D69</f>
        <v>16625000</v>
      </c>
      <c r="F69" s="93">
        <v>16625000</v>
      </c>
      <c r="G69" s="94">
        <v>16625000</v>
      </c>
      <c r="H69" s="93">
        <v>5926000</v>
      </c>
      <c r="I69" s="94">
        <v>1949323</v>
      </c>
      <c r="J69" s="93">
        <v>7277000</v>
      </c>
      <c r="K69" s="94">
        <v>7911527</v>
      </c>
      <c r="L69" s="93">
        <v>937000</v>
      </c>
      <c r="M69" s="94">
        <v>4291618</v>
      </c>
      <c r="N69" s="93"/>
      <c r="O69" s="94"/>
      <c r="P69" s="93">
        <f>$H69      +$J69      +$L69      +$N69</f>
        <v>14140000</v>
      </c>
      <c r="Q69" s="94">
        <f>$I69      +$K69      +$M69      +$O69</f>
        <v>14152468</v>
      </c>
      <c r="R69" s="48">
        <f>IF(($J69      =0),0,((($L69      -$J69      )/$J69      )*100))</f>
        <v>-87.123814758829184</v>
      </c>
      <c r="S69" s="49">
        <f>IF(($K69      =0),0,((($M69      -$K69      )/$K69      )*100))</f>
        <v>-45.75487134152484</v>
      </c>
      <c r="T69" s="48">
        <f>IF(($E69      =0),0,(($P69      /$E69      )*100))</f>
        <v>85.05263157894737</v>
      </c>
      <c r="U69" s="50">
        <f>IF(($E69      =0),0,(($Q69      /$E69      )*100))</f>
        <v>85.127627067669181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15459000</v>
      </c>
      <c r="C71" s="101">
        <f>SUM(C69:C70)</f>
        <v>1166000</v>
      </c>
      <c r="D71" s="101"/>
      <c r="E71" s="101">
        <f>$B71      +$C71      +$D71</f>
        <v>16625000</v>
      </c>
      <c r="F71" s="102">
        <f t="shared" ref="F71:O71" si="44">SUM(F69:F70)</f>
        <v>16625000</v>
      </c>
      <c r="G71" s="103">
        <f t="shared" si="44"/>
        <v>16625000</v>
      </c>
      <c r="H71" s="102">
        <f t="shared" si="44"/>
        <v>5926000</v>
      </c>
      <c r="I71" s="103">
        <f t="shared" si="44"/>
        <v>1949323</v>
      </c>
      <c r="J71" s="102">
        <f t="shared" si="44"/>
        <v>7277000</v>
      </c>
      <c r="K71" s="103">
        <f t="shared" si="44"/>
        <v>7911527</v>
      </c>
      <c r="L71" s="102">
        <f t="shared" si="44"/>
        <v>937000</v>
      </c>
      <c r="M71" s="103">
        <f t="shared" si="44"/>
        <v>4291618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14140000</v>
      </c>
      <c r="Q71" s="103">
        <f>$I71      +$K71      +$M71      +$O71</f>
        <v>14152468</v>
      </c>
      <c r="R71" s="57">
        <f>IF(($J71      =0),0,((($L71      -$J71      )/$J71      )*100))</f>
        <v>-87.123814758829184</v>
      </c>
      <c r="S71" s="58">
        <f>IF(($K71      =0),0,((($M71      -$K71      )/$K71      )*100))</f>
        <v>-45.75487134152484</v>
      </c>
      <c r="T71" s="57">
        <f>IF(($E69      =0),0,(($P69      /$E69      )*100))</f>
        <v>85.05263157894737</v>
      </c>
      <c r="U71" s="59">
        <f>IF($E69   =0,0,($Q69   /$E69 )*100)</f>
        <v>85.127627067669181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15459000</v>
      </c>
      <c r="C72" s="104">
        <f>SUM(C69:C70)</f>
        <v>1166000</v>
      </c>
      <c r="D72" s="104"/>
      <c r="E72" s="104">
        <f>$B72      +$C72      +$D72</f>
        <v>16625000</v>
      </c>
      <c r="F72" s="105">
        <f t="shared" ref="F72:O72" si="45">SUM(F69:F70)</f>
        <v>16625000</v>
      </c>
      <c r="G72" s="106">
        <f t="shared" si="45"/>
        <v>16625000</v>
      </c>
      <c r="H72" s="105">
        <f t="shared" si="45"/>
        <v>5926000</v>
      </c>
      <c r="I72" s="106">
        <f t="shared" si="45"/>
        <v>1949323</v>
      </c>
      <c r="J72" s="105">
        <f t="shared" si="45"/>
        <v>7277000</v>
      </c>
      <c r="K72" s="106">
        <f t="shared" si="45"/>
        <v>7911527</v>
      </c>
      <c r="L72" s="105">
        <f t="shared" si="45"/>
        <v>937000</v>
      </c>
      <c r="M72" s="106">
        <f t="shared" si="45"/>
        <v>4291618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14140000</v>
      </c>
      <c r="Q72" s="106">
        <f>$I72      +$K72      +$M72      +$O72</f>
        <v>14152468</v>
      </c>
      <c r="R72" s="61">
        <f>IF(($J72      =0),0,((($L72      -$J72      )/$J72      )*100))</f>
        <v>-87.123814758829184</v>
      </c>
      <c r="S72" s="62">
        <f>IF(($K72      =0),0,((($M72      -$K72      )/$K72      )*100))</f>
        <v>-45.75487134152484</v>
      </c>
      <c r="T72" s="61">
        <f>IF(($E69      =0),0,(($P69      /$E69      )*100))</f>
        <v>85.05263157894737</v>
      </c>
      <c r="U72" s="65">
        <f>IF($E69   =0,0,($Q69   /$E69 )*100)</f>
        <v>85.127627067669181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34183000</v>
      </c>
      <c r="C73" s="104">
        <f>SUM(C9:C14,C17:C23,C26:C29,C32,C35:C39,C42:C52,C55:C58,C61:C65,C69:C70)</f>
        <v>7946000</v>
      </c>
      <c r="D73" s="104"/>
      <c r="E73" s="104">
        <f>$B73      +$C73      +$D73</f>
        <v>42129000</v>
      </c>
      <c r="F73" s="105">
        <f t="shared" ref="F73:O73" si="46">SUM(F9:F14,F17:F23,F26:F29,F32,F35:F39,F42:F52,F55:F58,F61:F65,F69:F70)</f>
        <v>42129000</v>
      </c>
      <c r="G73" s="106">
        <f t="shared" si="46"/>
        <v>42129000</v>
      </c>
      <c r="H73" s="105">
        <f t="shared" si="46"/>
        <v>11494000</v>
      </c>
      <c r="I73" s="106">
        <f t="shared" si="46"/>
        <v>2304453</v>
      </c>
      <c r="J73" s="105">
        <f t="shared" si="46"/>
        <v>14431000</v>
      </c>
      <c r="K73" s="106">
        <f t="shared" si="46"/>
        <v>15478344</v>
      </c>
      <c r="L73" s="105">
        <f t="shared" si="46"/>
        <v>6035000</v>
      </c>
      <c r="M73" s="106">
        <f t="shared" si="46"/>
        <v>8734335</v>
      </c>
      <c r="N73" s="105">
        <f t="shared" si="46"/>
        <v>0</v>
      </c>
      <c r="O73" s="106">
        <f t="shared" si="46"/>
        <v>0</v>
      </c>
      <c r="P73" s="105">
        <f>$H73      +$J73      +$L73      +$N73</f>
        <v>31960000</v>
      </c>
      <c r="Q73" s="106">
        <f>$I73      +$K73      +$M73      +$O73</f>
        <v>26517132</v>
      </c>
      <c r="R73" s="61">
        <f>IF(($J73      =0),0,((($L73      -$J73      )/$J73      )*100))</f>
        <v>-58.180306285080732</v>
      </c>
      <c r="S73" s="62">
        <f>IF(($K73      =0),0,((($M73      -$K73      )/$K73      )*100))</f>
        <v>-43.570610654473114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75.86223266633435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62.942704550309756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FOUtQpVeiI6XD+2AttkR1bq22hLhH1bYL4J/GTum1VJ5z81x1lUj62Le+A9EmuFEvM5KBMC3G0ljAp8MbU8gQ==" saltValue="1puIRZuRgh5lpZYZGftLF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1566000</v>
      </c>
      <c r="C10" s="92"/>
      <c r="D10" s="92"/>
      <c r="E10" s="92">
        <f t="shared" ref="E10:E15" si="0">$B10      +$C10      +$D10</f>
        <v>1566000</v>
      </c>
      <c r="F10" s="93">
        <v>1566000</v>
      </c>
      <c r="G10" s="94">
        <v>1566000</v>
      </c>
      <c r="H10" s="93">
        <v>162000</v>
      </c>
      <c r="I10" s="94">
        <v>162037</v>
      </c>
      <c r="J10" s="93">
        <v>177000</v>
      </c>
      <c r="K10" s="94">
        <v>176910</v>
      </c>
      <c r="L10" s="93">
        <v>286000</v>
      </c>
      <c r="M10" s="94">
        <v>286525</v>
      </c>
      <c r="N10" s="93"/>
      <c r="O10" s="94"/>
      <c r="P10" s="93">
        <f t="shared" ref="P10:P15" si="1">$H10      +$J10      +$L10      +$N10</f>
        <v>625000</v>
      </c>
      <c r="Q10" s="94">
        <f t="shared" ref="Q10:Q15" si="2">$I10      +$K10      +$M10      +$O10</f>
        <v>625472</v>
      </c>
      <c r="R10" s="48">
        <f t="shared" ref="R10:R15" si="3">IF(($J10      =0),0,((($L10      -$J10      )/$J10      )*100))</f>
        <v>61.581920903954803</v>
      </c>
      <c r="S10" s="49">
        <f t="shared" ref="S10:S15" si="4">IF(($K10      =0),0,((($M10      -$K10      )/$K10      )*100))</f>
        <v>61.960884065343954</v>
      </c>
      <c r="T10" s="48">
        <f t="shared" ref="T10:T14" si="5">IF(($E10      =0),0,(($P10      /$E10      )*100))</f>
        <v>39.910600255427845</v>
      </c>
      <c r="U10" s="50">
        <f t="shared" ref="U10:U14" si="6">IF(($E10      =0),0,(($Q10      /$E10      )*100))</f>
        <v>39.940740740740743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1566000</v>
      </c>
      <c r="C15" s="95">
        <f>SUM(C9:C14)</f>
        <v>0</v>
      </c>
      <c r="D15" s="95"/>
      <c r="E15" s="95">
        <f t="shared" si="0"/>
        <v>1566000</v>
      </c>
      <c r="F15" s="96">
        <f t="shared" ref="F15:O15" si="7">SUM(F9:F14)</f>
        <v>1566000</v>
      </c>
      <c r="G15" s="97">
        <f t="shared" si="7"/>
        <v>1566000</v>
      </c>
      <c r="H15" s="96">
        <f t="shared" si="7"/>
        <v>162000</v>
      </c>
      <c r="I15" s="97">
        <f t="shared" si="7"/>
        <v>162037</v>
      </c>
      <c r="J15" s="96">
        <f t="shared" si="7"/>
        <v>177000</v>
      </c>
      <c r="K15" s="97">
        <f t="shared" si="7"/>
        <v>176910</v>
      </c>
      <c r="L15" s="96">
        <f t="shared" si="7"/>
        <v>286000</v>
      </c>
      <c r="M15" s="97">
        <f t="shared" si="7"/>
        <v>286525</v>
      </c>
      <c r="N15" s="96">
        <f t="shared" si="7"/>
        <v>0</v>
      </c>
      <c r="O15" s="97">
        <f t="shared" si="7"/>
        <v>0</v>
      </c>
      <c r="P15" s="96">
        <f t="shared" si="1"/>
        <v>625000</v>
      </c>
      <c r="Q15" s="97">
        <f t="shared" si="2"/>
        <v>625472</v>
      </c>
      <c r="R15" s="52">
        <f t="shared" si="3"/>
        <v>61.581920903954803</v>
      </c>
      <c r="S15" s="53">
        <f t="shared" si="4"/>
        <v>61.960884065343954</v>
      </c>
      <c r="T15" s="52">
        <f>IF((SUM($E9:$E13))=0,0,(P15/(SUM($E9:$E13))*100))</f>
        <v>39.910600255427845</v>
      </c>
      <c r="U15" s="54">
        <f>IF((SUM($E9:$E13))=0,0,(Q15/(SUM($E9:$E13))*100))</f>
        <v>39.940740740740743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4589000</v>
      </c>
      <c r="C32" s="92">
        <v>-256000</v>
      </c>
      <c r="D32" s="92"/>
      <c r="E32" s="92">
        <f>$B32      +$C32      +$D32</f>
        <v>4333000</v>
      </c>
      <c r="F32" s="93">
        <v>4333000</v>
      </c>
      <c r="G32" s="94">
        <v>4333000</v>
      </c>
      <c r="H32" s="93">
        <v>1849000</v>
      </c>
      <c r="I32" s="94">
        <v>1508233</v>
      </c>
      <c r="J32" s="93">
        <v>835000</v>
      </c>
      <c r="K32" s="94">
        <v>351932</v>
      </c>
      <c r="L32" s="93">
        <v>370000</v>
      </c>
      <c r="M32" s="94">
        <v>168852</v>
      </c>
      <c r="N32" s="93"/>
      <c r="O32" s="94"/>
      <c r="P32" s="93">
        <f>$H32      +$J32      +$L32      +$N32</f>
        <v>3054000</v>
      </c>
      <c r="Q32" s="94">
        <f>$I32      +$K32      +$M32      +$O32</f>
        <v>2029017</v>
      </c>
      <c r="R32" s="48">
        <f>IF(($J32      =0),0,((($L32      -$J32      )/$J32      )*100))</f>
        <v>-55.688622754491014</v>
      </c>
      <c r="S32" s="49">
        <f>IF(($K32      =0),0,((($M32      -$K32      )/$K32      )*100))</f>
        <v>-52.021413227555321</v>
      </c>
      <c r="T32" s="48">
        <f>IF(($E32      =0),0,(($P32      /$E32      )*100))</f>
        <v>70.482344795753519</v>
      </c>
      <c r="U32" s="50">
        <f>IF(($E32      =0),0,(($Q32      /$E32      )*100))</f>
        <v>46.827071313177939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4589000</v>
      </c>
      <c r="C33" s="95">
        <f>C32</f>
        <v>-256000</v>
      </c>
      <c r="D33" s="95"/>
      <c r="E33" s="95">
        <f>$B33      +$C33      +$D33</f>
        <v>4333000</v>
      </c>
      <c r="F33" s="96">
        <f t="shared" ref="F33:O33" si="17">F32</f>
        <v>4333000</v>
      </c>
      <c r="G33" s="97">
        <f t="shared" si="17"/>
        <v>4333000</v>
      </c>
      <c r="H33" s="96">
        <f t="shared" si="17"/>
        <v>1849000</v>
      </c>
      <c r="I33" s="97">
        <f t="shared" si="17"/>
        <v>1508233</v>
      </c>
      <c r="J33" s="96">
        <f t="shared" si="17"/>
        <v>835000</v>
      </c>
      <c r="K33" s="97">
        <f t="shared" si="17"/>
        <v>351932</v>
      </c>
      <c r="L33" s="96">
        <f t="shared" si="17"/>
        <v>370000</v>
      </c>
      <c r="M33" s="97">
        <f t="shared" si="17"/>
        <v>168852</v>
      </c>
      <c r="N33" s="96">
        <f t="shared" si="17"/>
        <v>0</v>
      </c>
      <c r="O33" s="97">
        <f t="shared" si="17"/>
        <v>0</v>
      </c>
      <c r="P33" s="96">
        <f>$H33      +$J33      +$L33      +$N33</f>
        <v>3054000</v>
      </c>
      <c r="Q33" s="97">
        <f>$I33      +$K33      +$M33      +$O33</f>
        <v>2029017</v>
      </c>
      <c r="R33" s="52">
        <f>IF(($J33      =0),0,((($L33      -$J33      )/$J33      )*100))</f>
        <v>-55.688622754491014</v>
      </c>
      <c r="S33" s="53">
        <f>IF(($K33      =0),0,((($M33      -$K33      )/$K33      )*100))</f>
        <v>-52.021413227555321</v>
      </c>
      <c r="T33" s="52">
        <f>IF($E33   =0,0,($P33   /$E33   )*100)</f>
        <v>70.482344795753519</v>
      </c>
      <c r="U33" s="54">
        <f>IF($E33   =0,0,($Q33   /$E33   )*100)</f>
        <v>46.827071313177939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12007000</v>
      </c>
      <c r="C35" s="92">
        <v>-1007000</v>
      </c>
      <c r="D35" s="92"/>
      <c r="E35" s="92">
        <f t="shared" ref="E35:E40" si="18">$B35      +$C35      +$D35</f>
        <v>11000000</v>
      </c>
      <c r="F35" s="93">
        <v>11000000</v>
      </c>
      <c r="G35" s="94">
        <v>11000000</v>
      </c>
      <c r="H35" s="93">
        <v>2176000</v>
      </c>
      <c r="I35" s="94">
        <v>2173350</v>
      </c>
      <c r="J35" s="93">
        <v>2676000</v>
      </c>
      <c r="K35" s="94">
        <v>2675507</v>
      </c>
      <c r="L35" s="93">
        <v>2111000</v>
      </c>
      <c r="M35" s="94">
        <v>2111976</v>
      </c>
      <c r="N35" s="93"/>
      <c r="O35" s="94"/>
      <c r="P35" s="93">
        <f t="shared" ref="P35:P40" si="19">$H35      +$J35      +$L35      +$N35</f>
        <v>6963000</v>
      </c>
      <c r="Q35" s="94">
        <f t="shared" ref="Q35:Q40" si="20">$I35      +$K35      +$M35      +$O35</f>
        <v>6960833</v>
      </c>
      <c r="R35" s="48">
        <f t="shared" ref="R35:R40" si="21">IF(($J35      =0),0,((($L35      -$J35      )/$J35      )*100))</f>
        <v>-21.113602391629296</v>
      </c>
      <c r="S35" s="49">
        <f t="shared" ref="S35:S40" si="22">IF(($K35      =0),0,((($M35      -$K35      )/$K35      )*100))</f>
        <v>-21.062587389978795</v>
      </c>
      <c r="T35" s="48">
        <f t="shared" ref="T35:T39" si="23">IF(($E35      =0),0,(($P35      /$E35      )*100))</f>
        <v>63.3</v>
      </c>
      <c r="U35" s="50">
        <f t="shared" ref="U35:U39" si="24">IF(($E35      =0),0,(($Q35      /$E35      )*100))</f>
        <v>63.280299999999997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12007000</v>
      </c>
      <c r="C40" s="95">
        <f>SUM(C35:C39)</f>
        <v>-1007000</v>
      </c>
      <c r="D40" s="95"/>
      <c r="E40" s="95">
        <f t="shared" si="18"/>
        <v>11000000</v>
      </c>
      <c r="F40" s="96">
        <f t="shared" ref="F40:O40" si="25">SUM(F35:F39)</f>
        <v>11000000</v>
      </c>
      <c r="G40" s="97">
        <f t="shared" si="25"/>
        <v>11000000</v>
      </c>
      <c r="H40" s="96">
        <f t="shared" si="25"/>
        <v>2176000</v>
      </c>
      <c r="I40" s="97">
        <f t="shared" si="25"/>
        <v>2173350</v>
      </c>
      <c r="J40" s="96">
        <f t="shared" si="25"/>
        <v>2676000</v>
      </c>
      <c r="K40" s="97">
        <f t="shared" si="25"/>
        <v>2675507</v>
      </c>
      <c r="L40" s="96">
        <f t="shared" si="25"/>
        <v>2111000</v>
      </c>
      <c r="M40" s="97">
        <f t="shared" si="25"/>
        <v>2111976</v>
      </c>
      <c r="N40" s="96">
        <f t="shared" si="25"/>
        <v>0</v>
      </c>
      <c r="O40" s="97">
        <f t="shared" si="25"/>
        <v>0</v>
      </c>
      <c r="P40" s="96">
        <f t="shared" si="19"/>
        <v>6963000</v>
      </c>
      <c r="Q40" s="97">
        <f t="shared" si="20"/>
        <v>6960833</v>
      </c>
      <c r="R40" s="52">
        <f t="shared" si="21"/>
        <v>-21.113602391629296</v>
      </c>
      <c r="S40" s="53">
        <f t="shared" si="22"/>
        <v>-21.062587389978795</v>
      </c>
      <c r="T40" s="52">
        <f>IF((+$E35+$E38) =0,0,(P40   /(+$E35+$E38) )*100)</f>
        <v>63.3</v>
      </c>
      <c r="U40" s="54">
        <f>IF((+$E35+$E38) =0,0,(Q40   /(+$E35+$E38) )*100)</f>
        <v>63.280299999999997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18162000</v>
      </c>
      <c r="C67" s="104">
        <f>SUM(C9:C14,C17:C23,C26:C29,C32,C35:C39,C42:C52,C55:C58,C61:C65)</f>
        <v>-1263000</v>
      </c>
      <c r="D67" s="104"/>
      <c r="E67" s="104">
        <f t="shared" si="35"/>
        <v>16899000</v>
      </c>
      <c r="F67" s="105">
        <f t="shared" ref="F67:O67" si="43">SUM(F9:F14,F17:F23,F26:F29,F32,F35:F39,F42:F52,F55:F58,F61:F65)</f>
        <v>16899000</v>
      </c>
      <c r="G67" s="106">
        <f t="shared" si="43"/>
        <v>16899000</v>
      </c>
      <c r="H67" s="105">
        <f t="shared" si="43"/>
        <v>4187000</v>
      </c>
      <c r="I67" s="106">
        <f t="shared" si="43"/>
        <v>3843620</v>
      </c>
      <c r="J67" s="105">
        <f t="shared" si="43"/>
        <v>3688000</v>
      </c>
      <c r="K67" s="106">
        <f t="shared" si="43"/>
        <v>3204349</v>
      </c>
      <c r="L67" s="105">
        <f t="shared" si="43"/>
        <v>2767000</v>
      </c>
      <c r="M67" s="106">
        <f t="shared" si="43"/>
        <v>2567353</v>
      </c>
      <c r="N67" s="105">
        <f t="shared" si="43"/>
        <v>0</v>
      </c>
      <c r="O67" s="106">
        <f t="shared" si="43"/>
        <v>0</v>
      </c>
      <c r="P67" s="105">
        <f t="shared" si="36"/>
        <v>10642000</v>
      </c>
      <c r="Q67" s="106">
        <f t="shared" si="37"/>
        <v>9615322</v>
      </c>
      <c r="R67" s="61">
        <f t="shared" si="38"/>
        <v>-24.97288503253796</v>
      </c>
      <c r="S67" s="62">
        <f t="shared" si="39"/>
        <v>-19.879108049716184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62.974140481685303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56.89876324042843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28098000</v>
      </c>
      <c r="C69" s="92">
        <v>-1879000</v>
      </c>
      <c r="D69" s="92"/>
      <c r="E69" s="92">
        <f>$B69      +$C69      +$D69</f>
        <v>26219000</v>
      </c>
      <c r="F69" s="93">
        <v>26219000</v>
      </c>
      <c r="G69" s="94">
        <v>26219000</v>
      </c>
      <c r="H69" s="93">
        <v>8325000</v>
      </c>
      <c r="I69" s="94">
        <v>8325613</v>
      </c>
      <c r="J69" s="93">
        <v>10891000</v>
      </c>
      <c r="K69" s="94">
        <v>10891401</v>
      </c>
      <c r="L69" s="93">
        <v>6407000</v>
      </c>
      <c r="M69" s="94">
        <v>6406851</v>
      </c>
      <c r="N69" s="93"/>
      <c r="O69" s="94"/>
      <c r="P69" s="93">
        <f>$H69      +$J69      +$L69      +$N69</f>
        <v>25623000</v>
      </c>
      <c r="Q69" s="94">
        <f>$I69      +$K69      +$M69      +$O69</f>
        <v>25623865</v>
      </c>
      <c r="R69" s="48">
        <f>IF(($J69      =0),0,((($L69      -$J69      )/$J69      )*100))</f>
        <v>-41.171609585896611</v>
      </c>
      <c r="S69" s="49">
        <f>IF(($K69      =0),0,((($M69      -$K69      )/$K69      )*100))</f>
        <v>-41.17514358345634</v>
      </c>
      <c r="T69" s="48">
        <f>IF(($E69      =0),0,(($P69      /$E69      )*100))</f>
        <v>97.726839315000575</v>
      </c>
      <c r="U69" s="50">
        <f>IF(($E69      =0),0,(($Q69      /$E69      )*100))</f>
        <v>97.730138449216213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28098000</v>
      </c>
      <c r="C71" s="101">
        <f>SUM(C69:C70)</f>
        <v>-1879000</v>
      </c>
      <c r="D71" s="101"/>
      <c r="E71" s="101">
        <f>$B71      +$C71      +$D71</f>
        <v>26219000</v>
      </c>
      <c r="F71" s="102">
        <f t="shared" ref="F71:O71" si="44">SUM(F69:F70)</f>
        <v>26219000</v>
      </c>
      <c r="G71" s="103">
        <f t="shared" si="44"/>
        <v>26219000</v>
      </c>
      <c r="H71" s="102">
        <f t="shared" si="44"/>
        <v>8325000</v>
      </c>
      <c r="I71" s="103">
        <f t="shared" si="44"/>
        <v>8325613</v>
      </c>
      <c r="J71" s="102">
        <f t="shared" si="44"/>
        <v>10891000</v>
      </c>
      <c r="K71" s="103">
        <f t="shared" si="44"/>
        <v>10891401</v>
      </c>
      <c r="L71" s="102">
        <f t="shared" si="44"/>
        <v>6407000</v>
      </c>
      <c r="M71" s="103">
        <f t="shared" si="44"/>
        <v>6406851</v>
      </c>
      <c r="N71" s="102">
        <f t="shared" si="44"/>
        <v>0</v>
      </c>
      <c r="O71" s="103">
        <f t="shared" si="44"/>
        <v>0</v>
      </c>
      <c r="P71" s="102">
        <f>$H71      +$J71      +$L71      +$N71</f>
        <v>25623000</v>
      </c>
      <c r="Q71" s="103">
        <f>$I71      +$K71      +$M71      +$O71</f>
        <v>25623865</v>
      </c>
      <c r="R71" s="57">
        <f>IF(($J71      =0),0,((($L71      -$J71      )/$J71      )*100))</f>
        <v>-41.171609585896611</v>
      </c>
      <c r="S71" s="58">
        <f>IF(($K71      =0),0,((($M71      -$K71      )/$K71      )*100))</f>
        <v>-41.17514358345634</v>
      </c>
      <c r="T71" s="57">
        <f>IF(($E69      =0),0,(($P69      /$E69      )*100))</f>
        <v>97.726839315000575</v>
      </c>
      <c r="U71" s="59">
        <f>IF($E69   =0,0,($Q69   /$E69 )*100)</f>
        <v>97.730138449216213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28098000</v>
      </c>
      <c r="C72" s="104">
        <f>SUM(C69:C70)</f>
        <v>-1879000</v>
      </c>
      <c r="D72" s="104"/>
      <c r="E72" s="104">
        <f>$B72      +$C72      +$D72</f>
        <v>26219000</v>
      </c>
      <c r="F72" s="105">
        <f t="shared" ref="F72:O72" si="45">SUM(F69:F70)</f>
        <v>26219000</v>
      </c>
      <c r="G72" s="106">
        <f t="shared" si="45"/>
        <v>26219000</v>
      </c>
      <c r="H72" s="105">
        <f t="shared" si="45"/>
        <v>8325000</v>
      </c>
      <c r="I72" s="106">
        <f t="shared" si="45"/>
        <v>8325613</v>
      </c>
      <c r="J72" s="105">
        <f t="shared" si="45"/>
        <v>10891000</v>
      </c>
      <c r="K72" s="106">
        <f t="shared" si="45"/>
        <v>10891401</v>
      </c>
      <c r="L72" s="105">
        <f t="shared" si="45"/>
        <v>6407000</v>
      </c>
      <c r="M72" s="106">
        <f t="shared" si="45"/>
        <v>6406851</v>
      </c>
      <c r="N72" s="105">
        <f t="shared" si="45"/>
        <v>0</v>
      </c>
      <c r="O72" s="106">
        <f t="shared" si="45"/>
        <v>0</v>
      </c>
      <c r="P72" s="105">
        <f>$H72      +$J72      +$L72      +$N72</f>
        <v>25623000</v>
      </c>
      <c r="Q72" s="106">
        <f>$I72      +$K72      +$M72      +$O72</f>
        <v>25623865</v>
      </c>
      <c r="R72" s="61">
        <f>IF(($J72      =0),0,((($L72      -$J72      )/$J72      )*100))</f>
        <v>-41.171609585896611</v>
      </c>
      <c r="S72" s="62">
        <f>IF(($K72      =0),0,((($M72      -$K72      )/$K72      )*100))</f>
        <v>-41.17514358345634</v>
      </c>
      <c r="T72" s="61">
        <f>IF(($E69      =0),0,(($P69      /$E69      )*100))</f>
        <v>97.726839315000575</v>
      </c>
      <c r="U72" s="65">
        <f>IF($E69   =0,0,($Q69   /$E69 )*100)</f>
        <v>97.730138449216213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46260000</v>
      </c>
      <c r="C73" s="104">
        <f>SUM(C9:C14,C17:C23,C26:C29,C32,C35:C39,C42:C52,C55:C58,C61:C65,C69:C70)</f>
        <v>-3142000</v>
      </c>
      <c r="D73" s="104"/>
      <c r="E73" s="104">
        <f>$B73      +$C73      +$D73</f>
        <v>43118000</v>
      </c>
      <c r="F73" s="105">
        <f t="shared" ref="F73:O73" si="46">SUM(F9:F14,F17:F23,F26:F29,F32,F35:F39,F42:F52,F55:F58,F61:F65,F69:F70)</f>
        <v>43118000</v>
      </c>
      <c r="G73" s="106">
        <f t="shared" si="46"/>
        <v>43118000</v>
      </c>
      <c r="H73" s="105">
        <f t="shared" si="46"/>
        <v>12512000</v>
      </c>
      <c r="I73" s="106">
        <f t="shared" si="46"/>
        <v>12169233</v>
      </c>
      <c r="J73" s="105">
        <f t="shared" si="46"/>
        <v>14579000</v>
      </c>
      <c r="K73" s="106">
        <f t="shared" si="46"/>
        <v>14095750</v>
      </c>
      <c r="L73" s="105">
        <f t="shared" si="46"/>
        <v>9174000</v>
      </c>
      <c r="M73" s="106">
        <f t="shared" si="46"/>
        <v>8974204</v>
      </c>
      <c r="N73" s="105">
        <f t="shared" si="46"/>
        <v>0</v>
      </c>
      <c r="O73" s="106">
        <f t="shared" si="46"/>
        <v>0</v>
      </c>
      <c r="P73" s="105">
        <f>$H73      +$J73      +$L73      +$N73</f>
        <v>36265000</v>
      </c>
      <c r="Q73" s="106">
        <f>$I73      +$K73      +$M73      +$O73</f>
        <v>35239187</v>
      </c>
      <c r="R73" s="61">
        <f>IF(($J73      =0),0,((($L73      -$J73      )/$J73      )*100))</f>
        <v>-37.073873379518488</v>
      </c>
      <c r="S73" s="62">
        <f>IF(($K73      =0),0,((($M73      -$K73      )/$K73      )*100))</f>
        <v>-36.33397300604792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84.106405677443291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81.727322695857879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mOLzKhhR6aINc8350ifguBlD6VfYg+bYiB5rbdrqE/bQayRdLrltVMHk+KlzZzk6RKy12lJOQig4m3U99uh+w==" saltValue="UYlp9UwYB4XG4AdQlC7v9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W126"/>
  <sheetViews>
    <sheetView showGridLines="0" tabSelected="1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93000</v>
      </c>
      <c r="I10" s="94">
        <v>93500</v>
      </c>
      <c r="J10" s="93">
        <v>647000</v>
      </c>
      <c r="K10" s="94">
        <v>646603</v>
      </c>
      <c r="L10" s="93">
        <v>353000</v>
      </c>
      <c r="M10" s="94">
        <v>274164</v>
      </c>
      <c r="N10" s="93"/>
      <c r="O10" s="94"/>
      <c r="P10" s="93">
        <f t="shared" ref="P10:P15" si="1">$H10      +$J10      +$L10      +$N10</f>
        <v>1093000</v>
      </c>
      <c r="Q10" s="94">
        <f t="shared" ref="Q10:Q15" si="2">$I10      +$K10      +$M10      +$O10</f>
        <v>1014267</v>
      </c>
      <c r="R10" s="48">
        <f t="shared" ref="R10:R15" si="3">IF(($J10      =0),0,((($L10      -$J10      )/$J10      )*100))</f>
        <v>-45.440494590417316</v>
      </c>
      <c r="S10" s="49">
        <f t="shared" ref="S10:S15" si="4">IF(($K10      =0),0,((($M10      -$K10      )/$K10      )*100))</f>
        <v>-57.599330655750123</v>
      </c>
      <c r="T10" s="48">
        <f t="shared" ref="T10:T14" si="5">IF(($E10      =0),0,(($P10      /$E10      )*100))</f>
        <v>61.716544325239973</v>
      </c>
      <c r="U10" s="50">
        <f t="shared" ref="U10:U14" si="6">IF(($E10      =0),0,(($Q10      /$E10      )*100))</f>
        <v>57.270863918690004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>
        <v>6500000</v>
      </c>
      <c r="C11" s="92">
        <v>-283000</v>
      </c>
      <c r="D11" s="92"/>
      <c r="E11" s="92">
        <f t="shared" si="0"/>
        <v>6217000</v>
      </c>
      <c r="F11" s="93">
        <v>6217000</v>
      </c>
      <c r="G11" s="94">
        <v>6217000</v>
      </c>
      <c r="H11" s="93">
        <v>1127000</v>
      </c>
      <c r="I11" s="94">
        <v>1247956</v>
      </c>
      <c r="J11" s="93">
        <v>445000</v>
      </c>
      <c r="K11" s="94">
        <v>1325808</v>
      </c>
      <c r="L11" s="93">
        <v>1198000</v>
      </c>
      <c r="M11" s="94">
        <v>1200157</v>
      </c>
      <c r="N11" s="93"/>
      <c r="O11" s="94"/>
      <c r="P11" s="93">
        <f t="shared" si="1"/>
        <v>2770000</v>
      </c>
      <c r="Q11" s="94">
        <f t="shared" si="2"/>
        <v>3773921</v>
      </c>
      <c r="R11" s="48">
        <f t="shared" si="3"/>
        <v>169.2134831460674</v>
      </c>
      <c r="S11" s="49">
        <f t="shared" si="4"/>
        <v>-9.4773149656662206</v>
      </c>
      <c r="T11" s="48">
        <f t="shared" si="5"/>
        <v>44.555251729129807</v>
      </c>
      <c r="U11" s="50">
        <f t="shared" si="6"/>
        <v>60.703249155541258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/>
      <c r="K13" s="94"/>
      <c r="L13" s="93"/>
      <c r="M13" s="94">
        <v>782581</v>
      </c>
      <c r="N13" s="93"/>
      <c r="O13" s="94"/>
      <c r="P13" s="93">
        <f t="shared" si="1"/>
        <v>0</v>
      </c>
      <c r="Q13" s="94">
        <f t="shared" si="2"/>
        <v>782581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15.651619999999999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1300000</v>
      </c>
      <c r="C14" s="92">
        <v>-80000</v>
      </c>
      <c r="D14" s="92"/>
      <c r="E14" s="92">
        <f t="shared" si="0"/>
        <v>1220000</v>
      </c>
      <c r="F14" s="93">
        <v>1220000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14571000</v>
      </c>
      <c r="C15" s="95">
        <f>SUM(C9:C14)</f>
        <v>-363000</v>
      </c>
      <c r="D15" s="95"/>
      <c r="E15" s="95">
        <f t="shared" si="0"/>
        <v>14208000</v>
      </c>
      <c r="F15" s="96">
        <f t="shared" ref="F15:O15" si="7">SUM(F9:F14)</f>
        <v>14208000</v>
      </c>
      <c r="G15" s="97">
        <f t="shared" si="7"/>
        <v>12988000</v>
      </c>
      <c r="H15" s="96">
        <f t="shared" si="7"/>
        <v>1220000</v>
      </c>
      <c r="I15" s="97">
        <f t="shared" si="7"/>
        <v>1341456</v>
      </c>
      <c r="J15" s="96">
        <f t="shared" si="7"/>
        <v>1092000</v>
      </c>
      <c r="K15" s="97">
        <f t="shared" si="7"/>
        <v>1972411</v>
      </c>
      <c r="L15" s="96">
        <f t="shared" si="7"/>
        <v>1551000</v>
      </c>
      <c r="M15" s="97">
        <f t="shared" si="7"/>
        <v>2256902</v>
      </c>
      <c r="N15" s="96">
        <f t="shared" si="7"/>
        <v>0</v>
      </c>
      <c r="O15" s="97">
        <f t="shared" si="7"/>
        <v>0</v>
      </c>
      <c r="P15" s="96">
        <f t="shared" si="1"/>
        <v>3863000</v>
      </c>
      <c r="Q15" s="97">
        <f t="shared" si="2"/>
        <v>5570769</v>
      </c>
      <c r="R15" s="52">
        <f t="shared" si="3"/>
        <v>42.032967032967036</v>
      </c>
      <c r="S15" s="53">
        <f t="shared" si="4"/>
        <v>14.423515180152616</v>
      </c>
      <c r="T15" s="52">
        <f>IF((SUM($E9:$E13))=0,0,(P15/(SUM($E9:$E13))*100))</f>
        <v>29.742839544194645</v>
      </c>
      <c r="U15" s="54">
        <f>IF((SUM($E9:$E13))=0,0,(Q15/(SUM($E9:$E13))*100))</f>
        <v>42.891661533723436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67450000</v>
      </c>
      <c r="C17" s="92">
        <v>-7571000</v>
      </c>
      <c r="D17" s="92"/>
      <c r="E17" s="92">
        <f t="shared" ref="E17:E24" si="8">$B17      +$C17      +$D17</f>
        <v>59879000</v>
      </c>
      <c r="F17" s="93">
        <v>59879000</v>
      </c>
      <c r="G17" s="94">
        <v>59879000</v>
      </c>
      <c r="H17" s="93">
        <v>5663000</v>
      </c>
      <c r="I17" s="94"/>
      <c r="J17" s="93">
        <v>13746000</v>
      </c>
      <c r="K17" s="94">
        <v>9349201</v>
      </c>
      <c r="L17" s="93">
        <v>8699000</v>
      </c>
      <c r="M17" s="94">
        <v>26217750</v>
      </c>
      <c r="N17" s="93"/>
      <c r="O17" s="94"/>
      <c r="P17" s="93">
        <f t="shared" ref="P17:P24" si="9">$H17      +$J17      +$L17      +$N17</f>
        <v>28108000</v>
      </c>
      <c r="Q17" s="94">
        <f t="shared" ref="Q17:Q24" si="10">$I17      +$K17      +$M17      +$O17</f>
        <v>35566951</v>
      </c>
      <c r="R17" s="48">
        <f t="shared" ref="R17:R24" si="11">IF(($J17      =0),0,((($L17      -$J17      )/$J17      )*100))</f>
        <v>-36.716135603084531</v>
      </c>
      <c r="S17" s="49">
        <f t="shared" ref="S17:S24" si="12">IF(($K17      =0),0,((($M17      -$K17      )/$K17      )*100))</f>
        <v>180.42770713775434</v>
      </c>
      <c r="T17" s="48">
        <f t="shared" ref="T17:T23" si="13">IF(($E17      =0),0,(($P17      /$E17      )*100))</f>
        <v>46.941331685565892</v>
      </c>
      <c r="U17" s="50">
        <f t="shared" ref="U17:U23" si="14">IF(($E17      =0),0,(($Q17      /$E17      )*100))</f>
        <v>59.398037709380581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229095000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67450000</v>
      </c>
      <c r="C24" s="95">
        <f>SUM(C17:C23)</f>
        <v>-7571000</v>
      </c>
      <c r="D24" s="95"/>
      <c r="E24" s="95">
        <f t="shared" si="8"/>
        <v>59879000</v>
      </c>
      <c r="F24" s="96">
        <f t="shared" ref="F24:O24" si="15">SUM(F17:F23)</f>
        <v>59879000</v>
      </c>
      <c r="G24" s="97">
        <f t="shared" si="15"/>
        <v>59879000</v>
      </c>
      <c r="H24" s="96">
        <f t="shared" si="15"/>
        <v>5663000</v>
      </c>
      <c r="I24" s="97">
        <f t="shared" si="15"/>
        <v>0</v>
      </c>
      <c r="J24" s="96">
        <f t="shared" si="15"/>
        <v>13746000</v>
      </c>
      <c r="K24" s="97">
        <f t="shared" si="15"/>
        <v>9349201</v>
      </c>
      <c r="L24" s="96">
        <f t="shared" si="15"/>
        <v>8699000</v>
      </c>
      <c r="M24" s="97">
        <f t="shared" si="15"/>
        <v>26217750</v>
      </c>
      <c r="N24" s="96">
        <f t="shared" si="15"/>
        <v>0</v>
      </c>
      <c r="O24" s="97">
        <f t="shared" si="15"/>
        <v>0</v>
      </c>
      <c r="P24" s="96">
        <f t="shared" si="9"/>
        <v>28108000</v>
      </c>
      <c r="Q24" s="97">
        <f t="shared" si="10"/>
        <v>35566951</v>
      </c>
      <c r="R24" s="52">
        <f t="shared" si="11"/>
        <v>-36.716135603084531</v>
      </c>
      <c r="S24" s="53">
        <f t="shared" si="12"/>
        <v>180.42770713775434</v>
      </c>
      <c r="T24" s="52">
        <f>IF(($E24-$E19-$E23)   =0,0,($P24   /($E24-$E19-$E23)   )*100)</f>
        <v>46.941331685565892</v>
      </c>
      <c r="U24" s="54">
        <f>IF(($E24-$E19-$E23)   =0,0,($Q24   /($E24-$E19-$E23)   )*100)</f>
        <v>59.398037709380581</v>
      </c>
      <c r="V24" s="96">
        <f>SUM(V17:V23)</f>
        <v>229095000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>
        <v>144823000</v>
      </c>
      <c r="C28" s="92">
        <v>505000000</v>
      </c>
      <c r="D28" s="92"/>
      <c r="E28" s="92">
        <f>$B28      +$C28      +$D28</f>
        <v>649823000</v>
      </c>
      <c r="F28" s="93">
        <v>649823000</v>
      </c>
      <c r="G28" s="94">
        <v>649823000</v>
      </c>
      <c r="H28" s="93">
        <v>10402000</v>
      </c>
      <c r="I28" s="94">
        <v>19845896</v>
      </c>
      <c r="J28" s="93">
        <v>43515000</v>
      </c>
      <c r="K28" s="94">
        <v>47964754</v>
      </c>
      <c r="L28" s="93">
        <v>34939000</v>
      </c>
      <c r="M28" s="94">
        <v>38414342</v>
      </c>
      <c r="N28" s="93"/>
      <c r="O28" s="94"/>
      <c r="P28" s="93">
        <f>$H28      +$J28      +$L28      +$N28</f>
        <v>88856000</v>
      </c>
      <c r="Q28" s="94">
        <f>$I28      +$K28      +$M28      +$O28</f>
        <v>106224992</v>
      </c>
      <c r="R28" s="48">
        <f>IF(($J28      =0),0,((($L28      -$J28      )/$J28      )*100))</f>
        <v>-19.708146616109389</v>
      </c>
      <c r="S28" s="49">
        <f>IF(($K28      =0),0,((($M28      -$K28      )/$K28      )*100))</f>
        <v>-19.911312377417801</v>
      </c>
      <c r="T28" s="48">
        <f>IF(($E28      =0),0,(($P28      /$E28      )*100))</f>
        <v>13.673877348139415</v>
      </c>
      <c r="U28" s="50">
        <f>IF(($E28      =0),0,(($Q28      /$E28      )*100))</f>
        <v>16.346757809434262</v>
      </c>
      <c r="V28" s="93">
        <v>24304000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144823000</v>
      </c>
      <c r="C30" s="95">
        <f>SUM(C26:C29)</f>
        <v>505000000</v>
      </c>
      <c r="D30" s="95"/>
      <c r="E30" s="95">
        <f>$B30      +$C30      +$D30</f>
        <v>649823000</v>
      </c>
      <c r="F30" s="96">
        <f t="shared" ref="F30:O30" si="16">SUM(F26:F29)</f>
        <v>649823000</v>
      </c>
      <c r="G30" s="97">
        <f t="shared" si="16"/>
        <v>649823000</v>
      </c>
      <c r="H30" s="96">
        <f t="shared" si="16"/>
        <v>10402000</v>
      </c>
      <c r="I30" s="97">
        <f t="shared" si="16"/>
        <v>19845896</v>
      </c>
      <c r="J30" s="96">
        <f t="shared" si="16"/>
        <v>43515000</v>
      </c>
      <c r="K30" s="97">
        <f t="shared" si="16"/>
        <v>47964754</v>
      </c>
      <c r="L30" s="96">
        <f t="shared" si="16"/>
        <v>34939000</v>
      </c>
      <c r="M30" s="97">
        <f t="shared" si="16"/>
        <v>38414342</v>
      </c>
      <c r="N30" s="96">
        <f t="shared" si="16"/>
        <v>0</v>
      </c>
      <c r="O30" s="97">
        <f t="shared" si="16"/>
        <v>0</v>
      </c>
      <c r="P30" s="96">
        <f>$H30      +$J30      +$L30      +$N30</f>
        <v>88856000</v>
      </c>
      <c r="Q30" s="97">
        <f>$I30      +$K30      +$M30      +$O30</f>
        <v>106224992</v>
      </c>
      <c r="R30" s="52">
        <f>IF(($J30      =0),0,((($L30      -$J30      )/$J30      )*100))</f>
        <v>-19.708146616109389</v>
      </c>
      <c r="S30" s="53">
        <f>IF(($K30      =0),0,((($M30      -$K30      )/$K30      )*100))</f>
        <v>-19.911312377417801</v>
      </c>
      <c r="T30" s="52">
        <f>IF($E30   =0,0,($P30   /$E30   )*100)</f>
        <v>13.673877348139415</v>
      </c>
      <c r="U30" s="54">
        <f>IF($E30   =0,0,($Q30   /$E30   )*100)</f>
        <v>16.346757809434262</v>
      </c>
      <c r="V30" s="96">
        <f>SUM(V26:V29)</f>
        <v>24304000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4420000</v>
      </c>
      <c r="C32" s="92">
        <v>-247000</v>
      </c>
      <c r="D32" s="92"/>
      <c r="E32" s="92">
        <f>$B32      +$C32      +$D32</f>
        <v>4173000</v>
      </c>
      <c r="F32" s="93">
        <v>4173000</v>
      </c>
      <c r="G32" s="94">
        <v>4173000</v>
      </c>
      <c r="H32" s="93">
        <v>564000</v>
      </c>
      <c r="I32" s="94">
        <v>544869</v>
      </c>
      <c r="J32" s="93">
        <v>575000</v>
      </c>
      <c r="K32" s="94">
        <v>654977</v>
      </c>
      <c r="L32" s="93">
        <v>754000</v>
      </c>
      <c r="M32" s="94">
        <v>818745</v>
      </c>
      <c r="N32" s="93"/>
      <c r="O32" s="94"/>
      <c r="P32" s="93">
        <f>$H32      +$J32      +$L32      +$N32</f>
        <v>1893000</v>
      </c>
      <c r="Q32" s="94">
        <f>$I32      +$K32      +$M32      +$O32</f>
        <v>2018591</v>
      </c>
      <c r="R32" s="48">
        <f>IF(($J32      =0),0,((($L32      -$J32      )/$J32      )*100))</f>
        <v>31.130434782608695</v>
      </c>
      <c r="S32" s="49">
        <f>IF(($K32      =0),0,((($M32      -$K32      )/$K32      )*100))</f>
        <v>25.003626081526527</v>
      </c>
      <c r="T32" s="48">
        <f>IF(($E32      =0),0,(($P32      /$E32      )*100))</f>
        <v>45.363048166786484</v>
      </c>
      <c r="U32" s="50">
        <f>IF(($E32      =0),0,(($Q32      /$E32      )*100))</f>
        <v>48.372657560508024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4420000</v>
      </c>
      <c r="C33" s="95">
        <f>C32</f>
        <v>-247000</v>
      </c>
      <c r="D33" s="95"/>
      <c r="E33" s="95">
        <f>$B33      +$C33      +$D33</f>
        <v>4173000</v>
      </c>
      <c r="F33" s="96">
        <f t="shared" ref="F33:O33" si="17">F32</f>
        <v>4173000</v>
      </c>
      <c r="G33" s="97">
        <f t="shared" si="17"/>
        <v>4173000</v>
      </c>
      <c r="H33" s="96">
        <f t="shared" si="17"/>
        <v>564000</v>
      </c>
      <c r="I33" s="97">
        <f t="shared" si="17"/>
        <v>544869</v>
      </c>
      <c r="J33" s="96">
        <f t="shared" si="17"/>
        <v>575000</v>
      </c>
      <c r="K33" s="97">
        <f t="shared" si="17"/>
        <v>654977</v>
      </c>
      <c r="L33" s="96">
        <f t="shared" si="17"/>
        <v>754000</v>
      </c>
      <c r="M33" s="97">
        <f t="shared" si="17"/>
        <v>818745</v>
      </c>
      <c r="N33" s="96">
        <f t="shared" si="17"/>
        <v>0</v>
      </c>
      <c r="O33" s="97">
        <f t="shared" si="17"/>
        <v>0</v>
      </c>
      <c r="P33" s="96">
        <f>$H33      +$J33      +$L33      +$N33</f>
        <v>1893000</v>
      </c>
      <c r="Q33" s="97">
        <f>$I33      +$K33      +$M33      +$O33</f>
        <v>2018591</v>
      </c>
      <c r="R33" s="52">
        <f>IF(($J33      =0),0,((($L33      -$J33      )/$J33      )*100))</f>
        <v>31.130434782608695</v>
      </c>
      <c r="S33" s="53">
        <f>IF(($K33      =0),0,((($M33      -$K33      )/$K33      )*100))</f>
        <v>25.003626081526527</v>
      </c>
      <c r="T33" s="52">
        <f>IF($E33   =0,0,($P33   /$E33   )*100)</f>
        <v>45.363048166786484</v>
      </c>
      <c r="U33" s="54">
        <f>IF($E33   =0,0,($Q33   /$E33   )*100)</f>
        <v>48.372657560508024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6346000</v>
      </c>
      <c r="C35" s="92"/>
      <c r="D35" s="92"/>
      <c r="E35" s="92">
        <f t="shared" ref="E35:E40" si="18">$B35      +$C35      +$D35</f>
        <v>6346000</v>
      </c>
      <c r="F35" s="93">
        <v>6346000</v>
      </c>
      <c r="G35" s="94">
        <v>6346000</v>
      </c>
      <c r="H35" s="93">
        <v>4288000</v>
      </c>
      <c r="I35" s="94"/>
      <c r="J35" s="93"/>
      <c r="K35" s="94"/>
      <c r="L35" s="93">
        <v>2058000</v>
      </c>
      <c r="M35" s="94">
        <v>8089130</v>
      </c>
      <c r="N35" s="93"/>
      <c r="O35" s="94"/>
      <c r="P35" s="93">
        <f t="shared" ref="P35:P40" si="19">$H35      +$J35      +$L35      +$N35</f>
        <v>6346000</v>
      </c>
      <c r="Q35" s="94">
        <f t="shared" ref="Q35:Q40" si="20">$I35      +$K35      +$M35      +$O35</f>
        <v>8089130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127.46816892530728</v>
      </c>
      <c r="V35" s="93">
        <v>105000</v>
      </c>
      <c r="W35" s="94" t="s">
        <v>35</v>
      </c>
    </row>
    <row r="36" spans="1:23" ht="12.95" customHeight="1" x14ac:dyDescent="0.2">
      <c r="A36" s="47" t="s">
        <v>59</v>
      </c>
      <c r="B36" s="92"/>
      <c r="C36" s="92">
        <v>3378000</v>
      </c>
      <c r="D36" s="92"/>
      <c r="E36" s="92">
        <f t="shared" si="18"/>
        <v>3378000</v>
      </c>
      <c r="F36" s="93">
        <v>3378000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6346000</v>
      </c>
      <c r="C40" s="95">
        <f>SUM(C35:C39)</f>
        <v>3378000</v>
      </c>
      <c r="D40" s="95"/>
      <c r="E40" s="95">
        <f t="shared" si="18"/>
        <v>9724000</v>
      </c>
      <c r="F40" s="96">
        <f t="shared" ref="F40:O40" si="25">SUM(F35:F39)</f>
        <v>9724000</v>
      </c>
      <c r="G40" s="97">
        <f t="shared" si="25"/>
        <v>6346000</v>
      </c>
      <c r="H40" s="96">
        <f t="shared" si="25"/>
        <v>4288000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2058000</v>
      </c>
      <c r="M40" s="97">
        <f t="shared" si="25"/>
        <v>8089130</v>
      </c>
      <c r="N40" s="96">
        <f t="shared" si="25"/>
        <v>0</v>
      </c>
      <c r="O40" s="97">
        <f t="shared" si="25"/>
        <v>0</v>
      </c>
      <c r="P40" s="96">
        <f t="shared" si="19"/>
        <v>6346000</v>
      </c>
      <c r="Q40" s="97">
        <f t="shared" si="20"/>
        <v>8089130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100</v>
      </c>
      <c r="U40" s="54">
        <f>IF((+$E35+$E38) =0,0,(Q40   /(+$E35+$E38) )*100)</f>
        <v>127.46816892530728</v>
      </c>
      <c r="V40" s="96">
        <f>SUM(V35:V39)</f>
        <v>105000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>
        <v>375138000</v>
      </c>
      <c r="C43" s="92">
        <v>-10000000</v>
      </c>
      <c r="D43" s="92"/>
      <c r="E43" s="92">
        <f t="shared" si="26"/>
        <v>365138000</v>
      </c>
      <c r="F43" s="93">
        <v>365138000</v>
      </c>
      <c r="G43" s="94">
        <v>365138000</v>
      </c>
      <c r="H43" s="93">
        <v>56116000</v>
      </c>
      <c r="I43" s="94">
        <v>45683689</v>
      </c>
      <c r="J43" s="93">
        <v>93056000</v>
      </c>
      <c r="K43" s="94">
        <v>96679261</v>
      </c>
      <c r="L43" s="93">
        <v>67441000</v>
      </c>
      <c r="M43" s="94">
        <v>90227966</v>
      </c>
      <c r="N43" s="93"/>
      <c r="O43" s="94"/>
      <c r="P43" s="93">
        <f t="shared" si="27"/>
        <v>216613000</v>
      </c>
      <c r="Q43" s="94">
        <f t="shared" si="28"/>
        <v>232590916</v>
      </c>
      <c r="R43" s="48">
        <f t="shared" si="29"/>
        <v>-27.526435694635488</v>
      </c>
      <c r="S43" s="49">
        <f t="shared" si="30"/>
        <v>-6.6728840635221651</v>
      </c>
      <c r="T43" s="48">
        <f t="shared" si="31"/>
        <v>59.323598201228037</v>
      </c>
      <c r="U43" s="50">
        <f t="shared" si="32"/>
        <v>63.699455000575121</v>
      </c>
      <c r="V43" s="93">
        <v>129404000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3820000</v>
      </c>
      <c r="C51" s="92"/>
      <c r="D51" s="92"/>
      <c r="E51" s="92">
        <f t="shared" si="26"/>
        <v>3820000</v>
      </c>
      <c r="F51" s="93">
        <v>3820000</v>
      </c>
      <c r="G51" s="94">
        <v>3820000</v>
      </c>
      <c r="H51" s="93">
        <v>141000</v>
      </c>
      <c r="I51" s="94"/>
      <c r="J51" s="93">
        <v>1361000</v>
      </c>
      <c r="K51" s="94"/>
      <c r="L51" s="93">
        <v>1897000</v>
      </c>
      <c r="M51" s="94"/>
      <c r="N51" s="93"/>
      <c r="O51" s="94"/>
      <c r="P51" s="93">
        <f t="shared" si="27"/>
        <v>3399000</v>
      </c>
      <c r="Q51" s="94">
        <f t="shared" si="28"/>
        <v>0</v>
      </c>
      <c r="R51" s="48">
        <f t="shared" si="29"/>
        <v>39.382806759735487</v>
      </c>
      <c r="S51" s="49">
        <f t="shared" si="30"/>
        <v>0</v>
      </c>
      <c r="T51" s="48">
        <f t="shared" si="31"/>
        <v>88.979057591623032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378958000</v>
      </c>
      <c r="C53" s="95">
        <f>SUM(C42:C52)</f>
        <v>-10000000</v>
      </c>
      <c r="D53" s="95"/>
      <c r="E53" s="95">
        <f t="shared" si="26"/>
        <v>368958000</v>
      </c>
      <c r="F53" s="96">
        <f t="shared" ref="F53:O53" si="33">SUM(F42:F52)</f>
        <v>368958000</v>
      </c>
      <c r="G53" s="97">
        <f t="shared" si="33"/>
        <v>368958000</v>
      </c>
      <c r="H53" s="96">
        <f t="shared" si="33"/>
        <v>56257000</v>
      </c>
      <c r="I53" s="97">
        <f t="shared" si="33"/>
        <v>45683689</v>
      </c>
      <c r="J53" s="96">
        <f t="shared" si="33"/>
        <v>94417000</v>
      </c>
      <c r="K53" s="97">
        <f t="shared" si="33"/>
        <v>96679261</v>
      </c>
      <c r="L53" s="96">
        <f t="shared" si="33"/>
        <v>69338000</v>
      </c>
      <c r="M53" s="97">
        <f t="shared" si="33"/>
        <v>90227966</v>
      </c>
      <c r="N53" s="96">
        <f t="shared" si="33"/>
        <v>0</v>
      </c>
      <c r="O53" s="97">
        <f t="shared" si="33"/>
        <v>0</v>
      </c>
      <c r="P53" s="96">
        <f t="shared" si="27"/>
        <v>220012000</v>
      </c>
      <c r="Q53" s="97">
        <f t="shared" si="28"/>
        <v>232590916</v>
      </c>
      <c r="R53" s="52">
        <f t="shared" si="29"/>
        <v>-26.561953885423179</v>
      </c>
      <c r="S53" s="53">
        <f t="shared" si="30"/>
        <v>-6.6728840635221651</v>
      </c>
      <c r="T53" s="52">
        <f>IF((+$E43+$E45+$E47+$E48+$E51) =0,0,(P53   /(+$E43+$E45+$E47+$E48+$E51) )*100)</f>
        <v>59.630635465283312</v>
      </c>
      <c r="U53" s="54">
        <f>IF((+$E43+$E45+$E47+$E48+$E51) =0,0,(Q53   /(+$E43+$E45+$E47+$E48+$E51) )*100)</f>
        <v>63.039943841846501</v>
      </c>
      <c r="V53" s="96">
        <f>SUM(V42:V52)</f>
        <v>129404000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616568000</v>
      </c>
      <c r="C67" s="104">
        <f>SUM(C9:C14,C17:C23,C26:C29,C32,C35:C39,C42:C52,C55:C58,C61:C65)</f>
        <v>490197000</v>
      </c>
      <c r="D67" s="104"/>
      <c r="E67" s="104">
        <f t="shared" si="35"/>
        <v>1106765000</v>
      </c>
      <c r="F67" s="105">
        <f t="shared" ref="F67:O67" si="43">SUM(F9:F14,F17:F23,F26:F29,F32,F35:F39,F42:F52,F55:F58,F61:F65)</f>
        <v>1106765000</v>
      </c>
      <c r="G67" s="106">
        <f t="shared" si="43"/>
        <v>1102167000</v>
      </c>
      <c r="H67" s="105">
        <f t="shared" si="43"/>
        <v>78394000</v>
      </c>
      <c r="I67" s="106">
        <f t="shared" si="43"/>
        <v>67415910</v>
      </c>
      <c r="J67" s="105">
        <f t="shared" si="43"/>
        <v>153345000</v>
      </c>
      <c r="K67" s="106">
        <f t="shared" si="43"/>
        <v>156620604</v>
      </c>
      <c r="L67" s="105">
        <f t="shared" si="43"/>
        <v>117339000</v>
      </c>
      <c r="M67" s="106">
        <f t="shared" si="43"/>
        <v>166024835</v>
      </c>
      <c r="N67" s="105">
        <f t="shared" si="43"/>
        <v>0</v>
      </c>
      <c r="O67" s="106">
        <f t="shared" si="43"/>
        <v>0</v>
      </c>
      <c r="P67" s="105">
        <f t="shared" si="36"/>
        <v>349078000</v>
      </c>
      <c r="Q67" s="106">
        <f t="shared" si="37"/>
        <v>390061349</v>
      </c>
      <c r="R67" s="61">
        <f t="shared" si="38"/>
        <v>-23.480387361831166</v>
      </c>
      <c r="S67" s="62">
        <f t="shared" si="39"/>
        <v>6.004466053521285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31.671969855747811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35.390403541387109</v>
      </c>
      <c r="V67" s="105">
        <f>SUM(V9:V14,V17:V23,V26:V29,V32,V35:V39,V42:V52,V55:V58,V61:V65)</f>
        <v>382908000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1960000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1960000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1960000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616568000</v>
      </c>
      <c r="C73" s="104">
        <f>SUM(C9:C14,C17:C23,C26:C29,C32,C35:C39,C42:C52,C55:C58,C61:C65,C69:C70)</f>
        <v>490197000</v>
      </c>
      <c r="D73" s="104"/>
      <c r="E73" s="104">
        <f>$B73      +$C73      +$D73</f>
        <v>1106765000</v>
      </c>
      <c r="F73" s="105">
        <f t="shared" ref="F73:O73" si="46">SUM(F9:F14,F17:F23,F26:F29,F32,F35:F39,F42:F52,F55:F58,F61:F65,F69:F70)</f>
        <v>1106765000</v>
      </c>
      <c r="G73" s="106">
        <f t="shared" si="46"/>
        <v>1102167000</v>
      </c>
      <c r="H73" s="105">
        <f t="shared" si="46"/>
        <v>78394000</v>
      </c>
      <c r="I73" s="106">
        <f t="shared" si="46"/>
        <v>67415910</v>
      </c>
      <c r="J73" s="105">
        <f t="shared" si="46"/>
        <v>153345000</v>
      </c>
      <c r="K73" s="106">
        <f t="shared" si="46"/>
        <v>156620604</v>
      </c>
      <c r="L73" s="105">
        <f t="shared" si="46"/>
        <v>117339000</v>
      </c>
      <c r="M73" s="106">
        <f t="shared" si="46"/>
        <v>166024835</v>
      </c>
      <c r="N73" s="105">
        <f t="shared" si="46"/>
        <v>0</v>
      </c>
      <c r="O73" s="106">
        <f t="shared" si="46"/>
        <v>0</v>
      </c>
      <c r="P73" s="105">
        <f>$H73      +$J73      +$L73      +$N73</f>
        <v>349078000</v>
      </c>
      <c r="Q73" s="106">
        <f>$I73      +$K73      +$M73      +$O73</f>
        <v>390061349</v>
      </c>
      <c r="R73" s="61">
        <f>IF(($J73      =0),0,((($L73      -$J73      )/$J73      )*100))</f>
        <v>-23.480387361831166</v>
      </c>
      <c r="S73" s="62">
        <f>IF(($K73      =0),0,((($M73      -$K73      )/$K73      )*100))</f>
        <v>6.004466053521285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31.671969855747811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35.390403541387109</v>
      </c>
      <c r="V73" s="105">
        <f>SUM(V9:V14,V17:V23,V26:V29,V32,V35:V39,V42:V52,V55:V58,V61:V65,V69:V70)</f>
        <v>384868000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mPKzayvLLE6Mbq1TRwWVsXEVY6fzvU0lCky7JzmDxUJLCKzSMxN49VPiJ4eq2UWM4HAa9R7pOtSKrkvFJvn3A==" saltValue="2ExJUdw6JwdzY5SWha3Of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2802000</v>
      </c>
      <c r="C10" s="92"/>
      <c r="D10" s="92"/>
      <c r="E10" s="92">
        <f t="shared" ref="E10:E15" si="0">$B10      +$C10      +$D10</f>
        <v>2802000</v>
      </c>
      <c r="F10" s="93">
        <v>2802000</v>
      </c>
      <c r="G10" s="94">
        <v>2802000</v>
      </c>
      <c r="H10" s="93">
        <v>427000</v>
      </c>
      <c r="I10" s="94">
        <v>427053</v>
      </c>
      <c r="J10" s="93">
        <v>650000</v>
      </c>
      <c r="K10" s="94">
        <v>649473</v>
      </c>
      <c r="L10" s="93">
        <v>353000</v>
      </c>
      <c r="M10" s="94">
        <v>353446</v>
      </c>
      <c r="N10" s="93"/>
      <c r="O10" s="94"/>
      <c r="P10" s="93">
        <f t="shared" ref="P10:P15" si="1">$H10      +$J10      +$L10      +$N10</f>
        <v>1430000</v>
      </c>
      <c r="Q10" s="94">
        <f t="shared" ref="Q10:Q15" si="2">$I10      +$K10      +$M10      +$O10</f>
        <v>1429972</v>
      </c>
      <c r="R10" s="48">
        <f t="shared" ref="R10:R15" si="3">IF(($J10      =0),0,((($L10      -$J10      )/$J10      )*100))</f>
        <v>-45.692307692307693</v>
      </c>
      <c r="S10" s="49">
        <f t="shared" ref="S10:S15" si="4">IF(($K10      =0),0,((($M10      -$K10      )/$K10      )*100))</f>
        <v>-45.579569897439924</v>
      </c>
      <c r="T10" s="48">
        <f t="shared" ref="T10:T14" si="5">IF(($E10      =0),0,(($P10      /$E10      )*100))</f>
        <v>51.034975017844395</v>
      </c>
      <c r="U10" s="50">
        <f t="shared" ref="U10:U14" si="6">IF(($E10      =0),0,(($Q10      /$E10      )*100))</f>
        <v>51.033975731620274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2802000</v>
      </c>
      <c r="C15" s="95">
        <f>SUM(C9:C14)</f>
        <v>0</v>
      </c>
      <c r="D15" s="95"/>
      <c r="E15" s="95">
        <f t="shared" si="0"/>
        <v>2802000</v>
      </c>
      <c r="F15" s="96">
        <f t="shared" ref="F15:O15" si="7">SUM(F9:F14)</f>
        <v>2802000</v>
      </c>
      <c r="G15" s="97">
        <f t="shared" si="7"/>
        <v>2802000</v>
      </c>
      <c r="H15" s="96">
        <f t="shared" si="7"/>
        <v>427000</v>
      </c>
      <c r="I15" s="97">
        <f t="shared" si="7"/>
        <v>427053</v>
      </c>
      <c r="J15" s="96">
        <f t="shared" si="7"/>
        <v>650000</v>
      </c>
      <c r="K15" s="97">
        <f t="shared" si="7"/>
        <v>649473</v>
      </c>
      <c r="L15" s="96">
        <f t="shared" si="7"/>
        <v>353000</v>
      </c>
      <c r="M15" s="97">
        <f t="shared" si="7"/>
        <v>353446</v>
      </c>
      <c r="N15" s="96">
        <f t="shared" si="7"/>
        <v>0</v>
      </c>
      <c r="O15" s="97">
        <f t="shared" si="7"/>
        <v>0</v>
      </c>
      <c r="P15" s="96">
        <f t="shared" si="1"/>
        <v>1430000</v>
      </c>
      <c r="Q15" s="97">
        <f t="shared" si="2"/>
        <v>1429972</v>
      </c>
      <c r="R15" s="52">
        <f t="shared" si="3"/>
        <v>-45.692307692307693</v>
      </c>
      <c r="S15" s="53">
        <f t="shared" si="4"/>
        <v>-45.579569897439924</v>
      </c>
      <c r="T15" s="52">
        <f>IF((SUM($E9:$E13))=0,0,(P15/(SUM($E9:$E13))*100))</f>
        <v>51.034975017844395</v>
      </c>
      <c r="U15" s="54">
        <f>IF((SUM($E9:$E13))=0,0,(Q15/(SUM($E9:$E13))*100))</f>
        <v>51.033975731620274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25602000</v>
      </c>
      <c r="W21" s="94">
        <v>4998000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25602000</v>
      </c>
      <c r="W24" s="97">
        <f>SUM(W17:W23)</f>
        <v>4998000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1672000</v>
      </c>
      <c r="C32" s="92"/>
      <c r="D32" s="92"/>
      <c r="E32" s="92">
        <f>$B32      +$C32      +$D32</f>
        <v>1672000</v>
      </c>
      <c r="F32" s="93">
        <v>1672000</v>
      </c>
      <c r="G32" s="94">
        <v>1672000</v>
      </c>
      <c r="H32" s="93">
        <v>51000</v>
      </c>
      <c r="I32" s="94">
        <v>52089</v>
      </c>
      <c r="J32" s="93">
        <v>457000</v>
      </c>
      <c r="K32" s="94">
        <v>456679</v>
      </c>
      <c r="L32" s="93">
        <v>530000</v>
      </c>
      <c r="M32" s="94">
        <v>531002</v>
      </c>
      <c r="N32" s="93"/>
      <c r="O32" s="94"/>
      <c r="P32" s="93">
        <f>$H32      +$J32      +$L32      +$N32</f>
        <v>1038000</v>
      </c>
      <c r="Q32" s="94">
        <f>$I32      +$K32      +$M32      +$O32</f>
        <v>1039770</v>
      </c>
      <c r="R32" s="48">
        <f>IF(($J32      =0),0,((($L32      -$J32      )/$J32      )*100))</f>
        <v>15.973741794310722</v>
      </c>
      <c r="S32" s="49">
        <f>IF(($K32      =0),0,((($M32      -$K32      )/$K32      )*100))</f>
        <v>16.27466995416912</v>
      </c>
      <c r="T32" s="48">
        <f>IF(($E32      =0),0,(($P32      /$E32      )*100))</f>
        <v>62.081339712918663</v>
      </c>
      <c r="U32" s="50">
        <f>IF(($E32      =0),0,(($Q32      /$E32      )*100))</f>
        <v>62.187200956937794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1672000</v>
      </c>
      <c r="H33" s="96">
        <f t="shared" si="17"/>
        <v>51000</v>
      </c>
      <c r="I33" s="97">
        <f t="shared" si="17"/>
        <v>52089</v>
      </c>
      <c r="J33" s="96">
        <f t="shared" si="17"/>
        <v>457000</v>
      </c>
      <c r="K33" s="97">
        <f t="shared" si="17"/>
        <v>456679</v>
      </c>
      <c r="L33" s="96">
        <f t="shared" si="17"/>
        <v>530000</v>
      </c>
      <c r="M33" s="97">
        <f t="shared" si="17"/>
        <v>531002</v>
      </c>
      <c r="N33" s="96">
        <f t="shared" si="17"/>
        <v>0</v>
      </c>
      <c r="O33" s="97">
        <f t="shared" si="17"/>
        <v>0</v>
      </c>
      <c r="P33" s="96">
        <f>$H33      +$J33      +$L33      +$N33</f>
        <v>1038000</v>
      </c>
      <c r="Q33" s="97">
        <f>$I33      +$K33      +$M33      +$O33</f>
        <v>1039770</v>
      </c>
      <c r="R33" s="52">
        <f>IF(($J33      =0),0,((($L33      -$J33      )/$J33      )*100))</f>
        <v>15.973741794310722</v>
      </c>
      <c r="S33" s="53">
        <f>IF(($K33      =0),0,((($M33      -$K33      )/$K33      )*100))</f>
        <v>16.27466995416912</v>
      </c>
      <c r="T33" s="52">
        <f>IF($E33   =0,0,($P33   /$E33   )*100)</f>
        <v>62.081339712918663</v>
      </c>
      <c r="U33" s="54">
        <f>IF($E33   =0,0,($Q33   /$E33   )*100)</f>
        <v>62.187200956937794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1234000</v>
      </c>
      <c r="W35" s="94">
        <v>0</v>
      </c>
    </row>
    <row r="36" spans="1:23" ht="12.95" customHeight="1" x14ac:dyDescent="0.2">
      <c r="A36" s="47" t="s">
        <v>59</v>
      </c>
      <c r="B36" s="92">
        <v>166000</v>
      </c>
      <c r="C36" s="92">
        <v>-166000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166000</v>
      </c>
      <c r="C40" s="95">
        <f>SUM(C35:C39)</f>
        <v>-166000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1234000</v>
      </c>
      <c r="W40" s="97">
        <f>SUM(W35:W39)</f>
        <v>0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10000000</v>
      </c>
      <c r="C51" s="92">
        <v>-1940000</v>
      </c>
      <c r="D51" s="92"/>
      <c r="E51" s="92">
        <f t="shared" si="26"/>
        <v>8060000</v>
      </c>
      <c r="F51" s="93">
        <v>8060000</v>
      </c>
      <c r="G51" s="94">
        <v>8060000</v>
      </c>
      <c r="H51" s="93">
        <v>4471000</v>
      </c>
      <c r="I51" s="94">
        <v>4921491</v>
      </c>
      <c r="J51" s="93"/>
      <c r="K51" s="94">
        <v>1066847</v>
      </c>
      <c r="L51" s="93">
        <v>3404000</v>
      </c>
      <c r="M51" s="94">
        <v>1887290</v>
      </c>
      <c r="N51" s="93"/>
      <c r="O51" s="94"/>
      <c r="P51" s="93">
        <f t="shared" si="27"/>
        <v>7875000</v>
      </c>
      <c r="Q51" s="94">
        <f t="shared" si="28"/>
        <v>7875628</v>
      </c>
      <c r="R51" s="48">
        <f t="shared" si="29"/>
        <v>0</v>
      </c>
      <c r="S51" s="49">
        <f t="shared" si="30"/>
        <v>76.903529747002153</v>
      </c>
      <c r="T51" s="48">
        <f t="shared" si="31"/>
        <v>97.704714640198503</v>
      </c>
      <c r="U51" s="50">
        <f t="shared" si="32"/>
        <v>97.71250620347395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-1940000</v>
      </c>
      <c r="D53" s="95"/>
      <c r="E53" s="95">
        <f t="shared" si="26"/>
        <v>8060000</v>
      </c>
      <c r="F53" s="96">
        <f t="shared" ref="F53:O53" si="33">SUM(F42:F52)</f>
        <v>8060000</v>
      </c>
      <c r="G53" s="97">
        <f t="shared" si="33"/>
        <v>8060000</v>
      </c>
      <c r="H53" s="96">
        <f t="shared" si="33"/>
        <v>4471000</v>
      </c>
      <c r="I53" s="97">
        <f t="shared" si="33"/>
        <v>4921491</v>
      </c>
      <c r="J53" s="96">
        <f t="shared" si="33"/>
        <v>0</v>
      </c>
      <c r="K53" s="97">
        <f t="shared" si="33"/>
        <v>1066847</v>
      </c>
      <c r="L53" s="96">
        <f t="shared" si="33"/>
        <v>3404000</v>
      </c>
      <c r="M53" s="97">
        <f t="shared" si="33"/>
        <v>1887290</v>
      </c>
      <c r="N53" s="96">
        <f t="shared" si="33"/>
        <v>0</v>
      </c>
      <c r="O53" s="97">
        <f t="shared" si="33"/>
        <v>0</v>
      </c>
      <c r="P53" s="96">
        <f t="shared" si="27"/>
        <v>7875000</v>
      </c>
      <c r="Q53" s="97">
        <f t="shared" si="28"/>
        <v>7875628</v>
      </c>
      <c r="R53" s="52">
        <f t="shared" si="29"/>
        <v>0</v>
      </c>
      <c r="S53" s="53">
        <f t="shared" si="30"/>
        <v>76.903529747002153</v>
      </c>
      <c r="T53" s="52">
        <f>IF((+$E43+$E45+$E47+$E48+$E51) =0,0,(P53   /(+$E43+$E45+$E47+$E48+$E51) )*100)</f>
        <v>97.704714640198503</v>
      </c>
      <c r="U53" s="54">
        <f>IF((+$E43+$E45+$E47+$E48+$E51) =0,0,(Q53   /(+$E43+$E45+$E47+$E48+$E51) )*100)</f>
        <v>97.71250620347395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14640000</v>
      </c>
      <c r="C67" s="104">
        <f>SUM(C9:C14,C17:C23,C26:C29,C32,C35:C39,C42:C52,C55:C58,C61:C65)</f>
        <v>-2106000</v>
      </c>
      <c r="D67" s="104"/>
      <c r="E67" s="104">
        <f t="shared" si="35"/>
        <v>12534000</v>
      </c>
      <c r="F67" s="105">
        <f t="shared" ref="F67:O67" si="43">SUM(F9:F14,F17:F23,F26:F29,F32,F35:F39,F42:F52,F55:F58,F61:F65)</f>
        <v>12534000</v>
      </c>
      <c r="G67" s="106">
        <f t="shared" si="43"/>
        <v>12534000</v>
      </c>
      <c r="H67" s="105">
        <f t="shared" si="43"/>
        <v>4949000</v>
      </c>
      <c r="I67" s="106">
        <f t="shared" si="43"/>
        <v>5400633</v>
      </c>
      <c r="J67" s="105">
        <f t="shared" si="43"/>
        <v>1107000</v>
      </c>
      <c r="K67" s="106">
        <f t="shared" si="43"/>
        <v>2172999</v>
      </c>
      <c r="L67" s="105">
        <f t="shared" si="43"/>
        <v>4287000</v>
      </c>
      <c r="M67" s="106">
        <f t="shared" si="43"/>
        <v>2771738</v>
      </c>
      <c r="N67" s="105">
        <f t="shared" si="43"/>
        <v>0</v>
      </c>
      <c r="O67" s="106">
        <f t="shared" si="43"/>
        <v>0</v>
      </c>
      <c r="P67" s="105">
        <f t="shared" si="36"/>
        <v>10343000</v>
      </c>
      <c r="Q67" s="106">
        <f t="shared" si="37"/>
        <v>10345370</v>
      </c>
      <c r="R67" s="61">
        <f t="shared" si="38"/>
        <v>287.26287262872631</v>
      </c>
      <c r="S67" s="62">
        <f t="shared" si="39"/>
        <v>27.553579177901138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82.519546832615291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82.53845540130844</v>
      </c>
      <c r="V67" s="105">
        <f>SUM(V9:V14,V17:V23,V26:V29,V32,V35:V39,V42:V52,V55:V58,V61:V65)</f>
        <v>26836000</v>
      </c>
      <c r="W67" s="106">
        <f>SUM(W9:W14,W17:W23,W26:W29,W32,W35:W39,W42:W52,W55:W58,W61:W65)</f>
        <v>4998000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25248000</v>
      </c>
      <c r="C69" s="92">
        <v>-1689000</v>
      </c>
      <c r="D69" s="92"/>
      <c r="E69" s="92">
        <f>$B69      +$C69      +$D69</f>
        <v>23559000</v>
      </c>
      <c r="F69" s="93">
        <v>23559000</v>
      </c>
      <c r="G69" s="94">
        <v>23559000</v>
      </c>
      <c r="H69" s="93">
        <v>3342000</v>
      </c>
      <c r="I69" s="94">
        <v>3038513</v>
      </c>
      <c r="J69" s="93">
        <v>7450000</v>
      </c>
      <c r="K69" s="94">
        <v>7277829</v>
      </c>
      <c r="L69" s="93">
        <v>1759000</v>
      </c>
      <c r="M69" s="94">
        <v>1529142</v>
      </c>
      <c r="N69" s="93"/>
      <c r="O69" s="94"/>
      <c r="P69" s="93">
        <f>$H69      +$J69      +$L69      +$N69</f>
        <v>12551000</v>
      </c>
      <c r="Q69" s="94">
        <f>$I69      +$K69      +$M69      +$O69</f>
        <v>11845484</v>
      </c>
      <c r="R69" s="48">
        <f>IF(($J69      =0),0,((($L69      -$J69      )/$J69      )*100))</f>
        <v>-76.389261744966447</v>
      </c>
      <c r="S69" s="49">
        <f>IF(($K69      =0),0,((($M69      -$K69      )/$K69      )*100))</f>
        <v>-78.989036428308495</v>
      </c>
      <c r="T69" s="48">
        <f>IF(($E69      =0),0,(($P69      /$E69      )*100))</f>
        <v>53.274756993081198</v>
      </c>
      <c r="U69" s="50">
        <f>IF(($E69      =0),0,(($Q69      /$E69      )*100))</f>
        <v>50.280079799651936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25248000</v>
      </c>
      <c r="C71" s="101">
        <f>SUM(C69:C70)</f>
        <v>-1689000</v>
      </c>
      <c r="D71" s="101"/>
      <c r="E71" s="101">
        <f>$B71      +$C71      +$D71</f>
        <v>23559000</v>
      </c>
      <c r="F71" s="102">
        <f t="shared" ref="F71:O71" si="44">SUM(F69:F70)</f>
        <v>23559000</v>
      </c>
      <c r="G71" s="103">
        <f t="shared" si="44"/>
        <v>23559000</v>
      </c>
      <c r="H71" s="102">
        <f t="shared" si="44"/>
        <v>3342000</v>
      </c>
      <c r="I71" s="103">
        <f t="shared" si="44"/>
        <v>3038513</v>
      </c>
      <c r="J71" s="102">
        <f t="shared" si="44"/>
        <v>7450000</v>
      </c>
      <c r="K71" s="103">
        <f t="shared" si="44"/>
        <v>7277829</v>
      </c>
      <c r="L71" s="102">
        <f t="shared" si="44"/>
        <v>1759000</v>
      </c>
      <c r="M71" s="103">
        <f t="shared" si="44"/>
        <v>1529142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12551000</v>
      </c>
      <c r="Q71" s="103">
        <f>$I71      +$K71      +$M71      +$O71</f>
        <v>11845484</v>
      </c>
      <c r="R71" s="57">
        <f>IF(($J71      =0),0,((($L71      -$J71      )/$J71      )*100))</f>
        <v>-76.389261744966447</v>
      </c>
      <c r="S71" s="58">
        <f>IF(($K71      =0),0,((($M71      -$K71      )/$K71      )*100))</f>
        <v>-78.989036428308495</v>
      </c>
      <c r="T71" s="57">
        <f>IF(($E69      =0),0,(($P69      /$E69      )*100))</f>
        <v>53.274756993081198</v>
      </c>
      <c r="U71" s="59">
        <f>IF($E69   =0,0,($Q69   /$E69 )*100)</f>
        <v>50.280079799651936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25248000</v>
      </c>
      <c r="C72" s="104">
        <f>SUM(C69:C70)</f>
        <v>-1689000</v>
      </c>
      <c r="D72" s="104"/>
      <c r="E72" s="104">
        <f>$B72      +$C72      +$D72</f>
        <v>23559000</v>
      </c>
      <c r="F72" s="105">
        <f t="shared" ref="F72:O72" si="45">SUM(F69:F70)</f>
        <v>23559000</v>
      </c>
      <c r="G72" s="106">
        <f t="shared" si="45"/>
        <v>23559000</v>
      </c>
      <c r="H72" s="105">
        <f t="shared" si="45"/>
        <v>3342000</v>
      </c>
      <c r="I72" s="106">
        <f t="shared" si="45"/>
        <v>3038513</v>
      </c>
      <c r="J72" s="105">
        <f t="shared" si="45"/>
        <v>7450000</v>
      </c>
      <c r="K72" s="106">
        <f t="shared" si="45"/>
        <v>7277829</v>
      </c>
      <c r="L72" s="105">
        <f t="shared" si="45"/>
        <v>1759000</v>
      </c>
      <c r="M72" s="106">
        <f t="shared" si="45"/>
        <v>1529142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12551000</v>
      </c>
      <c r="Q72" s="106">
        <f>$I72      +$K72      +$M72      +$O72</f>
        <v>11845484</v>
      </c>
      <c r="R72" s="61">
        <f>IF(($J72      =0),0,((($L72      -$J72      )/$J72      )*100))</f>
        <v>-76.389261744966447</v>
      </c>
      <c r="S72" s="62">
        <f>IF(($K72      =0),0,((($M72      -$K72      )/$K72      )*100))</f>
        <v>-78.989036428308495</v>
      </c>
      <c r="T72" s="61">
        <f>IF(($E69      =0),0,(($P69      /$E69      )*100))</f>
        <v>53.274756993081198</v>
      </c>
      <c r="U72" s="65">
        <f>IF($E69   =0,0,($Q69   /$E69 )*100)</f>
        <v>50.280079799651936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39888000</v>
      </c>
      <c r="C73" s="104">
        <f>SUM(C9:C14,C17:C23,C26:C29,C32,C35:C39,C42:C52,C55:C58,C61:C65,C69:C70)</f>
        <v>-3795000</v>
      </c>
      <c r="D73" s="104"/>
      <c r="E73" s="104">
        <f>$B73      +$C73      +$D73</f>
        <v>36093000</v>
      </c>
      <c r="F73" s="105">
        <f t="shared" ref="F73:O73" si="46">SUM(F9:F14,F17:F23,F26:F29,F32,F35:F39,F42:F52,F55:F58,F61:F65,F69:F70)</f>
        <v>36093000</v>
      </c>
      <c r="G73" s="106">
        <f t="shared" si="46"/>
        <v>36093000</v>
      </c>
      <c r="H73" s="105">
        <f t="shared" si="46"/>
        <v>8291000</v>
      </c>
      <c r="I73" s="106">
        <f t="shared" si="46"/>
        <v>8439146</v>
      </c>
      <c r="J73" s="105">
        <f t="shared" si="46"/>
        <v>8557000</v>
      </c>
      <c r="K73" s="106">
        <f t="shared" si="46"/>
        <v>9450828</v>
      </c>
      <c r="L73" s="105">
        <f t="shared" si="46"/>
        <v>6046000</v>
      </c>
      <c r="M73" s="106">
        <f t="shared" si="46"/>
        <v>4300880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22894000</v>
      </c>
      <c r="Q73" s="106">
        <f>$I73      +$K73      +$M73      +$O73</f>
        <v>22190854</v>
      </c>
      <c r="R73" s="61">
        <f>IF(($J73      =0),0,((($L73      -$J73      )/$J73      )*100))</f>
        <v>-29.344396400607692</v>
      </c>
      <c r="S73" s="62">
        <f>IF(($K73      =0),0,((($M73      -$K73      )/$K73      )*100))</f>
        <v>-54.492029693059699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63.430582107333834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61.482431496412048</v>
      </c>
      <c r="V73" s="105">
        <f>SUM(V9:V14,V17:V23,V26:V29,V32,V35:V39,V42:V52,V55:V58,V61:V65,V69:V70)</f>
        <v>26836000</v>
      </c>
      <c r="W73" s="106">
        <f>SUM(W9:W14,W17:W23,W26:W29,W32,W35:W39,W42:W52,W55:W58,W61:W65,W69:W70)</f>
        <v>4998000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U/6VfzxXaMXCtXAKimt+H6ntIpS11IRzMbTH7xipowEuo4zmTmGiiznk9Cy6yxiVRyj27mscZ1Y9xIZtAmxEA==" saltValue="PdDXZEBpeHznqzF14ea74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241000</v>
      </c>
      <c r="I10" s="94"/>
      <c r="J10" s="93">
        <v>335000</v>
      </c>
      <c r="K10" s="94">
        <v>469337</v>
      </c>
      <c r="L10" s="93">
        <v>399000</v>
      </c>
      <c r="M10" s="94">
        <v>287677</v>
      </c>
      <c r="N10" s="93"/>
      <c r="O10" s="94"/>
      <c r="P10" s="93">
        <f t="shared" ref="P10:P15" si="1">$H10      +$J10      +$L10      +$N10</f>
        <v>975000</v>
      </c>
      <c r="Q10" s="94">
        <f t="shared" ref="Q10:Q15" si="2">$I10      +$K10      +$M10      +$O10</f>
        <v>757014</v>
      </c>
      <c r="R10" s="48">
        <f t="shared" ref="R10:R15" si="3">IF(($J10      =0),0,((($L10      -$J10      )/$J10      )*100))</f>
        <v>19.1044776119403</v>
      </c>
      <c r="S10" s="49">
        <f t="shared" ref="S10:S15" si="4">IF(($K10      =0),0,((($M10      -$K10      )/$K10      )*100))</f>
        <v>-38.70566352109465</v>
      </c>
      <c r="T10" s="48">
        <f t="shared" ref="T10:T14" si="5">IF(($E10      =0),0,(($P10      /$E10      )*100))</f>
        <v>55.053642010163749</v>
      </c>
      <c r="U10" s="50">
        <f t="shared" ref="U10:U14" si="6">IF(($E10      =0),0,(($Q10      /$E10      )*100))</f>
        <v>42.745002823263697</v>
      </c>
      <c r="V10" s="93">
        <v>677000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1771000</v>
      </c>
      <c r="C15" s="95">
        <f>SUM(C9:C14)</f>
        <v>0</v>
      </c>
      <c r="D15" s="95"/>
      <c r="E15" s="95">
        <f t="shared" si="0"/>
        <v>1771000</v>
      </c>
      <c r="F15" s="96">
        <f t="shared" ref="F15:O15" si="7">SUM(F9:F14)</f>
        <v>1771000</v>
      </c>
      <c r="G15" s="97">
        <f t="shared" si="7"/>
        <v>1771000</v>
      </c>
      <c r="H15" s="96">
        <f t="shared" si="7"/>
        <v>241000</v>
      </c>
      <c r="I15" s="97">
        <f t="shared" si="7"/>
        <v>0</v>
      </c>
      <c r="J15" s="96">
        <f t="shared" si="7"/>
        <v>335000</v>
      </c>
      <c r="K15" s="97">
        <f t="shared" si="7"/>
        <v>469337</v>
      </c>
      <c r="L15" s="96">
        <f t="shared" si="7"/>
        <v>399000</v>
      </c>
      <c r="M15" s="97">
        <f t="shared" si="7"/>
        <v>287677</v>
      </c>
      <c r="N15" s="96">
        <f t="shared" si="7"/>
        <v>0</v>
      </c>
      <c r="O15" s="97">
        <f t="shared" si="7"/>
        <v>0</v>
      </c>
      <c r="P15" s="96">
        <f t="shared" si="1"/>
        <v>975000</v>
      </c>
      <c r="Q15" s="97">
        <f t="shared" si="2"/>
        <v>757014</v>
      </c>
      <c r="R15" s="52">
        <f t="shared" si="3"/>
        <v>19.1044776119403</v>
      </c>
      <c r="S15" s="53">
        <f t="shared" si="4"/>
        <v>-38.70566352109465</v>
      </c>
      <c r="T15" s="52">
        <f>IF((SUM($E9:$E13))=0,0,(P15/(SUM($E9:$E13))*100))</f>
        <v>55.053642010163749</v>
      </c>
      <c r="U15" s="54">
        <f>IF((SUM($E9:$E13))=0,0,(Q15/(SUM($E9:$E13))*100))</f>
        <v>42.745002823263697</v>
      </c>
      <c r="V15" s="96">
        <f>SUM(V9:V14)</f>
        <v>677000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1879000</v>
      </c>
      <c r="C32" s="92"/>
      <c r="D32" s="92"/>
      <c r="E32" s="92">
        <f>$B32      +$C32      +$D32</f>
        <v>1879000</v>
      </c>
      <c r="F32" s="93">
        <v>1879000</v>
      </c>
      <c r="G32" s="94">
        <v>1879000</v>
      </c>
      <c r="H32" s="93">
        <v>789000</v>
      </c>
      <c r="I32" s="94"/>
      <c r="J32" s="93">
        <v>526000</v>
      </c>
      <c r="K32" s="94">
        <v>846000</v>
      </c>
      <c r="L32" s="93">
        <v>142000</v>
      </c>
      <c r="M32" s="94"/>
      <c r="N32" s="93"/>
      <c r="O32" s="94"/>
      <c r="P32" s="93">
        <f>$H32      +$J32      +$L32      +$N32</f>
        <v>1457000</v>
      </c>
      <c r="Q32" s="94">
        <f>$I32      +$K32      +$M32      +$O32</f>
        <v>846000</v>
      </c>
      <c r="R32" s="48">
        <f>IF(($J32      =0),0,((($L32      -$J32      )/$J32      )*100))</f>
        <v>-73.00380228136882</v>
      </c>
      <c r="S32" s="49">
        <f>IF(($K32      =0),0,((($M32      -$K32      )/$K32      )*100))</f>
        <v>-100</v>
      </c>
      <c r="T32" s="48">
        <f>IF(($E32      =0),0,(($P32      /$E32      )*100))</f>
        <v>77.54124534326769</v>
      </c>
      <c r="U32" s="50">
        <f>IF(($E32      =0),0,(($Q32      /$E32      )*100))</f>
        <v>45.023948908994143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1879000</v>
      </c>
      <c r="C33" s="95">
        <f>C32</f>
        <v>0</v>
      </c>
      <c r="D33" s="95"/>
      <c r="E33" s="95">
        <f>$B33      +$C33      +$D33</f>
        <v>1879000</v>
      </c>
      <c r="F33" s="96">
        <f t="shared" ref="F33:O33" si="17">F32</f>
        <v>1879000</v>
      </c>
      <c r="G33" s="97">
        <f t="shared" si="17"/>
        <v>1879000</v>
      </c>
      <c r="H33" s="96">
        <f t="shared" si="17"/>
        <v>789000</v>
      </c>
      <c r="I33" s="97">
        <f t="shared" si="17"/>
        <v>0</v>
      </c>
      <c r="J33" s="96">
        <f t="shared" si="17"/>
        <v>526000</v>
      </c>
      <c r="K33" s="97">
        <f t="shared" si="17"/>
        <v>846000</v>
      </c>
      <c r="L33" s="96">
        <f t="shared" si="17"/>
        <v>142000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1457000</v>
      </c>
      <c r="Q33" s="97">
        <f>$I33      +$K33      +$M33      +$O33</f>
        <v>846000</v>
      </c>
      <c r="R33" s="52">
        <f>IF(($J33      =0),0,((($L33      -$J33      )/$J33      )*100))</f>
        <v>-73.00380228136882</v>
      </c>
      <c r="S33" s="53">
        <f>IF(($K33      =0),0,((($M33      -$K33      )/$K33      )*100))</f>
        <v>-100</v>
      </c>
      <c r="T33" s="52">
        <f>IF($E33   =0,0,($P33   /$E33   )*100)</f>
        <v>77.54124534326769</v>
      </c>
      <c r="U33" s="54">
        <f>IF($E33   =0,0,($Q33   /$E33   )*100)</f>
        <v>45.023948908994143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3774000</v>
      </c>
      <c r="C35" s="92"/>
      <c r="D35" s="92"/>
      <c r="E35" s="92">
        <f t="shared" ref="E35:E40" si="18">$B35      +$C35      +$D35</f>
        <v>3774000</v>
      </c>
      <c r="F35" s="93">
        <v>3774000</v>
      </c>
      <c r="G35" s="94">
        <v>3774000</v>
      </c>
      <c r="H35" s="93"/>
      <c r="I35" s="94"/>
      <c r="J35" s="93"/>
      <c r="K35" s="94"/>
      <c r="L35" s="93">
        <v>1241000</v>
      </c>
      <c r="M35" s="94">
        <v>774000</v>
      </c>
      <c r="N35" s="93"/>
      <c r="O35" s="94"/>
      <c r="P35" s="93">
        <f t="shared" ref="P35:P40" si="19">$H35      +$J35      +$L35      +$N35</f>
        <v>1241000</v>
      </c>
      <c r="Q35" s="94">
        <f t="shared" ref="Q35:Q40" si="20">$I35      +$K35      +$M35      +$O35</f>
        <v>774000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32.882882882882889</v>
      </c>
      <c r="U35" s="50">
        <f t="shared" ref="U35:U39" si="24">IF(($E35      =0),0,(($Q35      /$E35      )*100))</f>
        <v>20.5087440381558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3774000</v>
      </c>
      <c r="C40" s="95">
        <f>SUM(C35:C39)</f>
        <v>0</v>
      </c>
      <c r="D40" s="95"/>
      <c r="E40" s="95">
        <f t="shared" si="18"/>
        <v>3774000</v>
      </c>
      <c r="F40" s="96">
        <f t="shared" ref="F40:O40" si="25">SUM(F35:F39)</f>
        <v>3774000</v>
      </c>
      <c r="G40" s="97">
        <f t="shared" si="25"/>
        <v>3774000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1241000</v>
      </c>
      <c r="M40" s="97">
        <f t="shared" si="25"/>
        <v>774000</v>
      </c>
      <c r="N40" s="96">
        <f t="shared" si="25"/>
        <v>0</v>
      </c>
      <c r="O40" s="97">
        <f t="shared" si="25"/>
        <v>0</v>
      </c>
      <c r="P40" s="96">
        <f t="shared" si="19"/>
        <v>1241000</v>
      </c>
      <c r="Q40" s="97">
        <f t="shared" si="20"/>
        <v>774000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32.882882882882889</v>
      </c>
      <c r="U40" s="54">
        <f>IF((+$E35+$E38) =0,0,(Q40   /(+$E35+$E38) )*100)</f>
        <v>20.5087440381558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7424000</v>
      </c>
      <c r="C67" s="104">
        <f>SUM(C9:C14,C17:C23,C26:C29,C32,C35:C39,C42:C52,C55:C58,C61:C65)</f>
        <v>0</v>
      </c>
      <c r="D67" s="104"/>
      <c r="E67" s="104">
        <f t="shared" si="35"/>
        <v>7424000</v>
      </c>
      <c r="F67" s="105">
        <f t="shared" ref="F67:O67" si="43">SUM(F9:F14,F17:F23,F26:F29,F32,F35:F39,F42:F52,F55:F58,F61:F65)</f>
        <v>7424000</v>
      </c>
      <c r="G67" s="106">
        <f t="shared" si="43"/>
        <v>7424000</v>
      </c>
      <c r="H67" s="105">
        <f t="shared" si="43"/>
        <v>1030000</v>
      </c>
      <c r="I67" s="106">
        <f t="shared" si="43"/>
        <v>0</v>
      </c>
      <c r="J67" s="105">
        <f t="shared" si="43"/>
        <v>861000</v>
      </c>
      <c r="K67" s="106">
        <f t="shared" si="43"/>
        <v>1315337</v>
      </c>
      <c r="L67" s="105">
        <f t="shared" si="43"/>
        <v>1782000</v>
      </c>
      <c r="M67" s="106">
        <f t="shared" si="43"/>
        <v>1061677</v>
      </c>
      <c r="N67" s="105">
        <f t="shared" si="43"/>
        <v>0</v>
      </c>
      <c r="O67" s="106">
        <f t="shared" si="43"/>
        <v>0</v>
      </c>
      <c r="P67" s="105">
        <f t="shared" si="36"/>
        <v>3673000</v>
      </c>
      <c r="Q67" s="106">
        <f t="shared" si="37"/>
        <v>2377014</v>
      </c>
      <c r="R67" s="61">
        <f t="shared" si="38"/>
        <v>106.96864111498259</v>
      </c>
      <c r="S67" s="62">
        <f t="shared" si="39"/>
        <v>-19.284791654154031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49.474676724137936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32.017968749999994</v>
      </c>
      <c r="V67" s="105">
        <f>SUM(V9:V14,V17:V23,V26:V29,V32,V35:V39,V42:V52,V55:V58,V61:V65)</f>
        <v>677000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23344000</v>
      </c>
      <c r="C69" s="92">
        <v>-1561000</v>
      </c>
      <c r="D69" s="92"/>
      <c r="E69" s="92">
        <f>$B69      +$C69      +$D69</f>
        <v>21783000</v>
      </c>
      <c r="F69" s="93">
        <v>21783000</v>
      </c>
      <c r="G69" s="94">
        <v>21783000</v>
      </c>
      <c r="H69" s="93">
        <v>2115000</v>
      </c>
      <c r="I69" s="94"/>
      <c r="J69" s="93">
        <v>8949000</v>
      </c>
      <c r="K69" s="94">
        <v>8649111</v>
      </c>
      <c r="L69" s="93">
        <v>1405000</v>
      </c>
      <c r="M69" s="94">
        <v>12650</v>
      </c>
      <c r="N69" s="93"/>
      <c r="O69" s="94"/>
      <c r="P69" s="93">
        <f>$H69      +$J69      +$L69      +$N69</f>
        <v>12469000</v>
      </c>
      <c r="Q69" s="94">
        <f>$I69      +$K69      +$M69      +$O69</f>
        <v>8661761</v>
      </c>
      <c r="R69" s="48">
        <f>IF(($J69      =0),0,((($L69      -$J69      )/$J69      )*100))</f>
        <v>-84.299921778969718</v>
      </c>
      <c r="S69" s="49">
        <f>IF(($K69      =0),0,((($M69      -$K69      )/$K69      )*100))</f>
        <v>-99.853742193850906</v>
      </c>
      <c r="T69" s="48">
        <f>IF(($E69      =0),0,(($P69      /$E69      )*100))</f>
        <v>57.241885874305652</v>
      </c>
      <c r="U69" s="50">
        <f>IF(($E69      =0),0,(($Q69      /$E69      )*100))</f>
        <v>39.763857136298945</v>
      </c>
      <c r="V69" s="93">
        <v>9403000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23344000</v>
      </c>
      <c r="C71" s="101">
        <f>SUM(C69:C70)</f>
        <v>-1561000</v>
      </c>
      <c r="D71" s="101"/>
      <c r="E71" s="101">
        <f>$B71      +$C71      +$D71</f>
        <v>21783000</v>
      </c>
      <c r="F71" s="102">
        <f t="shared" ref="F71:O71" si="44">SUM(F69:F70)</f>
        <v>21783000</v>
      </c>
      <c r="G71" s="103">
        <f t="shared" si="44"/>
        <v>21783000</v>
      </c>
      <c r="H71" s="102">
        <f t="shared" si="44"/>
        <v>2115000</v>
      </c>
      <c r="I71" s="103">
        <f t="shared" si="44"/>
        <v>0</v>
      </c>
      <c r="J71" s="102">
        <f t="shared" si="44"/>
        <v>8949000</v>
      </c>
      <c r="K71" s="103">
        <f t="shared" si="44"/>
        <v>8649111</v>
      </c>
      <c r="L71" s="102">
        <f t="shared" si="44"/>
        <v>1405000</v>
      </c>
      <c r="M71" s="103">
        <f t="shared" si="44"/>
        <v>12650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12469000</v>
      </c>
      <c r="Q71" s="103">
        <f>$I71      +$K71      +$M71      +$O71</f>
        <v>8661761</v>
      </c>
      <c r="R71" s="57">
        <f>IF(($J71      =0),0,((($L71      -$J71      )/$J71      )*100))</f>
        <v>-84.299921778969718</v>
      </c>
      <c r="S71" s="58">
        <f>IF(($K71      =0),0,((($M71      -$K71      )/$K71      )*100))</f>
        <v>-99.853742193850906</v>
      </c>
      <c r="T71" s="57">
        <f>IF(($E69      =0),0,(($P69      /$E69      )*100))</f>
        <v>57.241885874305652</v>
      </c>
      <c r="U71" s="59">
        <f>IF($E69   =0,0,($Q69   /$E69 )*100)</f>
        <v>39.763857136298945</v>
      </c>
      <c r="V71" s="102">
        <f>SUM(V69:V70)</f>
        <v>9403000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23344000</v>
      </c>
      <c r="C72" s="104">
        <f>SUM(C69:C70)</f>
        <v>-1561000</v>
      </c>
      <c r="D72" s="104"/>
      <c r="E72" s="104">
        <f>$B72      +$C72      +$D72</f>
        <v>21783000</v>
      </c>
      <c r="F72" s="105">
        <f t="shared" ref="F72:O72" si="45">SUM(F69:F70)</f>
        <v>21783000</v>
      </c>
      <c r="G72" s="106">
        <f t="shared" si="45"/>
        <v>21783000</v>
      </c>
      <c r="H72" s="105">
        <f t="shared" si="45"/>
        <v>2115000</v>
      </c>
      <c r="I72" s="106">
        <f t="shared" si="45"/>
        <v>0</v>
      </c>
      <c r="J72" s="105">
        <f t="shared" si="45"/>
        <v>8949000</v>
      </c>
      <c r="K72" s="106">
        <f t="shared" si="45"/>
        <v>8649111</v>
      </c>
      <c r="L72" s="105">
        <f t="shared" si="45"/>
        <v>1405000</v>
      </c>
      <c r="M72" s="106">
        <f t="shared" si="45"/>
        <v>12650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12469000</v>
      </c>
      <c r="Q72" s="106">
        <f>$I72      +$K72      +$M72      +$O72</f>
        <v>8661761</v>
      </c>
      <c r="R72" s="61">
        <f>IF(($J72      =0),0,((($L72      -$J72      )/$J72      )*100))</f>
        <v>-84.299921778969718</v>
      </c>
      <c r="S72" s="62">
        <f>IF(($K72      =0),0,((($M72      -$K72      )/$K72      )*100))</f>
        <v>-99.853742193850906</v>
      </c>
      <c r="T72" s="61">
        <f>IF(($E69      =0),0,(($P69      /$E69      )*100))</f>
        <v>57.241885874305652</v>
      </c>
      <c r="U72" s="65">
        <f>IF($E69   =0,0,($Q69   /$E69 )*100)</f>
        <v>39.763857136298945</v>
      </c>
      <c r="V72" s="105">
        <f>SUM(V69:V70)</f>
        <v>9403000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30768000</v>
      </c>
      <c r="C73" s="104">
        <f>SUM(C9:C14,C17:C23,C26:C29,C32,C35:C39,C42:C52,C55:C58,C61:C65,C69:C70)</f>
        <v>-1561000</v>
      </c>
      <c r="D73" s="104"/>
      <c r="E73" s="104">
        <f>$B73      +$C73      +$D73</f>
        <v>29207000</v>
      </c>
      <c r="F73" s="105">
        <f t="shared" ref="F73:O73" si="46">SUM(F9:F14,F17:F23,F26:F29,F32,F35:F39,F42:F52,F55:F58,F61:F65,F69:F70)</f>
        <v>29207000</v>
      </c>
      <c r="G73" s="106">
        <f t="shared" si="46"/>
        <v>29207000</v>
      </c>
      <c r="H73" s="105">
        <f t="shared" si="46"/>
        <v>3145000</v>
      </c>
      <c r="I73" s="106">
        <f t="shared" si="46"/>
        <v>0</v>
      </c>
      <c r="J73" s="105">
        <f t="shared" si="46"/>
        <v>9810000</v>
      </c>
      <c r="K73" s="106">
        <f t="shared" si="46"/>
        <v>9964448</v>
      </c>
      <c r="L73" s="105">
        <f t="shared" si="46"/>
        <v>3187000</v>
      </c>
      <c r="M73" s="106">
        <f t="shared" si="46"/>
        <v>1074327</v>
      </c>
      <c r="N73" s="105">
        <f t="shared" si="46"/>
        <v>0</v>
      </c>
      <c r="O73" s="106">
        <f t="shared" si="46"/>
        <v>0</v>
      </c>
      <c r="P73" s="105">
        <f>$H73      +$J73      +$L73      +$N73</f>
        <v>16142000</v>
      </c>
      <c r="Q73" s="106">
        <f>$I73      +$K73      +$M73      +$O73</f>
        <v>11038775</v>
      </c>
      <c r="R73" s="61">
        <f>IF(($J73      =0),0,((($L73      -$J73      )/$J73      )*100))</f>
        <v>-67.512742099898063</v>
      </c>
      <c r="S73" s="62">
        <f>IF(($K73      =0),0,((($M73      -$K73      )/$K73      )*100))</f>
        <v>-89.218399253024344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55.267572842126889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37.794963536138596</v>
      </c>
      <c r="V73" s="105">
        <f>SUM(V9:V14,V17:V23,V26:V29,V32,V35:V39,V42:V52,V55:V58,V61:V65,V69:V70)</f>
        <v>10080000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2xBwmcWF1a3aiedSYnTnvimxMS6Q0wfKI7gBYQm1qzAuQuvJKtDdxei7R1JmXbFEJPkAOhvCvgWugjMt3OIbw==" saltValue="4Qycoe8MSspKArURSFmET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94000</v>
      </c>
      <c r="I10" s="94">
        <v>93523</v>
      </c>
      <c r="J10" s="93">
        <v>132000</v>
      </c>
      <c r="K10" s="94">
        <v>54491</v>
      </c>
      <c r="L10" s="93">
        <v>369000</v>
      </c>
      <c r="M10" s="94">
        <v>460997</v>
      </c>
      <c r="N10" s="93"/>
      <c r="O10" s="94"/>
      <c r="P10" s="93">
        <f t="shared" ref="P10:P15" si="1">$H10      +$J10      +$L10      +$N10</f>
        <v>595000</v>
      </c>
      <c r="Q10" s="94">
        <f t="shared" ref="Q10:Q15" si="2">$I10      +$K10      +$M10      +$O10</f>
        <v>609011</v>
      </c>
      <c r="R10" s="48">
        <f t="shared" ref="R10:R15" si="3">IF(($J10      =0),0,((($L10      -$J10      )/$J10      )*100))</f>
        <v>179.54545454545453</v>
      </c>
      <c r="S10" s="49">
        <f t="shared" ref="S10:S15" si="4">IF(($K10      =0),0,((($M10      -$K10      )/$K10      )*100))</f>
        <v>746.00576241948215</v>
      </c>
      <c r="T10" s="48">
        <f t="shared" ref="T10:T14" si="5">IF(($E10      =0),0,(($P10      /$E10      )*100))</f>
        <v>33.596837944664031</v>
      </c>
      <c r="U10" s="50">
        <f t="shared" ref="U10:U14" si="6">IF(($E10      =0),0,(($Q10      /$E10      )*100))</f>
        <v>34.387972896668551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>
        <v>15000000</v>
      </c>
      <c r="C13" s="92">
        <v>-6603000</v>
      </c>
      <c r="D13" s="92"/>
      <c r="E13" s="92">
        <f t="shared" si="0"/>
        <v>8397000</v>
      </c>
      <c r="F13" s="93">
        <v>8397000</v>
      </c>
      <c r="G13" s="94">
        <v>8397000</v>
      </c>
      <c r="H13" s="93"/>
      <c r="I13" s="94">
        <v>2105948</v>
      </c>
      <c r="J13" s="93">
        <v>201000</v>
      </c>
      <c r="K13" s="94">
        <v>1270795</v>
      </c>
      <c r="L13" s="93">
        <v>587000</v>
      </c>
      <c r="M13" s="94">
        <v>2677343</v>
      </c>
      <c r="N13" s="93"/>
      <c r="O13" s="94"/>
      <c r="P13" s="93">
        <f t="shared" si="1"/>
        <v>788000</v>
      </c>
      <c r="Q13" s="94">
        <f t="shared" si="2"/>
        <v>6054086</v>
      </c>
      <c r="R13" s="48">
        <f t="shared" si="3"/>
        <v>192.03980099502488</v>
      </c>
      <c r="S13" s="49">
        <f t="shared" si="4"/>
        <v>110.68252550568738</v>
      </c>
      <c r="T13" s="48">
        <f t="shared" si="5"/>
        <v>9.3843039180659762</v>
      </c>
      <c r="U13" s="50">
        <f t="shared" si="6"/>
        <v>72.098201738716199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>
        <v>100000</v>
      </c>
      <c r="C14" s="92">
        <v>315000</v>
      </c>
      <c r="D14" s="92"/>
      <c r="E14" s="92">
        <f t="shared" si="0"/>
        <v>415000</v>
      </c>
      <c r="F14" s="93">
        <v>415000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16871000</v>
      </c>
      <c r="C15" s="95">
        <f>SUM(C9:C14)</f>
        <v>-6288000</v>
      </c>
      <c r="D15" s="95"/>
      <c r="E15" s="95">
        <f t="shared" si="0"/>
        <v>10583000</v>
      </c>
      <c r="F15" s="96">
        <f t="shared" ref="F15:O15" si="7">SUM(F9:F14)</f>
        <v>10583000</v>
      </c>
      <c r="G15" s="97">
        <f t="shared" si="7"/>
        <v>10168000</v>
      </c>
      <c r="H15" s="96">
        <f t="shared" si="7"/>
        <v>94000</v>
      </c>
      <c r="I15" s="97">
        <f t="shared" si="7"/>
        <v>2199471</v>
      </c>
      <c r="J15" s="96">
        <f t="shared" si="7"/>
        <v>333000</v>
      </c>
      <c r="K15" s="97">
        <f t="shared" si="7"/>
        <v>1325286</v>
      </c>
      <c r="L15" s="96">
        <f t="shared" si="7"/>
        <v>956000</v>
      </c>
      <c r="M15" s="97">
        <f t="shared" si="7"/>
        <v>3138340</v>
      </c>
      <c r="N15" s="96">
        <f t="shared" si="7"/>
        <v>0</v>
      </c>
      <c r="O15" s="97">
        <f t="shared" si="7"/>
        <v>0</v>
      </c>
      <c r="P15" s="96">
        <f t="shared" si="1"/>
        <v>1383000</v>
      </c>
      <c r="Q15" s="97">
        <f t="shared" si="2"/>
        <v>6663097</v>
      </c>
      <c r="R15" s="52">
        <f t="shared" si="3"/>
        <v>187.08708708708707</v>
      </c>
      <c r="S15" s="53">
        <f t="shared" si="4"/>
        <v>136.80473497795947</v>
      </c>
      <c r="T15" s="52">
        <f>IF((SUM($E9:$E13))=0,0,(P15/(SUM($E9:$E13))*100))</f>
        <v>13.601494885916601</v>
      </c>
      <c r="U15" s="54">
        <f>IF((SUM($E9:$E13))=0,0,(Q15/(SUM($E9:$E13))*100))</f>
        <v>65.530064909520064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2600000</v>
      </c>
      <c r="D20" s="92"/>
      <c r="E20" s="92">
        <f t="shared" si="8"/>
        <v>2600000</v>
      </c>
      <c r="F20" s="93">
        <v>2600000</v>
      </c>
      <c r="G20" s="94">
        <v>2600000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2600000</v>
      </c>
      <c r="D24" s="95"/>
      <c r="E24" s="95">
        <f t="shared" si="8"/>
        <v>2600000</v>
      </c>
      <c r="F24" s="96">
        <f t="shared" ref="F24:O24" si="15">SUM(F17:F23)</f>
        <v>2600000</v>
      </c>
      <c r="G24" s="97">
        <f t="shared" si="15"/>
        <v>2600000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1264000</v>
      </c>
      <c r="C32" s="92"/>
      <c r="D32" s="92"/>
      <c r="E32" s="92">
        <f>$B32      +$C32      +$D32</f>
        <v>1264000</v>
      </c>
      <c r="F32" s="93">
        <v>1264000</v>
      </c>
      <c r="G32" s="94">
        <v>1264000</v>
      </c>
      <c r="H32" s="93">
        <v>134000</v>
      </c>
      <c r="I32" s="94">
        <v>133246</v>
      </c>
      <c r="J32" s="93">
        <v>223000</v>
      </c>
      <c r="K32" s="94">
        <v>364973</v>
      </c>
      <c r="L32" s="93">
        <v>273000</v>
      </c>
      <c r="M32" s="94">
        <v>465257</v>
      </c>
      <c r="N32" s="93"/>
      <c r="O32" s="94"/>
      <c r="P32" s="93">
        <f>$H32      +$J32      +$L32      +$N32</f>
        <v>630000</v>
      </c>
      <c r="Q32" s="94">
        <f>$I32      +$K32      +$M32      +$O32</f>
        <v>963476</v>
      </c>
      <c r="R32" s="48">
        <f>IF(($J32      =0),0,((($L32      -$J32      )/$J32      )*100))</f>
        <v>22.421524663677133</v>
      </c>
      <c r="S32" s="49">
        <f>IF(($K32      =0),0,((($M32      -$K32      )/$K32      )*100))</f>
        <v>27.477101045830786</v>
      </c>
      <c r="T32" s="48">
        <f>IF(($E32      =0),0,(($P32      /$E32      )*100))</f>
        <v>49.841772151898731</v>
      </c>
      <c r="U32" s="50">
        <f>IF(($E32      =0),0,(($Q32      /$E32      )*100))</f>
        <v>76.224367088607593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1264000</v>
      </c>
      <c r="C33" s="95">
        <f>C32</f>
        <v>0</v>
      </c>
      <c r="D33" s="95"/>
      <c r="E33" s="95">
        <f>$B33      +$C33      +$D33</f>
        <v>1264000</v>
      </c>
      <c r="F33" s="96">
        <f t="shared" ref="F33:O33" si="17">F32</f>
        <v>1264000</v>
      </c>
      <c r="G33" s="97">
        <f t="shared" si="17"/>
        <v>1264000</v>
      </c>
      <c r="H33" s="96">
        <f t="shared" si="17"/>
        <v>134000</v>
      </c>
      <c r="I33" s="97">
        <f t="shared" si="17"/>
        <v>133246</v>
      </c>
      <c r="J33" s="96">
        <f t="shared" si="17"/>
        <v>223000</v>
      </c>
      <c r="K33" s="97">
        <f t="shared" si="17"/>
        <v>364973</v>
      </c>
      <c r="L33" s="96">
        <f t="shared" si="17"/>
        <v>273000</v>
      </c>
      <c r="M33" s="97">
        <f t="shared" si="17"/>
        <v>465257</v>
      </c>
      <c r="N33" s="96">
        <f t="shared" si="17"/>
        <v>0</v>
      </c>
      <c r="O33" s="97">
        <f t="shared" si="17"/>
        <v>0</v>
      </c>
      <c r="P33" s="96">
        <f>$H33      +$J33      +$L33      +$N33</f>
        <v>630000</v>
      </c>
      <c r="Q33" s="97">
        <f>$I33      +$K33      +$M33      +$O33</f>
        <v>963476</v>
      </c>
      <c r="R33" s="52">
        <f>IF(($J33      =0),0,((($L33      -$J33      )/$J33      )*100))</f>
        <v>22.421524663677133</v>
      </c>
      <c r="S33" s="53">
        <f>IF(($K33      =0),0,((($M33      -$K33      )/$K33      )*100))</f>
        <v>27.477101045830786</v>
      </c>
      <c r="T33" s="52">
        <f>IF($E33   =0,0,($P33   /$E33   )*100)</f>
        <v>49.841772151898731</v>
      </c>
      <c r="U33" s="54">
        <f>IF($E33   =0,0,($Q33   /$E33   )*100)</f>
        <v>76.224367088607593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43754000</v>
      </c>
      <c r="C35" s="92">
        <v>-3754000</v>
      </c>
      <c r="D35" s="92"/>
      <c r="E35" s="92">
        <f t="shared" ref="E35:E40" si="18">$B35      +$C35      +$D35</f>
        <v>40000000</v>
      </c>
      <c r="F35" s="93">
        <v>40000000</v>
      </c>
      <c r="G35" s="94">
        <v>40000000</v>
      </c>
      <c r="H35" s="93">
        <v>6709000</v>
      </c>
      <c r="I35" s="94">
        <v>1144289</v>
      </c>
      <c r="J35" s="93"/>
      <c r="K35" s="94">
        <v>1320860</v>
      </c>
      <c r="L35" s="93">
        <v>33291000</v>
      </c>
      <c r="M35" s="94">
        <v>16199940</v>
      </c>
      <c r="N35" s="93"/>
      <c r="O35" s="94"/>
      <c r="P35" s="93">
        <f t="shared" ref="P35:P40" si="19">$H35      +$J35      +$L35      +$N35</f>
        <v>40000000</v>
      </c>
      <c r="Q35" s="94">
        <f t="shared" ref="Q35:Q40" si="20">$I35      +$K35      +$M35      +$O35</f>
        <v>18665089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1126.4691186045457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46.662722500000001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290000</v>
      </c>
      <c r="C36" s="92">
        <v>-290000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44044000</v>
      </c>
      <c r="C40" s="95">
        <f>SUM(C35:C39)</f>
        <v>-4044000</v>
      </c>
      <c r="D40" s="95"/>
      <c r="E40" s="95">
        <f t="shared" si="18"/>
        <v>40000000</v>
      </c>
      <c r="F40" s="96">
        <f t="shared" ref="F40:O40" si="25">SUM(F35:F39)</f>
        <v>40000000</v>
      </c>
      <c r="G40" s="97">
        <f t="shared" si="25"/>
        <v>40000000</v>
      </c>
      <c r="H40" s="96">
        <f t="shared" si="25"/>
        <v>6709000</v>
      </c>
      <c r="I40" s="97">
        <f t="shared" si="25"/>
        <v>1144289</v>
      </c>
      <c r="J40" s="96">
        <f t="shared" si="25"/>
        <v>0</v>
      </c>
      <c r="K40" s="97">
        <f t="shared" si="25"/>
        <v>1320860</v>
      </c>
      <c r="L40" s="96">
        <f t="shared" si="25"/>
        <v>33291000</v>
      </c>
      <c r="M40" s="97">
        <f t="shared" si="25"/>
        <v>16199940</v>
      </c>
      <c r="N40" s="96">
        <f t="shared" si="25"/>
        <v>0</v>
      </c>
      <c r="O40" s="97">
        <f t="shared" si="25"/>
        <v>0</v>
      </c>
      <c r="P40" s="96">
        <f t="shared" si="19"/>
        <v>40000000</v>
      </c>
      <c r="Q40" s="97">
        <f t="shared" si="20"/>
        <v>18665089</v>
      </c>
      <c r="R40" s="52">
        <f t="shared" si="21"/>
        <v>0</v>
      </c>
      <c r="S40" s="53">
        <f t="shared" si="22"/>
        <v>1126.4691186045457</v>
      </c>
      <c r="T40" s="52">
        <f>IF((+$E35+$E38) =0,0,(P40   /(+$E35+$E38) )*100)</f>
        <v>100</v>
      </c>
      <c r="U40" s="54">
        <f>IF((+$E35+$E38) =0,0,(Q40   /(+$E35+$E38) )*100)</f>
        <v>46.662722500000001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3400000</v>
      </c>
      <c r="C51" s="92"/>
      <c r="D51" s="92"/>
      <c r="E51" s="92">
        <f t="shared" si="26"/>
        <v>3400000</v>
      </c>
      <c r="F51" s="93">
        <v>3400000</v>
      </c>
      <c r="G51" s="94">
        <v>3400000</v>
      </c>
      <c r="H51" s="93">
        <v>1670000</v>
      </c>
      <c r="I51" s="94">
        <v>1830080</v>
      </c>
      <c r="J51" s="93">
        <v>1730000</v>
      </c>
      <c r="K51" s="94">
        <v>1360437</v>
      </c>
      <c r="L51" s="93"/>
      <c r="M51" s="94">
        <v>112929</v>
      </c>
      <c r="N51" s="93"/>
      <c r="O51" s="94"/>
      <c r="P51" s="93">
        <f t="shared" si="27"/>
        <v>3400000</v>
      </c>
      <c r="Q51" s="94">
        <f t="shared" si="28"/>
        <v>3303446</v>
      </c>
      <c r="R51" s="48">
        <f t="shared" si="29"/>
        <v>-100</v>
      </c>
      <c r="S51" s="49">
        <f t="shared" si="30"/>
        <v>-91.699064344765688</v>
      </c>
      <c r="T51" s="48">
        <f t="shared" si="31"/>
        <v>100</v>
      </c>
      <c r="U51" s="50">
        <f t="shared" si="32"/>
        <v>97.160176470588226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3400000</v>
      </c>
      <c r="C53" s="95">
        <f>SUM(C42:C52)</f>
        <v>0</v>
      </c>
      <c r="D53" s="95"/>
      <c r="E53" s="95">
        <f t="shared" si="26"/>
        <v>3400000</v>
      </c>
      <c r="F53" s="96">
        <f t="shared" ref="F53:O53" si="33">SUM(F42:F52)</f>
        <v>3400000</v>
      </c>
      <c r="G53" s="97">
        <f t="shared" si="33"/>
        <v>3400000</v>
      </c>
      <c r="H53" s="96">
        <f t="shared" si="33"/>
        <v>1670000</v>
      </c>
      <c r="I53" s="97">
        <f t="shared" si="33"/>
        <v>1830080</v>
      </c>
      <c r="J53" s="96">
        <f t="shared" si="33"/>
        <v>1730000</v>
      </c>
      <c r="K53" s="97">
        <f t="shared" si="33"/>
        <v>1360437</v>
      </c>
      <c r="L53" s="96">
        <f t="shared" si="33"/>
        <v>0</v>
      </c>
      <c r="M53" s="97">
        <f t="shared" si="33"/>
        <v>112929</v>
      </c>
      <c r="N53" s="96">
        <f t="shared" si="33"/>
        <v>0</v>
      </c>
      <c r="O53" s="97">
        <f t="shared" si="33"/>
        <v>0</v>
      </c>
      <c r="P53" s="96">
        <f t="shared" si="27"/>
        <v>3400000</v>
      </c>
      <c r="Q53" s="97">
        <f t="shared" si="28"/>
        <v>3303446</v>
      </c>
      <c r="R53" s="52">
        <f t="shared" si="29"/>
        <v>-100</v>
      </c>
      <c r="S53" s="53">
        <f t="shared" si="30"/>
        <v>-91.699064344765688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97.160176470588226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65579000</v>
      </c>
      <c r="C67" s="104">
        <f>SUM(C9:C14,C17:C23,C26:C29,C32,C35:C39,C42:C52,C55:C58,C61:C65)</f>
        <v>-7732000</v>
      </c>
      <c r="D67" s="104"/>
      <c r="E67" s="104">
        <f t="shared" si="35"/>
        <v>57847000</v>
      </c>
      <c r="F67" s="105">
        <f t="shared" ref="F67:O67" si="43">SUM(F9:F14,F17:F23,F26:F29,F32,F35:F39,F42:F52,F55:F58,F61:F65)</f>
        <v>57847000</v>
      </c>
      <c r="G67" s="106">
        <f t="shared" si="43"/>
        <v>57432000</v>
      </c>
      <c r="H67" s="105">
        <f t="shared" si="43"/>
        <v>8607000</v>
      </c>
      <c r="I67" s="106">
        <f t="shared" si="43"/>
        <v>5307086</v>
      </c>
      <c r="J67" s="105">
        <f t="shared" si="43"/>
        <v>2286000</v>
      </c>
      <c r="K67" s="106">
        <f t="shared" si="43"/>
        <v>4371556</v>
      </c>
      <c r="L67" s="105">
        <f t="shared" si="43"/>
        <v>34520000</v>
      </c>
      <c r="M67" s="106">
        <f t="shared" si="43"/>
        <v>19916466</v>
      </c>
      <c r="N67" s="105">
        <f t="shared" si="43"/>
        <v>0</v>
      </c>
      <c r="O67" s="106">
        <f t="shared" si="43"/>
        <v>0</v>
      </c>
      <c r="P67" s="105">
        <f t="shared" si="36"/>
        <v>45413000</v>
      </c>
      <c r="Q67" s="106">
        <f t="shared" si="37"/>
        <v>29595108</v>
      </c>
      <c r="R67" s="61">
        <f t="shared" si="38"/>
        <v>1410.0612423447069</v>
      </c>
      <c r="S67" s="62">
        <f t="shared" si="39"/>
        <v>355.59215071246945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79.072642429307706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51.530693689928967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29218000</v>
      </c>
      <c r="C69" s="92">
        <v>-5016000</v>
      </c>
      <c r="D69" s="92"/>
      <c r="E69" s="92">
        <f>$B69      +$C69      +$D69</f>
        <v>24202000</v>
      </c>
      <c r="F69" s="93">
        <v>24202000</v>
      </c>
      <c r="G69" s="94">
        <v>24202000</v>
      </c>
      <c r="H69" s="93">
        <v>5284000</v>
      </c>
      <c r="I69" s="94">
        <v>5283960</v>
      </c>
      <c r="J69" s="93">
        <v>1768000</v>
      </c>
      <c r="K69" s="94">
        <v>1767310</v>
      </c>
      <c r="L69" s="93">
        <v>5105000</v>
      </c>
      <c r="M69" s="94">
        <v>5104180</v>
      </c>
      <c r="N69" s="93"/>
      <c r="O69" s="94"/>
      <c r="P69" s="93">
        <f>$H69      +$J69      +$L69      +$N69</f>
        <v>12157000</v>
      </c>
      <c r="Q69" s="94">
        <f>$I69      +$K69      +$M69      +$O69</f>
        <v>12155450</v>
      </c>
      <c r="R69" s="48">
        <f>IF(($J69      =0),0,((($L69      -$J69      )/$J69      )*100))</f>
        <v>188.74434389140271</v>
      </c>
      <c r="S69" s="49">
        <f>IF(($K69      =0),0,((($M69      -$K69      )/$K69      )*100))</f>
        <v>188.81067837561039</v>
      </c>
      <c r="T69" s="48">
        <f>IF(($E69      =0),0,(($P69      /$E69      )*100))</f>
        <v>50.231385835881341</v>
      </c>
      <c r="U69" s="50">
        <f>IF(($E69      =0),0,(($Q69      /$E69      )*100))</f>
        <v>50.224981406495331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29218000</v>
      </c>
      <c r="C71" s="101">
        <f>SUM(C69:C70)</f>
        <v>-5016000</v>
      </c>
      <c r="D71" s="101"/>
      <c r="E71" s="101">
        <f>$B71      +$C71      +$D71</f>
        <v>24202000</v>
      </c>
      <c r="F71" s="102">
        <f t="shared" ref="F71:O71" si="44">SUM(F69:F70)</f>
        <v>24202000</v>
      </c>
      <c r="G71" s="103">
        <f t="shared" si="44"/>
        <v>24202000</v>
      </c>
      <c r="H71" s="102">
        <f t="shared" si="44"/>
        <v>5284000</v>
      </c>
      <c r="I71" s="103">
        <f t="shared" si="44"/>
        <v>5283960</v>
      </c>
      <c r="J71" s="102">
        <f t="shared" si="44"/>
        <v>1768000</v>
      </c>
      <c r="K71" s="103">
        <f t="shared" si="44"/>
        <v>1767310</v>
      </c>
      <c r="L71" s="102">
        <f t="shared" si="44"/>
        <v>5105000</v>
      </c>
      <c r="M71" s="103">
        <f t="shared" si="44"/>
        <v>5104180</v>
      </c>
      <c r="N71" s="102">
        <f t="shared" si="44"/>
        <v>0</v>
      </c>
      <c r="O71" s="103">
        <f t="shared" si="44"/>
        <v>0</v>
      </c>
      <c r="P71" s="102">
        <f>$H71      +$J71      +$L71      +$N71</f>
        <v>12157000</v>
      </c>
      <c r="Q71" s="103">
        <f>$I71      +$K71      +$M71      +$O71</f>
        <v>12155450</v>
      </c>
      <c r="R71" s="57">
        <f>IF(($J71      =0),0,((($L71      -$J71      )/$J71      )*100))</f>
        <v>188.74434389140271</v>
      </c>
      <c r="S71" s="58">
        <f>IF(($K71      =0),0,((($M71      -$K71      )/$K71      )*100))</f>
        <v>188.81067837561039</v>
      </c>
      <c r="T71" s="57">
        <f>IF(($E69      =0),0,(($P69      /$E69      )*100))</f>
        <v>50.231385835881341</v>
      </c>
      <c r="U71" s="59">
        <f>IF($E69   =0,0,($Q69   /$E69 )*100)</f>
        <v>50.224981406495331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29218000</v>
      </c>
      <c r="C72" s="104">
        <f>SUM(C69:C70)</f>
        <v>-5016000</v>
      </c>
      <c r="D72" s="104"/>
      <c r="E72" s="104">
        <f>$B72      +$C72      +$D72</f>
        <v>24202000</v>
      </c>
      <c r="F72" s="105">
        <f t="shared" ref="F72:O72" si="45">SUM(F69:F70)</f>
        <v>24202000</v>
      </c>
      <c r="G72" s="106">
        <f t="shared" si="45"/>
        <v>24202000</v>
      </c>
      <c r="H72" s="105">
        <f t="shared" si="45"/>
        <v>5284000</v>
      </c>
      <c r="I72" s="106">
        <f t="shared" si="45"/>
        <v>5283960</v>
      </c>
      <c r="J72" s="105">
        <f t="shared" si="45"/>
        <v>1768000</v>
      </c>
      <c r="K72" s="106">
        <f t="shared" si="45"/>
        <v>1767310</v>
      </c>
      <c r="L72" s="105">
        <f t="shared" si="45"/>
        <v>5105000</v>
      </c>
      <c r="M72" s="106">
        <f t="shared" si="45"/>
        <v>5104180</v>
      </c>
      <c r="N72" s="105">
        <f t="shared" si="45"/>
        <v>0</v>
      </c>
      <c r="O72" s="106">
        <f t="shared" si="45"/>
        <v>0</v>
      </c>
      <c r="P72" s="105">
        <f>$H72      +$J72      +$L72      +$N72</f>
        <v>12157000</v>
      </c>
      <c r="Q72" s="106">
        <f>$I72      +$K72      +$M72      +$O72</f>
        <v>12155450</v>
      </c>
      <c r="R72" s="61">
        <f>IF(($J72      =0),0,((($L72      -$J72      )/$J72      )*100))</f>
        <v>188.74434389140271</v>
      </c>
      <c r="S72" s="62">
        <f>IF(($K72      =0),0,((($M72      -$K72      )/$K72      )*100))</f>
        <v>188.81067837561039</v>
      </c>
      <c r="T72" s="61">
        <f>IF(($E69      =0),0,(($P69      /$E69      )*100))</f>
        <v>50.231385835881341</v>
      </c>
      <c r="U72" s="65">
        <f>IF($E69   =0,0,($Q69   /$E69 )*100)</f>
        <v>50.224981406495331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94797000</v>
      </c>
      <c r="C73" s="104">
        <f>SUM(C9:C14,C17:C23,C26:C29,C32,C35:C39,C42:C52,C55:C58,C61:C65,C69:C70)</f>
        <v>-12748000</v>
      </c>
      <c r="D73" s="104"/>
      <c r="E73" s="104">
        <f>$B73      +$C73      +$D73</f>
        <v>82049000</v>
      </c>
      <c r="F73" s="105">
        <f t="shared" ref="F73:O73" si="46">SUM(F9:F14,F17:F23,F26:F29,F32,F35:F39,F42:F52,F55:F58,F61:F65,F69:F70)</f>
        <v>82049000</v>
      </c>
      <c r="G73" s="106">
        <f t="shared" si="46"/>
        <v>81634000</v>
      </c>
      <c r="H73" s="105">
        <f t="shared" si="46"/>
        <v>13891000</v>
      </c>
      <c r="I73" s="106">
        <f t="shared" si="46"/>
        <v>10591046</v>
      </c>
      <c r="J73" s="105">
        <f t="shared" si="46"/>
        <v>4054000</v>
      </c>
      <c r="K73" s="106">
        <f t="shared" si="46"/>
        <v>6138866</v>
      </c>
      <c r="L73" s="105">
        <f t="shared" si="46"/>
        <v>39625000</v>
      </c>
      <c r="M73" s="106">
        <f t="shared" si="46"/>
        <v>25020646</v>
      </c>
      <c r="N73" s="105">
        <f t="shared" si="46"/>
        <v>0</v>
      </c>
      <c r="O73" s="106">
        <f t="shared" si="46"/>
        <v>0</v>
      </c>
      <c r="P73" s="105">
        <f>$H73      +$J73      +$L73      +$N73</f>
        <v>57570000</v>
      </c>
      <c r="Q73" s="106">
        <f>$I73      +$K73      +$M73      +$O73</f>
        <v>41750558</v>
      </c>
      <c r="R73" s="61">
        <f>IF(($J73      =0),0,((($L73      -$J73      )/$J73      )*100))</f>
        <v>877.42969906265421</v>
      </c>
      <c r="S73" s="62">
        <f>IF(($K73      =0),0,((($M73      -$K73      )/$K73      )*100))</f>
        <v>307.57765359269939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70.522086385574639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51.143589680770262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K+/yyuGXaFAkySfworIig9L4zGXUggsJb6O2HqeM5uFNVoB8q0k/Jx/j5iC9fgdcAYziW/CfFOXwHVYU29WbQ==" saltValue="8IpN99UxzMtH5kuU/vpxq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160000</v>
      </c>
      <c r="I10" s="94">
        <v>-1402944</v>
      </c>
      <c r="J10" s="93">
        <v>102000</v>
      </c>
      <c r="K10" s="94">
        <v>1402944</v>
      </c>
      <c r="L10" s="93">
        <v>148000</v>
      </c>
      <c r="M10" s="94"/>
      <c r="N10" s="93"/>
      <c r="O10" s="94"/>
      <c r="P10" s="93">
        <f t="shared" ref="P10:P15" si="1">$H10      +$J10      +$L10      +$N10</f>
        <v>410000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45.098039215686278</v>
      </c>
      <c r="S10" s="49">
        <f t="shared" ref="S10:S15" si="4">IF(($K10      =0),0,((($M10      -$K10      )/$K10      )*100))</f>
        <v>-100</v>
      </c>
      <c r="T10" s="48">
        <f t="shared" ref="T10:T14" si="5">IF(($E10      =0),0,(($P10      /$E10      )*100))</f>
        <v>41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160000</v>
      </c>
      <c r="I15" s="97">
        <f t="shared" si="7"/>
        <v>-1402944</v>
      </c>
      <c r="J15" s="96">
        <f t="shared" si="7"/>
        <v>102000</v>
      </c>
      <c r="K15" s="97">
        <f t="shared" si="7"/>
        <v>1402944</v>
      </c>
      <c r="L15" s="96">
        <f t="shared" si="7"/>
        <v>148000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410000</v>
      </c>
      <c r="Q15" s="97">
        <f t="shared" si="2"/>
        <v>0</v>
      </c>
      <c r="R15" s="52">
        <f t="shared" si="3"/>
        <v>45.098039215686278</v>
      </c>
      <c r="S15" s="53">
        <f t="shared" si="4"/>
        <v>-100</v>
      </c>
      <c r="T15" s="52">
        <f>IF((SUM($E9:$E13))=0,0,(P15/(SUM($E9:$E13))*100))</f>
        <v>41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2754000</v>
      </c>
      <c r="C29" s="92"/>
      <c r="D29" s="92"/>
      <c r="E29" s="92">
        <f>$B29      +$C29      +$D29</f>
        <v>2754000</v>
      </c>
      <c r="F29" s="93">
        <v>2754000</v>
      </c>
      <c r="G29" s="94">
        <v>2754000</v>
      </c>
      <c r="H29" s="93">
        <v>408000</v>
      </c>
      <c r="I29" s="94">
        <v>-830920</v>
      </c>
      <c r="J29" s="93">
        <v>433000</v>
      </c>
      <c r="K29" s="94">
        <v>830920</v>
      </c>
      <c r="L29" s="93">
        <v>405000</v>
      </c>
      <c r="M29" s="94"/>
      <c r="N29" s="93"/>
      <c r="O29" s="94"/>
      <c r="P29" s="93">
        <f>$H29      +$J29      +$L29      +$N29</f>
        <v>1246000</v>
      </c>
      <c r="Q29" s="94">
        <f>$I29      +$K29      +$M29      +$O29</f>
        <v>0</v>
      </c>
      <c r="R29" s="48">
        <f>IF(($J29      =0),0,((($L29      -$J29      )/$J29      )*100))</f>
        <v>-6.4665127020785222</v>
      </c>
      <c r="S29" s="49">
        <f>IF(($K29      =0),0,((($M29      -$K29      )/$K29      )*100))</f>
        <v>-100</v>
      </c>
      <c r="T29" s="48">
        <f>IF(($E29      =0),0,(($P29      /$E29      )*100))</f>
        <v>45.243282498184463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2754000</v>
      </c>
      <c r="C30" s="95">
        <f>SUM(C26:C29)</f>
        <v>0</v>
      </c>
      <c r="D30" s="95"/>
      <c r="E30" s="95">
        <f>$B30      +$C30      +$D30</f>
        <v>2754000</v>
      </c>
      <c r="F30" s="96">
        <f t="shared" ref="F30:O30" si="16">SUM(F26:F29)</f>
        <v>2754000</v>
      </c>
      <c r="G30" s="97">
        <f t="shared" si="16"/>
        <v>2754000</v>
      </c>
      <c r="H30" s="96">
        <f t="shared" si="16"/>
        <v>408000</v>
      </c>
      <c r="I30" s="97">
        <f t="shared" si="16"/>
        <v>-830920</v>
      </c>
      <c r="J30" s="96">
        <f t="shared" si="16"/>
        <v>433000</v>
      </c>
      <c r="K30" s="97">
        <f t="shared" si="16"/>
        <v>830920</v>
      </c>
      <c r="L30" s="96">
        <f t="shared" si="16"/>
        <v>405000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1246000</v>
      </c>
      <c r="Q30" s="97">
        <f>$I30      +$K30      +$M30      +$O30</f>
        <v>0</v>
      </c>
      <c r="R30" s="52">
        <f>IF(($J30      =0),0,((($L30      -$J30      )/$J30      )*100))</f>
        <v>-6.4665127020785222</v>
      </c>
      <c r="S30" s="53">
        <f>IF(($K30      =0),0,((($M30      -$K30      )/$K30      )*100))</f>
        <v>-100</v>
      </c>
      <c r="T30" s="52">
        <f>IF($E30   =0,0,($P30   /$E30   )*100)</f>
        <v>45.243282498184463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2180000</v>
      </c>
      <c r="C32" s="92"/>
      <c r="D32" s="92"/>
      <c r="E32" s="92">
        <f>$B32      +$C32      +$D32</f>
        <v>2180000</v>
      </c>
      <c r="F32" s="93">
        <v>2180000</v>
      </c>
      <c r="G32" s="94">
        <v>2180000</v>
      </c>
      <c r="H32" s="93">
        <v>1101000</v>
      </c>
      <c r="I32" s="94"/>
      <c r="J32" s="93">
        <v>425000</v>
      </c>
      <c r="K32" s="94"/>
      <c r="L32" s="93"/>
      <c r="M32" s="94"/>
      <c r="N32" s="93"/>
      <c r="O32" s="94"/>
      <c r="P32" s="93">
        <f>$H32      +$J32      +$L32      +$N32</f>
        <v>1526000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70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2180000</v>
      </c>
      <c r="C33" s="95">
        <f>C32</f>
        <v>0</v>
      </c>
      <c r="D33" s="95"/>
      <c r="E33" s="95">
        <f>$B33      +$C33      +$D33</f>
        <v>2180000</v>
      </c>
      <c r="F33" s="96">
        <f t="shared" ref="F33:O33" si="17">F32</f>
        <v>2180000</v>
      </c>
      <c r="G33" s="97">
        <f t="shared" si="17"/>
        <v>2180000</v>
      </c>
      <c r="H33" s="96">
        <f t="shared" si="17"/>
        <v>1101000</v>
      </c>
      <c r="I33" s="97">
        <f t="shared" si="17"/>
        <v>0</v>
      </c>
      <c r="J33" s="96">
        <f t="shared" si="17"/>
        <v>425000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1526000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70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2000000</v>
      </c>
      <c r="H38" s="93">
        <v>587000</v>
      </c>
      <c r="I38" s="94"/>
      <c r="J38" s="93">
        <v>29000</v>
      </c>
      <c r="K38" s="94"/>
      <c r="L38" s="93">
        <v>972000</v>
      </c>
      <c r="M38" s="94"/>
      <c r="N38" s="93"/>
      <c r="O38" s="94"/>
      <c r="P38" s="93">
        <f t="shared" si="19"/>
        <v>1588000</v>
      </c>
      <c r="Q38" s="94">
        <f t="shared" si="20"/>
        <v>0</v>
      </c>
      <c r="R38" s="48">
        <f t="shared" si="21"/>
        <v>3251.724137931034</v>
      </c>
      <c r="S38" s="49">
        <f t="shared" si="22"/>
        <v>0</v>
      </c>
      <c r="T38" s="48">
        <f t="shared" si="23"/>
        <v>39.700000000000003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2000000</v>
      </c>
      <c r="H40" s="96">
        <f t="shared" si="25"/>
        <v>587000</v>
      </c>
      <c r="I40" s="97">
        <f t="shared" si="25"/>
        <v>0</v>
      </c>
      <c r="J40" s="96">
        <f t="shared" si="25"/>
        <v>29000</v>
      </c>
      <c r="K40" s="97">
        <f t="shared" si="25"/>
        <v>0</v>
      </c>
      <c r="L40" s="96">
        <f t="shared" si="25"/>
        <v>972000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1588000</v>
      </c>
      <c r="Q40" s="97">
        <f t="shared" si="20"/>
        <v>0</v>
      </c>
      <c r="R40" s="52">
        <f t="shared" si="21"/>
        <v>3251.724137931034</v>
      </c>
      <c r="S40" s="53">
        <f t="shared" si="22"/>
        <v>0</v>
      </c>
      <c r="T40" s="52">
        <f>IF((+$E35+$E38) =0,0,(P40   /(+$E35+$E38) )*100)</f>
        <v>39.700000000000003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10934000</v>
      </c>
      <c r="C67" s="104">
        <f>SUM(C9:C14,C17:C23,C26:C29,C32,C35:C39,C42:C52,C55:C58,C61:C65)</f>
        <v>0</v>
      </c>
      <c r="D67" s="104"/>
      <c r="E67" s="104">
        <f t="shared" si="35"/>
        <v>10934000</v>
      </c>
      <c r="F67" s="105">
        <f t="shared" ref="F67:O67" si="43">SUM(F9:F14,F17:F23,F26:F29,F32,F35:F39,F42:F52,F55:F58,F61:F65)</f>
        <v>10934000</v>
      </c>
      <c r="G67" s="106">
        <f t="shared" si="43"/>
        <v>7934000</v>
      </c>
      <c r="H67" s="105">
        <f t="shared" si="43"/>
        <v>2256000</v>
      </c>
      <c r="I67" s="106">
        <f t="shared" si="43"/>
        <v>-2233864</v>
      </c>
      <c r="J67" s="105">
        <f t="shared" si="43"/>
        <v>989000</v>
      </c>
      <c r="K67" s="106">
        <f t="shared" si="43"/>
        <v>2233864</v>
      </c>
      <c r="L67" s="105">
        <f t="shared" si="43"/>
        <v>1525000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4770000</v>
      </c>
      <c r="Q67" s="106">
        <f t="shared" si="37"/>
        <v>0</v>
      </c>
      <c r="R67" s="61">
        <f t="shared" si="38"/>
        <v>54.196157735085947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48.016911616670022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10934000</v>
      </c>
      <c r="C73" s="104">
        <f>SUM(C9:C14,C17:C23,C26:C29,C32,C35:C39,C42:C52,C55:C58,C61:C65,C69:C70)</f>
        <v>0</v>
      </c>
      <c r="D73" s="104"/>
      <c r="E73" s="104">
        <f>$B73      +$C73      +$D73</f>
        <v>10934000</v>
      </c>
      <c r="F73" s="105">
        <f t="shared" ref="F73:O73" si="46">SUM(F9:F14,F17:F23,F26:F29,F32,F35:F39,F42:F52,F55:F58,F61:F65,F69:F70)</f>
        <v>10934000</v>
      </c>
      <c r="G73" s="106">
        <f t="shared" si="46"/>
        <v>7934000</v>
      </c>
      <c r="H73" s="105">
        <f t="shared" si="46"/>
        <v>2256000</v>
      </c>
      <c r="I73" s="106">
        <f t="shared" si="46"/>
        <v>-2233864</v>
      </c>
      <c r="J73" s="105">
        <f t="shared" si="46"/>
        <v>989000</v>
      </c>
      <c r="K73" s="106">
        <f t="shared" si="46"/>
        <v>2233864</v>
      </c>
      <c r="L73" s="105">
        <f t="shared" si="46"/>
        <v>1525000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4770000</v>
      </c>
      <c r="Q73" s="106">
        <f>$I73      +$K73      +$M73      +$O73</f>
        <v>0</v>
      </c>
      <c r="R73" s="61">
        <f>IF(($J73      =0),0,((($L73      -$J73      )/$J73      )*100))</f>
        <v>54.196157735085947</v>
      </c>
      <c r="S73" s="62">
        <f>IF(($K73      =0),0,((($M73      -$K73      )/$K73      )*100))</f>
        <v>-100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48.016911616670022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kS9z8rk5IqBlqTgDQ1H5xycRdd91IHkl8oBV4vPGs5Qoo0aOGNbpDqt1Ptv75lWb7n5wWNsAW/IrAnz4zN2X5Q==" saltValue="anc5SgN9hmDYXqONXxfmJ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499000</v>
      </c>
      <c r="I10" s="94">
        <v>450000</v>
      </c>
      <c r="J10" s="93">
        <v>399000</v>
      </c>
      <c r="K10" s="94">
        <v>450000</v>
      </c>
      <c r="L10" s="93">
        <v>344000</v>
      </c>
      <c r="M10" s="94">
        <v>213333</v>
      </c>
      <c r="N10" s="93"/>
      <c r="O10" s="94"/>
      <c r="P10" s="93">
        <f t="shared" ref="P10:P15" si="1">$H10      +$J10      +$L10      +$N10</f>
        <v>1242000</v>
      </c>
      <c r="Q10" s="94">
        <f t="shared" ref="Q10:Q15" si="2">$I10      +$K10      +$M10      +$O10</f>
        <v>1113333</v>
      </c>
      <c r="R10" s="48">
        <f t="shared" ref="R10:R15" si="3">IF(($J10      =0),0,((($L10      -$J10      )/$J10      )*100))</f>
        <v>-13.784461152882205</v>
      </c>
      <c r="S10" s="49">
        <f t="shared" ref="S10:S15" si="4">IF(($K10      =0),0,((($M10      -$K10      )/$K10      )*100))</f>
        <v>-52.592666666666666</v>
      </c>
      <c r="T10" s="48">
        <f t="shared" ref="T10:T14" si="5">IF(($E10      =0),0,(($P10      /$E10      )*100))</f>
        <v>69</v>
      </c>
      <c r="U10" s="50">
        <f t="shared" ref="U10:U14" si="6">IF(($E10      =0),0,(($Q10      /$E10      )*100))</f>
        <v>61.851833333333332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1800000</v>
      </c>
      <c r="C15" s="95">
        <f>SUM(C9:C14)</f>
        <v>0</v>
      </c>
      <c r="D15" s="95"/>
      <c r="E15" s="95">
        <f t="shared" si="0"/>
        <v>1800000</v>
      </c>
      <c r="F15" s="96">
        <f t="shared" ref="F15:O15" si="7">SUM(F9:F14)</f>
        <v>1800000</v>
      </c>
      <c r="G15" s="97">
        <f t="shared" si="7"/>
        <v>1800000</v>
      </c>
      <c r="H15" s="96">
        <f t="shared" si="7"/>
        <v>499000</v>
      </c>
      <c r="I15" s="97">
        <f t="shared" si="7"/>
        <v>450000</v>
      </c>
      <c r="J15" s="96">
        <f t="shared" si="7"/>
        <v>399000</v>
      </c>
      <c r="K15" s="97">
        <f t="shared" si="7"/>
        <v>450000</v>
      </c>
      <c r="L15" s="96">
        <f t="shared" si="7"/>
        <v>344000</v>
      </c>
      <c r="M15" s="97">
        <f t="shared" si="7"/>
        <v>213333</v>
      </c>
      <c r="N15" s="96">
        <f t="shared" si="7"/>
        <v>0</v>
      </c>
      <c r="O15" s="97">
        <f t="shared" si="7"/>
        <v>0</v>
      </c>
      <c r="P15" s="96">
        <f t="shared" si="1"/>
        <v>1242000</v>
      </c>
      <c r="Q15" s="97">
        <f t="shared" si="2"/>
        <v>1113333</v>
      </c>
      <c r="R15" s="52">
        <f t="shared" si="3"/>
        <v>-13.784461152882205</v>
      </c>
      <c r="S15" s="53">
        <f t="shared" si="4"/>
        <v>-52.592666666666666</v>
      </c>
      <c r="T15" s="52">
        <f>IF((SUM($E9:$E13))=0,0,(P15/(SUM($E9:$E13))*100))</f>
        <v>69</v>
      </c>
      <c r="U15" s="54">
        <f>IF((SUM($E9:$E13))=0,0,(Q15/(SUM($E9:$E13))*100))</f>
        <v>61.851833333333332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1173000</v>
      </c>
      <c r="C32" s="92"/>
      <c r="D32" s="92"/>
      <c r="E32" s="92">
        <f>$B32      +$C32      +$D32</f>
        <v>1173000</v>
      </c>
      <c r="F32" s="93">
        <v>1173000</v>
      </c>
      <c r="G32" s="94">
        <v>1173000</v>
      </c>
      <c r="H32" s="93">
        <v>145000</v>
      </c>
      <c r="I32" s="94">
        <v>293000</v>
      </c>
      <c r="J32" s="93">
        <v>176000</v>
      </c>
      <c r="K32" s="94">
        <v>195750</v>
      </c>
      <c r="L32" s="93">
        <v>241000</v>
      </c>
      <c r="M32" s="94"/>
      <c r="N32" s="93"/>
      <c r="O32" s="94"/>
      <c r="P32" s="93">
        <f>$H32      +$J32      +$L32      +$N32</f>
        <v>562000</v>
      </c>
      <c r="Q32" s="94">
        <f>$I32      +$K32      +$M32      +$O32</f>
        <v>488750</v>
      </c>
      <c r="R32" s="48">
        <f>IF(($J32      =0),0,((($L32      -$J32      )/$J32      )*100))</f>
        <v>36.93181818181818</v>
      </c>
      <c r="S32" s="49">
        <f>IF(($K32      =0),0,((($M32      -$K32      )/$K32      )*100))</f>
        <v>-100</v>
      </c>
      <c r="T32" s="48">
        <f>IF(($E32      =0),0,(($P32      /$E32      )*100))</f>
        <v>47.911338448422846</v>
      </c>
      <c r="U32" s="50">
        <f>IF(($E32      =0),0,(($Q32      /$E32      )*100))</f>
        <v>41.666666666666671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1173000</v>
      </c>
      <c r="C33" s="95">
        <f>C32</f>
        <v>0</v>
      </c>
      <c r="D33" s="95"/>
      <c r="E33" s="95">
        <f>$B33      +$C33      +$D33</f>
        <v>1173000</v>
      </c>
      <c r="F33" s="96">
        <f t="shared" ref="F33:O33" si="17">F32</f>
        <v>1173000</v>
      </c>
      <c r="G33" s="97">
        <f t="shared" si="17"/>
        <v>1173000</v>
      </c>
      <c r="H33" s="96">
        <f t="shared" si="17"/>
        <v>145000</v>
      </c>
      <c r="I33" s="97">
        <f t="shared" si="17"/>
        <v>293000</v>
      </c>
      <c r="J33" s="96">
        <f t="shared" si="17"/>
        <v>176000</v>
      </c>
      <c r="K33" s="97">
        <f t="shared" si="17"/>
        <v>195750</v>
      </c>
      <c r="L33" s="96">
        <f t="shared" si="17"/>
        <v>241000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562000</v>
      </c>
      <c r="Q33" s="97">
        <f>$I33      +$K33      +$M33      +$O33</f>
        <v>488750</v>
      </c>
      <c r="R33" s="52">
        <f>IF(($J33      =0),0,((($L33      -$J33      )/$J33      )*100))</f>
        <v>36.93181818181818</v>
      </c>
      <c r="S33" s="53">
        <f>IF(($K33      =0),0,((($M33      -$K33      )/$K33      )*100))</f>
        <v>-100</v>
      </c>
      <c r="T33" s="52">
        <f>IF($E33   =0,0,($P33   /$E33   )*100)</f>
        <v>47.911338448422846</v>
      </c>
      <c r="U33" s="54">
        <f>IF($E33   =0,0,($Q33   /$E33   )*100)</f>
        <v>41.666666666666671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34133000</v>
      </c>
      <c r="C51" s="92">
        <v>-8301000</v>
      </c>
      <c r="D51" s="92"/>
      <c r="E51" s="92">
        <f t="shared" si="26"/>
        <v>25832000</v>
      </c>
      <c r="F51" s="93">
        <v>25832000</v>
      </c>
      <c r="G51" s="94">
        <v>25832000</v>
      </c>
      <c r="H51" s="93">
        <v>2714000</v>
      </c>
      <c r="I51" s="94">
        <v>1950568</v>
      </c>
      <c r="J51" s="93">
        <v>4974000</v>
      </c>
      <c r="K51" s="94">
        <v>4353351</v>
      </c>
      <c r="L51" s="93">
        <v>2436000</v>
      </c>
      <c r="M51" s="94">
        <v>2465002</v>
      </c>
      <c r="N51" s="93"/>
      <c r="O51" s="94"/>
      <c r="P51" s="93">
        <f t="shared" si="27"/>
        <v>10124000</v>
      </c>
      <c r="Q51" s="94">
        <f t="shared" si="28"/>
        <v>8768921</v>
      </c>
      <c r="R51" s="48">
        <f t="shared" si="29"/>
        <v>-51.025331724969845</v>
      </c>
      <c r="S51" s="49">
        <f t="shared" si="30"/>
        <v>-43.376906663395623</v>
      </c>
      <c r="T51" s="48">
        <f t="shared" si="31"/>
        <v>39.191700216785378</v>
      </c>
      <c r="U51" s="50">
        <f t="shared" si="32"/>
        <v>33.945962372251472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34133000</v>
      </c>
      <c r="C53" s="95">
        <f>SUM(C42:C52)</f>
        <v>-8301000</v>
      </c>
      <c r="D53" s="95"/>
      <c r="E53" s="95">
        <f t="shared" si="26"/>
        <v>25832000</v>
      </c>
      <c r="F53" s="96">
        <f t="shared" ref="F53:O53" si="33">SUM(F42:F52)</f>
        <v>25832000</v>
      </c>
      <c r="G53" s="97">
        <f t="shared" si="33"/>
        <v>25832000</v>
      </c>
      <c r="H53" s="96">
        <f t="shared" si="33"/>
        <v>2714000</v>
      </c>
      <c r="I53" s="97">
        <f t="shared" si="33"/>
        <v>1950568</v>
      </c>
      <c r="J53" s="96">
        <f t="shared" si="33"/>
        <v>4974000</v>
      </c>
      <c r="K53" s="97">
        <f t="shared" si="33"/>
        <v>4353351</v>
      </c>
      <c r="L53" s="96">
        <f t="shared" si="33"/>
        <v>2436000</v>
      </c>
      <c r="M53" s="97">
        <f t="shared" si="33"/>
        <v>2465002</v>
      </c>
      <c r="N53" s="96">
        <f t="shared" si="33"/>
        <v>0</v>
      </c>
      <c r="O53" s="97">
        <f t="shared" si="33"/>
        <v>0</v>
      </c>
      <c r="P53" s="96">
        <f t="shared" si="27"/>
        <v>10124000</v>
      </c>
      <c r="Q53" s="97">
        <f t="shared" si="28"/>
        <v>8768921</v>
      </c>
      <c r="R53" s="52">
        <f t="shared" si="29"/>
        <v>-51.025331724969845</v>
      </c>
      <c r="S53" s="53">
        <f t="shared" si="30"/>
        <v>-43.376906663395623</v>
      </c>
      <c r="T53" s="52">
        <f>IF((+$E43+$E45+$E47+$E48+$E51) =0,0,(P53   /(+$E43+$E45+$E47+$E48+$E51) )*100)</f>
        <v>39.191700216785378</v>
      </c>
      <c r="U53" s="54">
        <f>IF((+$E43+$E45+$E47+$E48+$E51) =0,0,(Q53   /(+$E43+$E45+$E47+$E48+$E51) )*100)</f>
        <v>33.945962372251472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37106000</v>
      </c>
      <c r="C67" s="104">
        <f>SUM(C9:C14,C17:C23,C26:C29,C32,C35:C39,C42:C52,C55:C58,C61:C65)</f>
        <v>-8301000</v>
      </c>
      <c r="D67" s="104"/>
      <c r="E67" s="104">
        <f t="shared" si="35"/>
        <v>28805000</v>
      </c>
      <c r="F67" s="105">
        <f t="shared" ref="F67:O67" si="43">SUM(F9:F14,F17:F23,F26:F29,F32,F35:F39,F42:F52,F55:F58,F61:F65)</f>
        <v>28805000</v>
      </c>
      <c r="G67" s="106">
        <f t="shared" si="43"/>
        <v>28805000</v>
      </c>
      <c r="H67" s="105">
        <f t="shared" si="43"/>
        <v>3358000</v>
      </c>
      <c r="I67" s="106">
        <f t="shared" si="43"/>
        <v>2693568</v>
      </c>
      <c r="J67" s="105">
        <f t="shared" si="43"/>
        <v>5549000</v>
      </c>
      <c r="K67" s="106">
        <f t="shared" si="43"/>
        <v>4999101</v>
      </c>
      <c r="L67" s="105">
        <f t="shared" si="43"/>
        <v>3021000</v>
      </c>
      <c r="M67" s="106">
        <f t="shared" si="43"/>
        <v>2678335</v>
      </c>
      <c r="N67" s="105">
        <f t="shared" si="43"/>
        <v>0</v>
      </c>
      <c r="O67" s="106">
        <f t="shared" si="43"/>
        <v>0</v>
      </c>
      <c r="P67" s="105">
        <f t="shared" si="36"/>
        <v>11928000</v>
      </c>
      <c r="Q67" s="106">
        <f t="shared" si="37"/>
        <v>10371004</v>
      </c>
      <c r="R67" s="61">
        <f t="shared" si="38"/>
        <v>-45.557758154622455</v>
      </c>
      <c r="S67" s="62">
        <f t="shared" si="39"/>
        <v>-46.423666975322163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41.409477521263668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36.004179829890646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14959000</v>
      </c>
      <c r="C69" s="92">
        <v>-1001000</v>
      </c>
      <c r="D69" s="92"/>
      <c r="E69" s="92">
        <f>$B69      +$C69      +$D69</f>
        <v>13958000</v>
      </c>
      <c r="F69" s="93">
        <v>13958000</v>
      </c>
      <c r="G69" s="94">
        <v>13958000</v>
      </c>
      <c r="H69" s="93">
        <v>4078000</v>
      </c>
      <c r="I69" s="94">
        <v>3299169</v>
      </c>
      <c r="J69" s="93">
        <v>1964000</v>
      </c>
      <c r="K69" s="94">
        <v>2104835</v>
      </c>
      <c r="L69" s="93">
        <v>87000</v>
      </c>
      <c r="M69" s="94">
        <v>1400467</v>
      </c>
      <c r="N69" s="93"/>
      <c r="O69" s="94"/>
      <c r="P69" s="93">
        <f>$H69      +$J69      +$L69      +$N69</f>
        <v>6129000</v>
      </c>
      <c r="Q69" s="94">
        <f>$I69      +$K69      +$M69      +$O69</f>
        <v>6804471</v>
      </c>
      <c r="R69" s="48">
        <f>IF(($J69      =0),0,((($L69      -$J69      )/$J69      )*100))</f>
        <v>-95.570264765784117</v>
      </c>
      <c r="S69" s="49">
        <f>IF(($K69      =0),0,((($M69      -$K69      )/$K69      )*100))</f>
        <v>-33.464285799124397</v>
      </c>
      <c r="T69" s="48">
        <f>IF(($E69      =0),0,(($P69      /$E69      )*100))</f>
        <v>43.910302335578159</v>
      </c>
      <c r="U69" s="50">
        <f>IF(($E69      =0),0,(($Q69      /$E69      )*100))</f>
        <v>48.749613125089553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14959000</v>
      </c>
      <c r="C71" s="101">
        <f>SUM(C69:C70)</f>
        <v>-1001000</v>
      </c>
      <c r="D71" s="101"/>
      <c r="E71" s="101">
        <f>$B71      +$C71      +$D71</f>
        <v>13958000</v>
      </c>
      <c r="F71" s="102">
        <f t="shared" ref="F71:O71" si="44">SUM(F69:F70)</f>
        <v>13958000</v>
      </c>
      <c r="G71" s="103">
        <f t="shared" si="44"/>
        <v>13958000</v>
      </c>
      <c r="H71" s="102">
        <f t="shared" si="44"/>
        <v>4078000</v>
      </c>
      <c r="I71" s="103">
        <f t="shared" si="44"/>
        <v>3299169</v>
      </c>
      <c r="J71" s="102">
        <f t="shared" si="44"/>
        <v>1964000</v>
      </c>
      <c r="K71" s="103">
        <f t="shared" si="44"/>
        <v>2104835</v>
      </c>
      <c r="L71" s="102">
        <f t="shared" si="44"/>
        <v>87000</v>
      </c>
      <c r="M71" s="103">
        <f t="shared" si="44"/>
        <v>1400467</v>
      </c>
      <c r="N71" s="102">
        <f t="shared" si="44"/>
        <v>0</v>
      </c>
      <c r="O71" s="103">
        <f t="shared" si="44"/>
        <v>0</v>
      </c>
      <c r="P71" s="102">
        <f>$H71      +$J71      +$L71      +$N71</f>
        <v>6129000</v>
      </c>
      <c r="Q71" s="103">
        <f>$I71      +$K71      +$M71      +$O71</f>
        <v>6804471</v>
      </c>
      <c r="R71" s="57">
        <f>IF(($J71      =0),0,((($L71      -$J71      )/$J71      )*100))</f>
        <v>-95.570264765784117</v>
      </c>
      <c r="S71" s="58">
        <f>IF(($K71      =0),0,((($M71      -$K71      )/$K71      )*100))</f>
        <v>-33.464285799124397</v>
      </c>
      <c r="T71" s="57">
        <f>IF(($E69      =0),0,(($P69      /$E69      )*100))</f>
        <v>43.910302335578159</v>
      </c>
      <c r="U71" s="59">
        <f>IF($E69   =0,0,($Q69   /$E69 )*100)</f>
        <v>48.749613125089553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14959000</v>
      </c>
      <c r="C72" s="104">
        <f>SUM(C69:C70)</f>
        <v>-1001000</v>
      </c>
      <c r="D72" s="104"/>
      <c r="E72" s="104">
        <f>$B72      +$C72      +$D72</f>
        <v>13958000</v>
      </c>
      <c r="F72" s="105">
        <f t="shared" ref="F72:O72" si="45">SUM(F69:F70)</f>
        <v>13958000</v>
      </c>
      <c r="G72" s="106">
        <f t="shared" si="45"/>
        <v>13958000</v>
      </c>
      <c r="H72" s="105">
        <f t="shared" si="45"/>
        <v>4078000</v>
      </c>
      <c r="I72" s="106">
        <f t="shared" si="45"/>
        <v>3299169</v>
      </c>
      <c r="J72" s="105">
        <f t="shared" si="45"/>
        <v>1964000</v>
      </c>
      <c r="K72" s="106">
        <f t="shared" si="45"/>
        <v>2104835</v>
      </c>
      <c r="L72" s="105">
        <f t="shared" si="45"/>
        <v>87000</v>
      </c>
      <c r="M72" s="106">
        <f t="shared" si="45"/>
        <v>1400467</v>
      </c>
      <c r="N72" s="105">
        <f t="shared" si="45"/>
        <v>0</v>
      </c>
      <c r="O72" s="106">
        <f t="shared" si="45"/>
        <v>0</v>
      </c>
      <c r="P72" s="105">
        <f>$H72      +$J72      +$L72      +$N72</f>
        <v>6129000</v>
      </c>
      <c r="Q72" s="106">
        <f>$I72      +$K72      +$M72      +$O72</f>
        <v>6804471</v>
      </c>
      <c r="R72" s="61">
        <f>IF(($J72      =0),0,((($L72      -$J72      )/$J72      )*100))</f>
        <v>-95.570264765784117</v>
      </c>
      <c r="S72" s="62">
        <f>IF(($K72      =0),0,((($M72      -$K72      )/$K72      )*100))</f>
        <v>-33.464285799124397</v>
      </c>
      <c r="T72" s="61">
        <f>IF(($E69      =0),0,(($P69      /$E69      )*100))</f>
        <v>43.910302335578159</v>
      </c>
      <c r="U72" s="65">
        <f>IF($E69   =0,0,($Q69   /$E69 )*100)</f>
        <v>48.749613125089553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52065000</v>
      </c>
      <c r="C73" s="104">
        <f>SUM(C9:C14,C17:C23,C26:C29,C32,C35:C39,C42:C52,C55:C58,C61:C65,C69:C70)</f>
        <v>-9302000</v>
      </c>
      <c r="D73" s="104"/>
      <c r="E73" s="104">
        <f>$B73      +$C73      +$D73</f>
        <v>42763000</v>
      </c>
      <c r="F73" s="105">
        <f t="shared" ref="F73:O73" si="46">SUM(F9:F14,F17:F23,F26:F29,F32,F35:F39,F42:F52,F55:F58,F61:F65,F69:F70)</f>
        <v>42763000</v>
      </c>
      <c r="G73" s="106">
        <f t="shared" si="46"/>
        <v>42763000</v>
      </c>
      <c r="H73" s="105">
        <f t="shared" si="46"/>
        <v>7436000</v>
      </c>
      <c r="I73" s="106">
        <f t="shared" si="46"/>
        <v>5992737</v>
      </c>
      <c r="J73" s="105">
        <f t="shared" si="46"/>
        <v>7513000</v>
      </c>
      <c r="K73" s="106">
        <f t="shared" si="46"/>
        <v>7103936</v>
      </c>
      <c r="L73" s="105">
        <f t="shared" si="46"/>
        <v>3108000</v>
      </c>
      <c r="M73" s="106">
        <f t="shared" si="46"/>
        <v>4078802</v>
      </c>
      <c r="N73" s="105">
        <f t="shared" si="46"/>
        <v>0</v>
      </c>
      <c r="O73" s="106">
        <f t="shared" si="46"/>
        <v>0</v>
      </c>
      <c r="P73" s="105">
        <f>$H73      +$J73      +$L73      +$N73</f>
        <v>18057000</v>
      </c>
      <c r="Q73" s="106">
        <f>$I73      +$K73      +$M73      +$O73</f>
        <v>17175475</v>
      </c>
      <c r="R73" s="61">
        <f>IF(($J73      =0),0,((($L73      -$J73      )/$J73      )*100))</f>
        <v>-58.631705044589374</v>
      </c>
      <c r="S73" s="62">
        <f>IF(($K73      =0),0,((($M73      -$K73      )/$K73      )*100))</f>
        <v>-42.583914044270671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42.225755910483358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40.164335991394431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1TU8iOwjplTI7IAV5ZmKWcsSlQQwKvYBKrHDRtXri36ORk/r+XrNjBEcSy1535BxSE8/UwLxmzP2joHDyLVeSg==" saltValue="qTuMuniA2ktN/n9j6c75B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208000</v>
      </c>
      <c r="I10" s="94">
        <v>597520</v>
      </c>
      <c r="J10" s="93">
        <v>933000</v>
      </c>
      <c r="K10" s="94">
        <v>542153</v>
      </c>
      <c r="L10" s="93">
        <v>273000</v>
      </c>
      <c r="M10" s="94">
        <v>270871</v>
      </c>
      <c r="N10" s="93"/>
      <c r="O10" s="94"/>
      <c r="P10" s="93">
        <f t="shared" ref="P10:P15" si="1">$H10      +$J10      +$L10      +$N10</f>
        <v>1414000</v>
      </c>
      <c r="Q10" s="94">
        <f t="shared" ref="Q10:Q15" si="2">$I10      +$K10      +$M10      +$O10</f>
        <v>1410544</v>
      </c>
      <c r="R10" s="48">
        <f t="shared" ref="R10:R15" si="3">IF(($J10      =0),0,((($L10      -$J10      )/$J10      )*100))</f>
        <v>-70.739549839228303</v>
      </c>
      <c r="S10" s="49">
        <f t="shared" ref="S10:S15" si="4">IF(($K10      =0),0,((($M10      -$K10      )/$K10      )*100))</f>
        <v>-50.037904429192494</v>
      </c>
      <c r="T10" s="48">
        <f t="shared" ref="T10:T14" si="5">IF(($E10      =0),0,(($P10      /$E10      )*100))</f>
        <v>83.17647058823529</v>
      </c>
      <c r="U10" s="50">
        <f t="shared" ref="U10:U14" si="6">IF(($E10      =0),0,(($Q10      /$E10      )*100))</f>
        <v>82.973176470588243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208000</v>
      </c>
      <c r="I15" s="97">
        <f t="shared" si="7"/>
        <v>597520</v>
      </c>
      <c r="J15" s="96">
        <f t="shared" si="7"/>
        <v>933000</v>
      </c>
      <c r="K15" s="97">
        <f t="shared" si="7"/>
        <v>542153</v>
      </c>
      <c r="L15" s="96">
        <f t="shared" si="7"/>
        <v>273000</v>
      </c>
      <c r="M15" s="97">
        <f t="shared" si="7"/>
        <v>270871</v>
      </c>
      <c r="N15" s="96">
        <f t="shared" si="7"/>
        <v>0</v>
      </c>
      <c r="O15" s="97">
        <f t="shared" si="7"/>
        <v>0</v>
      </c>
      <c r="P15" s="96">
        <f t="shared" si="1"/>
        <v>1414000</v>
      </c>
      <c r="Q15" s="97">
        <f t="shared" si="2"/>
        <v>1410544</v>
      </c>
      <c r="R15" s="52">
        <f t="shared" si="3"/>
        <v>-70.739549839228303</v>
      </c>
      <c r="S15" s="53">
        <f t="shared" si="4"/>
        <v>-50.037904429192494</v>
      </c>
      <c r="T15" s="52">
        <f>IF((SUM($E9:$E13))=0,0,(P15/(SUM($E9:$E13))*100))</f>
        <v>83.17647058823529</v>
      </c>
      <c r="U15" s="54">
        <f>IF((SUM($E9:$E13))=0,0,(Q15/(SUM($E9:$E13))*100))</f>
        <v>82.973176470588243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1098000</v>
      </c>
      <c r="C32" s="92">
        <v>-329000</v>
      </c>
      <c r="D32" s="92"/>
      <c r="E32" s="92">
        <f>$B32      +$C32      +$D32</f>
        <v>769000</v>
      </c>
      <c r="F32" s="93">
        <v>769000</v>
      </c>
      <c r="G32" s="94">
        <v>769000</v>
      </c>
      <c r="H32" s="93"/>
      <c r="I32" s="94">
        <v>292794</v>
      </c>
      <c r="J32" s="93"/>
      <c r="K32" s="94">
        <v>338515</v>
      </c>
      <c r="L32" s="93">
        <v>212000</v>
      </c>
      <c r="M32" s="94">
        <v>137689</v>
      </c>
      <c r="N32" s="93"/>
      <c r="O32" s="94"/>
      <c r="P32" s="93">
        <f>$H32      +$J32      +$L32      +$N32</f>
        <v>212000</v>
      </c>
      <c r="Q32" s="94">
        <f>$I32      +$K32      +$M32      +$O32</f>
        <v>768998</v>
      </c>
      <c r="R32" s="48">
        <f>IF(($J32      =0),0,((($L32      -$J32      )/$J32      )*100))</f>
        <v>0</v>
      </c>
      <c r="S32" s="49">
        <f>IF(($K32      =0),0,((($M32      -$K32      )/$K32      )*100))</f>
        <v>-59.32558379983162</v>
      </c>
      <c r="T32" s="48">
        <f>IF(($E32      =0),0,(($P32      /$E32      )*100))</f>
        <v>27.568270481144342</v>
      </c>
      <c r="U32" s="50">
        <f>IF(($E32      =0),0,(($Q32      /$E32      )*100))</f>
        <v>99.999739921976598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1098000</v>
      </c>
      <c r="C33" s="95">
        <f>C32</f>
        <v>-329000</v>
      </c>
      <c r="D33" s="95"/>
      <c r="E33" s="95">
        <f>$B33      +$C33      +$D33</f>
        <v>769000</v>
      </c>
      <c r="F33" s="96">
        <f t="shared" ref="F33:O33" si="17">F32</f>
        <v>769000</v>
      </c>
      <c r="G33" s="97">
        <f t="shared" si="17"/>
        <v>769000</v>
      </c>
      <c r="H33" s="96">
        <f t="shared" si="17"/>
        <v>0</v>
      </c>
      <c r="I33" s="97">
        <f t="shared" si="17"/>
        <v>292794</v>
      </c>
      <c r="J33" s="96">
        <f t="shared" si="17"/>
        <v>0</v>
      </c>
      <c r="K33" s="97">
        <f t="shared" si="17"/>
        <v>338515</v>
      </c>
      <c r="L33" s="96">
        <f t="shared" si="17"/>
        <v>212000</v>
      </c>
      <c r="M33" s="97">
        <f t="shared" si="17"/>
        <v>137689</v>
      </c>
      <c r="N33" s="96">
        <f t="shared" si="17"/>
        <v>0</v>
      </c>
      <c r="O33" s="97">
        <f t="shared" si="17"/>
        <v>0</v>
      </c>
      <c r="P33" s="96">
        <f>$H33      +$J33      +$L33      +$N33</f>
        <v>212000</v>
      </c>
      <c r="Q33" s="97">
        <f>$I33      +$K33      +$M33      +$O33</f>
        <v>768998</v>
      </c>
      <c r="R33" s="52">
        <f>IF(($J33      =0),0,((($L33      -$J33      )/$J33      )*100))</f>
        <v>0</v>
      </c>
      <c r="S33" s="53">
        <f>IF(($K33      =0),0,((($M33      -$K33      )/$K33      )*100))</f>
        <v>-59.32558379983162</v>
      </c>
      <c r="T33" s="52">
        <f>IF($E33   =0,0,($P33   /$E33   )*100)</f>
        <v>27.568270481144342</v>
      </c>
      <c r="U33" s="54">
        <f>IF($E33   =0,0,($Q33   /$E33   )*100)</f>
        <v>99.999739921976598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490000</v>
      </c>
      <c r="C35" s="92"/>
      <c r="D35" s="92"/>
      <c r="E35" s="92">
        <f t="shared" ref="E35:E40" si="18">$B35      +$C35      +$D35</f>
        <v>490000</v>
      </c>
      <c r="F35" s="93">
        <v>490000</v>
      </c>
      <c r="G35" s="94">
        <v>490000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490000</v>
      </c>
      <c r="C40" s="95">
        <f>SUM(C35:C39)</f>
        <v>0</v>
      </c>
      <c r="D40" s="95"/>
      <c r="E40" s="95">
        <f t="shared" si="18"/>
        <v>490000</v>
      </c>
      <c r="F40" s="96">
        <f t="shared" ref="F40:O40" si="25">SUM(F35:F39)</f>
        <v>490000</v>
      </c>
      <c r="G40" s="97">
        <f t="shared" si="25"/>
        <v>490000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10000000</v>
      </c>
      <c r="C51" s="92">
        <v>-2000000</v>
      </c>
      <c r="D51" s="92"/>
      <c r="E51" s="92">
        <f t="shared" si="26"/>
        <v>8000000</v>
      </c>
      <c r="F51" s="93">
        <v>8000000</v>
      </c>
      <c r="G51" s="94">
        <v>8000000</v>
      </c>
      <c r="H51" s="93">
        <v>458000</v>
      </c>
      <c r="I51" s="94">
        <v>458160</v>
      </c>
      <c r="J51" s="93">
        <v>1029000</v>
      </c>
      <c r="K51" s="94">
        <v>1028778</v>
      </c>
      <c r="L51" s="93"/>
      <c r="M51" s="94">
        <v>236739</v>
      </c>
      <c r="N51" s="93"/>
      <c r="O51" s="94"/>
      <c r="P51" s="93">
        <f t="shared" si="27"/>
        <v>1487000</v>
      </c>
      <c r="Q51" s="94">
        <f t="shared" si="28"/>
        <v>1723677</v>
      </c>
      <c r="R51" s="48">
        <f t="shared" si="29"/>
        <v>-100</v>
      </c>
      <c r="S51" s="49">
        <f t="shared" si="30"/>
        <v>-76.988329843756375</v>
      </c>
      <c r="T51" s="48">
        <f t="shared" si="31"/>
        <v>18.587500000000002</v>
      </c>
      <c r="U51" s="50">
        <f t="shared" si="32"/>
        <v>21.545962499999998</v>
      </c>
      <c r="V51" s="93">
        <v>4564000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-2000000</v>
      </c>
      <c r="D53" s="95"/>
      <c r="E53" s="95">
        <f t="shared" si="26"/>
        <v>8000000</v>
      </c>
      <c r="F53" s="96">
        <f t="shared" ref="F53:O53" si="33">SUM(F42:F52)</f>
        <v>8000000</v>
      </c>
      <c r="G53" s="97">
        <f t="shared" si="33"/>
        <v>8000000</v>
      </c>
      <c r="H53" s="96">
        <f t="shared" si="33"/>
        <v>458000</v>
      </c>
      <c r="I53" s="97">
        <f t="shared" si="33"/>
        <v>458160</v>
      </c>
      <c r="J53" s="96">
        <f t="shared" si="33"/>
        <v>1029000</v>
      </c>
      <c r="K53" s="97">
        <f t="shared" si="33"/>
        <v>1028778</v>
      </c>
      <c r="L53" s="96">
        <f t="shared" si="33"/>
        <v>0</v>
      </c>
      <c r="M53" s="97">
        <f t="shared" si="33"/>
        <v>236739</v>
      </c>
      <c r="N53" s="96">
        <f t="shared" si="33"/>
        <v>0</v>
      </c>
      <c r="O53" s="97">
        <f t="shared" si="33"/>
        <v>0</v>
      </c>
      <c r="P53" s="96">
        <f t="shared" si="27"/>
        <v>1487000</v>
      </c>
      <c r="Q53" s="97">
        <f t="shared" si="28"/>
        <v>1723677</v>
      </c>
      <c r="R53" s="52">
        <f t="shared" si="29"/>
        <v>-100</v>
      </c>
      <c r="S53" s="53">
        <f t="shared" si="30"/>
        <v>-76.988329843756375</v>
      </c>
      <c r="T53" s="52">
        <f>IF((+$E43+$E45+$E47+$E48+$E51) =0,0,(P53   /(+$E43+$E45+$E47+$E48+$E51) )*100)</f>
        <v>18.587500000000002</v>
      </c>
      <c r="U53" s="54">
        <f>IF((+$E43+$E45+$E47+$E48+$E51) =0,0,(Q53   /(+$E43+$E45+$E47+$E48+$E51) )*100)</f>
        <v>21.545962499999998</v>
      </c>
      <c r="V53" s="96">
        <f>SUM(V42:V52)</f>
        <v>4564000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13288000</v>
      </c>
      <c r="C67" s="104">
        <f>SUM(C9:C14,C17:C23,C26:C29,C32,C35:C39,C42:C52,C55:C58,C61:C65)</f>
        <v>-2329000</v>
      </c>
      <c r="D67" s="104"/>
      <c r="E67" s="104">
        <f t="shared" si="35"/>
        <v>10959000</v>
      </c>
      <c r="F67" s="105">
        <f t="shared" ref="F67:O67" si="43">SUM(F9:F14,F17:F23,F26:F29,F32,F35:F39,F42:F52,F55:F58,F61:F65)</f>
        <v>10959000</v>
      </c>
      <c r="G67" s="106">
        <f t="shared" si="43"/>
        <v>10959000</v>
      </c>
      <c r="H67" s="105">
        <f t="shared" si="43"/>
        <v>666000</v>
      </c>
      <c r="I67" s="106">
        <f t="shared" si="43"/>
        <v>1348474</v>
      </c>
      <c r="J67" s="105">
        <f t="shared" si="43"/>
        <v>1962000</v>
      </c>
      <c r="K67" s="106">
        <f t="shared" si="43"/>
        <v>1909446</v>
      </c>
      <c r="L67" s="105">
        <f t="shared" si="43"/>
        <v>485000</v>
      </c>
      <c r="M67" s="106">
        <f t="shared" si="43"/>
        <v>645299</v>
      </c>
      <c r="N67" s="105">
        <f t="shared" si="43"/>
        <v>0</v>
      </c>
      <c r="O67" s="106">
        <f t="shared" si="43"/>
        <v>0</v>
      </c>
      <c r="P67" s="105">
        <f t="shared" si="36"/>
        <v>3113000</v>
      </c>
      <c r="Q67" s="106">
        <f t="shared" si="37"/>
        <v>3903219</v>
      </c>
      <c r="R67" s="61">
        <f t="shared" si="38"/>
        <v>-75.28032619775739</v>
      </c>
      <c r="S67" s="62">
        <f t="shared" si="39"/>
        <v>-66.204909696320286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28.405876448581076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35.616561730084861</v>
      </c>
      <c r="V67" s="105">
        <f>SUM(V9:V14,V17:V23,V26:V29,V32,V35:V39,V42:V52,V55:V58,V61:V65)</f>
        <v>4564000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8097000</v>
      </c>
      <c r="C69" s="92">
        <v>-542000</v>
      </c>
      <c r="D69" s="92"/>
      <c r="E69" s="92">
        <f>$B69      +$C69      +$D69</f>
        <v>7555000</v>
      </c>
      <c r="F69" s="93">
        <v>7555000</v>
      </c>
      <c r="G69" s="94">
        <v>7555000</v>
      </c>
      <c r="H69" s="93">
        <v>4938000</v>
      </c>
      <c r="I69" s="94">
        <v>3732844</v>
      </c>
      <c r="J69" s="93"/>
      <c r="K69" s="94">
        <v>1028816</v>
      </c>
      <c r="L69" s="93"/>
      <c r="M69" s="94">
        <v>733519</v>
      </c>
      <c r="N69" s="93"/>
      <c r="O69" s="94"/>
      <c r="P69" s="93">
        <f>$H69      +$J69      +$L69      +$N69</f>
        <v>4938000</v>
      </c>
      <c r="Q69" s="94">
        <f>$I69      +$K69      +$M69      +$O69</f>
        <v>5495179</v>
      </c>
      <c r="R69" s="48">
        <f>IF(($J69      =0),0,((($L69      -$J69      )/$J69      )*100))</f>
        <v>0</v>
      </c>
      <c r="S69" s="49">
        <f>IF(($K69      =0),0,((($M69      -$K69      )/$K69      )*100))</f>
        <v>-28.702605713752511</v>
      </c>
      <c r="T69" s="48">
        <f>IF(($E69      =0),0,(($P69      /$E69      )*100))</f>
        <v>65.360688285903379</v>
      </c>
      <c r="U69" s="50">
        <f>IF(($E69      =0),0,(($Q69      /$E69      )*100))</f>
        <v>72.735658504301796</v>
      </c>
      <c r="V69" s="93">
        <v>3952000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8097000</v>
      </c>
      <c r="C71" s="101">
        <f>SUM(C69:C70)</f>
        <v>-542000</v>
      </c>
      <c r="D71" s="101"/>
      <c r="E71" s="101">
        <f>$B71      +$C71      +$D71</f>
        <v>7555000</v>
      </c>
      <c r="F71" s="102">
        <f t="shared" ref="F71:O71" si="44">SUM(F69:F70)</f>
        <v>7555000</v>
      </c>
      <c r="G71" s="103">
        <f t="shared" si="44"/>
        <v>7555000</v>
      </c>
      <c r="H71" s="102">
        <f t="shared" si="44"/>
        <v>4938000</v>
      </c>
      <c r="I71" s="103">
        <f t="shared" si="44"/>
        <v>3732844</v>
      </c>
      <c r="J71" s="102">
        <f t="shared" si="44"/>
        <v>0</v>
      </c>
      <c r="K71" s="103">
        <f t="shared" si="44"/>
        <v>1028816</v>
      </c>
      <c r="L71" s="102">
        <f t="shared" si="44"/>
        <v>0</v>
      </c>
      <c r="M71" s="103">
        <f t="shared" si="44"/>
        <v>733519</v>
      </c>
      <c r="N71" s="102">
        <f t="shared" si="44"/>
        <v>0</v>
      </c>
      <c r="O71" s="103">
        <f t="shared" si="44"/>
        <v>0</v>
      </c>
      <c r="P71" s="102">
        <f>$H71      +$J71      +$L71      +$N71</f>
        <v>4938000</v>
      </c>
      <c r="Q71" s="103">
        <f>$I71      +$K71      +$M71      +$O71</f>
        <v>5495179</v>
      </c>
      <c r="R71" s="57">
        <f>IF(($J71      =0),0,((($L71      -$J71      )/$J71      )*100))</f>
        <v>0</v>
      </c>
      <c r="S71" s="58">
        <f>IF(($K71      =0),0,((($M71      -$K71      )/$K71      )*100))</f>
        <v>-28.702605713752511</v>
      </c>
      <c r="T71" s="57">
        <f>IF(($E69      =0),0,(($P69      /$E69      )*100))</f>
        <v>65.360688285903379</v>
      </c>
      <c r="U71" s="59">
        <f>IF($E69   =0,0,($Q69   /$E69 )*100)</f>
        <v>72.735658504301796</v>
      </c>
      <c r="V71" s="102">
        <f>SUM(V69:V70)</f>
        <v>3952000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8097000</v>
      </c>
      <c r="C72" s="104">
        <f>SUM(C69:C70)</f>
        <v>-542000</v>
      </c>
      <c r="D72" s="104"/>
      <c r="E72" s="104">
        <f>$B72      +$C72      +$D72</f>
        <v>7555000</v>
      </c>
      <c r="F72" s="105">
        <f t="shared" ref="F72:O72" si="45">SUM(F69:F70)</f>
        <v>7555000</v>
      </c>
      <c r="G72" s="106">
        <f t="shared" si="45"/>
        <v>7555000</v>
      </c>
      <c r="H72" s="105">
        <f t="shared" si="45"/>
        <v>4938000</v>
      </c>
      <c r="I72" s="106">
        <f t="shared" si="45"/>
        <v>3732844</v>
      </c>
      <c r="J72" s="105">
        <f t="shared" si="45"/>
        <v>0</v>
      </c>
      <c r="K72" s="106">
        <f t="shared" si="45"/>
        <v>1028816</v>
      </c>
      <c r="L72" s="105">
        <f t="shared" si="45"/>
        <v>0</v>
      </c>
      <c r="M72" s="106">
        <f t="shared" si="45"/>
        <v>733519</v>
      </c>
      <c r="N72" s="105">
        <f t="shared" si="45"/>
        <v>0</v>
      </c>
      <c r="O72" s="106">
        <f t="shared" si="45"/>
        <v>0</v>
      </c>
      <c r="P72" s="105">
        <f>$H72      +$J72      +$L72      +$N72</f>
        <v>4938000</v>
      </c>
      <c r="Q72" s="106">
        <f>$I72      +$K72      +$M72      +$O72</f>
        <v>5495179</v>
      </c>
      <c r="R72" s="61">
        <f>IF(($J72      =0),0,((($L72      -$J72      )/$J72      )*100))</f>
        <v>0</v>
      </c>
      <c r="S72" s="62">
        <f>IF(($K72      =0),0,((($M72      -$K72      )/$K72      )*100))</f>
        <v>-28.702605713752511</v>
      </c>
      <c r="T72" s="61">
        <f>IF(($E69      =0),0,(($P69      /$E69      )*100))</f>
        <v>65.360688285903379</v>
      </c>
      <c r="U72" s="65">
        <f>IF($E69   =0,0,($Q69   /$E69 )*100)</f>
        <v>72.735658504301796</v>
      </c>
      <c r="V72" s="105">
        <f>SUM(V69:V70)</f>
        <v>3952000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21385000</v>
      </c>
      <c r="C73" s="104">
        <f>SUM(C9:C14,C17:C23,C26:C29,C32,C35:C39,C42:C52,C55:C58,C61:C65,C69:C70)</f>
        <v>-2871000</v>
      </c>
      <c r="D73" s="104"/>
      <c r="E73" s="104">
        <f>$B73      +$C73      +$D73</f>
        <v>18514000</v>
      </c>
      <c r="F73" s="105">
        <f t="shared" ref="F73:O73" si="46">SUM(F9:F14,F17:F23,F26:F29,F32,F35:F39,F42:F52,F55:F58,F61:F65,F69:F70)</f>
        <v>18514000</v>
      </c>
      <c r="G73" s="106">
        <f t="shared" si="46"/>
        <v>18514000</v>
      </c>
      <c r="H73" s="105">
        <f t="shared" si="46"/>
        <v>5604000</v>
      </c>
      <c r="I73" s="106">
        <f t="shared" si="46"/>
        <v>5081318</v>
      </c>
      <c r="J73" s="105">
        <f t="shared" si="46"/>
        <v>1962000</v>
      </c>
      <c r="K73" s="106">
        <f t="shared" si="46"/>
        <v>2938262</v>
      </c>
      <c r="L73" s="105">
        <f t="shared" si="46"/>
        <v>485000</v>
      </c>
      <c r="M73" s="106">
        <f t="shared" si="46"/>
        <v>1378818</v>
      </c>
      <c r="N73" s="105">
        <f t="shared" si="46"/>
        <v>0</v>
      </c>
      <c r="O73" s="106">
        <f t="shared" si="46"/>
        <v>0</v>
      </c>
      <c r="P73" s="105">
        <f>$H73      +$J73      +$L73      +$N73</f>
        <v>8051000</v>
      </c>
      <c r="Q73" s="106">
        <f>$I73      +$K73      +$M73      +$O73</f>
        <v>9398398</v>
      </c>
      <c r="R73" s="61">
        <f>IF(($J73      =0),0,((($L73      -$J73      )/$J73      )*100))</f>
        <v>-75.28032619775739</v>
      </c>
      <c r="S73" s="62">
        <f>IF(($K73      =0),0,((($M73      -$K73      )/$K73      )*100))</f>
        <v>-53.073687778693667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43.48601058658312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50.763735551474568</v>
      </c>
      <c r="V73" s="105">
        <f>SUM(V9:V14,V17:V23,V26:V29,V32,V35:V39,V42:V52,V55:V58,V61:V65,V69:V70)</f>
        <v>8516000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6Fnj2UniFun9CWVbxXtIbAh38addeg0RwdaxotzTLNQjG6q2zvYlwO/Q7f/HpYr6lTt84lKZdbjtHjX1UFP/g==" saltValue="QibFAO9+GrR3XXNQsrSMo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1009000</v>
      </c>
      <c r="I10" s="94">
        <v>1007997</v>
      </c>
      <c r="J10" s="93">
        <v>248000</v>
      </c>
      <c r="K10" s="94">
        <v>284417</v>
      </c>
      <c r="L10" s="93">
        <v>235000</v>
      </c>
      <c r="M10" s="94">
        <v>198842</v>
      </c>
      <c r="N10" s="93"/>
      <c r="O10" s="94"/>
      <c r="P10" s="93">
        <f t="shared" ref="P10:P15" si="1">$H10      +$J10      +$L10      +$N10</f>
        <v>1492000</v>
      </c>
      <c r="Q10" s="94">
        <f t="shared" ref="Q10:Q15" si="2">$I10      +$K10      +$M10      +$O10</f>
        <v>1491256</v>
      </c>
      <c r="R10" s="48">
        <f t="shared" ref="R10:R15" si="3">IF(($J10      =0),0,((($L10      -$J10      )/$J10      )*100))</f>
        <v>-5.241935483870968</v>
      </c>
      <c r="S10" s="49">
        <f t="shared" ref="S10:S15" si="4">IF(($K10      =0),0,((($M10      -$K10      )/$K10      )*100))</f>
        <v>-30.087863946247939</v>
      </c>
      <c r="T10" s="48">
        <f t="shared" ref="T10:T14" si="5">IF(($E10      =0),0,(($P10      /$E10      )*100))</f>
        <v>84.246188594014683</v>
      </c>
      <c r="U10" s="50">
        <f t="shared" ref="U10:U14" si="6">IF(($E10      =0),0,(($Q10      /$E10      )*100))</f>
        <v>84.204178430265387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1771000</v>
      </c>
      <c r="C15" s="95">
        <f>SUM(C9:C14)</f>
        <v>0</v>
      </c>
      <c r="D15" s="95"/>
      <c r="E15" s="95">
        <f t="shared" si="0"/>
        <v>1771000</v>
      </c>
      <c r="F15" s="96">
        <f t="shared" ref="F15:O15" si="7">SUM(F9:F14)</f>
        <v>1771000</v>
      </c>
      <c r="G15" s="97">
        <f t="shared" si="7"/>
        <v>1771000</v>
      </c>
      <c r="H15" s="96">
        <f t="shared" si="7"/>
        <v>1009000</v>
      </c>
      <c r="I15" s="97">
        <f t="shared" si="7"/>
        <v>1007997</v>
      </c>
      <c r="J15" s="96">
        <f t="shared" si="7"/>
        <v>248000</v>
      </c>
      <c r="K15" s="97">
        <f t="shared" si="7"/>
        <v>284417</v>
      </c>
      <c r="L15" s="96">
        <f t="shared" si="7"/>
        <v>235000</v>
      </c>
      <c r="M15" s="97">
        <f t="shared" si="7"/>
        <v>198842</v>
      </c>
      <c r="N15" s="96">
        <f t="shared" si="7"/>
        <v>0</v>
      </c>
      <c r="O15" s="97">
        <f t="shared" si="7"/>
        <v>0</v>
      </c>
      <c r="P15" s="96">
        <f t="shared" si="1"/>
        <v>1492000</v>
      </c>
      <c r="Q15" s="97">
        <f t="shared" si="2"/>
        <v>1491256</v>
      </c>
      <c r="R15" s="52">
        <f t="shared" si="3"/>
        <v>-5.241935483870968</v>
      </c>
      <c r="S15" s="53">
        <f t="shared" si="4"/>
        <v>-30.087863946247939</v>
      </c>
      <c r="T15" s="52">
        <f>IF((SUM($E9:$E13))=0,0,(P15/(SUM($E9:$E13))*100))</f>
        <v>84.246188594014683</v>
      </c>
      <c r="U15" s="54">
        <f>IF((SUM($E9:$E13))=0,0,(Q15/(SUM($E9:$E13))*100))</f>
        <v>84.204178430265387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3028000</v>
      </c>
      <c r="C32" s="92">
        <v>-169000</v>
      </c>
      <c r="D32" s="92"/>
      <c r="E32" s="92">
        <f>$B32      +$C32      +$D32</f>
        <v>2859000</v>
      </c>
      <c r="F32" s="93">
        <v>2859000</v>
      </c>
      <c r="G32" s="94">
        <v>2859000</v>
      </c>
      <c r="H32" s="93">
        <v>539000</v>
      </c>
      <c r="I32" s="94">
        <v>537988</v>
      </c>
      <c r="J32" s="93">
        <v>1117000</v>
      </c>
      <c r="K32" s="94">
        <v>1116167</v>
      </c>
      <c r="L32" s="93">
        <v>1170000</v>
      </c>
      <c r="M32" s="94">
        <v>1161492</v>
      </c>
      <c r="N32" s="93"/>
      <c r="O32" s="94"/>
      <c r="P32" s="93">
        <f>$H32      +$J32      +$L32      +$N32</f>
        <v>2826000</v>
      </c>
      <c r="Q32" s="94">
        <f>$I32      +$K32      +$M32      +$O32</f>
        <v>2815647</v>
      </c>
      <c r="R32" s="48">
        <f>IF(($J32      =0),0,((($L32      -$J32      )/$J32      )*100))</f>
        <v>4.7448522829006263</v>
      </c>
      <c r="S32" s="49">
        <f>IF(($K32      =0),0,((($M32      -$K32      )/$K32      )*100))</f>
        <v>4.0607722679491509</v>
      </c>
      <c r="T32" s="48">
        <f>IF(($E32      =0),0,(($P32      /$E32      )*100))</f>
        <v>98.845750262329489</v>
      </c>
      <c r="U32" s="50">
        <f>IF(($E32      =0),0,(($Q32      /$E32      )*100))</f>
        <v>98.483630640083945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3028000</v>
      </c>
      <c r="C33" s="95">
        <f>C32</f>
        <v>-169000</v>
      </c>
      <c r="D33" s="95"/>
      <c r="E33" s="95">
        <f>$B33      +$C33      +$D33</f>
        <v>2859000</v>
      </c>
      <c r="F33" s="96">
        <f t="shared" ref="F33:O33" si="17">F32</f>
        <v>2859000</v>
      </c>
      <c r="G33" s="97">
        <f t="shared" si="17"/>
        <v>2859000</v>
      </c>
      <c r="H33" s="96">
        <f t="shared" si="17"/>
        <v>539000</v>
      </c>
      <c r="I33" s="97">
        <f t="shared" si="17"/>
        <v>537988</v>
      </c>
      <c r="J33" s="96">
        <f t="shared" si="17"/>
        <v>1117000</v>
      </c>
      <c r="K33" s="97">
        <f t="shared" si="17"/>
        <v>1116167</v>
      </c>
      <c r="L33" s="96">
        <f t="shared" si="17"/>
        <v>1170000</v>
      </c>
      <c r="M33" s="97">
        <f t="shared" si="17"/>
        <v>1161492</v>
      </c>
      <c r="N33" s="96">
        <f t="shared" si="17"/>
        <v>0</v>
      </c>
      <c r="O33" s="97">
        <f t="shared" si="17"/>
        <v>0</v>
      </c>
      <c r="P33" s="96">
        <f>$H33      +$J33      +$L33      +$N33</f>
        <v>2826000</v>
      </c>
      <c r="Q33" s="97">
        <f>$I33      +$K33      +$M33      +$O33</f>
        <v>2815647</v>
      </c>
      <c r="R33" s="52">
        <f>IF(($J33      =0),0,((($L33      -$J33      )/$J33      )*100))</f>
        <v>4.7448522829006263</v>
      </c>
      <c r="S33" s="53">
        <f>IF(($K33      =0),0,((($M33      -$K33      )/$K33      )*100))</f>
        <v>4.0607722679491509</v>
      </c>
      <c r="T33" s="52">
        <f>IF($E33   =0,0,($P33   /$E33   )*100)</f>
        <v>98.845750262329489</v>
      </c>
      <c r="U33" s="54">
        <f>IF($E33   =0,0,($Q33   /$E33   )*100)</f>
        <v>98.483630640083945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8325000</v>
      </c>
      <c r="C35" s="92"/>
      <c r="D35" s="92"/>
      <c r="E35" s="92">
        <f t="shared" ref="E35:E40" si="18">$B35      +$C35      +$D35</f>
        <v>8325000</v>
      </c>
      <c r="F35" s="93">
        <v>8325000</v>
      </c>
      <c r="G35" s="94">
        <v>8325000</v>
      </c>
      <c r="H35" s="93">
        <v>2500000</v>
      </c>
      <c r="I35" s="94">
        <v>1857348</v>
      </c>
      <c r="J35" s="93"/>
      <c r="K35" s="94">
        <v>477951</v>
      </c>
      <c r="L35" s="93">
        <v>1650000</v>
      </c>
      <c r="M35" s="94">
        <v>259297</v>
      </c>
      <c r="N35" s="93"/>
      <c r="O35" s="94"/>
      <c r="P35" s="93">
        <f t="shared" ref="P35:P40" si="19">$H35      +$J35      +$L35      +$N35</f>
        <v>4150000</v>
      </c>
      <c r="Q35" s="94">
        <f t="shared" ref="Q35:Q40" si="20">$I35      +$K35      +$M35      +$O35</f>
        <v>2594596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-45.748204313831337</v>
      </c>
      <c r="T35" s="48">
        <f t="shared" ref="T35:T39" si="23">IF(($E35      =0),0,(($P35      /$E35      )*100))</f>
        <v>49.849849849849846</v>
      </c>
      <c r="U35" s="50">
        <f t="shared" ref="U35:U39" si="24">IF(($E35      =0),0,(($Q35      /$E35      )*100))</f>
        <v>31.166318318318321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8325000</v>
      </c>
      <c r="C40" s="95">
        <f>SUM(C35:C39)</f>
        <v>0</v>
      </c>
      <c r="D40" s="95"/>
      <c r="E40" s="95">
        <f t="shared" si="18"/>
        <v>8325000</v>
      </c>
      <c r="F40" s="96">
        <f t="shared" ref="F40:O40" si="25">SUM(F35:F39)</f>
        <v>8325000</v>
      </c>
      <c r="G40" s="97">
        <f t="shared" si="25"/>
        <v>8325000</v>
      </c>
      <c r="H40" s="96">
        <f t="shared" si="25"/>
        <v>2500000</v>
      </c>
      <c r="I40" s="97">
        <f t="shared" si="25"/>
        <v>1857348</v>
      </c>
      <c r="J40" s="96">
        <f t="shared" si="25"/>
        <v>0</v>
      </c>
      <c r="K40" s="97">
        <f t="shared" si="25"/>
        <v>477951</v>
      </c>
      <c r="L40" s="96">
        <f t="shared" si="25"/>
        <v>1650000</v>
      </c>
      <c r="M40" s="97">
        <f t="shared" si="25"/>
        <v>259297</v>
      </c>
      <c r="N40" s="96">
        <f t="shared" si="25"/>
        <v>0</v>
      </c>
      <c r="O40" s="97">
        <f t="shared" si="25"/>
        <v>0</v>
      </c>
      <c r="P40" s="96">
        <f t="shared" si="19"/>
        <v>4150000</v>
      </c>
      <c r="Q40" s="97">
        <f t="shared" si="20"/>
        <v>2594596</v>
      </c>
      <c r="R40" s="52">
        <f t="shared" si="21"/>
        <v>0</v>
      </c>
      <c r="S40" s="53">
        <f t="shared" si="22"/>
        <v>-45.748204313831337</v>
      </c>
      <c r="T40" s="52">
        <f>IF((+$E35+$E38) =0,0,(P40   /(+$E35+$E38) )*100)</f>
        <v>49.849849849849846</v>
      </c>
      <c r="U40" s="54">
        <f>IF((+$E35+$E38) =0,0,(Q40   /(+$E35+$E38) )*100)</f>
        <v>31.166318318318321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11000000</v>
      </c>
      <c r="C51" s="92"/>
      <c r="D51" s="92"/>
      <c r="E51" s="92">
        <f t="shared" si="26"/>
        <v>11000000</v>
      </c>
      <c r="F51" s="93">
        <v>11000000</v>
      </c>
      <c r="G51" s="94">
        <v>11000000</v>
      </c>
      <c r="H51" s="93">
        <v>1269000</v>
      </c>
      <c r="I51" s="94">
        <v>1269974</v>
      </c>
      <c r="J51" s="93">
        <v>3186000</v>
      </c>
      <c r="K51" s="94">
        <v>3420067</v>
      </c>
      <c r="L51" s="93">
        <v>235000</v>
      </c>
      <c r="M51" s="94">
        <v>468051</v>
      </c>
      <c r="N51" s="93"/>
      <c r="O51" s="94"/>
      <c r="P51" s="93">
        <f t="shared" si="27"/>
        <v>4690000</v>
      </c>
      <c r="Q51" s="94">
        <f t="shared" si="28"/>
        <v>5158092</v>
      </c>
      <c r="R51" s="48">
        <f t="shared" si="29"/>
        <v>-92.623979912115502</v>
      </c>
      <c r="S51" s="49">
        <f t="shared" si="30"/>
        <v>-86.314566352062698</v>
      </c>
      <c r="T51" s="48">
        <f t="shared" si="31"/>
        <v>42.63636363636364</v>
      </c>
      <c r="U51" s="50">
        <f t="shared" si="32"/>
        <v>46.89174545454545</v>
      </c>
      <c r="V51" s="93">
        <v>1099000</v>
      </c>
      <c r="W51" s="94">
        <v>0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11000000</v>
      </c>
      <c r="C53" s="95">
        <f>SUM(C42:C52)</f>
        <v>0</v>
      </c>
      <c r="D53" s="95"/>
      <c r="E53" s="95">
        <f t="shared" si="26"/>
        <v>11000000</v>
      </c>
      <c r="F53" s="96">
        <f t="shared" ref="F53:O53" si="33">SUM(F42:F52)</f>
        <v>11000000</v>
      </c>
      <c r="G53" s="97">
        <f t="shared" si="33"/>
        <v>11000000</v>
      </c>
      <c r="H53" s="96">
        <f t="shared" si="33"/>
        <v>1269000</v>
      </c>
      <c r="I53" s="97">
        <f t="shared" si="33"/>
        <v>1269974</v>
      </c>
      <c r="J53" s="96">
        <f t="shared" si="33"/>
        <v>3186000</v>
      </c>
      <c r="K53" s="97">
        <f t="shared" si="33"/>
        <v>3420067</v>
      </c>
      <c r="L53" s="96">
        <f t="shared" si="33"/>
        <v>235000</v>
      </c>
      <c r="M53" s="97">
        <f t="shared" si="33"/>
        <v>468051</v>
      </c>
      <c r="N53" s="96">
        <f t="shared" si="33"/>
        <v>0</v>
      </c>
      <c r="O53" s="97">
        <f t="shared" si="33"/>
        <v>0</v>
      </c>
      <c r="P53" s="96">
        <f t="shared" si="27"/>
        <v>4690000</v>
      </c>
      <c r="Q53" s="97">
        <f t="shared" si="28"/>
        <v>5158092</v>
      </c>
      <c r="R53" s="52">
        <f t="shared" si="29"/>
        <v>-92.623979912115502</v>
      </c>
      <c r="S53" s="53">
        <f t="shared" si="30"/>
        <v>-86.314566352062698</v>
      </c>
      <c r="T53" s="52">
        <f>IF((+$E43+$E45+$E47+$E48+$E51) =0,0,(P53   /(+$E43+$E45+$E47+$E48+$E51) )*100)</f>
        <v>42.63636363636364</v>
      </c>
      <c r="U53" s="54">
        <f>IF((+$E43+$E45+$E47+$E48+$E51) =0,0,(Q53   /(+$E43+$E45+$E47+$E48+$E51) )*100)</f>
        <v>46.89174545454545</v>
      </c>
      <c r="V53" s="96">
        <f>SUM(V42:V52)</f>
        <v>1099000</v>
      </c>
      <c r="W53" s="97">
        <f>SUM(W42:W52)</f>
        <v>0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24124000</v>
      </c>
      <c r="C67" s="104">
        <f>SUM(C9:C14,C17:C23,C26:C29,C32,C35:C39,C42:C52,C55:C58,C61:C65)</f>
        <v>-169000</v>
      </c>
      <c r="D67" s="104"/>
      <c r="E67" s="104">
        <f t="shared" si="35"/>
        <v>23955000</v>
      </c>
      <c r="F67" s="105">
        <f t="shared" ref="F67:O67" si="43">SUM(F9:F14,F17:F23,F26:F29,F32,F35:F39,F42:F52,F55:F58,F61:F65)</f>
        <v>23955000</v>
      </c>
      <c r="G67" s="106">
        <f t="shared" si="43"/>
        <v>23955000</v>
      </c>
      <c r="H67" s="105">
        <f t="shared" si="43"/>
        <v>5317000</v>
      </c>
      <c r="I67" s="106">
        <f t="shared" si="43"/>
        <v>4673307</v>
      </c>
      <c r="J67" s="105">
        <f t="shared" si="43"/>
        <v>4551000</v>
      </c>
      <c r="K67" s="106">
        <f t="shared" si="43"/>
        <v>5298602</v>
      </c>
      <c r="L67" s="105">
        <f t="shared" si="43"/>
        <v>3290000</v>
      </c>
      <c r="M67" s="106">
        <f t="shared" si="43"/>
        <v>2087682</v>
      </c>
      <c r="N67" s="105">
        <f t="shared" si="43"/>
        <v>0</v>
      </c>
      <c r="O67" s="106">
        <f t="shared" si="43"/>
        <v>0</v>
      </c>
      <c r="P67" s="105">
        <f t="shared" si="36"/>
        <v>13158000</v>
      </c>
      <c r="Q67" s="106">
        <f t="shared" si="37"/>
        <v>12059591</v>
      </c>
      <c r="R67" s="61">
        <f t="shared" si="38"/>
        <v>-27.708196000878928</v>
      </c>
      <c r="S67" s="62">
        <f t="shared" si="39"/>
        <v>-60.599380742316555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54.927989981214779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50.342688374034651</v>
      </c>
      <c r="V67" s="105">
        <f>SUM(V9:V14,V17:V23,V26:V29,V32,V35:V39,V42:V52,V55:V58,V61:V65)</f>
        <v>1099000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24716000</v>
      </c>
      <c r="C69" s="92">
        <v>-1653000</v>
      </c>
      <c r="D69" s="92"/>
      <c r="E69" s="92">
        <f>$B69      +$C69      +$D69</f>
        <v>23063000</v>
      </c>
      <c r="F69" s="93">
        <v>23063000</v>
      </c>
      <c r="G69" s="94">
        <v>23063000</v>
      </c>
      <c r="H69" s="93">
        <v>4837000</v>
      </c>
      <c r="I69" s="94">
        <v>4736450</v>
      </c>
      <c r="J69" s="93">
        <v>5091000</v>
      </c>
      <c r="K69" s="94">
        <v>4880781</v>
      </c>
      <c r="L69" s="93">
        <v>4491000</v>
      </c>
      <c r="M69" s="94">
        <v>4143762</v>
      </c>
      <c r="N69" s="93"/>
      <c r="O69" s="94"/>
      <c r="P69" s="93">
        <f>$H69      +$J69      +$L69      +$N69</f>
        <v>14419000</v>
      </c>
      <c r="Q69" s="94">
        <f>$I69      +$K69      +$M69      +$O69</f>
        <v>13760993</v>
      </c>
      <c r="R69" s="48">
        <f>IF(($J69      =0),0,((($L69      -$J69      )/$J69      )*100))</f>
        <v>-11.785503830288745</v>
      </c>
      <c r="S69" s="49">
        <f>IF(($K69      =0),0,((($M69      -$K69      )/$K69      )*100))</f>
        <v>-15.100431672717951</v>
      </c>
      <c r="T69" s="48">
        <f>IF(($E69      =0),0,(($P69      /$E69      )*100))</f>
        <v>62.520053765772019</v>
      </c>
      <c r="U69" s="50">
        <f>IF(($E69      =0),0,(($Q69      /$E69      )*100))</f>
        <v>59.666968737805135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24716000</v>
      </c>
      <c r="C71" s="101">
        <f>SUM(C69:C70)</f>
        <v>-1653000</v>
      </c>
      <c r="D71" s="101"/>
      <c r="E71" s="101">
        <f>$B71      +$C71      +$D71</f>
        <v>23063000</v>
      </c>
      <c r="F71" s="102">
        <f t="shared" ref="F71:O71" si="44">SUM(F69:F70)</f>
        <v>23063000</v>
      </c>
      <c r="G71" s="103">
        <f t="shared" si="44"/>
        <v>23063000</v>
      </c>
      <c r="H71" s="102">
        <f t="shared" si="44"/>
        <v>4837000</v>
      </c>
      <c r="I71" s="103">
        <f t="shared" si="44"/>
        <v>4736450</v>
      </c>
      <c r="J71" s="102">
        <f t="shared" si="44"/>
        <v>5091000</v>
      </c>
      <c r="K71" s="103">
        <f t="shared" si="44"/>
        <v>4880781</v>
      </c>
      <c r="L71" s="102">
        <f t="shared" si="44"/>
        <v>4491000</v>
      </c>
      <c r="M71" s="103">
        <f t="shared" si="44"/>
        <v>4143762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14419000</v>
      </c>
      <c r="Q71" s="103">
        <f>$I71      +$K71      +$M71      +$O71</f>
        <v>13760993</v>
      </c>
      <c r="R71" s="57">
        <f>IF(($J71      =0),0,((($L71      -$J71      )/$J71      )*100))</f>
        <v>-11.785503830288745</v>
      </c>
      <c r="S71" s="58">
        <f>IF(($K71      =0),0,((($M71      -$K71      )/$K71      )*100))</f>
        <v>-15.100431672717951</v>
      </c>
      <c r="T71" s="57">
        <f>IF(($E69      =0),0,(($P69      /$E69      )*100))</f>
        <v>62.520053765772019</v>
      </c>
      <c r="U71" s="59">
        <f>IF($E69   =0,0,($Q69   /$E69 )*100)</f>
        <v>59.666968737805135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24716000</v>
      </c>
      <c r="C72" s="104">
        <f>SUM(C69:C70)</f>
        <v>-1653000</v>
      </c>
      <c r="D72" s="104"/>
      <c r="E72" s="104">
        <f>$B72      +$C72      +$D72</f>
        <v>23063000</v>
      </c>
      <c r="F72" s="105">
        <f t="shared" ref="F72:O72" si="45">SUM(F69:F70)</f>
        <v>23063000</v>
      </c>
      <c r="G72" s="106">
        <f t="shared" si="45"/>
        <v>23063000</v>
      </c>
      <c r="H72" s="105">
        <f t="shared" si="45"/>
        <v>4837000</v>
      </c>
      <c r="I72" s="106">
        <f t="shared" si="45"/>
        <v>4736450</v>
      </c>
      <c r="J72" s="105">
        <f t="shared" si="45"/>
        <v>5091000</v>
      </c>
      <c r="K72" s="106">
        <f t="shared" si="45"/>
        <v>4880781</v>
      </c>
      <c r="L72" s="105">
        <f t="shared" si="45"/>
        <v>4491000</v>
      </c>
      <c r="M72" s="106">
        <f t="shared" si="45"/>
        <v>4143762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14419000</v>
      </c>
      <c r="Q72" s="106">
        <f>$I72      +$K72      +$M72      +$O72</f>
        <v>13760993</v>
      </c>
      <c r="R72" s="61">
        <f>IF(($J72      =0),0,((($L72      -$J72      )/$J72      )*100))</f>
        <v>-11.785503830288745</v>
      </c>
      <c r="S72" s="62">
        <f>IF(($K72      =0),0,((($M72      -$K72      )/$K72      )*100))</f>
        <v>-15.100431672717951</v>
      </c>
      <c r="T72" s="61">
        <f>IF(($E69      =0),0,(($P69      /$E69      )*100))</f>
        <v>62.520053765772019</v>
      </c>
      <c r="U72" s="65">
        <f>IF($E69   =0,0,($Q69   /$E69 )*100)</f>
        <v>59.666968737805135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48840000</v>
      </c>
      <c r="C73" s="104">
        <f>SUM(C9:C14,C17:C23,C26:C29,C32,C35:C39,C42:C52,C55:C58,C61:C65,C69:C70)</f>
        <v>-1822000</v>
      </c>
      <c r="D73" s="104"/>
      <c r="E73" s="104">
        <f>$B73      +$C73      +$D73</f>
        <v>47018000</v>
      </c>
      <c r="F73" s="105">
        <f t="shared" ref="F73:O73" si="46">SUM(F9:F14,F17:F23,F26:F29,F32,F35:F39,F42:F52,F55:F58,F61:F65,F69:F70)</f>
        <v>47018000</v>
      </c>
      <c r="G73" s="106">
        <f t="shared" si="46"/>
        <v>47018000</v>
      </c>
      <c r="H73" s="105">
        <f t="shared" si="46"/>
        <v>10154000</v>
      </c>
      <c r="I73" s="106">
        <f t="shared" si="46"/>
        <v>9409757</v>
      </c>
      <c r="J73" s="105">
        <f t="shared" si="46"/>
        <v>9642000</v>
      </c>
      <c r="K73" s="106">
        <f t="shared" si="46"/>
        <v>10179383</v>
      </c>
      <c r="L73" s="105">
        <f t="shared" si="46"/>
        <v>7781000</v>
      </c>
      <c r="M73" s="106">
        <f t="shared" si="46"/>
        <v>6231444</v>
      </c>
      <c r="N73" s="105">
        <f t="shared" si="46"/>
        <v>0</v>
      </c>
      <c r="O73" s="106">
        <f t="shared" si="46"/>
        <v>0</v>
      </c>
      <c r="P73" s="105">
        <f>$H73      +$J73      +$L73      +$N73</f>
        <v>27577000</v>
      </c>
      <c r="Q73" s="106">
        <f>$I73      +$K73      +$M73      +$O73</f>
        <v>25820584</v>
      </c>
      <c r="R73" s="61">
        <f>IF(($J73      =0),0,((($L73      -$J73      )/$J73      )*100))</f>
        <v>-19.300974901472724</v>
      </c>
      <c r="S73" s="62">
        <f>IF(($K73      =0),0,((($M73      -$K73      )/$K73      )*100))</f>
        <v>-38.783676770979149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58.652005614870909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54.916380960483224</v>
      </c>
      <c r="V73" s="105">
        <f>SUM(V9:V14,V17:V23,V26:V29,V32,V35:V39,V42:V52,V55:V58,V61:V65,V69:V70)</f>
        <v>1099000</v>
      </c>
      <c r="W73" s="106">
        <f>SUM(W9:W14,W17:W23,W26:W29,W32,W35:W39,W42:W52,W55:W58,W61:W65,W69:W70)</f>
        <v>0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zfYHCgZjSbZAcoxH2OkNFPIyfVaF1xigZ8jsMCWQw7Z5DjUgvsTquliTj8zPkmmU4iDA7Qr6bHaME+3WibWadg==" saltValue="Y/GXYF4ez8RH9bb9tdCoj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139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2185000</v>
      </c>
      <c r="C10" s="92"/>
      <c r="D10" s="92"/>
      <c r="E10" s="92">
        <f t="shared" ref="E10:E15" si="0">$B10      +$C10      +$D10</f>
        <v>2185000</v>
      </c>
      <c r="F10" s="93">
        <v>2185000</v>
      </c>
      <c r="G10" s="94">
        <v>2185000</v>
      </c>
      <c r="H10" s="93">
        <v>104000</v>
      </c>
      <c r="I10" s="94">
        <v>489533</v>
      </c>
      <c r="J10" s="93">
        <v>2058000</v>
      </c>
      <c r="K10" s="94">
        <v>800304</v>
      </c>
      <c r="L10" s="93"/>
      <c r="M10" s="94">
        <v>145814</v>
      </c>
      <c r="N10" s="93"/>
      <c r="O10" s="94"/>
      <c r="P10" s="93">
        <f t="shared" ref="P10:P15" si="1">$H10      +$J10      +$L10      +$N10</f>
        <v>2162000</v>
      </c>
      <c r="Q10" s="94">
        <f t="shared" ref="Q10:Q15" si="2">$I10      +$K10      +$M10      +$O10</f>
        <v>1435651</v>
      </c>
      <c r="R10" s="48">
        <f t="shared" ref="R10:R15" si="3">IF(($J10      =0),0,((($L10      -$J10      )/$J10      )*100))</f>
        <v>-100</v>
      </c>
      <c r="S10" s="49">
        <f t="shared" ref="S10:S15" si="4">IF(($K10      =0),0,((($M10      -$K10      )/$K10      )*100))</f>
        <v>-81.780173534057056</v>
      </c>
      <c r="T10" s="48">
        <f t="shared" ref="T10:T14" si="5">IF(($E10      =0),0,(($P10      /$E10      )*100))</f>
        <v>98.94736842105263</v>
      </c>
      <c r="U10" s="50">
        <f t="shared" ref="U10:U14" si="6">IF(($E10      =0),0,(($Q10      /$E10      )*100))</f>
        <v>65.704851258581229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2185000</v>
      </c>
      <c r="C15" s="95">
        <f>SUM(C9:C14)</f>
        <v>0</v>
      </c>
      <c r="D15" s="95"/>
      <c r="E15" s="95">
        <f t="shared" si="0"/>
        <v>2185000</v>
      </c>
      <c r="F15" s="96">
        <f t="shared" ref="F15:O15" si="7">SUM(F9:F14)</f>
        <v>2185000</v>
      </c>
      <c r="G15" s="97">
        <f t="shared" si="7"/>
        <v>2185000</v>
      </c>
      <c r="H15" s="96">
        <f t="shared" si="7"/>
        <v>104000</v>
      </c>
      <c r="I15" s="97">
        <f t="shared" si="7"/>
        <v>489533</v>
      </c>
      <c r="J15" s="96">
        <f t="shared" si="7"/>
        <v>2058000</v>
      </c>
      <c r="K15" s="97">
        <f t="shared" si="7"/>
        <v>800304</v>
      </c>
      <c r="L15" s="96">
        <f t="shared" si="7"/>
        <v>0</v>
      </c>
      <c r="M15" s="97">
        <f t="shared" si="7"/>
        <v>145814</v>
      </c>
      <c r="N15" s="96">
        <f t="shared" si="7"/>
        <v>0</v>
      </c>
      <c r="O15" s="97">
        <f t="shared" si="7"/>
        <v>0</v>
      </c>
      <c r="P15" s="96">
        <f t="shared" si="1"/>
        <v>2162000</v>
      </c>
      <c r="Q15" s="97">
        <f t="shared" si="2"/>
        <v>1435651</v>
      </c>
      <c r="R15" s="52">
        <f t="shared" si="3"/>
        <v>-100</v>
      </c>
      <c r="S15" s="53">
        <f t="shared" si="4"/>
        <v>-81.780173534057056</v>
      </c>
      <c r="T15" s="52">
        <f>IF((SUM($E9:$E13))=0,0,(P15/(SUM($E9:$E13))*100))</f>
        <v>98.94736842105263</v>
      </c>
      <c r="U15" s="54">
        <f>IF((SUM($E9:$E13))=0,0,(Q15/(SUM($E9:$E13))*100))</f>
        <v>65.704851258581229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1372000</v>
      </c>
      <c r="C32" s="92"/>
      <c r="D32" s="92"/>
      <c r="E32" s="92">
        <f>$B32      +$C32      +$D32</f>
        <v>1372000</v>
      </c>
      <c r="F32" s="93">
        <v>1372000</v>
      </c>
      <c r="G32" s="94">
        <v>1372000</v>
      </c>
      <c r="H32" s="93">
        <v>193000</v>
      </c>
      <c r="I32" s="94">
        <v>381747</v>
      </c>
      <c r="J32" s="93">
        <v>381000</v>
      </c>
      <c r="K32" s="94">
        <v>378591</v>
      </c>
      <c r="L32" s="93">
        <v>77000</v>
      </c>
      <c r="M32" s="94">
        <v>94101</v>
      </c>
      <c r="N32" s="93"/>
      <c r="O32" s="94"/>
      <c r="P32" s="93">
        <f>$H32      +$J32      +$L32      +$N32</f>
        <v>651000</v>
      </c>
      <c r="Q32" s="94">
        <f>$I32      +$K32      +$M32      +$O32</f>
        <v>854439</v>
      </c>
      <c r="R32" s="48">
        <f>IF(($J32      =0),0,((($L32      -$J32      )/$J32      )*100))</f>
        <v>-79.790026246719165</v>
      </c>
      <c r="S32" s="49">
        <f>IF(($K32      =0),0,((($M32      -$K32      )/$K32      )*100))</f>
        <v>-75.144417062212256</v>
      </c>
      <c r="T32" s="48">
        <f>IF(($E32      =0),0,(($P32      /$E32      )*100))</f>
        <v>47.448979591836739</v>
      </c>
      <c r="U32" s="50">
        <f>IF(($E32      =0),0,(($Q32      /$E32      )*100))</f>
        <v>62.276895043731784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1372000</v>
      </c>
      <c r="C33" s="95">
        <f>C32</f>
        <v>0</v>
      </c>
      <c r="D33" s="95"/>
      <c r="E33" s="95">
        <f>$B33      +$C33      +$D33</f>
        <v>1372000</v>
      </c>
      <c r="F33" s="96">
        <f t="shared" ref="F33:O33" si="17">F32</f>
        <v>1372000</v>
      </c>
      <c r="G33" s="97">
        <f t="shared" si="17"/>
        <v>1372000</v>
      </c>
      <c r="H33" s="96">
        <f t="shared" si="17"/>
        <v>193000</v>
      </c>
      <c r="I33" s="97">
        <f t="shared" si="17"/>
        <v>381747</v>
      </c>
      <c r="J33" s="96">
        <f t="shared" si="17"/>
        <v>381000</v>
      </c>
      <c r="K33" s="97">
        <f t="shared" si="17"/>
        <v>378591</v>
      </c>
      <c r="L33" s="96">
        <f t="shared" si="17"/>
        <v>77000</v>
      </c>
      <c r="M33" s="97">
        <f t="shared" si="17"/>
        <v>94101</v>
      </c>
      <c r="N33" s="96">
        <f t="shared" si="17"/>
        <v>0</v>
      </c>
      <c r="O33" s="97">
        <f t="shared" si="17"/>
        <v>0</v>
      </c>
      <c r="P33" s="96">
        <f>$H33      +$J33      +$L33      +$N33</f>
        <v>651000</v>
      </c>
      <c r="Q33" s="97">
        <f>$I33      +$K33      +$M33      +$O33</f>
        <v>854439</v>
      </c>
      <c r="R33" s="52">
        <f>IF(($J33      =0),0,((($L33      -$J33      )/$J33      )*100))</f>
        <v>-79.790026246719165</v>
      </c>
      <c r="S33" s="53">
        <f>IF(($K33      =0),0,((($M33      -$K33      )/$K33      )*100))</f>
        <v>-75.144417062212256</v>
      </c>
      <c r="T33" s="52">
        <f>IF($E33   =0,0,($P33   /$E33   )*100)</f>
        <v>47.448979591836739</v>
      </c>
      <c r="U33" s="54">
        <f>IF($E33   =0,0,($Q33   /$E33   )*100)</f>
        <v>62.276895043731784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3557000</v>
      </c>
      <c r="C67" s="104">
        <f>SUM(C9:C14,C17:C23,C26:C29,C32,C35:C39,C42:C52,C55:C58,C61:C65)</f>
        <v>0</v>
      </c>
      <c r="D67" s="104"/>
      <c r="E67" s="104">
        <f t="shared" si="35"/>
        <v>3557000</v>
      </c>
      <c r="F67" s="105">
        <f t="shared" ref="F67:O67" si="43">SUM(F9:F14,F17:F23,F26:F29,F32,F35:F39,F42:F52,F55:F58,F61:F65)</f>
        <v>3557000</v>
      </c>
      <c r="G67" s="106">
        <f t="shared" si="43"/>
        <v>3557000</v>
      </c>
      <c r="H67" s="105">
        <f t="shared" si="43"/>
        <v>297000</v>
      </c>
      <c r="I67" s="106">
        <f t="shared" si="43"/>
        <v>871280</v>
      </c>
      <c r="J67" s="105">
        <f t="shared" si="43"/>
        <v>2439000</v>
      </c>
      <c r="K67" s="106">
        <f t="shared" si="43"/>
        <v>1178895</v>
      </c>
      <c r="L67" s="105">
        <f t="shared" si="43"/>
        <v>77000</v>
      </c>
      <c r="M67" s="106">
        <f t="shared" si="43"/>
        <v>239915</v>
      </c>
      <c r="N67" s="105">
        <f t="shared" si="43"/>
        <v>0</v>
      </c>
      <c r="O67" s="106">
        <f t="shared" si="43"/>
        <v>0</v>
      </c>
      <c r="P67" s="105">
        <f t="shared" si="36"/>
        <v>2813000</v>
      </c>
      <c r="Q67" s="106">
        <f t="shared" si="37"/>
        <v>2290090</v>
      </c>
      <c r="R67" s="61">
        <f t="shared" si="38"/>
        <v>-96.842968429684291</v>
      </c>
      <c r="S67" s="62">
        <f t="shared" si="39"/>
        <v>-79.649162987373771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79.083497329210005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64.382625808265388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15849000</v>
      </c>
      <c r="C69" s="92">
        <v>-1060000</v>
      </c>
      <c r="D69" s="92"/>
      <c r="E69" s="92">
        <f>$B69      +$C69      +$D69</f>
        <v>14789000</v>
      </c>
      <c r="F69" s="93">
        <v>14789000</v>
      </c>
      <c r="G69" s="94">
        <v>14789000</v>
      </c>
      <c r="H69" s="93">
        <v>1377000</v>
      </c>
      <c r="I69" s="94">
        <v>1873391</v>
      </c>
      <c r="J69" s="93">
        <v>5538000</v>
      </c>
      <c r="K69" s="94">
        <v>5552063</v>
      </c>
      <c r="L69" s="93">
        <v>188000</v>
      </c>
      <c r="M69" s="94">
        <v>237160</v>
      </c>
      <c r="N69" s="93"/>
      <c r="O69" s="94"/>
      <c r="P69" s="93">
        <f>$H69      +$J69      +$L69      +$N69</f>
        <v>7103000</v>
      </c>
      <c r="Q69" s="94">
        <f>$I69      +$K69      +$M69      +$O69</f>
        <v>7662614</v>
      </c>
      <c r="R69" s="48">
        <f>IF(($J69      =0),0,((($L69      -$J69      )/$J69      )*100))</f>
        <v>-96.605272661610684</v>
      </c>
      <c r="S69" s="49">
        <f>IF(($K69      =0),0,((($M69      -$K69      )/$K69      )*100))</f>
        <v>-95.728434637719346</v>
      </c>
      <c r="T69" s="48">
        <f>IF(($E69      =0),0,(($P69      /$E69      )*100))</f>
        <v>48.028940428697005</v>
      </c>
      <c r="U69" s="50">
        <f>IF(($E69      =0),0,(($Q69      /$E69      )*100))</f>
        <v>51.812928527959969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15849000</v>
      </c>
      <c r="C71" s="101">
        <f>SUM(C69:C70)</f>
        <v>-1060000</v>
      </c>
      <c r="D71" s="101"/>
      <c r="E71" s="101">
        <f>$B71      +$C71      +$D71</f>
        <v>14789000</v>
      </c>
      <c r="F71" s="102">
        <f t="shared" ref="F71:O71" si="44">SUM(F69:F70)</f>
        <v>14789000</v>
      </c>
      <c r="G71" s="103">
        <f t="shared" si="44"/>
        <v>14789000</v>
      </c>
      <c r="H71" s="102">
        <f t="shared" si="44"/>
        <v>1377000</v>
      </c>
      <c r="I71" s="103">
        <f t="shared" si="44"/>
        <v>1873391</v>
      </c>
      <c r="J71" s="102">
        <f t="shared" si="44"/>
        <v>5538000</v>
      </c>
      <c r="K71" s="103">
        <f t="shared" si="44"/>
        <v>5552063</v>
      </c>
      <c r="L71" s="102">
        <f t="shared" si="44"/>
        <v>188000</v>
      </c>
      <c r="M71" s="103">
        <f t="shared" si="44"/>
        <v>237160</v>
      </c>
      <c r="N71" s="102">
        <f t="shared" si="44"/>
        <v>0</v>
      </c>
      <c r="O71" s="103">
        <f t="shared" si="44"/>
        <v>0</v>
      </c>
      <c r="P71" s="102">
        <f>$H71      +$J71      +$L71      +$N71</f>
        <v>7103000</v>
      </c>
      <c r="Q71" s="103">
        <f>$I71      +$K71      +$M71      +$O71</f>
        <v>7662614</v>
      </c>
      <c r="R71" s="57">
        <f>IF(($J71      =0),0,((($L71      -$J71      )/$J71      )*100))</f>
        <v>-96.605272661610684</v>
      </c>
      <c r="S71" s="58">
        <f>IF(($K71      =0),0,((($M71      -$K71      )/$K71      )*100))</f>
        <v>-95.728434637719346</v>
      </c>
      <c r="T71" s="57">
        <f>IF(($E69      =0),0,(($P69      /$E69      )*100))</f>
        <v>48.028940428697005</v>
      </c>
      <c r="U71" s="59">
        <f>IF($E69   =0,0,($Q69   /$E69 )*100)</f>
        <v>51.812928527959969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15849000</v>
      </c>
      <c r="C72" s="104">
        <f>SUM(C69:C70)</f>
        <v>-1060000</v>
      </c>
      <c r="D72" s="104"/>
      <c r="E72" s="104">
        <f>$B72      +$C72      +$D72</f>
        <v>14789000</v>
      </c>
      <c r="F72" s="105">
        <f t="shared" ref="F72:O72" si="45">SUM(F69:F70)</f>
        <v>14789000</v>
      </c>
      <c r="G72" s="106">
        <f t="shared" si="45"/>
        <v>14789000</v>
      </c>
      <c r="H72" s="105">
        <f t="shared" si="45"/>
        <v>1377000</v>
      </c>
      <c r="I72" s="106">
        <f t="shared" si="45"/>
        <v>1873391</v>
      </c>
      <c r="J72" s="105">
        <f t="shared" si="45"/>
        <v>5538000</v>
      </c>
      <c r="K72" s="106">
        <f t="shared" si="45"/>
        <v>5552063</v>
      </c>
      <c r="L72" s="105">
        <f t="shared" si="45"/>
        <v>188000</v>
      </c>
      <c r="M72" s="106">
        <f t="shared" si="45"/>
        <v>237160</v>
      </c>
      <c r="N72" s="105">
        <f t="shared" si="45"/>
        <v>0</v>
      </c>
      <c r="O72" s="106">
        <f t="shared" si="45"/>
        <v>0</v>
      </c>
      <c r="P72" s="105">
        <f>$H72      +$J72      +$L72      +$N72</f>
        <v>7103000</v>
      </c>
      <c r="Q72" s="106">
        <f>$I72      +$K72      +$M72      +$O72</f>
        <v>7662614</v>
      </c>
      <c r="R72" s="61">
        <f>IF(($J72      =0),0,((($L72      -$J72      )/$J72      )*100))</f>
        <v>-96.605272661610684</v>
      </c>
      <c r="S72" s="62">
        <f>IF(($K72      =0),0,((($M72      -$K72      )/$K72      )*100))</f>
        <v>-95.728434637719346</v>
      </c>
      <c r="T72" s="61">
        <f>IF(($E69      =0),0,(($P69      /$E69      )*100))</f>
        <v>48.028940428697005</v>
      </c>
      <c r="U72" s="65">
        <f>IF($E69   =0,0,($Q69   /$E69 )*100)</f>
        <v>51.812928527959969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19406000</v>
      </c>
      <c r="C73" s="104">
        <f>SUM(C9:C14,C17:C23,C26:C29,C32,C35:C39,C42:C52,C55:C58,C61:C65,C69:C70)</f>
        <v>-1060000</v>
      </c>
      <c r="D73" s="104"/>
      <c r="E73" s="104">
        <f>$B73      +$C73      +$D73</f>
        <v>18346000</v>
      </c>
      <c r="F73" s="105">
        <f t="shared" ref="F73:O73" si="46">SUM(F9:F14,F17:F23,F26:F29,F32,F35:F39,F42:F52,F55:F58,F61:F65,F69:F70)</f>
        <v>18346000</v>
      </c>
      <c r="G73" s="106">
        <f t="shared" si="46"/>
        <v>18346000</v>
      </c>
      <c r="H73" s="105">
        <f t="shared" si="46"/>
        <v>1674000</v>
      </c>
      <c r="I73" s="106">
        <f t="shared" si="46"/>
        <v>2744671</v>
      </c>
      <c r="J73" s="105">
        <f t="shared" si="46"/>
        <v>7977000</v>
      </c>
      <c r="K73" s="106">
        <f t="shared" si="46"/>
        <v>6730958</v>
      </c>
      <c r="L73" s="105">
        <f t="shared" si="46"/>
        <v>265000</v>
      </c>
      <c r="M73" s="106">
        <f t="shared" si="46"/>
        <v>477075</v>
      </c>
      <c r="N73" s="105">
        <f t="shared" si="46"/>
        <v>0</v>
      </c>
      <c r="O73" s="106">
        <f t="shared" si="46"/>
        <v>0</v>
      </c>
      <c r="P73" s="105">
        <f>$H73      +$J73      +$L73      +$N73</f>
        <v>9916000</v>
      </c>
      <c r="Q73" s="106">
        <f>$I73      +$K73      +$M73      +$O73</f>
        <v>9952704</v>
      </c>
      <c r="R73" s="61">
        <f>IF(($J73      =0),0,((($L73      -$J73      )/$J73      )*100))</f>
        <v>-96.677949103673058</v>
      </c>
      <c r="S73" s="62">
        <f>IF(($K73      =0),0,((($M73      -$K73      )/$K73      )*100))</f>
        <v>-92.912227353075153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54.049929139867004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54.249994549220538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tDFi0aC2PGQr3IECYtN2XaENG/lEI5U9ZDR6bM5rPGoKwwkPNmEFdxUu0+CyQ4zIyH47vUWinAT6FlPpI8J6Q==" saltValue="9czJm+haquMjWXQp2CJ0Z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140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/>
      <c r="J10" s="93">
        <v>129000</v>
      </c>
      <c r="K10" s="94"/>
      <c r="L10" s="93">
        <v>196000</v>
      </c>
      <c r="M10" s="94"/>
      <c r="N10" s="93"/>
      <c r="O10" s="94"/>
      <c r="P10" s="93">
        <f t="shared" ref="P10:P15" si="1">$H10      +$J10      +$L10      +$N10</f>
        <v>483000</v>
      </c>
      <c r="Q10" s="94">
        <f t="shared" ref="Q10:Q15" si="2">$I10      +$K10      +$M10      +$O10</f>
        <v>0</v>
      </c>
      <c r="R10" s="48">
        <f t="shared" ref="R10:R15" si="3">IF(($J10      =0),0,((($L10      -$J10      )/$J10      )*100))</f>
        <v>51.937984496124031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48.3</v>
      </c>
      <c r="U10" s="50">
        <f t="shared" ref="U10:U14" si="6">IF(($E10      =0),0,(($Q10      /$E10      )*100))</f>
        <v>0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158000</v>
      </c>
      <c r="I15" s="97">
        <f t="shared" si="7"/>
        <v>0</v>
      </c>
      <c r="J15" s="96">
        <f t="shared" si="7"/>
        <v>129000</v>
      </c>
      <c r="K15" s="97">
        <f t="shared" si="7"/>
        <v>0</v>
      </c>
      <c r="L15" s="96">
        <f t="shared" si="7"/>
        <v>196000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483000</v>
      </c>
      <c r="Q15" s="97">
        <f t="shared" si="2"/>
        <v>0</v>
      </c>
      <c r="R15" s="52">
        <f t="shared" si="3"/>
        <v>51.937984496124031</v>
      </c>
      <c r="S15" s="53">
        <f t="shared" si="4"/>
        <v>0</v>
      </c>
      <c r="T15" s="52">
        <f>IF((SUM($E9:$E13))=0,0,(P15/(SUM($E9:$E13))*100))</f>
        <v>48.3</v>
      </c>
      <c r="U15" s="54">
        <f>IF((SUM($E9:$E13))=0,0,(Q15/(SUM($E9:$E13))*100))</f>
        <v>0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2063000</v>
      </c>
      <c r="C29" s="92"/>
      <c r="D29" s="92"/>
      <c r="E29" s="92">
        <f>$B29      +$C29      +$D29</f>
        <v>2063000</v>
      </c>
      <c r="F29" s="93">
        <v>2063000</v>
      </c>
      <c r="G29" s="94">
        <v>2063000</v>
      </c>
      <c r="H29" s="93">
        <v>213000</v>
      </c>
      <c r="I29" s="94"/>
      <c r="J29" s="93">
        <v>926000</v>
      </c>
      <c r="K29" s="94"/>
      <c r="L29" s="93">
        <v>132000</v>
      </c>
      <c r="M29" s="94"/>
      <c r="N29" s="93"/>
      <c r="O29" s="94"/>
      <c r="P29" s="93">
        <f>$H29      +$J29      +$L29      +$N29</f>
        <v>1271000</v>
      </c>
      <c r="Q29" s="94">
        <f>$I29      +$K29      +$M29      +$O29</f>
        <v>0</v>
      </c>
      <c r="R29" s="48">
        <f>IF(($J29      =0),0,((($L29      -$J29      )/$J29      )*100))</f>
        <v>-85.745140388768903</v>
      </c>
      <c r="S29" s="49">
        <f>IF(($K29      =0),0,((($M29      -$K29      )/$K29      )*100))</f>
        <v>0</v>
      </c>
      <c r="T29" s="48">
        <f>IF(($E29      =0),0,(($P29      /$E29      )*100))</f>
        <v>61.609306834706736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2063000</v>
      </c>
      <c r="C30" s="95">
        <f>SUM(C26:C29)</f>
        <v>0</v>
      </c>
      <c r="D30" s="95"/>
      <c r="E30" s="95">
        <f>$B30      +$C30      +$D30</f>
        <v>2063000</v>
      </c>
      <c r="F30" s="96">
        <f t="shared" ref="F30:O30" si="16">SUM(F26:F29)</f>
        <v>2063000</v>
      </c>
      <c r="G30" s="97">
        <f t="shared" si="16"/>
        <v>2063000</v>
      </c>
      <c r="H30" s="96">
        <f t="shared" si="16"/>
        <v>213000</v>
      </c>
      <c r="I30" s="97">
        <f t="shared" si="16"/>
        <v>0</v>
      </c>
      <c r="J30" s="96">
        <f t="shared" si="16"/>
        <v>926000</v>
      </c>
      <c r="K30" s="97">
        <f t="shared" si="16"/>
        <v>0</v>
      </c>
      <c r="L30" s="96">
        <f t="shared" si="16"/>
        <v>132000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1271000</v>
      </c>
      <c r="Q30" s="97">
        <f>$I30      +$K30      +$M30      +$O30</f>
        <v>0</v>
      </c>
      <c r="R30" s="52">
        <f>IF(($J30      =0),0,((($L30      -$J30      )/$J30      )*100))</f>
        <v>-85.745140388768903</v>
      </c>
      <c r="S30" s="53">
        <f>IF(($K30      =0),0,((($M30      -$K30      )/$K30      )*100))</f>
        <v>0</v>
      </c>
      <c r="T30" s="52">
        <f>IF($E30   =0,0,($P30   /$E30   )*100)</f>
        <v>61.609306834706736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2451000</v>
      </c>
      <c r="C32" s="92">
        <v>-137000</v>
      </c>
      <c r="D32" s="92"/>
      <c r="E32" s="92">
        <f>$B32      +$C32      +$D32</f>
        <v>2314000</v>
      </c>
      <c r="F32" s="93">
        <v>2314000</v>
      </c>
      <c r="G32" s="94">
        <v>2314000</v>
      </c>
      <c r="H32" s="93">
        <v>316000</v>
      </c>
      <c r="I32" s="94"/>
      <c r="J32" s="93">
        <v>297000</v>
      </c>
      <c r="K32" s="94"/>
      <c r="L32" s="93">
        <v>415000</v>
      </c>
      <c r="M32" s="94"/>
      <c r="N32" s="93"/>
      <c r="O32" s="94"/>
      <c r="P32" s="93">
        <f>$H32      +$J32      +$L32      +$N32</f>
        <v>1028000</v>
      </c>
      <c r="Q32" s="94">
        <f>$I32      +$K32      +$M32      +$O32</f>
        <v>0</v>
      </c>
      <c r="R32" s="48">
        <f>IF(($J32      =0),0,((($L32      -$J32      )/$J32      )*100))</f>
        <v>39.73063973063973</v>
      </c>
      <c r="S32" s="49">
        <f>IF(($K32      =0),0,((($M32      -$K32      )/$K32      )*100))</f>
        <v>0</v>
      </c>
      <c r="T32" s="48">
        <f>IF(($E32      =0),0,(($P32      /$E32      )*100))</f>
        <v>44.425237683664648</v>
      </c>
      <c r="U32" s="50">
        <f>IF(($E32      =0),0,(($Q32      /$E32      )*100))</f>
        <v>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2451000</v>
      </c>
      <c r="C33" s="95">
        <f>C32</f>
        <v>-137000</v>
      </c>
      <c r="D33" s="95"/>
      <c r="E33" s="95">
        <f>$B33      +$C33      +$D33</f>
        <v>2314000</v>
      </c>
      <c r="F33" s="96">
        <f t="shared" ref="F33:O33" si="17">F32</f>
        <v>2314000</v>
      </c>
      <c r="G33" s="97">
        <f t="shared" si="17"/>
        <v>2314000</v>
      </c>
      <c r="H33" s="96">
        <f t="shared" si="17"/>
        <v>316000</v>
      </c>
      <c r="I33" s="97">
        <f t="shared" si="17"/>
        <v>0</v>
      </c>
      <c r="J33" s="96">
        <f t="shared" si="17"/>
        <v>297000</v>
      </c>
      <c r="K33" s="97">
        <f t="shared" si="17"/>
        <v>0</v>
      </c>
      <c r="L33" s="96">
        <f t="shared" si="17"/>
        <v>415000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1028000</v>
      </c>
      <c r="Q33" s="97">
        <f>$I33      +$K33      +$M33      +$O33</f>
        <v>0</v>
      </c>
      <c r="R33" s="52">
        <f>IF(($J33      =0),0,((($L33      -$J33      )/$J33      )*100))</f>
        <v>39.73063973063973</v>
      </c>
      <c r="S33" s="53">
        <f>IF(($K33      =0),0,((($M33      -$K33      )/$K33      )*100))</f>
        <v>0</v>
      </c>
      <c r="T33" s="52">
        <f>IF($E33   =0,0,($P33   /$E33   )*100)</f>
        <v>44.425237683664648</v>
      </c>
      <c r="U33" s="54">
        <f>IF($E33   =0,0,($Q33   /$E33   )*100)</f>
        <v>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5514000</v>
      </c>
      <c r="C67" s="104">
        <f>SUM(C9:C14,C17:C23,C26:C29,C32,C35:C39,C42:C52,C55:C58,C61:C65)</f>
        <v>-137000</v>
      </c>
      <c r="D67" s="104"/>
      <c r="E67" s="104">
        <f t="shared" si="35"/>
        <v>5377000</v>
      </c>
      <c r="F67" s="105">
        <f t="shared" ref="F67:O67" si="43">SUM(F9:F14,F17:F23,F26:F29,F32,F35:F39,F42:F52,F55:F58,F61:F65)</f>
        <v>5377000</v>
      </c>
      <c r="G67" s="106">
        <f t="shared" si="43"/>
        <v>5377000</v>
      </c>
      <c r="H67" s="105">
        <f t="shared" si="43"/>
        <v>687000</v>
      </c>
      <c r="I67" s="106">
        <f t="shared" si="43"/>
        <v>0</v>
      </c>
      <c r="J67" s="105">
        <f t="shared" si="43"/>
        <v>1352000</v>
      </c>
      <c r="K67" s="106">
        <f t="shared" si="43"/>
        <v>0</v>
      </c>
      <c r="L67" s="105">
        <f t="shared" si="43"/>
        <v>743000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2782000</v>
      </c>
      <c r="Q67" s="106">
        <f t="shared" si="37"/>
        <v>0</v>
      </c>
      <c r="R67" s="61">
        <f t="shared" si="38"/>
        <v>-45.044378698224854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51.738887855681604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5514000</v>
      </c>
      <c r="C73" s="104">
        <f>SUM(C9:C14,C17:C23,C26:C29,C32,C35:C39,C42:C52,C55:C58,C61:C65,C69:C70)</f>
        <v>-137000</v>
      </c>
      <c r="D73" s="104"/>
      <c r="E73" s="104">
        <f>$B73      +$C73      +$D73</f>
        <v>5377000</v>
      </c>
      <c r="F73" s="105">
        <f t="shared" ref="F73:O73" si="46">SUM(F9:F14,F17:F23,F26:F29,F32,F35:F39,F42:F52,F55:F58,F61:F65,F69:F70)</f>
        <v>5377000</v>
      </c>
      <c r="G73" s="106">
        <f t="shared" si="46"/>
        <v>5377000</v>
      </c>
      <c r="H73" s="105">
        <f t="shared" si="46"/>
        <v>687000</v>
      </c>
      <c r="I73" s="106">
        <f t="shared" si="46"/>
        <v>0</v>
      </c>
      <c r="J73" s="105">
        <f t="shared" si="46"/>
        <v>1352000</v>
      </c>
      <c r="K73" s="106">
        <f t="shared" si="46"/>
        <v>0</v>
      </c>
      <c r="L73" s="105">
        <f t="shared" si="46"/>
        <v>743000</v>
      </c>
      <c r="M73" s="106">
        <f t="shared" si="46"/>
        <v>0</v>
      </c>
      <c r="N73" s="105">
        <f t="shared" si="46"/>
        <v>0</v>
      </c>
      <c r="O73" s="106">
        <f t="shared" si="46"/>
        <v>0</v>
      </c>
      <c r="P73" s="105">
        <f>$H73      +$J73      +$L73      +$N73</f>
        <v>2782000</v>
      </c>
      <c r="Q73" s="106">
        <f>$I73      +$K73      +$M73      +$O73</f>
        <v>0</v>
      </c>
      <c r="R73" s="61">
        <f>IF(($J73      =0),0,((($L73      -$J73      )/$J73      )*100))</f>
        <v>-45.044378698224854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51.738887855681604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cWLMeVa/4MdnAR+WTYnTrDkqi896KFhH2qCFIXlz/t8nEngzLuZMbzDEi/XhljYXJOifNNZXGggIor1gLU3ICw==" saltValue="glJzPMU4g7JCXtShAsRGY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2132000</v>
      </c>
      <c r="C10" s="92"/>
      <c r="D10" s="92"/>
      <c r="E10" s="92">
        <f t="shared" ref="E10:E15" si="0">$B10      +$C10      +$D10</f>
        <v>2132000</v>
      </c>
      <c r="F10" s="93">
        <v>2132000</v>
      </c>
      <c r="G10" s="94">
        <v>2132000</v>
      </c>
      <c r="H10" s="93">
        <v>51000</v>
      </c>
      <c r="I10" s="94">
        <v>52095</v>
      </c>
      <c r="J10" s="93">
        <v>455000</v>
      </c>
      <c r="K10" s="94">
        <v>454913</v>
      </c>
      <c r="L10" s="93">
        <v>205000</v>
      </c>
      <c r="M10" s="94">
        <v>205275</v>
      </c>
      <c r="N10" s="93"/>
      <c r="O10" s="94"/>
      <c r="P10" s="93">
        <f t="shared" ref="P10:P15" si="1">$H10      +$J10      +$L10      +$N10</f>
        <v>711000</v>
      </c>
      <c r="Q10" s="94">
        <f t="shared" ref="Q10:Q15" si="2">$I10      +$K10      +$M10      +$O10</f>
        <v>712283</v>
      </c>
      <c r="R10" s="48">
        <f t="shared" ref="R10:R15" si="3">IF(($J10      =0),0,((($L10      -$J10      )/$J10      )*100))</f>
        <v>-54.945054945054949</v>
      </c>
      <c r="S10" s="49">
        <f t="shared" ref="S10:S15" si="4">IF(($K10      =0),0,((($M10      -$K10      )/$K10      )*100))</f>
        <v>-54.875987276688065</v>
      </c>
      <c r="T10" s="48">
        <f t="shared" ref="T10:T14" si="5">IF(($E10      =0),0,(($P10      /$E10      )*100))</f>
        <v>33.348968105065666</v>
      </c>
      <c r="U10" s="50">
        <f t="shared" ref="U10:U14" si="6">IF(($E10      =0),0,(($Q10      /$E10      )*100))</f>
        <v>33.409146341463412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2132000</v>
      </c>
      <c r="C15" s="95">
        <f>SUM(C9:C14)</f>
        <v>0</v>
      </c>
      <c r="D15" s="95"/>
      <c r="E15" s="95">
        <f t="shared" si="0"/>
        <v>2132000</v>
      </c>
      <c r="F15" s="96">
        <f t="shared" ref="F15:O15" si="7">SUM(F9:F14)</f>
        <v>2132000</v>
      </c>
      <c r="G15" s="97">
        <f t="shared" si="7"/>
        <v>2132000</v>
      </c>
      <c r="H15" s="96">
        <f t="shared" si="7"/>
        <v>51000</v>
      </c>
      <c r="I15" s="97">
        <f t="shared" si="7"/>
        <v>52095</v>
      </c>
      <c r="J15" s="96">
        <f t="shared" si="7"/>
        <v>455000</v>
      </c>
      <c r="K15" s="97">
        <f t="shared" si="7"/>
        <v>454913</v>
      </c>
      <c r="L15" s="96">
        <f t="shared" si="7"/>
        <v>205000</v>
      </c>
      <c r="M15" s="97">
        <f t="shared" si="7"/>
        <v>205275</v>
      </c>
      <c r="N15" s="96">
        <f t="shared" si="7"/>
        <v>0</v>
      </c>
      <c r="O15" s="97">
        <f t="shared" si="7"/>
        <v>0</v>
      </c>
      <c r="P15" s="96">
        <f t="shared" si="1"/>
        <v>711000</v>
      </c>
      <c r="Q15" s="97">
        <f t="shared" si="2"/>
        <v>712283</v>
      </c>
      <c r="R15" s="52">
        <f t="shared" si="3"/>
        <v>-54.945054945054949</v>
      </c>
      <c r="S15" s="53">
        <f t="shared" si="4"/>
        <v>-54.875987276688065</v>
      </c>
      <c r="T15" s="52">
        <f>IF((SUM($E9:$E13))=0,0,(P15/(SUM($E9:$E13))*100))</f>
        <v>33.348968105065666</v>
      </c>
      <c r="U15" s="54">
        <f>IF((SUM($E9:$E13))=0,0,(Q15/(SUM($E9:$E13))*100))</f>
        <v>33.409146341463412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7805000</v>
      </c>
      <c r="D20" s="92"/>
      <c r="E20" s="92">
        <f t="shared" si="8"/>
        <v>7805000</v>
      </c>
      <c r="F20" s="93">
        <v>7805000</v>
      </c>
      <c r="G20" s="94">
        <v>7805000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7805000</v>
      </c>
      <c r="D24" s="95"/>
      <c r="E24" s="95">
        <f t="shared" si="8"/>
        <v>7805000</v>
      </c>
      <c r="F24" s="96">
        <f t="shared" ref="F24:O24" si="15">SUM(F17:F23)</f>
        <v>7805000</v>
      </c>
      <c r="G24" s="97">
        <f t="shared" si="15"/>
        <v>7805000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1658000</v>
      </c>
      <c r="C32" s="92"/>
      <c r="D32" s="92"/>
      <c r="E32" s="92">
        <f>$B32      +$C32      +$D32</f>
        <v>1658000</v>
      </c>
      <c r="F32" s="93">
        <v>1658000</v>
      </c>
      <c r="G32" s="94">
        <v>1658000</v>
      </c>
      <c r="H32" s="93">
        <v>94000</v>
      </c>
      <c r="I32" s="94">
        <v>93996</v>
      </c>
      <c r="J32" s="93">
        <v>722000</v>
      </c>
      <c r="K32" s="94">
        <v>721587</v>
      </c>
      <c r="L32" s="93">
        <v>842000</v>
      </c>
      <c r="M32" s="94">
        <v>879914</v>
      </c>
      <c r="N32" s="93"/>
      <c r="O32" s="94"/>
      <c r="P32" s="93">
        <f>$H32      +$J32      +$L32      +$N32</f>
        <v>1658000</v>
      </c>
      <c r="Q32" s="94">
        <f>$I32      +$K32      +$M32      +$O32</f>
        <v>1695497</v>
      </c>
      <c r="R32" s="48">
        <f>IF(($J32      =0),0,((($L32      -$J32      )/$J32      )*100))</f>
        <v>16.62049861495845</v>
      </c>
      <c r="S32" s="49">
        <f>IF(($K32      =0),0,((($M32      -$K32      )/$K32      )*100))</f>
        <v>21.941498391739319</v>
      </c>
      <c r="T32" s="48">
        <f>IF(($E32      =0),0,(($P32      /$E32      )*100))</f>
        <v>100</v>
      </c>
      <c r="U32" s="50">
        <f>IF(($E32      =0),0,(($Q32      /$E32      )*100))</f>
        <v>102.26158021712908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1658000</v>
      </c>
      <c r="C33" s="95">
        <f>C32</f>
        <v>0</v>
      </c>
      <c r="D33" s="95"/>
      <c r="E33" s="95">
        <f>$B33      +$C33      +$D33</f>
        <v>1658000</v>
      </c>
      <c r="F33" s="96">
        <f t="shared" ref="F33:O33" si="17">F32</f>
        <v>1658000</v>
      </c>
      <c r="G33" s="97">
        <f t="shared" si="17"/>
        <v>1658000</v>
      </c>
      <c r="H33" s="96">
        <f t="shared" si="17"/>
        <v>94000</v>
      </c>
      <c r="I33" s="97">
        <f t="shared" si="17"/>
        <v>93996</v>
      </c>
      <c r="J33" s="96">
        <f t="shared" si="17"/>
        <v>722000</v>
      </c>
      <c r="K33" s="97">
        <f t="shared" si="17"/>
        <v>721587</v>
      </c>
      <c r="L33" s="96">
        <f t="shared" si="17"/>
        <v>842000</v>
      </c>
      <c r="M33" s="97">
        <f t="shared" si="17"/>
        <v>879914</v>
      </c>
      <c r="N33" s="96">
        <f t="shared" si="17"/>
        <v>0</v>
      </c>
      <c r="O33" s="97">
        <f t="shared" si="17"/>
        <v>0</v>
      </c>
      <c r="P33" s="96">
        <f>$H33      +$J33      +$L33      +$N33</f>
        <v>1658000</v>
      </c>
      <c r="Q33" s="97">
        <f>$I33      +$K33      +$M33      +$O33</f>
        <v>1695497</v>
      </c>
      <c r="R33" s="52">
        <f>IF(($J33      =0),0,((($L33      -$J33      )/$J33      )*100))</f>
        <v>16.62049861495845</v>
      </c>
      <c r="S33" s="53">
        <f>IF(($K33      =0),0,((($M33      -$K33      )/$K33      )*100))</f>
        <v>21.941498391739319</v>
      </c>
      <c r="T33" s="52">
        <f>IF($E33   =0,0,($P33   /$E33   )*100)</f>
        <v>100</v>
      </c>
      <c r="U33" s="54">
        <f>IF($E33   =0,0,($Q33   /$E33   )*100)</f>
        <v>102.26158021712908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37997000</v>
      </c>
      <c r="C35" s="92">
        <v>-2997000</v>
      </c>
      <c r="D35" s="92"/>
      <c r="E35" s="92">
        <f t="shared" ref="E35:E40" si="18">$B35      +$C35      +$D35</f>
        <v>35000000</v>
      </c>
      <c r="F35" s="93">
        <v>35000000</v>
      </c>
      <c r="G35" s="94">
        <v>35000000</v>
      </c>
      <c r="H35" s="93">
        <v>1850000</v>
      </c>
      <c r="I35" s="94"/>
      <c r="J35" s="93">
        <v>7421000</v>
      </c>
      <c r="K35" s="94">
        <v>5877890</v>
      </c>
      <c r="L35" s="93">
        <v>8705000</v>
      </c>
      <c r="M35" s="94">
        <v>8723048</v>
      </c>
      <c r="N35" s="93"/>
      <c r="O35" s="94"/>
      <c r="P35" s="93">
        <f t="shared" ref="P35:P40" si="19">$H35      +$J35      +$L35      +$N35</f>
        <v>17976000</v>
      </c>
      <c r="Q35" s="94">
        <f t="shared" ref="Q35:Q40" si="20">$I35      +$K35      +$M35      +$O35</f>
        <v>14600938</v>
      </c>
      <c r="R35" s="48">
        <f t="shared" ref="R35:R40" si="21">IF(($J35      =0),0,((($L35      -$J35      )/$J35      )*100))</f>
        <v>17.302250370570004</v>
      </c>
      <c r="S35" s="49">
        <f t="shared" ref="S35:S40" si="22">IF(($K35      =0),0,((($M35      -$K35      )/$K35      )*100))</f>
        <v>48.404410426190353</v>
      </c>
      <c r="T35" s="48">
        <f t="shared" ref="T35:T39" si="23">IF(($E35      =0),0,(($P35      /$E35      )*100))</f>
        <v>51.359999999999992</v>
      </c>
      <c r="U35" s="50">
        <f t="shared" ref="U35:U39" si="24">IF(($E35      =0),0,(($Q35      /$E35      )*100))</f>
        <v>41.716965714285713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31275000</v>
      </c>
      <c r="C36" s="92">
        <v>-17856000</v>
      </c>
      <c r="D36" s="92"/>
      <c r="E36" s="92">
        <f t="shared" si="18"/>
        <v>13419000</v>
      </c>
      <c r="F36" s="93">
        <v>13419000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69272000</v>
      </c>
      <c r="C40" s="95">
        <f>SUM(C35:C39)</f>
        <v>-20853000</v>
      </c>
      <c r="D40" s="95"/>
      <c r="E40" s="95">
        <f t="shared" si="18"/>
        <v>48419000</v>
      </c>
      <c r="F40" s="96">
        <f t="shared" ref="F40:O40" si="25">SUM(F35:F39)</f>
        <v>48419000</v>
      </c>
      <c r="G40" s="97">
        <f t="shared" si="25"/>
        <v>35000000</v>
      </c>
      <c r="H40" s="96">
        <f t="shared" si="25"/>
        <v>1850000</v>
      </c>
      <c r="I40" s="97">
        <f t="shared" si="25"/>
        <v>0</v>
      </c>
      <c r="J40" s="96">
        <f t="shared" si="25"/>
        <v>7421000</v>
      </c>
      <c r="K40" s="97">
        <f t="shared" si="25"/>
        <v>5877890</v>
      </c>
      <c r="L40" s="96">
        <f t="shared" si="25"/>
        <v>8705000</v>
      </c>
      <c r="M40" s="97">
        <f t="shared" si="25"/>
        <v>8723048</v>
      </c>
      <c r="N40" s="96">
        <f t="shared" si="25"/>
        <v>0</v>
      </c>
      <c r="O40" s="97">
        <f t="shared" si="25"/>
        <v>0</v>
      </c>
      <c r="P40" s="96">
        <f t="shared" si="19"/>
        <v>17976000</v>
      </c>
      <c r="Q40" s="97">
        <f t="shared" si="20"/>
        <v>14600938</v>
      </c>
      <c r="R40" s="52">
        <f t="shared" si="21"/>
        <v>17.302250370570004</v>
      </c>
      <c r="S40" s="53">
        <f t="shared" si="22"/>
        <v>48.404410426190353</v>
      </c>
      <c r="T40" s="52">
        <f>IF((+$E35+$E38) =0,0,(P40   /(+$E35+$E38) )*100)</f>
        <v>51.359999999999992</v>
      </c>
      <c r="U40" s="54">
        <f>IF((+$E35+$E38) =0,0,(Q40   /(+$E35+$E38) )*100)</f>
        <v>41.716965714285713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>
        <v>15153000</v>
      </c>
      <c r="C44" s="92"/>
      <c r="D44" s="92"/>
      <c r="E44" s="92">
        <f t="shared" si="26"/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5000000</v>
      </c>
      <c r="C51" s="92">
        <v>-500000</v>
      </c>
      <c r="D51" s="92"/>
      <c r="E51" s="92">
        <f t="shared" si="26"/>
        <v>4500000</v>
      </c>
      <c r="F51" s="93">
        <v>4500000</v>
      </c>
      <c r="G51" s="94">
        <v>4500000</v>
      </c>
      <c r="H51" s="93">
        <v>500000</v>
      </c>
      <c r="I51" s="94">
        <v>811005</v>
      </c>
      <c r="J51" s="93">
        <v>890000</v>
      </c>
      <c r="K51" s="94">
        <v>579232</v>
      </c>
      <c r="L51" s="93"/>
      <c r="M51" s="94"/>
      <c r="N51" s="93"/>
      <c r="O51" s="94"/>
      <c r="P51" s="93">
        <f t="shared" si="27"/>
        <v>1390000</v>
      </c>
      <c r="Q51" s="94">
        <f t="shared" si="28"/>
        <v>1390237</v>
      </c>
      <c r="R51" s="48">
        <f t="shared" si="29"/>
        <v>-100</v>
      </c>
      <c r="S51" s="49">
        <f t="shared" si="30"/>
        <v>-100</v>
      </c>
      <c r="T51" s="48">
        <f t="shared" si="31"/>
        <v>30.888888888888889</v>
      </c>
      <c r="U51" s="50">
        <f t="shared" si="32"/>
        <v>30.894155555555557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20153000</v>
      </c>
      <c r="C53" s="95">
        <f>SUM(C42:C52)</f>
        <v>-500000</v>
      </c>
      <c r="D53" s="95"/>
      <c r="E53" s="95">
        <f t="shared" si="26"/>
        <v>19653000</v>
      </c>
      <c r="F53" s="96">
        <f t="shared" ref="F53:O53" si="33">SUM(F42:F52)</f>
        <v>19653000</v>
      </c>
      <c r="G53" s="97">
        <f t="shared" si="33"/>
        <v>4500000</v>
      </c>
      <c r="H53" s="96">
        <f t="shared" si="33"/>
        <v>500000</v>
      </c>
      <c r="I53" s="97">
        <f t="shared" si="33"/>
        <v>811005</v>
      </c>
      <c r="J53" s="96">
        <f t="shared" si="33"/>
        <v>890000</v>
      </c>
      <c r="K53" s="97">
        <f t="shared" si="33"/>
        <v>579232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1390000</v>
      </c>
      <c r="Q53" s="97">
        <f t="shared" si="28"/>
        <v>1390237</v>
      </c>
      <c r="R53" s="52">
        <f t="shared" si="29"/>
        <v>-100</v>
      </c>
      <c r="S53" s="53">
        <f t="shared" si="30"/>
        <v>-100</v>
      </c>
      <c r="T53" s="52">
        <f>IF((+$E43+$E45+$E47+$E48+$E51) =0,0,(P53   /(+$E43+$E45+$E47+$E48+$E51) )*100)</f>
        <v>30.888888888888889</v>
      </c>
      <c r="U53" s="54">
        <f>IF((+$E43+$E45+$E47+$E48+$E51) =0,0,(Q53   /(+$E43+$E45+$E47+$E48+$E51) )*100)</f>
        <v>30.894155555555557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93215000</v>
      </c>
      <c r="C67" s="104">
        <f>SUM(C9:C14,C17:C23,C26:C29,C32,C35:C39,C42:C52,C55:C58,C61:C65)</f>
        <v>-13548000</v>
      </c>
      <c r="D67" s="104"/>
      <c r="E67" s="104">
        <f t="shared" si="35"/>
        <v>79667000</v>
      </c>
      <c r="F67" s="105">
        <f t="shared" ref="F67:O67" si="43">SUM(F9:F14,F17:F23,F26:F29,F32,F35:F39,F42:F52,F55:F58,F61:F65)</f>
        <v>79667000</v>
      </c>
      <c r="G67" s="106">
        <f t="shared" si="43"/>
        <v>51095000</v>
      </c>
      <c r="H67" s="105">
        <f t="shared" si="43"/>
        <v>2495000</v>
      </c>
      <c r="I67" s="106">
        <f t="shared" si="43"/>
        <v>957096</v>
      </c>
      <c r="J67" s="105">
        <f t="shared" si="43"/>
        <v>9488000</v>
      </c>
      <c r="K67" s="106">
        <f t="shared" si="43"/>
        <v>7633622</v>
      </c>
      <c r="L67" s="105">
        <f t="shared" si="43"/>
        <v>9752000</v>
      </c>
      <c r="M67" s="106">
        <f t="shared" si="43"/>
        <v>9808237</v>
      </c>
      <c r="N67" s="105">
        <f t="shared" si="43"/>
        <v>0</v>
      </c>
      <c r="O67" s="106">
        <f t="shared" si="43"/>
        <v>0</v>
      </c>
      <c r="P67" s="105">
        <f t="shared" si="36"/>
        <v>21735000</v>
      </c>
      <c r="Q67" s="106">
        <f t="shared" si="37"/>
        <v>18398955</v>
      </c>
      <c r="R67" s="61">
        <f t="shared" si="38"/>
        <v>2.7824620573355818</v>
      </c>
      <c r="S67" s="62">
        <f t="shared" si="39"/>
        <v>28.487328819792229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42.538408846266755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36.009306194343871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17896000</v>
      </c>
      <c r="C69" s="92">
        <v>-1197000</v>
      </c>
      <c r="D69" s="92"/>
      <c r="E69" s="92">
        <f>$B69      +$C69      +$D69</f>
        <v>16699000</v>
      </c>
      <c r="F69" s="93">
        <v>16699000</v>
      </c>
      <c r="G69" s="94">
        <v>16699000</v>
      </c>
      <c r="H69" s="93">
        <v>1835000</v>
      </c>
      <c r="I69" s="94">
        <v>2788407</v>
      </c>
      <c r="J69" s="93">
        <v>5645000</v>
      </c>
      <c r="K69" s="94">
        <v>5273313</v>
      </c>
      <c r="L69" s="93">
        <v>135000</v>
      </c>
      <c r="M69" s="94">
        <v>-913468</v>
      </c>
      <c r="N69" s="93"/>
      <c r="O69" s="94"/>
      <c r="P69" s="93">
        <f>$H69      +$J69      +$L69      +$N69</f>
        <v>7615000</v>
      </c>
      <c r="Q69" s="94">
        <f>$I69      +$K69      +$M69      +$O69</f>
        <v>7148252</v>
      </c>
      <c r="R69" s="48">
        <f>IF(($J69      =0),0,((($L69      -$J69      )/$J69      )*100))</f>
        <v>-97.608503100088569</v>
      </c>
      <c r="S69" s="49">
        <f>IF(($K69      =0),0,((($M69      -$K69      )/$K69      )*100))</f>
        <v>-117.32246881609341</v>
      </c>
      <c r="T69" s="48">
        <f>IF(($E69      =0),0,(($P69      /$E69      )*100))</f>
        <v>45.601533025929697</v>
      </c>
      <c r="U69" s="50">
        <f>IF(($E69      =0),0,(($Q69      /$E69      )*100))</f>
        <v>42.806467453140904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17896000</v>
      </c>
      <c r="C71" s="101">
        <f>SUM(C69:C70)</f>
        <v>-1197000</v>
      </c>
      <c r="D71" s="101"/>
      <c r="E71" s="101">
        <f>$B71      +$C71      +$D71</f>
        <v>16699000</v>
      </c>
      <c r="F71" s="102">
        <f t="shared" ref="F71:O71" si="44">SUM(F69:F70)</f>
        <v>16699000</v>
      </c>
      <c r="G71" s="103">
        <f t="shared" si="44"/>
        <v>16699000</v>
      </c>
      <c r="H71" s="102">
        <f t="shared" si="44"/>
        <v>1835000</v>
      </c>
      <c r="I71" s="103">
        <f t="shared" si="44"/>
        <v>2788407</v>
      </c>
      <c r="J71" s="102">
        <f t="shared" si="44"/>
        <v>5645000</v>
      </c>
      <c r="K71" s="103">
        <f t="shared" si="44"/>
        <v>5273313</v>
      </c>
      <c r="L71" s="102">
        <f t="shared" si="44"/>
        <v>135000</v>
      </c>
      <c r="M71" s="103">
        <f t="shared" si="44"/>
        <v>-913468</v>
      </c>
      <c r="N71" s="102">
        <f t="shared" si="44"/>
        <v>0</v>
      </c>
      <c r="O71" s="103">
        <f t="shared" si="44"/>
        <v>0</v>
      </c>
      <c r="P71" s="102">
        <f>$H71      +$J71      +$L71      +$N71</f>
        <v>7615000</v>
      </c>
      <c r="Q71" s="103">
        <f>$I71      +$K71      +$M71      +$O71</f>
        <v>7148252</v>
      </c>
      <c r="R71" s="57">
        <f>IF(($J71      =0),0,((($L71      -$J71      )/$J71      )*100))</f>
        <v>-97.608503100088569</v>
      </c>
      <c r="S71" s="58">
        <f>IF(($K71      =0),0,((($M71      -$K71      )/$K71      )*100))</f>
        <v>-117.32246881609341</v>
      </c>
      <c r="T71" s="57">
        <f>IF(($E69      =0),0,(($P69      /$E69      )*100))</f>
        <v>45.601533025929697</v>
      </c>
      <c r="U71" s="59">
        <f>IF($E69   =0,0,($Q69   /$E69 )*100)</f>
        <v>42.806467453140904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17896000</v>
      </c>
      <c r="C72" s="104">
        <f>SUM(C69:C70)</f>
        <v>-1197000</v>
      </c>
      <c r="D72" s="104"/>
      <c r="E72" s="104">
        <f>$B72      +$C72      +$D72</f>
        <v>16699000</v>
      </c>
      <c r="F72" s="105">
        <f t="shared" ref="F72:O72" si="45">SUM(F69:F70)</f>
        <v>16699000</v>
      </c>
      <c r="G72" s="106">
        <f t="shared" si="45"/>
        <v>16699000</v>
      </c>
      <c r="H72" s="105">
        <f t="shared" si="45"/>
        <v>1835000</v>
      </c>
      <c r="I72" s="106">
        <f t="shared" si="45"/>
        <v>2788407</v>
      </c>
      <c r="J72" s="105">
        <f t="shared" si="45"/>
        <v>5645000</v>
      </c>
      <c r="K72" s="106">
        <f t="shared" si="45"/>
        <v>5273313</v>
      </c>
      <c r="L72" s="105">
        <f t="shared" si="45"/>
        <v>135000</v>
      </c>
      <c r="M72" s="106">
        <f t="shared" si="45"/>
        <v>-913468</v>
      </c>
      <c r="N72" s="105">
        <f t="shared" si="45"/>
        <v>0</v>
      </c>
      <c r="O72" s="106">
        <f t="shared" si="45"/>
        <v>0</v>
      </c>
      <c r="P72" s="105">
        <f>$H72      +$J72      +$L72      +$N72</f>
        <v>7615000</v>
      </c>
      <c r="Q72" s="106">
        <f>$I72      +$K72      +$M72      +$O72</f>
        <v>7148252</v>
      </c>
      <c r="R72" s="61">
        <f>IF(($J72      =0),0,((($L72      -$J72      )/$J72      )*100))</f>
        <v>-97.608503100088569</v>
      </c>
      <c r="S72" s="62">
        <f>IF(($K72      =0),0,((($M72      -$K72      )/$K72      )*100))</f>
        <v>-117.32246881609341</v>
      </c>
      <c r="T72" s="61">
        <f>IF(($E69      =0),0,(($P69      /$E69      )*100))</f>
        <v>45.601533025929697</v>
      </c>
      <c r="U72" s="65">
        <f>IF($E69   =0,0,($Q69   /$E69 )*100)</f>
        <v>42.806467453140904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111111000</v>
      </c>
      <c r="C73" s="104">
        <f>SUM(C9:C14,C17:C23,C26:C29,C32,C35:C39,C42:C52,C55:C58,C61:C65,C69:C70)</f>
        <v>-14745000</v>
      </c>
      <c r="D73" s="104"/>
      <c r="E73" s="104">
        <f>$B73      +$C73      +$D73</f>
        <v>96366000</v>
      </c>
      <c r="F73" s="105">
        <f t="shared" ref="F73:O73" si="46">SUM(F9:F14,F17:F23,F26:F29,F32,F35:F39,F42:F52,F55:F58,F61:F65,F69:F70)</f>
        <v>96366000</v>
      </c>
      <c r="G73" s="106">
        <f t="shared" si="46"/>
        <v>67794000</v>
      </c>
      <c r="H73" s="105">
        <f t="shared" si="46"/>
        <v>4330000</v>
      </c>
      <c r="I73" s="106">
        <f t="shared" si="46"/>
        <v>3745503</v>
      </c>
      <c r="J73" s="105">
        <f t="shared" si="46"/>
        <v>15133000</v>
      </c>
      <c r="K73" s="106">
        <f t="shared" si="46"/>
        <v>12906935</v>
      </c>
      <c r="L73" s="105">
        <f t="shared" si="46"/>
        <v>9887000</v>
      </c>
      <c r="M73" s="106">
        <f t="shared" si="46"/>
        <v>8894769</v>
      </c>
      <c r="N73" s="105">
        <f t="shared" si="46"/>
        <v>0</v>
      </c>
      <c r="O73" s="106">
        <f t="shared" si="46"/>
        <v>0</v>
      </c>
      <c r="P73" s="105">
        <f>$H73      +$J73      +$L73      +$N73</f>
        <v>29350000</v>
      </c>
      <c r="Q73" s="106">
        <f>$I73      +$K73      +$M73      +$O73</f>
        <v>25547207</v>
      </c>
      <c r="R73" s="61">
        <f>IF(($J73      =0),0,((($L73      -$J73      )/$J73      )*100))</f>
        <v>-34.665961805326106</v>
      </c>
      <c r="S73" s="62">
        <f>IF(($K73      =0),0,((($M73      -$K73      )/$K73      )*100))</f>
        <v>-31.085350627395275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43.292916777295929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37.683581142874004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2Zgpn4Fb/AMppCyDC3UhhZN4/lfqHnxlZbTkmnSj6+ACMKRuqwh1Xlq30RBUvzvAelmyuKTIyhciJeYnSax/g==" saltValue="EUgA0NE10/Q9JWAOPcdsG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116000</v>
      </c>
      <c r="I10" s="94">
        <v>115774</v>
      </c>
      <c r="J10" s="93">
        <v>383000</v>
      </c>
      <c r="K10" s="94">
        <v>382816</v>
      </c>
      <c r="L10" s="93">
        <v>158000</v>
      </c>
      <c r="M10" s="94">
        <v>158239</v>
      </c>
      <c r="N10" s="93"/>
      <c r="O10" s="94"/>
      <c r="P10" s="93">
        <f t="shared" ref="P10:P15" si="1">$H10      +$J10      +$L10      +$N10</f>
        <v>657000</v>
      </c>
      <c r="Q10" s="94">
        <f t="shared" ref="Q10:Q15" si="2">$I10      +$K10      +$M10      +$O10</f>
        <v>656829</v>
      </c>
      <c r="R10" s="48">
        <f t="shared" ref="R10:R15" si="3">IF(($J10      =0),0,((($L10      -$J10      )/$J10      )*100))</f>
        <v>-58.746736292428203</v>
      </c>
      <c r="S10" s="49">
        <f t="shared" ref="S10:S15" si="4">IF(($K10      =0),0,((($M10      -$K10      )/$K10      )*100))</f>
        <v>-58.664475883975584</v>
      </c>
      <c r="T10" s="48">
        <f t="shared" ref="T10:T14" si="5">IF(($E10      =0),0,(($P10      /$E10      )*100))</f>
        <v>42.387096774193552</v>
      </c>
      <c r="U10" s="50">
        <f t="shared" ref="U10:U14" si="6">IF(($E10      =0),0,(($Q10      /$E10      )*100))</f>
        <v>42.376064516129034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116000</v>
      </c>
      <c r="I15" s="97">
        <f t="shared" si="7"/>
        <v>115774</v>
      </c>
      <c r="J15" s="96">
        <f t="shared" si="7"/>
        <v>383000</v>
      </c>
      <c r="K15" s="97">
        <f t="shared" si="7"/>
        <v>382816</v>
      </c>
      <c r="L15" s="96">
        <f t="shared" si="7"/>
        <v>158000</v>
      </c>
      <c r="M15" s="97">
        <f t="shared" si="7"/>
        <v>158239</v>
      </c>
      <c r="N15" s="96">
        <f t="shared" si="7"/>
        <v>0</v>
      </c>
      <c r="O15" s="97">
        <f t="shared" si="7"/>
        <v>0</v>
      </c>
      <c r="P15" s="96">
        <f t="shared" si="1"/>
        <v>657000</v>
      </c>
      <c r="Q15" s="97">
        <f t="shared" si="2"/>
        <v>656829</v>
      </c>
      <c r="R15" s="52">
        <f t="shared" si="3"/>
        <v>-58.746736292428203</v>
      </c>
      <c r="S15" s="53">
        <f t="shared" si="4"/>
        <v>-58.664475883975584</v>
      </c>
      <c r="T15" s="52">
        <f>IF((SUM($E9:$E13))=0,0,(P15/(SUM($E9:$E13))*100))</f>
        <v>42.387096774193552</v>
      </c>
      <c r="U15" s="54">
        <f>IF((SUM($E9:$E13))=0,0,(Q15/(SUM($E9:$E13))*100))</f>
        <v>42.376064516129034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2873000</v>
      </c>
      <c r="C32" s="92">
        <v>-161000</v>
      </c>
      <c r="D32" s="92"/>
      <c r="E32" s="92">
        <f>$B32      +$C32      +$D32</f>
        <v>2712000</v>
      </c>
      <c r="F32" s="93">
        <v>2712000</v>
      </c>
      <c r="G32" s="94">
        <v>2712000</v>
      </c>
      <c r="H32" s="93">
        <v>428000</v>
      </c>
      <c r="I32" s="94">
        <v>427461</v>
      </c>
      <c r="J32" s="93">
        <v>815000</v>
      </c>
      <c r="K32" s="94">
        <v>814243</v>
      </c>
      <c r="L32" s="93">
        <v>886000</v>
      </c>
      <c r="M32" s="94">
        <v>867335</v>
      </c>
      <c r="N32" s="93"/>
      <c r="O32" s="94"/>
      <c r="P32" s="93">
        <f>$H32      +$J32      +$L32      +$N32</f>
        <v>2129000</v>
      </c>
      <c r="Q32" s="94">
        <f>$I32      +$K32      +$M32      +$O32</f>
        <v>2109039</v>
      </c>
      <c r="R32" s="48">
        <f>IF(($J32      =0),0,((($L32      -$J32      )/$J32      )*100))</f>
        <v>8.7116564417177909</v>
      </c>
      <c r="S32" s="49">
        <f>IF(($K32      =0),0,((($M32      -$K32      )/$K32      )*100))</f>
        <v>6.520412211096688</v>
      </c>
      <c r="T32" s="48">
        <f>IF(($E32      =0),0,(($P32      /$E32      )*100))</f>
        <v>78.502949852507371</v>
      </c>
      <c r="U32" s="50">
        <f>IF(($E32      =0),0,(($Q32      /$E32      )*100))</f>
        <v>77.766924778761066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2873000</v>
      </c>
      <c r="C33" s="95">
        <f>C32</f>
        <v>-161000</v>
      </c>
      <c r="D33" s="95"/>
      <c r="E33" s="95">
        <f>$B33      +$C33      +$D33</f>
        <v>2712000</v>
      </c>
      <c r="F33" s="96">
        <f t="shared" ref="F33:O33" si="17">F32</f>
        <v>2712000</v>
      </c>
      <c r="G33" s="97">
        <f t="shared" si="17"/>
        <v>2712000</v>
      </c>
      <c r="H33" s="96">
        <f t="shared" si="17"/>
        <v>428000</v>
      </c>
      <c r="I33" s="97">
        <f t="shared" si="17"/>
        <v>427461</v>
      </c>
      <c r="J33" s="96">
        <f t="shared" si="17"/>
        <v>815000</v>
      </c>
      <c r="K33" s="97">
        <f t="shared" si="17"/>
        <v>814243</v>
      </c>
      <c r="L33" s="96">
        <f t="shared" si="17"/>
        <v>886000</v>
      </c>
      <c r="M33" s="97">
        <f t="shared" si="17"/>
        <v>867335</v>
      </c>
      <c r="N33" s="96">
        <f t="shared" si="17"/>
        <v>0</v>
      </c>
      <c r="O33" s="97">
        <f t="shared" si="17"/>
        <v>0</v>
      </c>
      <c r="P33" s="96">
        <f>$H33      +$J33      +$L33      +$N33</f>
        <v>2129000</v>
      </c>
      <c r="Q33" s="97">
        <f>$I33      +$K33      +$M33      +$O33</f>
        <v>2109039</v>
      </c>
      <c r="R33" s="52">
        <f>IF(($J33      =0),0,((($L33      -$J33      )/$J33      )*100))</f>
        <v>8.7116564417177909</v>
      </c>
      <c r="S33" s="53">
        <f>IF(($K33      =0),0,((($M33      -$K33      )/$K33      )*100))</f>
        <v>6.520412211096688</v>
      </c>
      <c r="T33" s="52">
        <f>IF($E33   =0,0,($P33   /$E33   )*100)</f>
        <v>78.502949852507371</v>
      </c>
      <c r="U33" s="54">
        <f>IF($E33   =0,0,($Q33   /$E33   )*100)</f>
        <v>77.766924778761066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>
        <v>10000000</v>
      </c>
      <c r="C51" s="92">
        <v>-1500000</v>
      </c>
      <c r="D51" s="92"/>
      <c r="E51" s="92">
        <f t="shared" si="26"/>
        <v>8500000</v>
      </c>
      <c r="F51" s="93">
        <v>8500000</v>
      </c>
      <c r="G51" s="94">
        <v>8500000</v>
      </c>
      <c r="H51" s="93">
        <v>100000</v>
      </c>
      <c r="I51" s="94">
        <v>602222</v>
      </c>
      <c r="J51" s="93">
        <v>749000</v>
      </c>
      <c r="K51" s="94">
        <v>247109</v>
      </c>
      <c r="L51" s="93">
        <v>848000</v>
      </c>
      <c r="M51" s="94">
        <v>880930</v>
      </c>
      <c r="N51" s="93"/>
      <c r="O51" s="94"/>
      <c r="P51" s="93">
        <f t="shared" si="27"/>
        <v>1697000</v>
      </c>
      <c r="Q51" s="94">
        <f t="shared" si="28"/>
        <v>1730261</v>
      </c>
      <c r="R51" s="48">
        <f t="shared" si="29"/>
        <v>13.21762349799733</v>
      </c>
      <c r="S51" s="49">
        <f t="shared" si="30"/>
        <v>256.49450242605491</v>
      </c>
      <c r="T51" s="48">
        <f t="shared" si="31"/>
        <v>19.964705882352941</v>
      </c>
      <c r="U51" s="50">
        <f t="shared" si="32"/>
        <v>20.356011764705883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-1500000</v>
      </c>
      <c r="D53" s="95"/>
      <c r="E53" s="95">
        <f t="shared" si="26"/>
        <v>8500000</v>
      </c>
      <c r="F53" s="96">
        <f t="shared" ref="F53:O53" si="33">SUM(F42:F52)</f>
        <v>8500000</v>
      </c>
      <c r="G53" s="97">
        <f t="shared" si="33"/>
        <v>8500000</v>
      </c>
      <c r="H53" s="96">
        <f t="shared" si="33"/>
        <v>100000</v>
      </c>
      <c r="I53" s="97">
        <f t="shared" si="33"/>
        <v>602222</v>
      </c>
      <c r="J53" s="96">
        <f t="shared" si="33"/>
        <v>749000</v>
      </c>
      <c r="K53" s="97">
        <f t="shared" si="33"/>
        <v>247109</v>
      </c>
      <c r="L53" s="96">
        <f t="shared" si="33"/>
        <v>848000</v>
      </c>
      <c r="M53" s="97">
        <f t="shared" si="33"/>
        <v>880930</v>
      </c>
      <c r="N53" s="96">
        <f t="shared" si="33"/>
        <v>0</v>
      </c>
      <c r="O53" s="97">
        <f t="shared" si="33"/>
        <v>0</v>
      </c>
      <c r="P53" s="96">
        <f t="shared" si="27"/>
        <v>1697000</v>
      </c>
      <c r="Q53" s="97">
        <f t="shared" si="28"/>
        <v>1730261</v>
      </c>
      <c r="R53" s="52">
        <f t="shared" si="29"/>
        <v>13.21762349799733</v>
      </c>
      <c r="S53" s="53">
        <f t="shared" si="30"/>
        <v>256.49450242605491</v>
      </c>
      <c r="T53" s="52">
        <f>IF((+$E43+$E45+$E47+$E48+$E51) =0,0,(P53   /(+$E43+$E45+$E47+$E48+$E51) )*100)</f>
        <v>19.964705882352941</v>
      </c>
      <c r="U53" s="54">
        <f>IF((+$E43+$E45+$E47+$E48+$E51) =0,0,(Q53   /(+$E43+$E45+$E47+$E48+$E51) )*100)</f>
        <v>20.356011764705883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14423000</v>
      </c>
      <c r="C67" s="104">
        <f>SUM(C9:C14,C17:C23,C26:C29,C32,C35:C39,C42:C52,C55:C58,C61:C65)</f>
        <v>-1661000</v>
      </c>
      <c r="D67" s="104"/>
      <c r="E67" s="104">
        <f t="shared" si="35"/>
        <v>12762000</v>
      </c>
      <c r="F67" s="105">
        <f t="shared" ref="F67:O67" si="43">SUM(F9:F14,F17:F23,F26:F29,F32,F35:F39,F42:F52,F55:F58,F61:F65)</f>
        <v>12762000</v>
      </c>
      <c r="G67" s="106">
        <f t="shared" si="43"/>
        <v>12762000</v>
      </c>
      <c r="H67" s="105">
        <f t="shared" si="43"/>
        <v>644000</v>
      </c>
      <c r="I67" s="106">
        <f t="shared" si="43"/>
        <v>1145457</v>
      </c>
      <c r="J67" s="105">
        <f t="shared" si="43"/>
        <v>1947000</v>
      </c>
      <c r="K67" s="106">
        <f t="shared" si="43"/>
        <v>1444168</v>
      </c>
      <c r="L67" s="105">
        <f t="shared" si="43"/>
        <v>1892000</v>
      </c>
      <c r="M67" s="106">
        <f t="shared" si="43"/>
        <v>1906504</v>
      </c>
      <c r="N67" s="105">
        <f t="shared" si="43"/>
        <v>0</v>
      </c>
      <c r="O67" s="106">
        <f t="shared" si="43"/>
        <v>0</v>
      </c>
      <c r="P67" s="105">
        <f t="shared" si="36"/>
        <v>4483000</v>
      </c>
      <c r="Q67" s="106">
        <f t="shared" si="37"/>
        <v>4496129</v>
      </c>
      <c r="R67" s="61">
        <f t="shared" si="38"/>
        <v>-2.8248587570621471</v>
      </c>
      <c r="S67" s="62">
        <f t="shared" si="39"/>
        <v>32.014003910902332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35.127722927440843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35.230598652248865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16543000</v>
      </c>
      <c r="C69" s="92">
        <v>-1106000</v>
      </c>
      <c r="D69" s="92"/>
      <c r="E69" s="92">
        <f>$B69      +$C69      +$D69</f>
        <v>15437000</v>
      </c>
      <c r="F69" s="93">
        <v>15437000</v>
      </c>
      <c r="G69" s="94">
        <v>15437000</v>
      </c>
      <c r="H69" s="93">
        <v>4094000</v>
      </c>
      <c r="I69" s="94">
        <v>4277167</v>
      </c>
      <c r="J69" s="93">
        <v>3192000</v>
      </c>
      <c r="K69" s="94">
        <v>2976850</v>
      </c>
      <c r="L69" s="93">
        <v>355000</v>
      </c>
      <c r="M69" s="94">
        <v>287700</v>
      </c>
      <c r="N69" s="93"/>
      <c r="O69" s="94"/>
      <c r="P69" s="93">
        <f>$H69      +$J69      +$L69      +$N69</f>
        <v>7641000</v>
      </c>
      <c r="Q69" s="94">
        <f>$I69      +$K69      +$M69      +$O69</f>
        <v>7541717</v>
      </c>
      <c r="R69" s="48">
        <f>IF(($J69      =0),0,((($L69      -$J69      )/$J69      )*100))</f>
        <v>-88.878446115288227</v>
      </c>
      <c r="S69" s="49">
        <f>IF(($K69      =0),0,((($M69      -$K69      )/$K69      )*100))</f>
        <v>-90.335421670557807</v>
      </c>
      <c r="T69" s="48">
        <f>IF(($E69      =0),0,(($P69      /$E69      )*100))</f>
        <v>49.497959448079285</v>
      </c>
      <c r="U69" s="50">
        <f>IF(($E69      =0),0,(($Q69      /$E69      )*100))</f>
        <v>48.854809872384529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16543000</v>
      </c>
      <c r="C71" s="101">
        <f>SUM(C69:C70)</f>
        <v>-1106000</v>
      </c>
      <c r="D71" s="101"/>
      <c r="E71" s="101">
        <f>$B71      +$C71      +$D71</f>
        <v>15437000</v>
      </c>
      <c r="F71" s="102">
        <f t="shared" ref="F71:O71" si="44">SUM(F69:F70)</f>
        <v>15437000</v>
      </c>
      <c r="G71" s="103">
        <f t="shared" si="44"/>
        <v>15437000</v>
      </c>
      <c r="H71" s="102">
        <f t="shared" si="44"/>
        <v>4094000</v>
      </c>
      <c r="I71" s="103">
        <f t="shared" si="44"/>
        <v>4277167</v>
      </c>
      <c r="J71" s="102">
        <f t="shared" si="44"/>
        <v>3192000</v>
      </c>
      <c r="K71" s="103">
        <f t="shared" si="44"/>
        <v>2976850</v>
      </c>
      <c r="L71" s="102">
        <f t="shared" si="44"/>
        <v>355000</v>
      </c>
      <c r="M71" s="103">
        <f t="shared" si="44"/>
        <v>287700</v>
      </c>
      <c r="N71" s="102">
        <f t="shared" si="44"/>
        <v>0</v>
      </c>
      <c r="O71" s="103">
        <f t="shared" si="44"/>
        <v>0</v>
      </c>
      <c r="P71" s="102">
        <f>$H71      +$J71      +$L71      +$N71</f>
        <v>7641000</v>
      </c>
      <c r="Q71" s="103">
        <f>$I71      +$K71      +$M71      +$O71</f>
        <v>7541717</v>
      </c>
      <c r="R71" s="57">
        <f>IF(($J71      =0),0,((($L71      -$J71      )/$J71      )*100))</f>
        <v>-88.878446115288227</v>
      </c>
      <c r="S71" s="58">
        <f>IF(($K71      =0),0,((($M71      -$K71      )/$K71      )*100))</f>
        <v>-90.335421670557807</v>
      </c>
      <c r="T71" s="57">
        <f>IF(($E69      =0),0,(($P69      /$E69      )*100))</f>
        <v>49.497959448079285</v>
      </c>
      <c r="U71" s="59">
        <f>IF($E69   =0,0,($Q69   /$E69 )*100)</f>
        <v>48.854809872384529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16543000</v>
      </c>
      <c r="C72" s="104">
        <f>SUM(C69:C70)</f>
        <v>-1106000</v>
      </c>
      <c r="D72" s="104"/>
      <c r="E72" s="104">
        <f>$B72      +$C72      +$D72</f>
        <v>15437000</v>
      </c>
      <c r="F72" s="105">
        <f t="shared" ref="F72:O72" si="45">SUM(F69:F70)</f>
        <v>15437000</v>
      </c>
      <c r="G72" s="106">
        <f t="shared" si="45"/>
        <v>15437000</v>
      </c>
      <c r="H72" s="105">
        <f t="shared" si="45"/>
        <v>4094000</v>
      </c>
      <c r="I72" s="106">
        <f t="shared" si="45"/>
        <v>4277167</v>
      </c>
      <c r="J72" s="105">
        <f t="shared" si="45"/>
        <v>3192000</v>
      </c>
      <c r="K72" s="106">
        <f t="shared" si="45"/>
        <v>2976850</v>
      </c>
      <c r="L72" s="105">
        <f t="shared" si="45"/>
        <v>355000</v>
      </c>
      <c r="M72" s="106">
        <f t="shared" si="45"/>
        <v>287700</v>
      </c>
      <c r="N72" s="105">
        <f t="shared" si="45"/>
        <v>0</v>
      </c>
      <c r="O72" s="106">
        <f t="shared" si="45"/>
        <v>0</v>
      </c>
      <c r="P72" s="105">
        <f>$H72      +$J72      +$L72      +$N72</f>
        <v>7641000</v>
      </c>
      <c r="Q72" s="106">
        <f>$I72      +$K72      +$M72      +$O72</f>
        <v>7541717</v>
      </c>
      <c r="R72" s="61">
        <f>IF(($J72      =0),0,((($L72      -$J72      )/$J72      )*100))</f>
        <v>-88.878446115288227</v>
      </c>
      <c r="S72" s="62">
        <f>IF(($K72      =0),0,((($M72      -$K72      )/$K72      )*100))</f>
        <v>-90.335421670557807</v>
      </c>
      <c r="T72" s="61">
        <f>IF(($E69      =0),0,(($P69      /$E69      )*100))</f>
        <v>49.497959448079285</v>
      </c>
      <c r="U72" s="65">
        <f>IF($E69   =0,0,($Q69   /$E69 )*100)</f>
        <v>48.854809872384529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30966000</v>
      </c>
      <c r="C73" s="104">
        <f>SUM(C9:C14,C17:C23,C26:C29,C32,C35:C39,C42:C52,C55:C58,C61:C65,C69:C70)</f>
        <v>-2767000</v>
      </c>
      <c r="D73" s="104"/>
      <c r="E73" s="104">
        <f>$B73      +$C73      +$D73</f>
        <v>28199000</v>
      </c>
      <c r="F73" s="105">
        <f t="shared" ref="F73:O73" si="46">SUM(F9:F14,F17:F23,F26:F29,F32,F35:F39,F42:F52,F55:F58,F61:F65,F69:F70)</f>
        <v>28199000</v>
      </c>
      <c r="G73" s="106">
        <f t="shared" si="46"/>
        <v>28199000</v>
      </c>
      <c r="H73" s="105">
        <f t="shared" si="46"/>
        <v>4738000</v>
      </c>
      <c r="I73" s="106">
        <f t="shared" si="46"/>
        <v>5422624</v>
      </c>
      <c r="J73" s="105">
        <f t="shared" si="46"/>
        <v>5139000</v>
      </c>
      <c r="K73" s="106">
        <f t="shared" si="46"/>
        <v>4421018</v>
      </c>
      <c r="L73" s="105">
        <f t="shared" si="46"/>
        <v>2247000</v>
      </c>
      <c r="M73" s="106">
        <f t="shared" si="46"/>
        <v>2194204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12124000</v>
      </c>
      <c r="Q73" s="106">
        <f>$I73      +$K73      +$M73      +$O73</f>
        <v>12037846</v>
      </c>
      <c r="R73" s="61">
        <f>IF(($J73      =0),0,((($L73      -$J73      )/$J73      )*100))</f>
        <v>-56.275539988324574</v>
      </c>
      <c r="S73" s="62">
        <f>IF(($K73      =0),0,((($M73      -$K73      )/$K73      )*100))</f>
        <v>-50.368806460412507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42.994432426681797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42.688910954289163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qCHoMeuYvh7B9oKlseWjo/ulwJTnCT01ujL+/zgo3vOhhkxaRxLG72wdIDKGG2CmiOhMKXxaiYUidZ/+Wru1A==" saltValue="9PZAwbkhLvtTBj5FAjDF5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129000</v>
      </c>
      <c r="I10" s="94">
        <v>129108</v>
      </c>
      <c r="J10" s="93">
        <v>174000</v>
      </c>
      <c r="K10" s="94">
        <v>174424</v>
      </c>
      <c r="L10" s="93">
        <v>172000</v>
      </c>
      <c r="M10" s="94">
        <v>171886</v>
      </c>
      <c r="N10" s="93"/>
      <c r="O10" s="94"/>
      <c r="P10" s="93">
        <f t="shared" ref="P10:P15" si="1">$H10      +$J10      +$L10      +$N10</f>
        <v>475000</v>
      </c>
      <c r="Q10" s="94">
        <f t="shared" ref="Q10:Q15" si="2">$I10      +$K10      +$M10      +$O10</f>
        <v>475418</v>
      </c>
      <c r="R10" s="48">
        <f t="shared" ref="R10:R15" si="3">IF(($J10      =0),0,((($L10      -$J10      )/$J10      )*100))</f>
        <v>-1.1494252873563218</v>
      </c>
      <c r="S10" s="49">
        <f t="shared" ref="S10:S15" si="4">IF(($K10      =0),0,((($M10      -$K10      )/$K10      )*100))</f>
        <v>-1.4550749896803192</v>
      </c>
      <c r="T10" s="48">
        <f t="shared" ref="T10:T14" si="5">IF(($E10      =0),0,(($P10      /$E10      )*100))</f>
        <v>30.64516129032258</v>
      </c>
      <c r="U10" s="50">
        <f t="shared" ref="U10:U14" si="6">IF(($E10      =0),0,(($Q10      /$E10      )*100))</f>
        <v>30.672129032258066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129000</v>
      </c>
      <c r="I15" s="97">
        <f t="shared" si="7"/>
        <v>129108</v>
      </c>
      <c r="J15" s="96">
        <f t="shared" si="7"/>
        <v>174000</v>
      </c>
      <c r="K15" s="97">
        <f t="shared" si="7"/>
        <v>174424</v>
      </c>
      <c r="L15" s="96">
        <f t="shared" si="7"/>
        <v>172000</v>
      </c>
      <c r="M15" s="97">
        <f t="shared" si="7"/>
        <v>171886</v>
      </c>
      <c r="N15" s="96">
        <f t="shared" si="7"/>
        <v>0</v>
      </c>
      <c r="O15" s="97">
        <f t="shared" si="7"/>
        <v>0</v>
      </c>
      <c r="P15" s="96">
        <f t="shared" si="1"/>
        <v>475000</v>
      </c>
      <c r="Q15" s="97">
        <f t="shared" si="2"/>
        <v>475418</v>
      </c>
      <c r="R15" s="52">
        <f t="shared" si="3"/>
        <v>-1.1494252873563218</v>
      </c>
      <c r="S15" s="53">
        <f t="shared" si="4"/>
        <v>-1.4550749896803192</v>
      </c>
      <c r="T15" s="52">
        <f>IF((SUM($E9:$E13))=0,0,(P15/(SUM($E9:$E13))*100))</f>
        <v>30.64516129032258</v>
      </c>
      <c r="U15" s="54">
        <f>IF((SUM($E9:$E13))=0,0,(Q15/(SUM($E9:$E13))*100))</f>
        <v>30.672129032258066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2125000</v>
      </c>
      <c r="C32" s="92"/>
      <c r="D32" s="92"/>
      <c r="E32" s="92">
        <f>$B32      +$C32      +$D32</f>
        <v>2125000</v>
      </c>
      <c r="F32" s="93">
        <v>2125000</v>
      </c>
      <c r="G32" s="94">
        <v>2125000</v>
      </c>
      <c r="H32" s="93">
        <v>595000</v>
      </c>
      <c r="I32" s="94">
        <v>1755996</v>
      </c>
      <c r="J32" s="93">
        <v>893000</v>
      </c>
      <c r="K32" s="94">
        <v>369004</v>
      </c>
      <c r="L32" s="93"/>
      <c r="M32" s="94"/>
      <c r="N32" s="93"/>
      <c r="O32" s="94"/>
      <c r="P32" s="93">
        <f>$H32      +$J32      +$L32      +$N32</f>
        <v>1488000</v>
      </c>
      <c r="Q32" s="94">
        <f>$I32      +$K32      +$M32      +$O32</f>
        <v>2125000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70.023529411764713</v>
      </c>
      <c r="U32" s="50">
        <f>IF(($E32      =0),0,(($Q32      /$E32      )*100))</f>
        <v>100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2125000</v>
      </c>
      <c r="C33" s="95">
        <f>C32</f>
        <v>0</v>
      </c>
      <c r="D33" s="95"/>
      <c r="E33" s="95">
        <f>$B33      +$C33      +$D33</f>
        <v>2125000</v>
      </c>
      <c r="F33" s="96">
        <f t="shared" ref="F33:O33" si="17">F32</f>
        <v>2125000</v>
      </c>
      <c r="G33" s="97">
        <f t="shared" si="17"/>
        <v>2125000</v>
      </c>
      <c r="H33" s="96">
        <f t="shared" si="17"/>
        <v>595000</v>
      </c>
      <c r="I33" s="97">
        <f t="shared" si="17"/>
        <v>1755996</v>
      </c>
      <c r="J33" s="96">
        <f t="shared" si="17"/>
        <v>893000</v>
      </c>
      <c r="K33" s="97">
        <f t="shared" si="17"/>
        <v>369004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1488000</v>
      </c>
      <c r="Q33" s="97">
        <f>$I33      +$K33      +$M33      +$O33</f>
        <v>2125000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70.023529411764713</v>
      </c>
      <c r="U33" s="54">
        <f>IF($E33   =0,0,($Q33   /$E33   )*100)</f>
        <v>100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14324000</v>
      </c>
      <c r="C35" s="92">
        <v>-2800000</v>
      </c>
      <c r="D35" s="92"/>
      <c r="E35" s="92">
        <f t="shared" ref="E35:E40" si="18">$B35      +$C35      +$D35</f>
        <v>11524000</v>
      </c>
      <c r="F35" s="93">
        <v>11524000</v>
      </c>
      <c r="G35" s="94">
        <v>11524000</v>
      </c>
      <c r="H35" s="93"/>
      <c r="I35" s="94">
        <v>73109</v>
      </c>
      <c r="J35" s="93">
        <v>4278000</v>
      </c>
      <c r="K35" s="94">
        <v>4153283</v>
      </c>
      <c r="L35" s="93">
        <v>7246000</v>
      </c>
      <c r="M35" s="94">
        <v>6023983</v>
      </c>
      <c r="N35" s="93"/>
      <c r="O35" s="94"/>
      <c r="P35" s="93">
        <f t="shared" ref="P35:P40" si="19">$H35      +$J35      +$L35      +$N35</f>
        <v>11524000</v>
      </c>
      <c r="Q35" s="94">
        <f t="shared" ref="Q35:Q40" si="20">$I35      +$K35      +$M35      +$O35</f>
        <v>10250375</v>
      </c>
      <c r="R35" s="48">
        <f t="shared" ref="R35:R40" si="21">IF(($J35      =0),0,((($L35      -$J35      )/$J35      )*100))</f>
        <v>69.378214118747081</v>
      </c>
      <c r="S35" s="49">
        <f t="shared" ref="S35:S40" si="22">IF(($K35      =0),0,((($M35      -$K35      )/$K35      )*100))</f>
        <v>45.041476826886104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88.948064908018054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7503000</v>
      </c>
      <c r="C36" s="92">
        <v>-7502000</v>
      </c>
      <c r="D36" s="92"/>
      <c r="E36" s="92">
        <f t="shared" si="18"/>
        <v>1000</v>
      </c>
      <c r="F36" s="93">
        <v>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25827000</v>
      </c>
      <c r="C40" s="95">
        <f>SUM(C35:C39)</f>
        <v>-10302000</v>
      </c>
      <c r="D40" s="95"/>
      <c r="E40" s="95">
        <f t="shared" si="18"/>
        <v>15525000</v>
      </c>
      <c r="F40" s="96">
        <f t="shared" ref="F40:O40" si="25">SUM(F35:F39)</f>
        <v>15525000</v>
      </c>
      <c r="G40" s="97">
        <f t="shared" si="25"/>
        <v>15524000</v>
      </c>
      <c r="H40" s="96">
        <f t="shared" si="25"/>
        <v>0</v>
      </c>
      <c r="I40" s="97">
        <f t="shared" si="25"/>
        <v>73109</v>
      </c>
      <c r="J40" s="96">
        <f t="shared" si="25"/>
        <v>4278000</v>
      </c>
      <c r="K40" s="97">
        <f t="shared" si="25"/>
        <v>4153283</v>
      </c>
      <c r="L40" s="96">
        <f t="shared" si="25"/>
        <v>7246000</v>
      </c>
      <c r="M40" s="97">
        <f t="shared" si="25"/>
        <v>6023983</v>
      </c>
      <c r="N40" s="96">
        <f t="shared" si="25"/>
        <v>0</v>
      </c>
      <c r="O40" s="97">
        <f t="shared" si="25"/>
        <v>0</v>
      </c>
      <c r="P40" s="96">
        <f t="shared" si="19"/>
        <v>11524000</v>
      </c>
      <c r="Q40" s="97">
        <f t="shared" si="20"/>
        <v>10250375</v>
      </c>
      <c r="R40" s="52">
        <f t="shared" si="21"/>
        <v>69.378214118747081</v>
      </c>
      <c r="S40" s="53">
        <f t="shared" si="22"/>
        <v>45.041476826886104</v>
      </c>
      <c r="T40" s="52">
        <f>IF((+$E35+$E38) =0,0,(P40   /(+$E35+$E38) )*100)</f>
        <v>74.233444988405054</v>
      </c>
      <c r="U40" s="54">
        <f>IF((+$E35+$E38) =0,0,(Q40   /(+$E35+$E38) )*100)</f>
        <v>66.029212831744402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29502000</v>
      </c>
      <c r="C67" s="104">
        <f>SUM(C9:C14,C17:C23,C26:C29,C32,C35:C39,C42:C52,C55:C58,C61:C65)</f>
        <v>-10302000</v>
      </c>
      <c r="D67" s="104"/>
      <c r="E67" s="104">
        <f t="shared" si="35"/>
        <v>19200000</v>
      </c>
      <c r="F67" s="105">
        <f t="shared" ref="F67:O67" si="43">SUM(F9:F14,F17:F23,F26:F29,F32,F35:F39,F42:F52,F55:F58,F61:F65)</f>
        <v>19200000</v>
      </c>
      <c r="G67" s="106">
        <f t="shared" si="43"/>
        <v>19199000</v>
      </c>
      <c r="H67" s="105">
        <f t="shared" si="43"/>
        <v>724000</v>
      </c>
      <c r="I67" s="106">
        <f t="shared" si="43"/>
        <v>1958213</v>
      </c>
      <c r="J67" s="105">
        <f t="shared" si="43"/>
        <v>5345000</v>
      </c>
      <c r="K67" s="106">
        <f t="shared" si="43"/>
        <v>4696711</v>
      </c>
      <c r="L67" s="105">
        <f t="shared" si="43"/>
        <v>7418000</v>
      </c>
      <c r="M67" s="106">
        <f t="shared" si="43"/>
        <v>6195869</v>
      </c>
      <c r="N67" s="105">
        <f t="shared" si="43"/>
        <v>0</v>
      </c>
      <c r="O67" s="106">
        <f t="shared" si="43"/>
        <v>0</v>
      </c>
      <c r="P67" s="105">
        <f t="shared" si="36"/>
        <v>13487000</v>
      </c>
      <c r="Q67" s="106">
        <f t="shared" si="37"/>
        <v>12850793</v>
      </c>
      <c r="R67" s="61">
        <f t="shared" si="38"/>
        <v>38.783910196445277</v>
      </c>
      <c r="S67" s="62">
        <f t="shared" si="39"/>
        <v>31.919315452877555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70.248450440127087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66.934699723943964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29287000</v>
      </c>
      <c r="C69" s="92">
        <v>-1959000</v>
      </c>
      <c r="D69" s="92"/>
      <c r="E69" s="92">
        <f>$B69      +$C69      +$D69</f>
        <v>27328000</v>
      </c>
      <c r="F69" s="93">
        <v>27328000</v>
      </c>
      <c r="G69" s="94">
        <v>27328000</v>
      </c>
      <c r="H69" s="93">
        <v>7062000</v>
      </c>
      <c r="I69" s="94">
        <v>6962430</v>
      </c>
      <c r="J69" s="93">
        <v>5940000</v>
      </c>
      <c r="K69" s="94">
        <v>5873734</v>
      </c>
      <c r="L69" s="93">
        <v>3318000</v>
      </c>
      <c r="M69" s="94">
        <v>2152473</v>
      </c>
      <c r="N69" s="93"/>
      <c r="O69" s="94"/>
      <c r="P69" s="93">
        <f>$H69      +$J69      +$L69      +$N69</f>
        <v>16320000</v>
      </c>
      <c r="Q69" s="94">
        <f>$I69      +$K69      +$M69      +$O69</f>
        <v>14988637</v>
      </c>
      <c r="R69" s="48">
        <f>IF(($J69      =0),0,((($L69      -$J69      )/$J69      )*100))</f>
        <v>-44.141414141414145</v>
      </c>
      <c r="S69" s="49">
        <f>IF(($K69      =0),0,((($M69      -$K69      )/$K69      )*100))</f>
        <v>-63.354264936069626</v>
      </c>
      <c r="T69" s="48">
        <f>IF(($E69      =0),0,(($P69      /$E69      )*100))</f>
        <v>59.71896955503513</v>
      </c>
      <c r="U69" s="50">
        <f>IF(($E69      =0),0,(($Q69      /$E69      )*100))</f>
        <v>54.847178717798592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29287000</v>
      </c>
      <c r="C71" s="101">
        <f>SUM(C69:C70)</f>
        <v>-1959000</v>
      </c>
      <c r="D71" s="101"/>
      <c r="E71" s="101">
        <f>$B71      +$C71      +$D71</f>
        <v>27328000</v>
      </c>
      <c r="F71" s="102">
        <f t="shared" ref="F71:O71" si="44">SUM(F69:F70)</f>
        <v>27328000</v>
      </c>
      <c r="G71" s="103">
        <f t="shared" si="44"/>
        <v>27328000</v>
      </c>
      <c r="H71" s="102">
        <f t="shared" si="44"/>
        <v>7062000</v>
      </c>
      <c r="I71" s="103">
        <f t="shared" si="44"/>
        <v>6962430</v>
      </c>
      <c r="J71" s="102">
        <f t="shared" si="44"/>
        <v>5940000</v>
      </c>
      <c r="K71" s="103">
        <f t="shared" si="44"/>
        <v>5873734</v>
      </c>
      <c r="L71" s="102">
        <f t="shared" si="44"/>
        <v>3318000</v>
      </c>
      <c r="M71" s="103">
        <f t="shared" si="44"/>
        <v>2152473</v>
      </c>
      <c r="N71" s="102">
        <f t="shared" si="44"/>
        <v>0</v>
      </c>
      <c r="O71" s="103">
        <f t="shared" si="44"/>
        <v>0</v>
      </c>
      <c r="P71" s="102">
        <f>$H71      +$J71      +$L71      +$N71</f>
        <v>16320000</v>
      </c>
      <c r="Q71" s="103">
        <f>$I71      +$K71      +$M71      +$O71</f>
        <v>14988637</v>
      </c>
      <c r="R71" s="57">
        <f>IF(($J71      =0),0,((($L71      -$J71      )/$J71      )*100))</f>
        <v>-44.141414141414145</v>
      </c>
      <c r="S71" s="58">
        <f>IF(($K71      =0),0,((($M71      -$K71      )/$K71      )*100))</f>
        <v>-63.354264936069626</v>
      </c>
      <c r="T71" s="57">
        <f>IF(($E69      =0),0,(($P69      /$E69      )*100))</f>
        <v>59.71896955503513</v>
      </c>
      <c r="U71" s="59">
        <f>IF($E69   =0,0,($Q69   /$E69 )*100)</f>
        <v>54.847178717798592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29287000</v>
      </c>
      <c r="C72" s="104">
        <f>SUM(C69:C70)</f>
        <v>-1959000</v>
      </c>
      <c r="D72" s="104"/>
      <c r="E72" s="104">
        <f>$B72      +$C72      +$D72</f>
        <v>27328000</v>
      </c>
      <c r="F72" s="105">
        <f t="shared" ref="F72:O72" si="45">SUM(F69:F70)</f>
        <v>27328000</v>
      </c>
      <c r="G72" s="106">
        <f t="shared" si="45"/>
        <v>27328000</v>
      </c>
      <c r="H72" s="105">
        <f t="shared" si="45"/>
        <v>7062000</v>
      </c>
      <c r="I72" s="106">
        <f t="shared" si="45"/>
        <v>6962430</v>
      </c>
      <c r="J72" s="105">
        <f t="shared" si="45"/>
        <v>5940000</v>
      </c>
      <c r="K72" s="106">
        <f t="shared" si="45"/>
        <v>5873734</v>
      </c>
      <c r="L72" s="105">
        <f t="shared" si="45"/>
        <v>3318000</v>
      </c>
      <c r="M72" s="106">
        <f t="shared" si="45"/>
        <v>2152473</v>
      </c>
      <c r="N72" s="105">
        <f t="shared" si="45"/>
        <v>0</v>
      </c>
      <c r="O72" s="106">
        <f t="shared" si="45"/>
        <v>0</v>
      </c>
      <c r="P72" s="105">
        <f>$H72      +$J72      +$L72      +$N72</f>
        <v>16320000</v>
      </c>
      <c r="Q72" s="106">
        <f>$I72      +$K72      +$M72      +$O72</f>
        <v>14988637</v>
      </c>
      <c r="R72" s="61">
        <f>IF(($J72      =0),0,((($L72      -$J72      )/$J72      )*100))</f>
        <v>-44.141414141414145</v>
      </c>
      <c r="S72" s="62">
        <f>IF(($K72      =0),0,((($M72      -$K72      )/$K72      )*100))</f>
        <v>-63.354264936069626</v>
      </c>
      <c r="T72" s="61">
        <f>IF(($E69      =0),0,(($P69      /$E69      )*100))</f>
        <v>59.71896955503513</v>
      </c>
      <c r="U72" s="65">
        <f>IF($E69   =0,0,($Q69   /$E69 )*100)</f>
        <v>54.847178717798592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58789000</v>
      </c>
      <c r="C73" s="104">
        <f>SUM(C9:C14,C17:C23,C26:C29,C32,C35:C39,C42:C52,C55:C58,C61:C65,C69:C70)</f>
        <v>-12261000</v>
      </c>
      <c r="D73" s="104"/>
      <c r="E73" s="104">
        <f>$B73      +$C73      +$D73</f>
        <v>46528000</v>
      </c>
      <c r="F73" s="105">
        <f t="shared" ref="F73:O73" si="46">SUM(F9:F14,F17:F23,F26:F29,F32,F35:F39,F42:F52,F55:F58,F61:F65,F69:F70)</f>
        <v>46528000</v>
      </c>
      <c r="G73" s="106">
        <f t="shared" si="46"/>
        <v>46527000</v>
      </c>
      <c r="H73" s="105">
        <f t="shared" si="46"/>
        <v>7786000</v>
      </c>
      <c r="I73" s="106">
        <f t="shared" si="46"/>
        <v>8920643</v>
      </c>
      <c r="J73" s="105">
        <f t="shared" si="46"/>
        <v>11285000</v>
      </c>
      <c r="K73" s="106">
        <f t="shared" si="46"/>
        <v>10570445</v>
      </c>
      <c r="L73" s="105">
        <f t="shared" si="46"/>
        <v>10736000</v>
      </c>
      <c r="M73" s="106">
        <f t="shared" si="46"/>
        <v>8348342</v>
      </c>
      <c r="N73" s="105">
        <f t="shared" si="46"/>
        <v>0</v>
      </c>
      <c r="O73" s="106">
        <f t="shared" si="46"/>
        <v>0</v>
      </c>
      <c r="P73" s="105">
        <f>$H73      +$J73      +$L73      +$N73</f>
        <v>29807000</v>
      </c>
      <c r="Q73" s="106">
        <f>$I73      +$K73      +$M73      +$O73</f>
        <v>27839430</v>
      </c>
      <c r="R73" s="61">
        <f>IF(($J73      =0),0,((($L73      -$J73      )/$J73      )*100))</f>
        <v>-4.8648648648648649</v>
      </c>
      <c r="S73" s="62">
        <f>IF(($K73      =0),0,((($M73      -$K73      )/$K73      )*100))</f>
        <v>-21.021849127449226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64.063876888688284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59.83499903281966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mJqGUdc8wmKgFfTvvgwR/Jr5fkz90azXWMfsHEHSLWs8PkjEPGcbSKzvEmqhKgUvo6DOY5R7lZXJReGDQbY+BA==" saltValue="FZ/TA278nuA4xtQouh574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109000</v>
      </c>
      <c r="I10" s="94">
        <v>109201</v>
      </c>
      <c r="J10" s="93">
        <v>277000</v>
      </c>
      <c r="K10" s="94">
        <v>277344</v>
      </c>
      <c r="L10" s="93">
        <v>379000</v>
      </c>
      <c r="M10" s="94">
        <v>418394</v>
      </c>
      <c r="N10" s="93"/>
      <c r="O10" s="94"/>
      <c r="P10" s="93">
        <f t="shared" ref="P10:P15" si="1">$H10      +$J10      +$L10      +$N10</f>
        <v>765000</v>
      </c>
      <c r="Q10" s="94">
        <f t="shared" ref="Q10:Q15" si="2">$I10      +$K10      +$M10      +$O10</f>
        <v>804939</v>
      </c>
      <c r="R10" s="48">
        <f t="shared" ref="R10:R15" si="3">IF(($J10      =0),0,((($L10      -$J10      )/$J10      )*100))</f>
        <v>36.823104693140799</v>
      </c>
      <c r="S10" s="49">
        <f t="shared" ref="S10:S15" si="4">IF(($K10      =0),0,((($M10      -$K10      )/$K10      )*100))</f>
        <v>50.857418945425181</v>
      </c>
      <c r="T10" s="48">
        <f t="shared" ref="T10:T14" si="5">IF(($E10      =0),0,(($P10      /$E10      )*100))</f>
        <v>49.354838709677416</v>
      </c>
      <c r="U10" s="50">
        <f t="shared" ref="U10:U14" si="6">IF(($E10      =0),0,(($Q10      /$E10      )*100))</f>
        <v>51.931548387096768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109000</v>
      </c>
      <c r="I15" s="97">
        <f t="shared" si="7"/>
        <v>109201</v>
      </c>
      <c r="J15" s="96">
        <f t="shared" si="7"/>
        <v>277000</v>
      </c>
      <c r="K15" s="97">
        <f t="shared" si="7"/>
        <v>277344</v>
      </c>
      <c r="L15" s="96">
        <f t="shared" si="7"/>
        <v>379000</v>
      </c>
      <c r="M15" s="97">
        <f t="shared" si="7"/>
        <v>418394</v>
      </c>
      <c r="N15" s="96">
        <f t="shared" si="7"/>
        <v>0</v>
      </c>
      <c r="O15" s="97">
        <f t="shared" si="7"/>
        <v>0</v>
      </c>
      <c r="P15" s="96">
        <f t="shared" si="1"/>
        <v>765000</v>
      </c>
      <c r="Q15" s="97">
        <f t="shared" si="2"/>
        <v>804939</v>
      </c>
      <c r="R15" s="52">
        <f t="shared" si="3"/>
        <v>36.823104693140799</v>
      </c>
      <c r="S15" s="53">
        <f t="shared" si="4"/>
        <v>50.857418945425181</v>
      </c>
      <c r="T15" s="52">
        <f>IF((SUM($E9:$E13))=0,0,(P15/(SUM($E9:$E13))*100))</f>
        <v>49.354838709677416</v>
      </c>
      <c r="U15" s="54">
        <f>IF((SUM($E9:$E13))=0,0,(Q15/(SUM($E9:$E13))*100))</f>
        <v>51.931548387096768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>
        <v>350000</v>
      </c>
      <c r="D20" s="92"/>
      <c r="E20" s="92">
        <f t="shared" si="8"/>
        <v>350000</v>
      </c>
      <c r="F20" s="93">
        <v>350000</v>
      </c>
      <c r="G20" s="94">
        <v>350000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350000</v>
      </c>
      <c r="D24" s="95"/>
      <c r="E24" s="95">
        <f t="shared" si="8"/>
        <v>350000</v>
      </c>
      <c r="F24" s="96">
        <f t="shared" ref="F24:O24" si="15">SUM(F17:F23)</f>
        <v>350000</v>
      </c>
      <c r="G24" s="97">
        <f t="shared" si="15"/>
        <v>350000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1830000</v>
      </c>
      <c r="C32" s="92"/>
      <c r="D32" s="92"/>
      <c r="E32" s="92">
        <f>$B32      +$C32      +$D32</f>
        <v>1830000</v>
      </c>
      <c r="F32" s="93">
        <v>1830000</v>
      </c>
      <c r="G32" s="94">
        <v>1830000</v>
      </c>
      <c r="H32" s="93">
        <v>281000</v>
      </c>
      <c r="I32" s="94">
        <v>281175</v>
      </c>
      <c r="J32" s="93">
        <v>428000</v>
      </c>
      <c r="K32" s="94">
        <v>428130</v>
      </c>
      <c r="L32" s="93">
        <v>503000</v>
      </c>
      <c r="M32" s="94">
        <v>502563</v>
      </c>
      <c r="N32" s="93"/>
      <c r="O32" s="94"/>
      <c r="P32" s="93">
        <f>$H32      +$J32      +$L32      +$N32</f>
        <v>1212000</v>
      </c>
      <c r="Q32" s="94">
        <f>$I32      +$K32      +$M32      +$O32</f>
        <v>1211868</v>
      </c>
      <c r="R32" s="48">
        <f>IF(($J32      =0),0,((($L32      -$J32      )/$J32      )*100))</f>
        <v>17.523364485981308</v>
      </c>
      <c r="S32" s="49">
        <f>IF(($K32      =0),0,((($M32      -$K32      )/$K32      )*100))</f>
        <v>17.385607175390653</v>
      </c>
      <c r="T32" s="48">
        <f>IF(($E32      =0),0,(($P32      /$E32      )*100))</f>
        <v>66.229508196721312</v>
      </c>
      <c r="U32" s="50">
        <f>IF(($E32      =0),0,(($Q32      /$E32      )*100))</f>
        <v>66.222295081967204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1830000</v>
      </c>
      <c r="C33" s="95">
        <f>C32</f>
        <v>0</v>
      </c>
      <c r="D33" s="95"/>
      <c r="E33" s="95">
        <f>$B33      +$C33      +$D33</f>
        <v>1830000</v>
      </c>
      <c r="F33" s="96">
        <f t="shared" ref="F33:O33" si="17">F32</f>
        <v>1830000</v>
      </c>
      <c r="G33" s="97">
        <f t="shared" si="17"/>
        <v>1830000</v>
      </c>
      <c r="H33" s="96">
        <f t="shared" si="17"/>
        <v>281000</v>
      </c>
      <c r="I33" s="97">
        <f t="shared" si="17"/>
        <v>281175</v>
      </c>
      <c r="J33" s="96">
        <f t="shared" si="17"/>
        <v>428000</v>
      </c>
      <c r="K33" s="97">
        <f t="shared" si="17"/>
        <v>428130</v>
      </c>
      <c r="L33" s="96">
        <f t="shared" si="17"/>
        <v>503000</v>
      </c>
      <c r="M33" s="97">
        <f t="shared" si="17"/>
        <v>502563</v>
      </c>
      <c r="N33" s="96">
        <f t="shared" si="17"/>
        <v>0</v>
      </c>
      <c r="O33" s="97">
        <f t="shared" si="17"/>
        <v>0</v>
      </c>
      <c r="P33" s="96">
        <f>$H33      +$J33      +$L33      +$N33</f>
        <v>1212000</v>
      </c>
      <c r="Q33" s="97">
        <f>$I33      +$K33      +$M33      +$O33</f>
        <v>1211868</v>
      </c>
      <c r="R33" s="52">
        <f>IF(($J33      =0),0,((($L33      -$J33      )/$J33      )*100))</f>
        <v>17.523364485981308</v>
      </c>
      <c r="S33" s="53">
        <f>IF(($K33      =0),0,((($M33      -$K33      )/$K33      )*100))</f>
        <v>17.385607175390653</v>
      </c>
      <c r="T33" s="52">
        <f>IF($E33   =0,0,($P33   /$E33   )*100)</f>
        <v>66.229508196721312</v>
      </c>
      <c r="U33" s="54">
        <f>IF($E33   =0,0,($Q33   /$E33   )*100)</f>
        <v>66.222295081967204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23658000</v>
      </c>
      <c r="C35" s="92"/>
      <c r="D35" s="92"/>
      <c r="E35" s="92">
        <f t="shared" ref="E35:E40" si="18">$B35      +$C35      +$D35</f>
        <v>23658000</v>
      </c>
      <c r="F35" s="93">
        <v>23658000</v>
      </c>
      <c r="G35" s="94">
        <v>23658000</v>
      </c>
      <c r="H35" s="93">
        <v>4935000</v>
      </c>
      <c r="I35" s="94">
        <v>871279</v>
      </c>
      <c r="J35" s="93">
        <v>2774000</v>
      </c>
      <c r="K35" s="94">
        <v>2789568</v>
      </c>
      <c r="L35" s="93">
        <v>15949000</v>
      </c>
      <c r="M35" s="94">
        <v>18720217</v>
      </c>
      <c r="N35" s="93"/>
      <c r="O35" s="94"/>
      <c r="P35" s="93">
        <f t="shared" ref="P35:P40" si="19">$H35      +$J35      +$L35      +$N35</f>
        <v>23658000</v>
      </c>
      <c r="Q35" s="94">
        <f t="shared" ref="Q35:Q40" si="20">$I35      +$K35      +$M35      +$O35</f>
        <v>22381064</v>
      </c>
      <c r="R35" s="48">
        <f t="shared" ref="R35:R40" si="21">IF(($J35      =0),0,((($L35      -$J35      )/$J35      )*100))</f>
        <v>474.94592645998557</v>
      </c>
      <c r="S35" s="49">
        <f t="shared" ref="S35:S40" si="22">IF(($K35      =0),0,((($M35      -$K35      )/$K35      )*100))</f>
        <v>571.07942878610595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94.602519232394968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>
        <v>5168000</v>
      </c>
      <c r="C36" s="92">
        <v>-4661000</v>
      </c>
      <c r="D36" s="92"/>
      <c r="E36" s="92">
        <f t="shared" si="18"/>
        <v>507000</v>
      </c>
      <c r="F36" s="93">
        <v>507000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28826000</v>
      </c>
      <c r="C40" s="95">
        <f>SUM(C35:C39)</f>
        <v>-4661000</v>
      </c>
      <c r="D40" s="95"/>
      <c r="E40" s="95">
        <f t="shared" si="18"/>
        <v>24165000</v>
      </c>
      <c r="F40" s="96">
        <f t="shared" ref="F40:O40" si="25">SUM(F35:F39)</f>
        <v>24165000</v>
      </c>
      <c r="G40" s="97">
        <f t="shared" si="25"/>
        <v>23658000</v>
      </c>
      <c r="H40" s="96">
        <f t="shared" si="25"/>
        <v>4935000</v>
      </c>
      <c r="I40" s="97">
        <f t="shared" si="25"/>
        <v>871279</v>
      </c>
      <c r="J40" s="96">
        <f t="shared" si="25"/>
        <v>2774000</v>
      </c>
      <c r="K40" s="97">
        <f t="shared" si="25"/>
        <v>2789568</v>
      </c>
      <c r="L40" s="96">
        <f t="shared" si="25"/>
        <v>15949000</v>
      </c>
      <c r="M40" s="97">
        <f t="shared" si="25"/>
        <v>18720217</v>
      </c>
      <c r="N40" s="96">
        <f t="shared" si="25"/>
        <v>0</v>
      </c>
      <c r="O40" s="97">
        <f t="shared" si="25"/>
        <v>0</v>
      </c>
      <c r="P40" s="96">
        <f t="shared" si="19"/>
        <v>23658000</v>
      </c>
      <c r="Q40" s="97">
        <f t="shared" si="20"/>
        <v>22381064</v>
      </c>
      <c r="R40" s="52">
        <f t="shared" si="21"/>
        <v>474.94592645998557</v>
      </c>
      <c r="S40" s="53">
        <f t="shared" si="22"/>
        <v>571.07942878610595</v>
      </c>
      <c r="T40" s="52">
        <f>IF((+$E35+$E38) =0,0,(P40   /(+$E35+$E38) )*100)</f>
        <v>100</v>
      </c>
      <c r="U40" s="54">
        <f>IF((+$E35+$E38) =0,0,(Q40   /(+$E35+$E38) )*100)</f>
        <v>94.602519232394968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32206000</v>
      </c>
      <c r="C67" s="104">
        <f>SUM(C9:C14,C17:C23,C26:C29,C32,C35:C39,C42:C52,C55:C58,C61:C65)</f>
        <v>-4311000</v>
      </c>
      <c r="D67" s="104"/>
      <c r="E67" s="104">
        <f t="shared" si="35"/>
        <v>27895000</v>
      </c>
      <c r="F67" s="105">
        <f t="shared" ref="F67:O67" si="43">SUM(F9:F14,F17:F23,F26:F29,F32,F35:F39,F42:F52,F55:F58,F61:F65)</f>
        <v>27895000</v>
      </c>
      <c r="G67" s="106">
        <f t="shared" si="43"/>
        <v>27388000</v>
      </c>
      <c r="H67" s="105">
        <f t="shared" si="43"/>
        <v>5325000</v>
      </c>
      <c r="I67" s="106">
        <f t="shared" si="43"/>
        <v>1261655</v>
      </c>
      <c r="J67" s="105">
        <f t="shared" si="43"/>
        <v>3479000</v>
      </c>
      <c r="K67" s="106">
        <f t="shared" si="43"/>
        <v>3495042</v>
      </c>
      <c r="L67" s="105">
        <f t="shared" si="43"/>
        <v>16831000</v>
      </c>
      <c r="M67" s="106">
        <f t="shared" si="43"/>
        <v>19641174</v>
      </c>
      <c r="N67" s="105">
        <f t="shared" si="43"/>
        <v>0</v>
      </c>
      <c r="O67" s="106">
        <f t="shared" si="43"/>
        <v>0</v>
      </c>
      <c r="P67" s="105">
        <f t="shared" si="36"/>
        <v>25635000</v>
      </c>
      <c r="Q67" s="106">
        <f t="shared" si="37"/>
        <v>24397871</v>
      </c>
      <c r="R67" s="61">
        <f t="shared" si="38"/>
        <v>383.78844495544695</v>
      </c>
      <c r="S67" s="62">
        <f t="shared" si="39"/>
        <v>461.97247415052527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93.599386592668324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89.082338980575443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24708000</v>
      </c>
      <c r="C69" s="92">
        <v>-1653000</v>
      </c>
      <c r="D69" s="92"/>
      <c r="E69" s="92">
        <f>$B69      +$C69      +$D69</f>
        <v>23055000</v>
      </c>
      <c r="F69" s="93">
        <v>23055000</v>
      </c>
      <c r="G69" s="94">
        <v>23055000</v>
      </c>
      <c r="H69" s="93">
        <v>2797000</v>
      </c>
      <c r="I69" s="94">
        <v>2316820</v>
      </c>
      <c r="J69" s="93">
        <v>13363000</v>
      </c>
      <c r="K69" s="94">
        <v>13131930</v>
      </c>
      <c r="L69" s="93">
        <v>5330000</v>
      </c>
      <c r="M69" s="94">
        <v>7076130</v>
      </c>
      <c r="N69" s="93"/>
      <c r="O69" s="94"/>
      <c r="P69" s="93">
        <f>$H69      +$J69      +$L69      +$N69</f>
        <v>21490000</v>
      </c>
      <c r="Q69" s="94">
        <f>$I69      +$K69      +$M69      +$O69</f>
        <v>22524880</v>
      </c>
      <c r="R69" s="48">
        <f>IF(($J69      =0),0,((($L69      -$J69      )/$J69      )*100))</f>
        <v>-60.113746913118312</v>
      </c>
      <c r="S69" s="49">
        <f>IF(($K69      =0),0,((($M69      -$K69      )/$K69      )*100))</f>
        <v>-46.11507980928927</v>
      </c>
      <c r="T69" s="48">
        <f>IF(($E69      =0),0,(($P69      /$E69      )*100))</f>
        <v>93.211884623725865</v>
      </c>
      <c r="U69" s="50">
        <f>IF(($E69      =0),0,(($Q69      /$E69      )*100))</f>
        <v>97.700628930817615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24708000</v>
      </c>
      <c r="C71" s="101">
        <f>SUM(C69:C70)</f>
        <v>-1653000</v>
      </c>
      <c r="D71" s="101"/>
      <c r="E71" s="101">
        <f>$B71      +$C71      +$D71</f>
        <v>23055000</v>
      </c>
      <c r="F71" s="102">
        <f t="shared" ref="F71:O71" si="44">SUM(F69:F70)</f>
        <v>23055000</v>
      </c>
      <c r="G71" s="103">
        <f t="shared" si="44"/>
        <v>23055000</v>
      </c>
      <c r="H71" s="102">
        <f t="shared" si="44"/>
        <v>2797000</v>
      </c>
      <c r="I71" s="103">
        <f t="shared" si="44"/>
        <v>2316820</v>
      </c>
      <c r="J71" s="102">
        <f t="shared" si="44"/>
        <v>13363000</v>
      </c>
      <c r="K71" s="103">
        <f t="shared" si="44"/>
        <v>13131930</v>
      </c>
      <c r="L71" s="102">
        <f t="shared" si="44"/>
        <v>5330000</v>
      </c>
      <c r="M71" s="103">
        <f t="shared" si="44"/>
        <v>7076130</v>
      </c>
      <c r="N71" s="102">
        <f t="shared" si="44"/>
        <v>0</v>
      </c>
      <c r="O71" s="103">
        <f t="shared" si="44"/>
        <v>0</v>
      </c>
      <c r="P71" s="102">
        <f>$H71      +$J71      +$L71      +$N71</f>
        <v>21490000</v>
      </c>
      <c r="Q71" s="103">
        <f>$I71      +$K71      +$M71      +$O71</f>
        <v>22524880</v>
      </c>
      <c r="R71" s="57">
        <f>IF(($J71      =0),0,((($L71      -$J71      )/$J71      )*100))</f>
        <v>-60.113746913118312</v>
      </c>
      <c r="S71" s="58">
        <f>IF(($K71      =0),0,((($M71      -$K71      )/$K71      )*100))</f>
        <v>-46.11507980928927</v>
      </c>
      <c r="T71" s="57">
        <f>IF(($E69      =0),0,(($P69      /$E69      )*100))</f>
        <v>93.211884623725865</v>
      </c>
      <c r="U71" s="59">
        <f>IF($E69   =0,0,($Q69   /$E69 )*100)</f>
        <v>97.700628930817615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24708000</v>
      </c>
      <c r="C72" s="104">
        <f>SUM(C69:C70)</f>
        <v>-1653000</v>
      </c>
      <c r="D72" s="104"/>
      <c r="E72" s="104">
        <f>$B72      +$C72      +$D72</f>
        <v>23055000</v>
      </c>
      <c r="F72" s="105">
        <f t="shared" ref="F72:O72" si="45">SUM(F69:F70)</f>
        <v>23055000</v>
      </c>
      <c r="G72" s="106">
        <f t="shared" si="45"/>
        <v>23055000</v>
      </c>
      <c r="H72" s="105">
        <f t="shared" si="45"/>
        <v>2797000</v>
      </c>
      <c r="I72" s="106">
        <f t="shared" si="45"/>
        <v>2316820</v>
      </c>
      <c r="J72" s="105">
        <f t="shared" si="45"/>
        <v>13363000</v>
      </c>
      <c r="K72" s="106">
        <f t="shared" si="45"/>
        <v>13131930</v>
      </c>
      <c r="L72" s="105">
        <f t="shared" si="45"/>
        <v>5330000</v>
      </c>
      <c r="M72" s="106">
        <f t="shared" si="45"/>
        <v>7076130</v>
      </c>
      <c r="N72" s="105">
        <f t="shared" si="45"/>
        <v>0</v>
      </c>
      <c r="O72" s="106">
        <f t="shared" si="45"/>
        <v>0</v>
      </c>
      <c r="P72" s="105">
        <f>$H72      +$J72      +$L72      +$N72</f>
        <v>21490000</v>
      </c>
      <c r="Q72" s="106">
        <f>$I72      +$K72      +$M72      +$O72</f>
        <v>22524880</v>
      </c>
      <c r="R72" s="61">
        <f>IF(($J72      =0),0,((($L72      -$J72      )/$J72      )*100))</f>
        <v>-60.113746913118312</v>
      </c>
      <c r="S72" s="62">
        <f>IF(($K72      =0),0,((($M72      -$K72      )/$K72      )*100))</f>
        <v>-46.11507980928927</v>
      </c>
      <c r="T72" s="61">
        <f>IF(($E69      =0),0,(($P69      /$E69      )*100))</f>
        <v>93.211884623725865</v>
      </c>
      <c r="U72" s="65">
        <f>IF($E69   =0,0,($Q69   /$E69 )*100)</f>
        <v>97.700628930817615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56914000</v>
      </c>
      <c r="C73" s="104">
        <f>SUM(C9:C14,C17:C23,C26:C29,C32,C35:C39,C42:C52,C55:C58,C61:C65,C69:C70)</f>
        <v>-5964000</v>
      </c>
      <c r="D73" s="104"/>
      <c r="E73" s="104">
        <f>$B73      +$C73      +$D73</f>
        <v>50950000</v>
      </c>
      <c r="F73" s="105">
        <f t="shared" ref="F73:O73" si="46">SUM(F9:F14,F17:F23,F26:F29,F32,F35:F39,F42:F52,F55:F58,F61:F65,F69:F70)</f>
        <v>50950000</v>
      </c>
      <c r="G73" s="106">
        <f t="shared" si="46"/>
        <v>50443000</v>
      </c>
      <c r="H73" s="105">
        <f t="shared" si="46"/>
        <v>8122000</v>
      </c>
      <c r="I73" s="106">
        <f t="shared" si="46"/>
        <v>3578475</v>
      </c>
      <c r="J73" s="105">
        <f t="shared" si="46"/>
        <v>16842000</v>
      </c>
      <c r="K73" s="106">
        <f t="shared" si="46"/>
        <v>16626972</v>
      </c>
      <c r="L73" s="105">
        <f t="shared" si="46"/>
        <v>22161000</v>
      </c>
      <c r="M73" s="106">
        <f t="shared" si="46"/>
        <v>26717304</v>
      </c>
      <c r="N73" s="105">
        <f t="shared" si="46"/>
        <v>0</v>
      </c>
      <c r="O73" s="106">
        <f t="shared" si="46"/>
        <v>0</v>
      </c>
      <c r="P73" s="105">
        <f>$H73      +$J73      +$L73      +$N73</f>
        <v>47125000</v>
      </c>
      <c r="Q73" s="106">
        <f>$I73      +$K73      +$M73      +$O73</f>
        <v>46922751</v>
      </c>
      <c r="R73" s="61">
        <f>IF(($J73      =0),0,((($L73      -$J73      )/$J73      )*100))</f>
        <v>31.58175988599929</v>
      </c>
      <c r="S73" s="62">
        <f>IF(($K73      =0),0,((($M73      -$K73      )/$K73      )*100))</f>
        <v>60.686527889744447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93.422278611502094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93.021332989711155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jt8xI6jt/qQlU3HgRu6DvhCxfgsRxKJtjAjv3bD+RHJ4enx7Kd9Aqcr3uI5E8+vU7ivwEadea3WPC+EPAB94w==" saltValue="TUgqwEFSUwAmwzahSAeGj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121000</v>
      </c>
      <c r="I10" s="94"/>
      <c r="J10" s="93">
        <v>359000</v>
      </c>
      <c r="K10" s="94"/>
      <c r="L10" s="93">
        <v>89000</v>
      </c>
      <c r="M10" s="94">
        <v>396996</v>
      </c>
      <c r="N10" s="93"/>
      <c r="O10" s="94"/>
      <c r="P10" s="93">
        <f t="shared" ref="P10:P15" si="1">$H10      +$J10      +$L10      +$N10</f>
        <v>569000</v>
      </c>
      <c r="Q10" s="94">
        <f t="shared" ref="Q10:Q15" si="2">$I10      +$K10      +$M10      +$O10</f>
        <v>396996</v>
      </c>
      <c r="R10" s="48">
        <f t="shared" ref="R10:R15" si="3">IF(($J10      =0),0,((($L10      -$J10      )/$J10      )*100))</f>
        <v>-75.208913649025064</v>
      </c>
      <c r="S10" s="49">
        <f t="shared" ref="S10:S15" si="4">IF(($K10      =0),0,((($M10      -$K10      )/$K10      )*100))</f>
        <v>0</v>
      </c>
      <c r="T10" s="48">
        <f t="shared" ref="T10:T14" si="5">IF(($E10      =0),0,(($P10      /$E10      )*100))</f>
        <v>56.899999999999991</v>
      </c>
      <c r="U10" s="50">
        <f t="shared" ref="U10:U14" si="6">IF(($E10      =0),0,(($Q10      /$E10      )*100))</f>
        <v>39.699600000000004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121000</v>
      </c>
      <c r="I15" s="97">
        <f t="shared" si="7"/>
        <v>0</v>
      </c>
      <c r="J15" s="96">
        <f t="shared" si="7"/>
        <v>359000</v>
      </c>
      <c r="K15" s="97">
        <f t="shared" si="7"/>
        <v>0</v>
      </c>
      <c r="L15" s="96">
        <f t="shared" si="7"/>
        <v>89000</v>
      </c>
      <c r="M15" s="97">
        <f t="shared" si="7"/>
        <v>396996</v>
      </c>
      <c r="N15" s="96">
        <f t="shared" si="7"/>
        <v>0</v>
      </c>
      <c r="O15" s="97">
        <f t="shared" si="7"/>
        <v>0</v>
      </c>
      <c r="P15" s="96">
        <f t="shared" si="1"/>
        <v>569000</v>
      </c>
      <c r="Q15" s="97">
        <f t="shared" si="2"/>
        <v>396996</v>
      </c>
      <c r="R15" s="52">
        <f t="shared" si="3"/>
        <v>-75.208913649025064</v>
      </c>
      <c r="S15" s="53">
        <f t="shared" si="4"/>
        <v>0</v>
      </c>
      <c r="T15" s="52">
        <f>IF((SUM($E9:$E13))=0,0,(P15/(SUM($E9:$E13))*100))</f>
        <v>56.899999999999991</v>
      </c>
      <c r="U15" s="54">
        <f>IF((SUM($E9:$E13))=0,0,(Q15/(SUM($E9:$E13))*100))</f>
        <v>39.699600000000004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>
        <v>2718000</v>
      </c>
      <c r="C29" s="92"/>
      <c r="D29" s="92"/>
      <c r="E29" s="92">
        <f>$B29      +$C29      +$D29</f>
        <v>2718000</v>
      </c>
      <c r="F29" s="93">
        <v>2718000</v>
      </c>
      <c r="G29" s="94">
        <v>2718000</v>
      </c>
      <c r="H29" s="93"/>
      <c r="I29" s="94"/>
      <c r="J29" s="93">
        <v>871000</v>
      </c>
      <c r="K29" s="94"/>
      <c r="L29" s="93">
        <v>623000</v>
      </c>
      <c r="M29" s="94">
        <v>1879510</v>
      </c>
      <c r="N29" s="93"/>
      <c r="O29" s="94"/>
      <c r="P29" s="93">
        <f>$H29      +$J29      +$L29      +$N29</f>
        <v>1494000</v>
      </c>
      <c r="Q29" s="94">
        <f>$I29      +$K29      +$M29      +$O29</f>
        <v>1879510</v>
      </c>
      <c r="R29" s="48">
        <f>IF(($J29      =0),0,((($L29      -$J29      )/$J29      )*100))</f>
        <v>-28.473019517795638</v>
      </c>
      <c r="S29" s="49">
        <f>IF(($K29      =0),0,((($M29      -$K29      )/$K29      )*100))</f>
        <v>0</v>
      </c>
      <c r="T29" s="48">
        <f>IF(($E29      =0),0,(($P29      /$E29      )*100))</f>
        <v>54.966887417218544</v>
      </c>
      <c r="U29" s="50">
        <f>IF(($E29      =0),0,(($Q29      /$E29      )*100))</f>
        <v>69.150478292862388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2718000</v>
      </c>
      <c r="C30" s="95">
        <f>SUM(C26:C29)</f>
        <v>0</v>
      </c>
      <c r="D30" s="95"/>
      <c r="E30" s="95">
        <f>$B30      +$C30      +$D30</f>
        <v>2718000</v>
      </c>
      <c r="F30" s="96">
        <f t="shared" ref="F30:O30" si="16">SUM(F26:F29)</f>
        <v>2718000</v>
      </c>
      <c r="G30" s="97">
        <f t="shared" si="16"/>
        <v>2718000</v>
      </c>
      <c r="H30" s="96">
        <f t="shared" si="16"/>
        <v>0</v>
      </c>
      <c r="I30" s="97">
        <f t="shared" si="16"/>
        <v>0</v>
      </c>
      <c r="J30" s="96">
        <f t="shared" si="16"/>
        <v>871000</v>
      </c>
      <c r="K30" s="97">
        <f t="shared" si="16"/>
        <v>0</v>
      </c>
      <c r="L30" s="96">
        <f t="shared" si="16"/>
        <v>623000</v>
      </c>
      <c r="M30" s="97">
        <f t="shared" si="16"/>
        <v>1879510</v>
      </c>
      <c r="N30" s="96">
        <f t="shared" si="16"/>
        <v>0</v>
      </c>
      <c r="O30" s="97">
        <f t="shared" si="16"/>
        <v>0</v>
      </c>
      <c r="P30" s="96">
        <f>$H30      +$J30      +$L30      +$N30</f>
        <v>1494000</v>
      </c>
      <c r="Q30" s="97">
        <f>$I30      +$K30      +$M30      +$O30</f>
        <v>1879510</v>
      </c>
      <c r="R30" s="52">
        <f>IF(($J30      =0),0,((($L30      -$J30      )/$J30      )*100))</f>
        <v>-28.473019517795638</v>
      </c>
      <c r="S30" s="53">
        <f>IF(($K30      =0),0,((($M30      -$K30      )/$K30      )*100))</f>
        <v>0</v>
      </c>
      <c r="T30" s="52">
        <f>IF($E30   =0,0,($P30   /$E30   )*100)</f>
        <v>54.966887417218544</v>
      </c>
      <c r="U30" s="54">
        <f>IF($E30   =0,0,($Q30   /$E30   )*100)</f>
        <v>69.150478292862388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1242000</v>
      </c>
      <c r="H32" s="93">
        <v>254000</v>
      </c>
      <c r="I32" s="94"/>
      <c r="J32" s="93">
        <v>367000</v>
      </c>
      <c r="K32" s="94"/>
      <c r="L32" s="93">
        <v>386000</v>
      </c>
      <c r="M32" s="94">
        <v>1007088</v>
      </c>
      <c r="N32" s="93"/>
      <c r="O32" s="94"/>
      <c r="P32" s="93">
        <f>$H32      +$J32      +$L32      +$N32</f>
        <v>1007000</v>
      </c>
      <c r="Q32" s="94">
        <f>$I32      +$K32      +$M32      +$O32</f>
        <v>1007088</v>
      </c>
      <c r="R32" s="48">
        <f>IF(($J32      =0),0,((($L32      -$J32      )/$J32      )*100))</f>
        <v>5.1771117166212539</v>
      </c>
      <c r="S32" s="49">
        <f>IF(($K32      =0),0,((($M32      -$K32      )/$K32      )*100))</f>
        <v>0</v>
      </c>
      <c r="T32" s="48">
        <f>IF(($E32      =0),0,(($P32      /$E32      )*100))</f>
        <v>81.078904991948477</v>
      </c>
      <c r="U32" s="50">
        <f>IF(($E32      =0),0,(($Q32      /$E32      )*100))</f>
        <v>81.085990338164251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1242000</v>
      </c>
      <c r="H33" s="96">
        <f t="shared" si="17"/>
        <v>254000</v>
      </c>
      <c r="I33" s="97">
        <f t="shared" si="17"/>
        <v>0</v>
      </c>
      <c r="J33" s="96">
        <f t="shared" si="17"/>
        <v>367000</v>
      </c>
      <c r="K33" s="97">
        <f t="shared" si="17"/>
        <v>0</v>
      </c>
      <c r="L33" s="96">
        <f t="shared" si="17"/>
        <v>386000</v>
      </c>
      <c r="M33" s="97">
        <f t="shared" si="17"/>
        <v>1007088</v>
      </c>
      <c r="N33" s="96">
        <f t="shared" si="17"/>
        <v>0</v>
      </c>
      <c r="O33" s="97">
        <f t="shared" si="17"/>
        <v>0</v>
      </c>
      <c r="P33" s="96">
        <f>$H33      +$J33      +$L33      +$N33</f>
        <v>1007000</v>
      </c>
      <c r="Q33" s="97">
        <f>$I33      +$K33      +$M33      +$O33</f>
        <v>1007088</v>
      </c>
      <c r="R33" s="52">
        <f>IF(($J33      =0),0,((($L33      -$J33      )/$J33      )*100))</f>
        <v>5.1771117166212539</v>
      </c>
      <c r="S33" s="53">
        <f>IF(($K33      =0),0,((($M33      -$K33      )/$K33      )*100))</f>
        <v>0</v>
      </c>
      <c r="T33" s="52">
        <f>IF($E33   =0,0,($P33   /$E33   )*100)</f>
        <v>81.078904991948477</v>
      </c>
      <c r="U33" s="54">
        <f>IF($E33   =0,0,($Q33   /$E33   )*100)</f>
        <v>81.085990338164251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4960000</v>
      </c>
      <c r="C67" s="104">
        <f>SUM(C9:C14,C17:C23,C26:C29,C32,C35:C39,C42:C52,C55:C58,C61:C65)</f>
        <v>0</v>
      </c>
      <c r="D67" s="104"/>
      <c r="E67" s="104">
        <f t="shared" si="35"/>
        <v>4960000</v>
      </c>
      <c r="F67" s="105">
        <f t="shared" ref="F67:O67" si="43">SUM(F9:F14,F17:F23,F26:F29,F32,F35:F39,F42:F52,F55:F58,F61:F65)</f>
        <v>4960000</v>
      </c>
      <c r="G67" s="106">
        <f t="shared" si="43"/>
        <v>4960000</v>
      </c>
      <c r="H67" s="105">
        <f t="shared" si="43"/>
        <v>375000</v>
      </c>
      <c r="I67" s="106">
        <f t="shared" si="43"/>
        <v>0</v>
      </c>
      <c r="J67" s="105">
        <f t="shared" si="43"/>
        <v>1597000</v>
      </c>
      <c r="K67" s="106">
        <f t="shared" si="43"/>
        <v>0</v>
      </c>
      <c r="L67" s="105">
        <f t="shared" si="43"/>
        <v>1098000</v>
      </c>
      <c r="M67" s="106">
        <f t="shared" si="43"/>
        <v>3283594</v>
      </c>
      <c r="N67" s="105">
        <f t="shared" si="43"/>
        <v>0</v>
      </c>
      <c r="O67" s="106">
        <f t="shared" si="43"/>
        <v>0</v>
      </c>
      <c r="P67" s="105">
        <f t="shared" si="36"/>
        <v>3070000</v>
      </c>
      <c r="Q67" s="106">
        <f t="shared" si="37"/>
        <v>3283594</v>
      </c>
      <c r="R67" s="61">
        <f t="shared" si="38"/>
        <v>-31.246086412022546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61.895161290322577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66.201491935483872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IF(($J71      =0),0,((($L71      -$J71      )/$J71      )*100))</f>
        <v>0</v>
      </c>
      <c r="S71" s="58">
        <f>IF(($K71      =0),0,((($M71      -$K71      )/$K71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IF(($J72      =0),0,((($L72      -$J72      )/$J72      )*100))</f>
        <v>0</v>
      </c>
      <c r="S72" s="62">
        <f>IF(($K72      =0),0,((($M72      -$K72      )/$K72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4960000</v>
      </c>
      <c r="C73" s="104">
        <f>SUM(C9:C14,C17:C23,C26:C29,C32,C35:C39,C42:C52,C55:C58,C61:C65,C69:C70)</f>
        <v>0</v>
      </c>
      <c r="D73" s="104"/>
      <c r="E73" s="104">
        <f>$B73      +$C73      +$D73</f>
        <v>4960000</v>
      </c>
      <c r="F73" s="105">
        <f t="shared" ref="F73:O73" si="46">SUM(F9:F14,F17:F23,F26:F29,F32,F35:F39,F42:F52,F55:F58,F61:F65,F69:F70)</f>
        <v>4960000</v>
      </c>
      <c r="G73" s="106">
        <f t="shared" si="46"/>
        <v>4960000</v>
      </c>
      <c r="H73" s="105">
        <f t="shared" si="46"/>
        <v>375000</v>
      </c>
      <c r="I73" s="106">
        <f t="shared" si="46"/>
        <v>0</v>
      </c>
      <c r="J73" s="105">
        <f t="shared" si="46"/>
        <v>1597000</v>
      </c>
      <c r="K73" s="106">
        <f t="shared" si="46"/>
        <v>0</v>
      </c>
      <c r="L73" s="105">
        <f t="shared" si="46"/>
        <v>1098000</v>
      </c>
      <c r="M73" s="106">
        <f t="shared" si="46"/>
        <v>3283594</v>
      </c>
      <c r="N73" s="105">
        <f t="shared" si="46"/>
        <v>0</v>
      </c>
      <c r="O73" s="106">
        <f t="shared" si="46"/>
        <v>0</v>
      </c>
      <c r="P73" s="105">
        <f>$H73      +$J73      +$L73      +$N73</f>
        <v>3070000</v>
      </c>
      <c r="Q73" s="106">
        <f>$I73      +$K73      +$M73      +$O73</f>
        <v>3283594</v>
      </c>
      <c r="R73" s="61">
        <f>IF(($J73      =0),0,((($L73      -$J73      )/$J73      )*100))</f>
        <v>-31.246086412022546</v>
      </c>
      <c r="S73" s="62">
        <f>IF(($K73      =0),0,((($M73      -$K73      )/$K73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61.895161290322577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66.201491935483872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Uvr6GGjrOSPcY/OQdHd27NGdq5KWz+VU2EKiQw0kIACzwKiFr0NaN9tlZnqeDtCDSbI4fu3N9uoE4kWxtSCzg==" saltValue="9Yx3o0icrrmeWXDoclaqS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1"/>
      <c r="W1" s="31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2"/>
      <c r="W2" s="32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2"/>
      <c r="W3" s="32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2"/>
      <c r="W4" s="32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3"/>
      <c r="W5" s="33"/>
    </row>
    <row r="6" spans="1:23" ht="12.75" customHeight="1" x14ac:dyDescent="0.2">
      <c r="A6" s="34" t="s">
        <v>90</v>
      </c>
      <c r="B6" s="34" t="s">
        <v>90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155</v>
      </c>
      <c r="C7" s="37" t="s">
        <v>15</v>
      </c>
      <c r="D7" s="37" t="s">
        <v>16</v>
      </c>
      <c r="E7" s="37" t="s">
        <v>17</v>
      </c>
      <c r="F7" s="38" t="s">
        <v>18</v>
      </c>
      <c r="G7" s="39" t="s">
        <v>19</v>
      </c>
      <c r="H7" s="38" t="s">
        <v>20</v>
      </c>
      <c r="I7" s="39" t="s">
        <v>21</v>
      </c>
      <c r="J7" s="38" t="s">
        <v>22</v>
      </c>
      <c r="K7" s="39" t="s">
        <v>23</v>
      </c>
      <c r="L7" s="38" t="s">
        <v>24</v>
      </c>
      <c r="M7" s="39" t="s">
        <v>25</v>
      </c>
      <c r="N7" s="38" t="s">
        <v>26</v>
      </c>
      <c r="O7" s="39" t="s">
        <v>27</v>
      </c>
      <c r="P7" s="38" t="s">
        <v>28</v>
      </c>
      <c r="Q7" s="39" t="s">
        <v>29</v>
      </c>
      <c r="R7" s="38" t="s">
        <v>28</v>
      </c>
      <c r="S7" s="39" t="s">
        <v>29</v>
      </c>
      <c r="T7" s="38" t="s">
        <v>30</v>
      </c>
      <c r="U7" s="39" t="s">
        <v>31</v>
      </c>
      <c r="V7" s="38" t="s">
        <v>17</v>
      </c>
      <c r="W7" s="39" t="s">
        <v>32</v>
      </c>
    </row>
    <row r="8" spans="1:23" ht="12.95" customHeight="1" x14ac:dyDescent="0.2">
      <c r="A8" s="40" t="s">
        <v>33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34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35</v>
      </c>
    </row>
    <row r="10" spans="1:23" ht="12.95" customHeight="1" x14ac:dyDescent="0.2">
      <c r="A10" s="47" t="s">
        <v>36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416000</v>
      </c>
      <c r="I10" s="94">
        <v>430766</v>
      </c>
      <c r="J10" s="93">
        <v>453000</v>
      </c>
      <c r="K10" s="94">
        <v>-93508</v>
      </c>
      <c r="L10" s="93">
        <v>125000</v>
      </c>
      <c r="M10" s="94">
        <v>925752</v>
      </c>
      <c r="N10" s="93"/>
      <c r="O10" s="94"/>
      <c r="P10" s="93">
        <f t="shared" ref="P10:P15" si="1">$H10      +$J10      +$L10      +$N10</f>
        <v>994000</v>
      </c>
      <c r="Q10" s="94">
        <f t="shared" ref="Q10:Q15" si="2">$I10      +$K10      +$M10      +$O10</f>
        <v>1263010</v>
      </c>
      <c r="R10" s="48">
        <f t="shared" ref="R10:R15" si="3">IF(($J10      =0),0,((($L10      -$J10      )/$J10      )*100))</f>
        <v>-72.406181015452546</v>
      </c>
      <c r="S10" s="49">
        <f t="shared" ref="S10:S15" si="4">IF(($K10      =0),0,((($M10      -$K10      )/$K10      )*100))</f>
        <v>-1090.0243829404972</v>
      </c>
      <c r="T10" s="48">
        <f t="shared" ref="T10:T14" si="5">IF(($E10      =0),0,(($P10      /$E10      )*100))</f>
        <v>64.129032258064512</v>
      </c>
      <c r="U10" s="50">
        <f t="shared" ref="U10:U14" si="6">IF(($E10      =0),0,(($Q10      /$E10      )*100))</f>
        <v>81.484516129032258</v>
      </c>
      <c r="V10" s="93">
        <v>0</v>
      </c>
      <c r="W10" s="94" t="s">
        <v>35</v>
      </c>
    </row>
    <row r="11" spans="1:23" ht="12.95" customHeight="1" x14ac:dyDescent="0.2">
      <c r="A11" s="47" t="s">
        <v>37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35</v>
      </c>
    </row>
    <row r="12" spans="1:23" ht="12.95" customHeight="1" x14ac:dyDescent="0.2">
      <c r="A12" s="47" t="s">
        <v>38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35</v>
      </c>
    </row>
    <row r="13" spans="1:23" ht="12.95" customHeight="1" x14ac:dyDescent="0.2">
      <c r="A13" s="47" t="s">
        <v>39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35</v>
      </c>
    </row>
    <row r="14" spans="1:23" ht="12.95" customHeight="1" x14ac:dyDescent="0.2">
      <c r="A14" s="47" t="s">
        <v>40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35</v>
      </c>
    </row>
    <row r="15" spans="1:23" ht="12.95" customHeight="1" x14ac:dyDescent="0.2">
      <c r="A15" s="51" t="s">
        <v>41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416000</v>
      </c>
      <c r="I15" s="97">
        <f t="shared" si="7"/>
        <v>430766</v>
      </c>
      <c r="J15" s="96">
        <f t="shared" si="7"/>
        <v>453000</v>
      </c>
      <c r="K15" s="97">
        <f t="shared" si="7"/>
        <v>-93508</v>
      </c>
      <c r="L15" s="96">
        <f t="shared" si="7"/>
        <v>125000</v>
      </c>
      <c r="M15" s="97">
        <f t="shared" si="7"/>
        <v>925752</v>
      </c>
      <c r="N15" s="96">
        <f t="shared" si="7"/>
        <v>0</v>
      </c>
      <c r="O15" s="97">
        <f t="shared" si="7"/>
        <v>0</v>
      </c>
      <c r="P15" s="96">
        <f t="shared" si="1"/>
        <v>994000</v>
      </c>
      <c r="Q15" s="97">
        <f t="shared" si="2"/>
        <v>1263010</v>
      </c>
      <c r="R15" s="52">
        <f t="shared" si="3"/>
        <v>-72.406181015452546</v>
      </c>
      <c r="S15" s="53">
        <f t="shared" si="4"/>
        <v>-1090.0243829404972</v>
      </c>
      <c r="T15" s="52">
        <f>IF((SUM($E9:$E13))=0,0,(P15/(SUM($E9:$E13))*100))</f>
        <v>64.129032258064512</v>
      </c>
      <c r="U15" s="54">
        <f>IF((SUM($E9:$E13))=0,0,(Q15/(SUM($E9:$E13))*100))</f>
        <v>81.484516129032258</v>
      </c>
      <c r="V15" s="96">
        <f>SUM(V9:V14)</f>
        <v>0</v>
      </c>
      <c r="W15" s="97" t="s">
        <v>35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IF(($J17      =0),0,((($L17      -$J17      )/$J17      )*100))</f>
        <v>0</v>
      </c>
      <c r="S17" s="49">
        <f t="shared" ref="S17:S24" si="12">IF(($K17      =0),0,((($M17      -$K17      )/$K17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35</v>
      </c>
    </row>
    <row r="18" spans="1:23" ht="12.95" customHeight="1" x14ac:dyDescent="0.2">
      <c r="A18" s="47" t="s">
        <v>44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35</v>
      </c>
    </row>
    <row r="19" spans="1:23" ht="12.95" customHeight="1" x14ac:dyDescent="0.2">
      <c r="A19" s="47" t="s">
        <v>45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35</v>
      </c>
    </row>
    <row r="20" spans="1:23" ht="12.95" customHeight="1" x14ac:dyDescent="0.2">
      <c r="A20" s="47" t="s">
        <v>46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35</v>
      </c>
    </row>
    <row r="21" spans="1:23" ht="12.95" customHeight="1" x14ac:dyDescent="0.2">
      <c r="A21" s="47" t="s">
        <v>47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35</v>
      </c>
    </row>
    <row r="22" spans="1:23" ht="12.95" customHeight="1" x14ac:dyDescent="0.2">
      <c r="A22" s="47" t="s">
        <v>48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35</v>
      </c>
    </row>
    <row r="23" spans="1:23" ht="12.95" customHeight="1" x14ac:dyDescent="0.2">
      <c r="A23" s="47" t="s">
        <v>49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35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35</v>
      </c>
    </row>
    <row r="25" spans="1:23" ht="12.95" customHeight="1" x14ac:dyDescent="0.2">
      <c r="A25" s="40" t="s">
        <v>50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51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35</v>
      </c>
    </row>
    <row r="27" spans="1:23" ht="12.95" customHeight="1" x14ac:dyDescent="0.2">
      <c r="A27" s="47" t="s">
        <v>52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35</v>
      </c>
    </row>
    <row r="28" spans="1:23" ht="12.95" customHeight="1" x14ac:dyDescent="0.2">
      <c r="A28" s="47" t="s">
        <v>53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35</v>
      </c>
    </row>
    <row r="29" spans="1:23" ht="12.95" customHeight="1" x14ac:dyDescent="0.2">
      <c r="A29" s="47" t="s">
        <v>54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35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35</v>
      </c>
    </row>
    <row r="31" spans="1:23" ht="12.95" customHeight="1" x14ac:dyDescent="0.2">
      <c r="A31" s="40" t="s">
        <v>55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56</v>
      </c>
      <c r="B32" s="92">
        <v>3439000</v>
      </c>
      <c r="C32" s="92">
        <v>-192000</v>
      </c>
      <c r="D32" s="92"/>
      <c r="E32" s="92">
        <f>$B32      +$C32      +$D32</f>
        <v>3247000</v>
      </c>
      <c r="F32" s="93">
        <v>3247000</v>
      </c>
      <c r="G32" s="94">
        <v>3247000</v>
      </c>
      <c r="H32" s="93">
        <v>467000</v>
      </c>
      <c r="I32" s="94">
        <v>465975</v>
      </c>
      <c r="J32" s="93">
        <v>921000</v>
      </c>
      <c r="K32" s="94">
        <v>919645</v>
      </c>
      <c r="L32" s="93">
        <v>725000</v>
      </c>
      <c r="M32" s="94">
        <v>559816</v>
      </c>
      <c r="N32" s="93"/>
      <c r="O32" s="94"/>
      <c r="P32" s="93">
        <f>$H32      +$J32      +$L32      +$N32</f>
        <v>2113000</v>
      </c>
      <c r="Q32" s="94">
        <f>$I32      +$K32      +$M32      +$O32</f>
        <v>1945436</v>
      </c>
      <c r="R32" s="48">
        <f>IF(($J32      =0),0,((($L32      -$J32      )/$J32      )*100))</f>
        <v>-21.281216069489687</v>
      </c>
      <c r="S32" s="49">
        <f>IF(($K32      =0),0,((($M32      -$K32      )/$K32      )*100))</f>
        <v>-39.126945723621617</v>
      </c>
      <c r="T32" s="48">
        <f>IF(($E32      =0),0,(($P32      /$E32      )*100))</f>
        <v>65.075454265475813</v>
      </c>
      <c r="U32" s="50">
        <f>IF(($E32      =0),0,(($Q32      /$E32      )*100))</f>
        <v>59.914875269479516</v>
      </c>
      <c r="V32" s="93">
        <v>0</v>
      </c>
      <c r="W32" s="94" t="s">
        <v>35</v>
      </c>
    </row>
    <row r="33" spans="1:23" ht="12.95" customHeight="1" x14ac:dyDescent="0.2">
      <c r="A33" s="51" t="s">
        <v>41</v>
      </c>
      <c r="B33" s="95">
        <f>B32</f>
        <v>3439000</v>
      </c>
      <c r="C33" s="95">
        <f>C32</f>
        <v>-192000</v>
      </c>
      <c r="D33" s="95"/>
      <c r="E33" s="95">
        <f>$B33      +$C33      +$D33</f>
        <v>3247000</v>
      </c>
      <c r="F33" s="96">
        <f t="shared" ref="F33:O33" si="17">F32</f>
        <v>3247000</v>
      </c>
      <c r="G33" s="97">
        <f t="shared" si="17"/>
        <v>3247000</v>
      </c>
      <c r="H33" s="96">
        <f t="shared" si="17"/>
        <v>467000</v>
      </c>
      <c r="I33" s="97">
        <f t="shared" si="17"/>
        <v>465975</v>
      </c>
      <c r="J33" s="96">
        <f t="shared" si="17"/>
        <v>921000</v>
      </c>
      <c r="K33" s="97">
        <f t="shared" si="17"/>
        <v>919645</v>
      </c>
      <c r="L33" s="96">
        <f t="shared" si="17"/>
        <v>725000</v>
      </c>
      <c r="M33" s="97">
        <f t="shared" si="17"/>
        <v>559816</v>
      </c>
      <c r="N33" s="96">
        <f t="shared" si="17"/>
        <v>0</v>
      </c>
      <c r="O33" s="97">
        <f t="shared" si="17"/>
        <v>0</v>
      </c>
      <c r="P33" s="96">
        <f>$H33      +$J33      +$L33      +$N33</f>
        <v>2113000</v>
      </c>
      <c r="Q33" s="97">
        <f>$I33      +$K33      +$M33      +$O33</f>
        <v>1945436</v>
      </c>
      <c r="R33" s="52">
        <f>IF(($J33      =0),0,((($L33      -$J33      )/$J33      )*100))</f>
        <v>-21.281216069489687</v>
      </c>
      <c r="S33" s="53">
        <f>IF(($K33      =0),0,((($M33      -$K33      )/$K33      )*100))</f>
        <v>-39.126945723621617</v>
      </c>
      <c r="T33" s="52">
        <f>IF($E33   =0,0,($P33   /$E33   )*100)</f>
        <v>65.075454265475813</v>
      </c>
      <c r="U33" s="54">
        <f>IF($E33   =0,0,($Q33   /$E33   )*100)</f>
        <v>59.914875269479516</v>
      </c>
      <c r="V33" s="96">
        <f>V32</f>
        <v>0</v>
      </c>
      <c r="W33" s="97" t="s">
        <v>35</v>
      </c>
    </row>
    <row r="34" spans="1:23" ht="12.95" customHeight="1" x14ac:dyDescent="0.2">
      <c r="A34" s="40" t="s">
        <v>57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58</v>
      </c>
      <c r="B35" s="92">
        <v>3900000</v>
      </c>
      <c r="C35" s="92">
        <v>-3000000</v>
      </c>
      <c r="D35" s="92"/>
      <c r="E35" s="92">
        <f t="shared" ref="E35:E40" si="18">$B35      +$C35      +$D35</f>
        <v>900000</v>
      </c>
      <c r="F35" s="93">
        <v>900000</v>
      </c>
      <c r="G35" s="94">
        <v>900000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35</v>
      </c>
    </row>
    <row r="36" spans="1:23" ht="12.95" customHeight="1" x14ac:dyDescent="0.2">
      <c r="A36" s="47" t="s">
        <v>59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35</v>
      </c>
    </row>
    <row r="37" spans="1:23" ht="12.95" customHeight="1" x14ac:dyDescent="0.2">
      <c r="A37" s="47" t="s">
        <v>60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35</v>
      </c>
    </row>
    <row r="38" spans="1:23" ht="12.95" customHeight="1" x14ac:dyDescent="0.2">
      <c r="A38" s="47" t="s">
        <v>61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35</v>
      </c>
    </row>
    <row r="39" spans="1:23" ht="12.95" customHeight="1" x14ac:dyDescent="0.2">
      <c r="A39" s="47" t="s">
        <v>62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35</v>
      </c>
    </row>
    <row r="40" spans="1:23" ht="12.95" customHeight="1" x14ac:dyDescent="0.2">
      <c r="A40" s="51" t="s">
        <v>41</v>
      </c>
      <c r="B40" s="95">
        <f>SUM(B35:B39)</f>
        <v>3900000</v>
      </c>
      <c r="C40" s="95">
        <f>SUM(C35:C39)</f>
        <v>-3000000</v>
      </c>
      <c r="D40" s="95"/>
      <c r="E40" s="95">
        <f t="shared" si="18"/>
        <v>900000</v>
      </c>
      <c r="F40" s="96">
        <f t="shared" ref="F40:O40" si="25">SUM(F35:F39)</f>
        <v>900000</v>
      </c>
      <c r="G40" s="97">
        <f t="shared" si="25"/>
        <v>900000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35</v>
      </c>
    </row>
    <row r="41" spans="1:23" ht="12.95" customHeight="1" x14ac:dyDescent="0.2">
      <c r="A41" s="40" t="s">
        <v>63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64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35</v>
      </c>
    </row>
    <row r="43" spans="1:23" ht="12.95" customHeight="1" x14ac:dyDescent="0.2">
      <c r="A43" s="47" t="s">
        <v>65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35</v>
      </c>
    </row>
    <row r="44" spans="1:23" ht="12.95" customHeight="1" x14ac:dyDescent="0.2">
      <c r="A44" s="47" t="s">
        <v>66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35</v>
      </c>
    </row>
    <row r="45" spans="1:23" ht="12.95" customHeight="1" x14ac:dyDescent="0.2">
      <c r="A45" s="47" t="s">
        <v>67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35</v>
      </c>
    </row>
    <row r="46" spans="1:23" ht="12.95" customHeight="1" x14ac:dyDescent="0.2">
      <c r="A46" s="47" t="s">
        <v>68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35</v>
      </c>
    </row>
    <row r="47" spans="1:23" ht="12.95" hidden="1" customHeight="1" x14ac:dyDescent="0.2">
      <c r="A47" s="47" t="s">
        <v>69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35</v>
      </c>
    </row>
    <row r="48" spans="1:23" ht="12.95" customHeight="1" x14ac:dyDescent="0.2">
      <c r="A48" s="47" t="s">
        <v>70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35</v>
      </c>
    </row>
    <row r="49" spans="1:23" ht="12.95" customHeight="1" x14ac:dyDescent="0.2">
      <c r="A49" s="47" t="s">
        <v>71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35</v>
      </c>
    </row>
    <row r="50" spans="1:23" ht="12.95" customHeight="1" x14ac:dyDescent="0.2">
      <c r="A50" s="47" t="s">
        <v>72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35</v>
      </c>
    </row>
    <row r="51" spans="1:23" ht="12.95" customHeight="1" x14ac:dyDescent="0.2">
      <c r="A51" s="47" t="s">
        <v>73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35</v>
      </c>
    </row>
    <row r="52" spans="1:23" ht="12.95" customHeight="1" x14ac:dyDescent="0.2">
      <c r="A52" s="47" t="s">
        <v>74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35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35</v>
      </c>
    </row>
    <row r="54" spans="1:23" ht="12.95" customHeight="1" x14ac:dyDescent="0.2">
      <c r="A54" s="40" t="s">
        <v>75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76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35</v>
      </c>
    </row>
    <row r="56" spans="1:23" ht="12.95" customHeight="1" x14ac:dyDescent="0.2">
      <c r="A56" s="55" t="s">
        <v>77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35</v>
      </c>
    </row>
    <row r="57" spans="1:23" ht="12.95" hidden="1" customHeight="1" x14ac:dyDescent="0.2">
      <c r="A57" s="55" t="s">
        <v>78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35</v>
      </c>
    </row>
    <row r="58" spans="1:23" ht="12.95" hidden="1" customHeight="1" x14ac:dyDescent="0.2">
      <c r="A58" s="47" t="s">
        <v>79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35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35</v>
      </c>
    </row>
    <row r="60" spans="1:23" ht="12.95" customHeight="1" x14ac:dyDescent="0.2">
      <c r="A60" s="40" t="s">
        <v>80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81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35</v>
      </c>
    </row>
    <row r="62" spans="1:23" ht="12.95" customHeight="1" x14ac:dyDescent="0.2">
      <c r="A62" s="47" t="s">
        <v>82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35</v>
      </c>
    </row>
    <row r="63" spans="1:23" ht="12.95" customHeight="1" x14ac:dyDescent="0.2">
      <c r="A63" s="47" t="s">
        <v>83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35</v>
      </c>
    </row>
    <row r="64" spans="1:23" ht="12.95" customHeight="1" x14ac:dyDescent="0.2">
      <c r="A64" s="47" t="s">
        <v>84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35</v>
      </c>
    </row>
    <row r="65" spans="1:23" ht="12.95" customHeight="1" x14ac:dyDescent="0.2">
      <c r="A65" s="47" t="s">
        <v>85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35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35</v>
      </c>
    </row>
    <row r="67" spans="1:23" ht="12.95" customHeight="1" x14ac:dyDescent="0.2">
      <c r="A67" s="60" t="s">
        <v>86</v>
      </c>
      <c r="B67" s="104">
        <f>SUM(B9:B14,B17:B23,B26:B29,B32,B35:B39,B42:B52,B55:B58,B61:B65)</f>
        <v>8889000</v>
      </c>
      <c r="C67" s="104">
        <f>SUM(C9:C14,C17:C23,C26:C29,C32,C35:C39,C42:C52,C55:C58,C61:C65)</f>
        <v>-3192000</v>
      </c>
      <c r="D67" s="104"/>
      <c r="E67" s="104">
        <f t="shared" si="35"/>
        <v>5697000</v>
      </c>
      <c r="F67" s="105">
        <f t="shared" ref="F67:O67" si="43">SUM(F9:F14,F17:F23,F26:F29,F32,F35:F39,F42:F52,F55:F58,F61:F65)</f>
        <v>5697000</v>
      </c>
      <c r="G67" s="106">
        <f t="shared" si="43"/>
        <v>5697000</v>
      </c>
      <c r="H67" s="105">
        <f t="shared" si="43"/>
        <v>883000</v>
      </c>
      <c r="I67" s="106">
        <f t="shared" si="43"/>
        <v>896741</v>
      </c>
      <c r="J67" s="105">
        <f t="shared" si="43"/>
        <v>1374000</v>
      </c>
      <c r="K67" s="106">
        <f t="shared" si="43"/>
        <v>826137</v>
      </c>
      <c r="L67" s="105">
        <f t="shared" si="43"/>
        <v>850000</v>
      </c>
      <c r="M67" s="106">
        <f t="shared" si="43"/>
        <v>1485568</v>
      </c>
      <c r="N67" s="105">
        <f t="shared" si="43"/>
        <v>0</v>
      </c>
      <c r="O67" s="106">
        <f t="shared" si="43"/>
        <v>0</v>
      </c>
      <c r="P67" s="105">
        <f t="shared" si="36"/>
        <v>3107000</v>
      </c>
      <c r="Q67" s="106">
        <f t="shared" si="37"/>
        <v>3208446</v>
      </c>
      <c r="R67" s="61">
        <f t="shared" si="38"/>
        <v>-38.136826783114991</v>
      </c>
      <c r="S67" s="62">
        <f t="shared" si="39"/>
        <v>79.82102242122069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54.537475864490084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56.318167456556075</v>
      </c>
      <c r="V67" s="105">
        <f>SUM(V9:V14,V17:V23,V26:V29,V32,V35:V39,V42:V52,V55:V58,V61:V65)</f>
        <v>0</v>
      </c>
      <c r="W67" s="106" t="s">
        <v>35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87</v>
      </c>
      <c r="B69" s="92">
        <v>26051000</v>
      </c>
      <c r="C69" s="92">
        <v>-1742000</v>
      </c>
      <c r="D69" s="92"/>
      <c r="E69" s="92">
        <f>$B69      +$C69      +$D69</f>
        <v>24309000</v>
      </c>
      <c r="F69" s="93">
        <v>24309000</v>
      </c>
      <c r="G69" s="94">
        <v>24309000</v>
      </c>
      <c r="H69" s="93">
        <v>1184000</v>
      </c>
      <c r="I69" s="94">
        <v>110315</v>
      </c>
      <c r="J69" s="93">
        <v>9347000</v>
      </c>
      <c r="K69" s="94">
        <v>842071</v>
      </c>
      <c r="L69" s="93">
        <v>3665000</v>
      </c>
      <c r="M69" s="94">
        <v>268136</v>
      </c>
      <c r="N69" s="93"/>
      <c r="O69" s="94"/>
      <c r="P69" s="93">
        <f>$H69      +$J69      +$L69      +$N69</f>
        <v>14196000</v>
      </c>
      <c r="Q69" s="94">
        <f>$I69      +$K69      +$M69      +$O69</f>
        <v>1220522</v>
      </c>
      <c r="R69" s="48">
        <f>IF(($J69      =0),0,((($L69      -$J69      )/$J69      )*100))</f>
        <v>-60.789558146999035</v>
      </c>
      <c r="S69" s="49">
        <f>IF(($K69      =0),0,((($M69      -$K69      )/$K69      )*100))</f>
        <v>-68.157554410495081</v>
      </c>
      <c r="T69" s="48">
        <f>IF(($E69      =0),0,(($P69      /$E69      )*100))</f>
        <v>58.398124151548814</v>
      </c>
      <c r="U69" s="50">
        <f>IF(($E69      =0),0,(($Q69      /$E69      )*100))</f>
        <v>5.0208647003167552</v>
      </c>
      <c r="V69" s="93">
        <v>0</v>
      </c>
      <c r="W69" s="94" t="s">
        <v>35</v>
      </c>
    </row>
    <row r="70" spans="1:23" s="64" customFormat="1" ht="12.95" customHeight="1" x14ac:dyDescent="0.2">
      <c r="A70" s="63" t="s">
        <v>88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IF(($J70      =0),0,((($L70      -$J70      )/$J70      )*100))</f>
        <v>0</v>
      </c>
      <c r="S70" s="49">
        <f>IF(($K70      =0),0,((($M70      -$K70      )/$K70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35</v>
      </c>
      <c r="W70" s="94" t="s">
        <v>35</v>
      </c>
    </row>
    <row r="71" spans="1:23" ht="12.95" customHeight="1" x14ac:dyDescent="0.2">
      <c r="A71" s="56" t="s">
        <v>41</v>
      </c>
      <c r="B71" s="101">
        <f>SUM(B69:B70)</f>
        <v>26051000</v>
      </c>
      <c r="C71" s="101">
        <f>SUM(C69:C70)</f>
        <v>-1742000</v>
      </c>
      <c r="D71" s="101"/>
      <c r="E71" s="101">
        <f>$B71      +$C71      +$D71</f>
        <v>24309000</v>
      </c>
      <c r="F71" s="102">
        <f t="shared" ref="F71:O71" si="44">SUM(F69:F70)</f>
        <v>24309000</v>
      </c>
      <c r="G71" s="103">
        <f t="shared" si="44"/>
        <v>24309000</v>
      </c>
      <c r="H71" s="102">
        <f t="shared" si="44"/>
        <v>1184000</v>
      </c>
      <c r="I71" s="103">
        <f t="shared" si="44"/>
        <v>110315</v>
      </c>
      <c r="J71" s="102">
        <f t="shared" si="44"/>
        <v>9347000</v>
      </c>
      <c r="K71" s="103">
        <f t="shared" si="44"/>
        <v>842071</v>
      </c>
      <c r="L71" s="102">
        <f t="shared" si="44"/>
        <v>3665000</v>
      </c>
      <c r="M71" s="103">
        <f t="shared" si="44"/>
        <v>268136</v>
      </c>
      <c r="N71" s="102">
        <f t="shared" si="44"/>
        <v>0</v>
      </c>
      <c r="O71" s="103">
        <f t="shared" si="44"/>
        <v>0</v>
      </c>
      <c r="P71" s="102">
        <f>$H71      +$J71      +$L71      +$N71</f>
        <v>14196000</v>
      </c>
      <c r="Q71" s="103">
        <f>$I71      +$K71      +$M71      +$O71</f>
        <v>1220522</v>
      </c>
      <c r="R71" s="57">
        <f>IF(($J71      =0),0,((($L71      -$J71      )/$J71      )*100))</f>
        <v>-60.789558146999035</v>
      </c>
      <c r="S71" s="58">
        <f>IF(($K71      =0),0,((($M71      -$K71      )/$K71      )*100))</f>
        <v>-68.157554410495081</v>
      </c>
      <c r="T71" s="57">
        <f>IF(($E69      =0),0,(($P69      /$E69      )*100))</f>
        <v>58.398124151548814</v>
      </c>
      <c r="U71" s="59">
        <f>IF($E69   =0,0,($Q69   /$E69 )*100)</f>
        <v>5.0208647003167552</v>
      </c>
      <c r="V71" s="102">
        <f>SUM(V69:V70)</f>
        <v>0</v>
      </c>
      <c r="W71" s="103" t="s">
        <v>35</v>
      </c>
    </row>
    <row r="72" spans="1:23" ht="12.95" customHeight="1" x14ac:dyDescent="0.2">
      <c r="A72" s="60" t="s">
        <v>86</v>
      </c>
      <c r="B72" s="104">
        <f>SUM(B69:B70)</f>
        <v>26051000</v>
      </c>
      <c r="C72" s="104">
        <f>SUM(C69:C70)</f>
        <v>-1742000</v>
      </c>
      <c r="D72" s="104"/>
      <c r="E72" s="104">
        <f>$B72      +$C72      +$D72</f>
        <v>24309000</v>
      </c>
      <c r="F72" s="105">
        <f t="shared" ref="F72:O72" si="45">SUM(F69:F70)</f>
        <v>24309000</v>
      </c>
      <c r="G72" s="106">
        <f t="shared" si="45"/>
        <v>24309000</v>
      </c>
      <c r="H72" s="105">
        <f t="shared" si="45"/>
        <v>1184000</v>
      </c>
      <c r="I72" s="106">
        <f t="shared" si="45"/>
        <v>110315</v>
      </c>
      <c r="J72" s="105">
        <f t="shared" si="45"/>
        <v>9347000</v>
      </c>
      <c r="K72" s="106">
        <f t="shared" si="45"/>
        <v>842071</v>
      </c>
      <c r="L72" s="105">
        <f t="shared" si="45"/>
        <v>3665000</v>
      </c>
      <c r="M72" s="106">
        <f t="shared" si="45"/>
        <v>268136</v>
      </c>
      <c r="N72" s="105">
        <f t="shared" si="45"/>
        <v>0</v>
      </c>
      <c r="O72" s="106">
        <f t="shared" si="45"/>
        <v>0</v>
      </c>
      <c r="P72" s="105">
        <f>$H72      +$J72      +$L72      +$N72</f>
        <v>14196000</v>
      </c>
      <c r="Q72" s="106">
        <f>$I72      +$K72      +$M72      +$O72</f>
        <v>1220522</v>
      </c>
      <c r="R72" s="61">
        <f>IF(($J72      =0),0,((($L72      -$J72      )/$J72      )*100))</f>
        <v>-60.789558146999035</v>
      </c>
      <c r="S72" s="62">
        <f>IF(($K72      =0),0,((($M72      -$K72      )/$K72      )*100))</f>
        <v>-68.157554410495081</v>
      </c>
      <c r="T72" s="61">
        <f>IF(($E69      =0),0,(($P69      /$E69      )*100))</f>
        <v>58.398124151548814</v>
      </c>
      <c r="U72" s="65">
        <f>IF($E69   =0,0,($Q69   /$E69 )*100)</f>
        <v>5.0208647003167552</v>
      </c>
      <c r="V72" s="105">
        <f>SUM(V69:V70)</f>
        <v>0</v>
      </c>
      <c r="W72" s="106" t="s">
        <v>35</v>
      </c>
    </row>
    <row r="73" spans="1:23" ht="12.95" customHeight="1" thickBot="1" x14ac:dyDescent="0.25">
      <c r="A73" s="60" t="s">
        <v>89</v>
      </c>
      <c r="B73" s="104">
        <f>SUM(B9:B14,B17:B23,B26:B29,B32,B35:B39,B42:B52,B55:B58,B61:B65,B69:B70)</f>
        <v>34940000</v>
      </c>
      <c r="C73" s="104">
        <f>SUM(C9:C14,C17:C23,C26:C29,C32,C35:C39,C42:C52,C55:C58,C61:C65,C69:C70)</f>
        <v>-4934000</v>
      </c>
      <c r="D73" s="104"/>
      <c r="E73" s="104">
        <f>$B73      +$C73      +$D73</f>
        <v>30006000</v>
      </c>
      <c r="F73" s="105">
        <f t="shared" ref="F73:O73" si="46">SUM(F9:F14,F17:F23,F26:F29,F32,F35:F39,F42:F52,F55:F58,F61:F65,F69:F70)</f>
        <v>30006000</v>
      </c>
      <c r="G73" s="106">
        <f t="shared" si="46"/>
        <v>30006000</v>
      </c>
      <c r="H73" s="105">
        <f t="shared" si="46"/>
        <v>2067000</v>
      </c>
      <c r="I73" s="106">
        <f t="shared" si="46"/>
        <v>1007056</v>
      </c>
      <c r="J73" s="105">
        <f t="shared" si="46"/>
        <v>10721000</v>
      </c>
      <c r="K73" s="106">
        <f t="shared" si="46"/>
        <v>1668208</v>
      </c>
      <c r="L73" s="105">
        <f t="shared" si="46"/>
        <v>4515000</v>
      </c>
      <c r="M73" s="106">
        <f t="shared" si="46"/>
        <v>1753704</v>
      </c>
      <c r="N73" s="105">
        <f t="shared" si="46"/>
        <v>0</v>
      </c>
      <c r="O73" s="106">
        <f t="shared" si="46"/>
        <v>0</v>
      </c>
      <c r="P73" s="105">
        <f>$H73      +$J73      +$L73      +$N73</f>
        <v>17303000</v>
      </c>
      <c r="Q73" s="106">
        <f>$I73      +$K73      +$M73      +$O73</f>
        <v>4428968</v>
      </c>
      <c r="R73" s="61">
        <f>IF(($J73      =0),0,((($L73      -$J73      )/$J73      )*100))</f>
        <v>-57.886391194851228</v>
      </c>
      <c r="S73" s="62">
        <f>IF(($K73      =0),0,((($M73      -$K73      )/$K73      )*100))</f>
        <v>5.1250203811515114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57.665133639938681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14.760274611744318</v>
      </c>
      <c r="V73" s="105">
        <f>SUM(V9:V14,V17:V23,V26:V29,V32,V35:V39,V42:V52,V55:V58,V61:V65,V69:V70)</f>
        <v>0</v>
      </c>
      <c r="W73" s="106" t="s">
        <v>35</v>
      </c>
    </row>
    <row r="74" spans="1:23" ht="13.5" thickTop="1" x14ac:dyDescent="0.2">
      <c r="A74" s="66" t="s">
        <v>90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5" t="s">
        <v>10</v>
      </c>
      <c r="Q75" s="136"/>
      <c r="R75" s="137" t="s">
        <v>11</v>
      </c>
      <c r="S75" s="136"/>
      <c r="T75" s="137" t="s">
        <v>12</v>
      </c>
      <c r="U75" s="136"/>
      <c r="V75" s="135"/>
      <c r="W75" s="136"/>
    </row>
    <row r="76" spans="1:23" ht="67.5" x14ac:dyDescent="0.2">
      <c r="A76" s="77" t="s">
        <v>91</v>
      </c>
      <c r="B76" s="78" t="s">
        <v>92</v>
      </c>
      <c r="C76" s="78" t="s">
        <v>93</v>
      </c>
      <c r="D76" s="79" t="s">
        <v>16</v>
      </c>
      <c r="E76" s="78" t="s">
        <v>17</v>
      </c>
      <c r="F76" s="78" t="s">
        <v>18</v>
      </c>
      <c r="G76" s="78" t="s">
        <v>94</v>
      </c>
      <c r="H76" s="78" t="s">
        <v>95</v>
      </c>
      <c r="I76" s="80" t="s">
        <v>21</v>
      </c>
      <c r="J76" s="78" t="s">
        <v>96</v>
      </c>
      <c r="K76" s="80" t="s">
        <v>23</v>
      </c>
      <c r="L76" s="78" t="s">
        <v>97</v>
      </c>
      <c r="M76" s="80" t="s">
        <v>25</v>
      </c>
      <c r="N76" s="78" t="s">
        <v>98</v>
      </c>
      <c r="O76" s="80" t="s">
        <v>27</v>
      </c>
      <c r="P76" s="80" t="s">
        <v>99</v>
      </c>
      <c r="Q76" s="81" t="s">
        <v>29</v>
      </c>
      <c r="R76" s="82" t="s">
        <v>99</v>
      </c>
      <c r="S76" s="83" t="s">
        <v>29</v>
      </c>
      <c r="T76" s="82" t="s">
        <v>100</v>
      </c>
      <c r="U76" s="79" t="s">
        <v>31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141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142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143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146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101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102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IF(($J87      =0),0,((($L87      -$J87      )/$J87      )*100))</f>
        <v>0</v>
      </c>
      <c r="S87" s="90">
        <f t="shared" ref="S87:S94" si="52">IF(($K87      =0),0,((($M87      -$K87      )/$K87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103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104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105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106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107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108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109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110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147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86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148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149</v>
      </c>
    </row>
    <row r="117" spans="1:23" x14ac:dyDescent="0.2">
      <c r="A117" s="29" t="s">
        <v>150</v>
      </c>
    </row>
    <row r="118" spans="1:23" x14ac:dyDescent="0.2">
      <c r="A118" s="29" t="s">
        <v>151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154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t+ikQrFJeaPrCKAmtdN5pKhgSbNwjGX9zXzyigWGUzZ9mbHHL4N/ZobmjT9JsD29dllAW6sJeWSzNabrgmy2Uw==" saltValue="4lURW/ULV21L3hn0pqxVq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F0CC1B-214D-44F2-8799-FDB7E8C6B924}"/>
</file>

<file path=customXml/itemProps2.xml><?xml version="1.0" encoding="utf-8"?>
<ds:datastoreItem xmlns:ds="http://schemas.openxmlformats.org/officeDocument/2006/customXml" ds:itemID="{47E3B13B-A999-4CF2-8F14-81597FC34C59}"/>
</file>

<file path=customXml/itemProps3.xml><?xml version="1.0" encoding="utf-8"?>
<ds:datastoreItem xmlns:ds="http://schemas.openxmlformats.org/officeDocument/2006/customXml" ds:itemID="{9B8292B2-A7F2-43C5-8B2F-C1A45EC49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Sephiri Tlhomeli</cp:lastModifiedBy>
  <dcterms:created xsi:type="dcterms:W3CDTF">2024-04-29T07:58:08Z</dcterms:created>
  <dcterms:modified xsi:type="dcterms:W3CDTF">2024-05-14T14:14:29Z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