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3-24\01. National Publications\Q3\Final\"/>
    </mc:Choice>
  </mc:AlternateContent>
  <xr:revisionPtr revIDLastSave="0" documentId="13_ncr:1_{4A528187-32DC-475D-ACD3-46C2827A10B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apital" sheetId="2" r:id="rId1"/>
  </sheets>
  <definedNames>
    <definedName name="_xlnm.Print_Area" localSheetId="0">Capital!$A$1:$W$358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37" i="2" l="1"/>
  <c r="V337" i="2"/>
  <c r="U337" i="2"/>
  <c r="T337" i="2"/>
  <c r="S337" i="2"/>
  <c r="R337" i="2"/>
  <c r="Q337" i="2"/>
  <c r="P337" i="2"/>
  <c r="O337" i="2"/>
  <c r="N337" i="2"/>
  <c r="M337" i="2"/>
  <c r="L337" i="2"/>
  <c r="K337" i="2"/>
  <c r="J337" i="2"/>
  <c r="I337" i="2"/>
  <c r="H337" i="2"/>
  <c r="F337" i="2"/>
  <c r="E337" i="2"/>
  <c r="G337" i="2" s="1"/>
  <c r="D337" i="2"/>
  <c r="W336" i="2"/>
  <c r="V336" i="2"/>
  <c r="U336" i="2"/>
  <c r="T336" i="2"/>
  <c r="S336" i="2"/>
  <c r="R336" i="2"/>
  <c r="Q336" i="2"/>
  <c r="P336" i="2"/>
  <c r="O336" i="2"/>
  <c r="N336" i="2"/>
  <c r="M336" i="2"/>
  <c r="L336" i="2"/>
  <c r="K336" i="2"/>
  <c r="J336" i="2"/>
  <c r="I336" i="2"/>
  <c r="H336" i="2"/>
  <c r="F336" i="2"/>
  <c r="E336" i="2"/>
  <c r="G336" i="2" s="1"/>
  <c r="D336" i="2"/>
  <c r="W335" i="2"/>
  <c r="V335" i="2"/>
  <c r="U335" i="2"/>
  <c r="T335" i="2"/>
  <c r="S335" i="2"/>
  <c r="R335" i="2"/>
  <c r="Q335" i="2"/>
  <c r="P335" i="2"/>
  <c r="O335" i="2"/>
  <c r="N335" i="2"/>
  <c r="M335" i="2"/>
  <c r="L335" i="2"/>
  <c r="K335" i="2"/>
  <c r="J335" i="2"/>
  <c r="I335" i="2"/>
  <c r="H335" i="2"/>
  <c r="F335" i="2"/>
  <c r="E335" i="2"/>
  <c r="D335" i="2"/>
  <c r="G334" i="2"/>
  <c r="G333" i="2"/>
  <c r="G332" i="2"/>
  <c r="G331" i="2"/>
  <c r="W330" i="2"/>
  <c r="V330" i="2"/>
  <c r="U330" i="2"/>
  <c r="T330" i="2"/>
  <c r="S330" i="2"/>
  <c r="R330" i="2"/>
  <c r="Q330" i="2"/>
  <c r="P330" i="2"/>
  <c r="O330" i="2"/>
  <c r="N330" i="2"/>
  <c r="M330" i="2"/>
  <c r="L330" i="2"/>
  <c r="K330" i="2"/>
  <c r="J330" i="2"/>
  <c r="I330" i="2"/>
  <c r="H330" i="2"/>
  <c r="F330" i="2"/>
  <c r="E330" i="2"/>
  <c r="G330" i="2" s="1"/>
  <c r="D330" i="2"/>
  <c r="G329" i="2"/>
  <c r="G328" i="2"/>
  <c r="G327" i="2"/>
  <c r="G326" i="2"/>
  <c r="G325" i="2"/>
  <c r="G324" i="2"/>
  <c r="G323" i="2"/>
  <c r="G322" i="2"/>
  <c r="W321" i="2"/>
  <c r="V321" i="2"/>
  <c r="U321" i="2"/>
  <c r="T321" i="2"/>
  <c r="S321" i="2"/>
  <c r="R321" i="2"/>
  <c r="Q321" i="2"/>
  <c r="P321" i="2"/>
  <c r="O321" i="2"/>
  <c r="N321" i="2"/>
  <c r="M321" i="2"/>
  <c r="L321" i="2"/>
  <c r="K321" i="2"/>
  <c r="J321" i="2"/>
  <c r="I321" i="2"/>
  <c r="H321" i="2"/>
  <c r="F321" i="2"/>
  <c r="E321" i="2"/>
  <c r="G321" i="2" s="1"/>
  <c r="D321" i="2"/>
  <c r="G320" i="2"/>
  <c r="G319" i="2"/>
  <c r="G318" i="2"/>
  <c r="G317" i="2"/>
  <c r="G316" i="2"/>
  <c r="W315" i="2"/>
  <c r="V315" i="2"/>
  <c r="U315" i="2"/>
  <c r="T315" i="2"/>
  <c r="S315" i="2"/>
  <c r="R315" i="2"/>
  <c r="Q315" i="2"/>
  <c r="P315" i="2"/>
  <c r="O315" i="2"/>
  <c r="N315" i="2"/>
  <c r="M315" i="2"/>
  <c r="L315" i="2"/>
  <c r="K315" i="2"/>
  <c r="J315" i="2"/>
  <c r="I315" i="2"/>
  <c r="H315" i="2"/>
  <c r="F315" i="2"/>
  <c r="E315" i="2"/>
  <c r="G315" i="2" s="1"/>
  <c r="D315" i="2"/>
  <c r="G314" i="2"/>
  <c r="G313" i="2"/>
  <c r="G312" i="2"/>
  <c r="G311" i="2"/>
  <c r="G310" i="2"/>
  <c r="G309" i="2"/>
  <c r="W308" i="2"/>
  <c r="V308" i="2"/>
  <c r="U308" i="2"/>
  <c r="T308" i="2"/>
  <c r="S308" i="2"/>
  <c r="R308" i="2"/>
  <c r="Q308" i="2"/>
  <c r="P308" i="2"/>
  <c r="O308" i="2"/>
  <c r="N308" i="2"/>
  <c r="M308" i="2"/>
  <c r="L308" i="2"/>
  <c r="K308" i="2"/>
  <c r="J308" i="2"/>
  <c r="I308" i="2"/>
  <c r="H308" i="2"/>
  <c r="G308" i="2"/>
  <c r="F308" i="2"/>
  <c r="E308" i="2"/>
  <c r="D308" i="2"/>
  <c r="G307" i="2"/>
  <c r="G306" i="2"/>
  <c r="G305" i="2"/>
  <c r="G304" i="2"/>
  <c r="G303" i="2"/>
  <c r="G302" i="2"/>
  <c r="W301" i="2"/>
  <c r="V301" i="2"/>
  <c r="U301" i="2"/>
  <c r="T301" i="2"/>
  <c r="S301" i="2"/>
  <c r="R301" i="2"/>
  <c r="Q301" i="2"/>
  <c r="P301" i="2"/>
  <c r="O301" i="2"/>
  <c r="N301" i="2"/>
  <c r="M301" i="2"/>
  <c r="L301" i="2"/>
  <c r="K301" i="2"/>
  <c r="J301" i="2"/>
  <c r="I301" i="2"/>
  <c r="H301" i="2"/>
  <c r="F301" i="2"/>
  <c r="E301" i="2"/>
  <c r="D301" i="2"/>
  <c r="G300" i="2"/>
  <c r="W297" i="2"/>
  <c r="V297" i="2"/>
  <c r="U297" i="2"/>
  <c r="T297" i="2"/>
  <c r="S297" i="2"/>
  <c r="R297" i="2"/>
  <c r="Q297" i="2"/>
  <c r="P297" i="2"/>
  <c r="O297" i="2"/>
  <c r="N297" i="2"/>
  <c r="M297" i="2"/>
  <c r="L297" i="2"/>
  <c r="K297" i="2"/>
  <c r="J297" i="2"/>
  <c r="I297" i="2"/>
  <c r="H297" i="2"/>
  <c r="F297" i="2"/>
  <c r="G297" i="2" s="1"/>
  <c r="E297" i="2"/>
  <c r="D297" i="2"/>
  <c r="W296" i="2"/>
  <c r="V296" i="2"/>
  <c r="U296" i="2"/>
  <c r="T296" i="2"/>
  <c r="S296" i="2"/>
  <c r="R296" i="2"/>
  <c r="Q296" i="2"/>
  <c r="P296" i="2"/>
  <c r="O296" i="2"/>
  <c r="N296" i="2"/>
  <c r="M296" i="2"/>
  <c r="L296" i="2"/>
  <c r="K296" i="2"/>
  <c r="J296" i="2"/>
  <c r="I296" i="2"/>
  <c r="H296" i="2"/>
  <c r="F296" i="2"/>
  <c r="E296" i="2"/>
  <c r="G296" i="2" s="1"/>
  <c r="D296" i="2"/>
  <c r="G295" i="2"/>
  <c r="G294" i="2"/>
  <c r="G293" i="2"/>
  <c r="G292" i="2"/>
  <c r="G291" i="2"/>
  <c r="W290" i="2"/>
  <c r="V290" i="2"/>
  <c r="U290" i="2"/>
  <c r="T290" i="2"/>
  <c r="S290" i="2"/>
  <c r="R290" i="2"/>
  <c r="Q290" i="2"/>
  <c r="P290" i="2"/>
  <c r="O290" i="2"/>
  <c r="N290" i="2"/>
  <c r="M290" i="2"/>
  <c r="L290" i="2"/>
  <c r="K290" i="2"/>
  <c r="J290" i="2"/>
  <c r="I290" i="2"/>
  <c r="H290" i="2"/>
  <c r="F290" i="2"/>
  <c r="E290" i="2"/>
  <c r="G290" i="2" s="1"/>
  <c r="D290" i="2"/>
  <c r="G289" i="2"/>
  <c r="G288" i="2"/>
  <c r="G287" i="2"/>
  <c r="G286" i="2"/>
  <c r="G285" i="2"/>
  <c r="G284" i="2"/>
  <c r="W283" i="2"/>
  <c r="V283" i="2"/>
  <c r="U283" i="2"/>
  <c r="T283" i="2"/>
  <c r="S283" i="2"/>
  <c r="R283" i="2"/>
  <c r="Q283" i="2"/>
  <c r="P283" i="2"/>
  <c r="O283" i="2"/>
  <c r="N283" i="2"/>
  <c r="M283" i="2"/>
  <c r="L283" i="2"/>
  <c r="K283" i="2"/>
  <c r="J283" i="2"/>
  <c r="I283" i="2"/>
  <c r="H283" i="2"/>
  <c r="F283" i="2"/>
  <c r="E283" i="2"/>
  <c r="D283" i="2"/>
  <c r="G282" i="2"/>
  <c r="G281" i="2"/>
  <c r="G280" i="2"/>
  <c r="G279" i="2"/>
  <c r="G278" i="2"/>
  <c r="G277" i="2"/>
  <c r="G276" i="2"/>
  <c r="G275" i="2"/>
  <c r="G274" i="2"/>
  <c r="W273" i="2"/>
  <c r="V273" i="2"/>
  <c r="U273" i="2"/>
  <c r="T273" i="2"/>
  <c r="S273" i="2"/>
  <c r="R273" i="2"/>
  <c r="Q273" i="2"/>
  <c r="P273" i="2"/>
  <c r="O273" i="2"/>
  <c r="N273" i="2"/>
  <c r="M273" i="2"/>
  <c r="L273" i="2"/>
  <c r="K273" i="2"/>
  <c r="J273" i="2"/>
  <c r="I273" i="2"/>
  <c r="H273" i="2"/>
  <c r="F273" i="2"/>
  <c r="E273" i="2"/>
  <c r="G273" i="2" s="1"/>
  <c r="D273" i="2"/>
  <c r="G272" i="2"/>
  <c r="G271" i="2"/>
  <c r="G270" i="2"/>
  <c r="G269" i="2"/>
  <c r="G268" i="2"/>
  <c r="G267" i="2"/>
  <c r="G266" i="2"/>
  <c r="W265" i="2"/>
  <c r="V265" i="2"/>
  <c r="U265" i="2"/>
  <c r="T265" i="2"/>
  <c r="S265" i="2"/>
  <c r="R265" i="2"/>
  <c r="Q265" i="2"/>
  <c r="P265" i="2"/>
  <c r="O265" i="2"/>
  <c r="N265" i="2"/>
  <c r="M265" i="2"/>
  <c r="L265" i="2"/>
  <c r="K265" i="2"/>
  <c r="J265" i="2"/>
  <c r="I265" i="2"/>
  <c r="H265" i="2"/>
  <c r="F265" i="2"/>
  <c r="E265" i="2"/>
  <c r="G265" i="2" s="1"/>
  <c r="D265" i="2"/>
  <c r="G264" i="2"/>
  <c r="G263" i="2"/>
  <c r="G262" i="2"/>
  <c r="G261" i="2"/>
  <c r="W258" i="2"/>
  <c r="V258" i="2"/>
  <c r="U258" i="2"/>
  <c r="T258" i="2"/>
  <c r="S258" i="2"/>
  <c r="R258" i="2"/>
  <c r="Q258" i="2"/>
  <c r="P258" i="2"/>
  <c r="O258" i="2"/>
  <c r="N258" i="2"/>
  <c r="M258" i="2"/>
  <c r="L258" i="2"/>
  <c r="K258" i="2"/>
  <c r="J258" i="2"/>
  <c r="I258" i="2"/>
  <c r="H258" i="2"/>
  <c r="F258" i="2"/>
  <c r="E258" i="2"/>
  <c r="D258" i="2"/>
  <c r="W257" i="2"/>
  <c r="V257" i="2"/>
  <c r="U257" i="2"/>
  <c r="T257" i="2"/>
  <c r="S257" i="2"/>
  <c r="R257" i="2"/>
  <c r="Q257" i="2"/>
  <c r="P257" i="2"/>
  <c r="O257" i="2"/>
  <c r="N257" i="2"/>
  <c r="M257" i="2"/>
  <c r="L257" i="2"/>
  <c r="K257" i="2"/>
  <c r="J257" i="2"/>
  <c r="I257" i="2"/>
  <c r="H257" i="2"/>
  <c r="F257" i="2"/>
  <c r="E257" i="2"/>
  <c r="D257" i="2"/>
  <c r="G256" i="2"/>
  <c r="G255" i="2"/>
  <c r="G254" i="2"/>
  <c r="G253" i="2"/>
  <c r="W252" i="2"/>
  <c r="V252" i="2"/>
  <c r="U252" i="2"/>
  <c r="T252" i="2"/>
  <c r="S252" i="2"/>
  <c r="R252" i="2"/>
  <c r="Q252" i="2"/>
  <c r="P252" i="2"/>
  <c r="O252" i="2"/>
  <c r="N252" i="2"/>
  <c r="M252" i="2"/>
  <c r="L252" i="2"/>
  <c r="K252" i="2"/>
  <c r="J252" i="2"/>
  <c r="I252" i="2"/>
  <c r="H252" i="2"/>
  <c r="F252" i="2"/>
  <c r="E252" i="2"/>
  <c r="D252" i="2"/>
  <c r="G251" i="2"/>
  <c r="G250" i="2"/>
  <c r="G249" i="2"/>
  <c r="G248" i="2"/>
  <c r="G247" i="2"/>
  <c r="G246" i="2"/>
  <c r="W245" i="2"/>
  <c r="V245" i="2"/>
  <c r="U245" i="2"/>
  <c r="T245" i="2"/>
  <c r="S245" i="2"/>
  <c r="R245" i="2"/>
  <c r="Q245" i="2"/>
  <c r="P245" i="2"/>
  <c r="O245" i="2"/>
  <c r="N245" i="2"/>
  <c r="M245" i="2"/>
  <c r="L245" i="2"/>
  <c r="K245" i="2"/>
  <c r="J245" i="2"/>
  <c r="I245" i="2"/>
  <c r="H245" i="2"/>
  <c r="F245" i="2"/>
  <c r="E245" i="2"/>
  <c r="D245" i="2"/>
  <c r="G244" i="2"/>
  <c r="G243" i="2"/>
  <c r="G242" i="2"/>
  <c r="G241" i="2"/>
  <c r="G240" i="2"/>
  <c r="G239" i="2"/>
  <c r="W238" i="2"/>
  <c r="V238" i="2"/>
  <c r="U238" i="2"/>
  <c r="T238" i="2"/>
  <c r="S238" i="2"/>
  <c r="R238" i="2"/>
  <c r="Q238" i="2"/>
  <c r="P238" i="2"/>
  <c r="O238" i="2"/>
  <c r="N238" i="2"/>
  <c r="M238" i="2"/>
  <c r="L238" i="2"/>
  <c r="K238" i="2"/>
  <c r="J238" i="2"/>
  <c r="I238" i="2"/>
  <c r="H238" i="2"/>
  <c r="F238" i="2"/>
  <c r="E238" i="2"/>
  <c r="G238" i="2" s="1"/>
  <c r="D238" i="2"/>
  <c r="G237" i="2"/>
  <c r="G236" i="2"/>
  <c r="G235" i="2"/>
  <c r="G234" i="2"/>
  <c r="G233" i="2"/>
  <c r="G232" i="2"/>
  <c r="W229" i="2"/>
  <c r="V229" i="2"/>
  <c r="U229" i="2"/>
  <c r="T229" i="2"/>
  <c r="S229" i="2"/>
  <c r="R229" i="2"/>
  <c r="Q229" i="2"/>
  <c r="P229" i="2"/>
  <c r="O229" i="2"/>
  <c r="N229" i="2"/>
  <c r="M229" i="2"/>
  <c r="L229" i="2"/>
  <c r="K229" i="2"/>
  <c r="J229" i="2"/>
  <c r="I229" i="2"/>
  <c r="H229" i="2"/>
  <c r="G229" i="2"/>
  <c r="F229" i="2"/>
  <c r="E229" i="2"/>
  <c r="D229" i="2"/>
  <c r="W228" i="2"/>
  <c r="V228" i="2"/>
  <c r="U228" i="2"/>
  <c r="T228" i="2"/>
  <c r="S228" i="2"/>
  <c r="R228" i="2"/>
  <c r="Q228" i="2"/>
  <c r="P228" i="2"/>
  <c r="O228" i="2"/>
  <c r="N228" i="2"/>
  <c r="M228" i="2"/>
  <c r="L228" i="2"/>
  <c r="K228" i="2"/>
  <c r="J228" i="2"/>
  <c r="I228" i="2"/>
  <c r="H228" i="2"/>
  <c r="F228" i="2"/>
  <c r="E228" i="2"/>
  <c r="G228" i="2" s="1"/>
  <c r="D228" i="2"/>
  <c r="G227" i="2"/>
  <c r="G226" i="2"/>
  <c r="G225" i="2"/>
  <c r="G224" i="2"/>
  <c r="G223" i="2"/>
  <c r="W222" i="2"/>
  <c r="V222" i="2"/>
  <c r="U222" i="2"/>
  <c r="T222" i="2"/>
  <c r="S222" i="2"/>
  <c r="R222" i="2"/>
  <c r="Q222" i="2"/>
  <c r="P222" i="2"/>
  <c r="O222" i="2"/>
  <c r="N222" i="2"/>
  <c r="M222" i="2"/>
  <c r="L222" i="2"/>
  <c r="K222" i="2"/>
  <c r="J222" i="2"/>
  <c r="I222" i="2"/>
  <c r="H222" i="2"/>
  <c r="F222" i="2"/>
  <c r="E222" i="2"/>
  <c r="G222" i="2" s="1"/>
  <c r="D222" i="2"/>
  <c r="G221" i="2"/>
  <c r="G220" i="2"/>
  <c r="G219" i="2"/>
  <c r="G218" i="2"/>
  <c r="G217" i="2"/>
  <c r="G216" i="2"/>
  <c r="G215" i="2"/>
  <c r="W214" i="2"/>
  <c r="V214" i="2"/>
  <c r="U214" i="2"/>
  <c r="T214" i="2"/>
  <c r="S214" i="2"/>
  <c r="R214" i="2"/>
  <c r="Q214" i="2"/>
  <c r="P214" i="2"/>
  <c r="O214" i="2"/>
  <c r="N214" i="2"/>
  <c r="M214" i="2"/>
  <c r="L214" i="2"/>
  <c r="K214" i="2"/>
  <c r="J214" i="2"/>
  <c r="I214" i="2"/>
  <c r="H214" i="2"/>
  <c r="F214" i="2"/>
  <c r="E214" i="2"/>
  <c r="G214" i="2" s="1"/>
  <c r="D214" i="2"/>
  <c r="G213" i="2"/>
  <c r="G212" i="2"/>
  <c r="G211" i="2"/>
  <c r="G210" i="2"/>
  <c r="G209" i="2"/>
  <c r="G208" i="2"/>
  <c r="G207" i="2"/>
  <c r="G206" i="2"/>
  <c r="W203" i="2"/>
  <c r="V203" i="2"/>
  <c r="U203" i="2"/>
  <c r="T203" i="2"/>
  <c r="S203" i="2"/>
  <c r="R203" i="2"/>
  <c r="Q203" i="2"/>
  <c r="P203" i="2"/>
  <c r="O203" i="2"/>
  <c r="N203" i="2"/>
  <c r="M203" i="2"/>
  <c r="L203" i="2"/>
  <c r="K203" i="2"/>
  <c r="J203" i="2"/>
  <c r="I203" i="2"/>
  <c r="H203" i="2"/>
  <c r="F203" i="2"/>
  <c r="E203" i="2"/>
  <c r="G203" i="2" s="1"/>
  <c r="D203" i="2"/>
  <c r="W202" i="2"/>
  <c r="V202" i="2"/>
  <c r="U202" i="2"/>
  <c r="T202" i="2"/>
  <c r="S202" i="2"/>
  <c r="R202" i="2"/>
  <c r="Q202" i="2"/>
  <c r="P202" i="2"/>
  <c r="O202" i="2"/>
  <c r="N202" i="2"/>
  <c r="M202" i="2"/>
  <c r="L202" i="2"/>
  <c r="K202" i="2"/>
  <c r="J202" i="2"/>
  <c r="I202" i="2"/>
  <c r="H202" i="2"/>
  <c r="G202" i="2"/>
  <c r="F202" i="2"/>
  <c r="E202" i="2"/>
  <c r="D202" i="2"/>
  <c r="G201" i="2"/>
  <c r="G200" i="2"/>
  <c r="G199" i="2"/>
  <c r="G198" i="2"/>
  <c r="G197" i="2"/>
  <c r="W196" i="2"/>
  <c r="V196" i="2"/>
  <c r="U196" i="2"/>
  <c r="T196" i="2"/>
  <c r="S196" i="2"/>
  <c r="R196" i="2"/>
  <c r="Q196" i="2"/>
  <c r="P196" i="2"/>
  <c r="O196" i="2"/>
  <c r="N196" i="2"/>
  <c r="M196" i="2"/>
  <c r="L196" i="2"/>
  <c r="K196" i="2"/>
  <c r="J196" i="2"/>
  <c r="I196" i="2"/>
  <c r="H196" i="2"/>
  <c r="F196" i="2"/>
  <c r="E196" i="2"/>
  <c r="D196" i="2"/>
  <c r="G195" i="2"/>
  <c r="G194" i="2"/>
  <c r="G193" i="2"/>
  <c r="G192" i="2"/>
  <c r="G191" i="2"/>
  <c r="G190" i="2"/>
  <c r="W189" i="2"/>
  <c r="V189" i="2"/>
  <c r="U189" i="2"/>
  <c r="T189" i="2"/>
  <c r="S189" i="2"/>
  <c r="R189" i="2"/>
  <c r="Q189" i="2"/>
  <c r="P189" i="2"/>
  <c r="O189" i="2"/>
  <c r="N189" i="2"/>
  <c r="M189" i="2"/>
  <c r="L189" i="2"/>
  <c r="K189" i="2"/>
  <c r="J189" i="2"/>
  <c r="I189" i="2"/>
  <c r="H189" i="2"/>
  <c r="F189" i="2"/>
  <c r="E189" i="2"/>
  <c r="G189" i="2" s="1"/>
  <c r="D189" i="2"/>
  <c r="G188" i="2"/>
  <c r="G187" i="2"/>
  <c r="G186" i="2"/>
  <c r="G185" i="2"/>
  <c r="G184" i="2"/>
  <c r="W183" i="2"/>
  <c r="V183" i="2"/>
  <c r="U183" i="2"/>
  <c r="T183" i="2"/>
  <c r="S183" i="2"/>
  <c r="R183" i="2"/>
  <c r="Q183" i="2"/>
  <c r="P183" i="2"/>
  <c r="O183" i="2"/>
  <c r="N183" i="2"/>
  <c r="M183" i="2"/>
  <c r="L183" i="2"/>
  <c r="K183" i="2"/>
  <c r="J183" i="2"/>
  <c r="I183" i="2"/>
  <c r="H183" i="2"/>
  <c r="F183" i="2"/>
  <c r="E183" i="2"/>
  <c r="D183" i="2"/>
  <c r="G182" i="2"/>
  <c r="G181" i="2"/>
  <c r="G180" i="2"/>
  <c r="G179" i="2"/>
  <c r="G178" i="2"/>
  <c r="W177" i="2"/>
  <c r="V177" i="2"/>
  <c r="U177" i="2"/>
  <c r="T177" i="2"/>
  <c r="S177" i="2"/>
  <c r="R177" i="2"/>
  <c r="Q177" i="2"/>
  <c r="P177" i="2"/>
  <c r="O177" i="2"/>
  <c r="N177" i="2"/>
  <c r="M177" i="2"/>
  <c r="L177" i="2"/>
  <c r="K177" i="2"/>
  <c r="J177" i="2"/>
  <c r="I177" i="2"/>
  <c r="H177" i="2"/>
  <c r="F177" i="2"/>
  <c r="G177" i="2" s="1"/>
  <c r="E177" i="2"/>
  <c r="D177" i="2"/>
  <c r="G176" i="2"/>
  <c r="G175" i="2"/>
  <c r="G174" i="2"/>
  <c r="G173" i="2"/>
  <c r="G172" i="2"/>
  <c r="G171" i="2"/>
  <c r="W168" i="2"/>
  <c r="V168" i="2"/>
  <c r="U168" i="2"/>
  <c r="T168" i="2"/>
  <c r="S168" i="2"/>
  <c r="R168" i="2"/>
  <c r="Q168" i="2"/>
  <c r="P168" i="2"/>
  <c r="O168" i="2"/>
  <c r="N168" i="2"/>
  <c r="M168" i="2"/>
  <c r="L168" i="2"/>
  <c r="K168" i="2"/>
  <c r="J168" i="2"/>
  <c r="I168" i="2"/>
  <c r="H168" i="2"/>
  <c r="F168" i="2"/>
  <c r="E168" i="2"/>
  <c r="D168" i="2"/>
  <c r="W167" i="2"/>
  <c r="V167" i="2"/>
  <c r="U167" i="2"/>
  <c r="T167" i="2"/>
  <c r="S167" i="2"/>
  <c r="R167" i="2"/>
  <c r="Q167" i="2"/>
  <c r="P167" i="2"/>
  <c r="O167" i="2"/>
  <c r="N167" i="2"/>
  <c r="M167" i="2"/>
  <c r="L167" i="2"/>
  <c r="K167" i="2"/>
  <c r="J167" i="2"/>
  <c r="I167" i="2"/>
  <c r="H167" i="2"/>
  <c r="F167" i="2"/>
  <c r="E167" i="2"/>
  <c r="G167" i="2" s="1"/>
  <c r="D167" i="2"/>
  <c r="G166" i="2"/>
  <c r="G165" i="2"/>
  <c r="G164" i="2"/>
  <c r="G163" i="2"/>
  <c r="G162" i="2"/>
  <c r="W161" i="2"/>
  <c r="V161" i="2"/>
  <c r="U161" i="2"/>
  <c r="T161" i="2"/>
  <c r="S161" i="2"/>
  <c r="R161" i="2"/>
  <c r="Q161" i="2"/>
  <c r="P161" i="2"/>
  <c r="O161" i="2"/>
  <c r="N161" i="2"/>
  <c r="M161" i="2"/>
  <c r="L161" i="2"/>
  <c r="K161" i="2"/>
  <c r="J161" i="2"/>
  <c r="I161" i="2"/>
  <c r="H161" i="2"/>
  <c r="F161" i="2"/>
  <c r="E161" i="2"/>
  <c r="D161" i="2"/>
  <c r="G160" i="2"/>
  <c r="G159" i="2"/>
  <c r="G158" i="2"/>
  <c r="G157" i="2"/>
  <c r="G156" i="2"/>
  <c r="W155" i="2"/>
  <c r="V155" i="2"/>
  <c r="U155" i="2"/>
  <c r="T155" i="2"/>
  <c r="S155" i="2"/>
  <c r="R155" i="2"/>
  <c r="Q155" i="2"/>
  <c r="P155" i="2"/>
  <c r="O155" i="2"/>
  <c r="N155" i="2"/>
  <c r="M155" i="2"/>
  <c r="L155" i="2"/>
  <c r="K155" i="2"/>
  <c r="J155" i="2"/>
  <c r="I155" i="2"/>
  <c r="H155" i="2"/>
  <c r="F155" i="2"/>
  <c r="G155" i="2" s="1"/>
  <c r="E155" i="2"/>
  <c r="D155" i="2"/>
  <c r="G154" i="2"/>
  <c r="G153" i="2"/>
  <c r="G152" i="2"/>
  <c r="G151" i="2"/>
  <c r="G150" i="2"/>
  <c r="G149" i="2"/>
  <c r="W148" i="2"/>
  <c r="V148" i="2"/>
  <c r="U148" i="2"/>
  <c r="T148" i="2"/>
  <c r="S148" i="2"/>
  <c r="R148" i="2"/>
  <c r="Q148" i="2"/>
  <c r="P148" i="2"/>
  <c r="O148" i="2"/>
  <c r="N148" i="2"/>
  <c r="M148" i="2"/>
  <c r="L148" i="2"/>
  <c r="K148" i="2"/>
  <c r="J148" i="2"/>
  <c r="I148" i="2"/>
  <c r="H148" i="2"/>
  <c r="F148" i="2"/>
  <c r="G148" i="2" s="1"/>
  <c r="E148" i="2"/>
  <c r="D148" i="2"/>
  <c r="G147" i="2"/>
  <c r="G146" i="2"/>
  <c r="G145" i="2"/>
  <c r="G144" i="2"/>
  <c r="G143" i="2"/>
  <c r="W142" i="2"/>
  <c r="V142" i="2"/>
  <c r="U142" i="2"/>
  <c r="T142" i="2"/>
  <c r="S142" i="2"/>
  <c r="R142" i="2"/>
  <c r="Q142" i="2"/>
  <c r="P142" i="2"/>
  <c r="O142" i="2"/>
  <c r="N142" i="2"/>
  <c r="M142" i="2"/>
  <c r="L142" i="2"/>
  <c r="K142" i="2"/>
  <c r="J142" i="2"/>
  <c r="I142" i="2"/>
  <c r="H142" i="2"/>
  <c r="F142" i="2"/>
  <c r="E142" i="2"/>
  <c r="G142" i="2" s="1"/>
  <c r="D142" i="2"/>
  <c r="G141" i="2"/>
  <c r="G140" i="2"/>
  <c r="G139" i="2"/>
  <c r="G138" i="2"/>
  <c r="G137" i="2"/>
  <c r="G136" i="2"/>
  <c r="W135" i="2"/>
  <c r="V135" i="2"/>
  <c r="U135" i="2"/>
  <c r="T135" i="2"/>
  <c r="S135" i="2"/>
  <c r="R135" i="2"/>
  <c r="Q135" i="2"/>
  <c r="P135" i="2"/>
  <c r="O135" i="2"/>
  <c r="N135" i="2"/>
  <c r="M135" i="2"/>
  <c r="L135" i="2"/>
  <c r="K135" i="2"/>
  <c r="J135" i="2"/>
  <c r="I135" i="2"/>
  <c r="H135" i="2"/>
  <c r="F135" i="2"/>
  <c r="E135" i="2"/>
  <c r="D135" i="2"/>
  <c r="G134" i="2"/>
  <c r="G133" i="2"/>
  <c r="G132" i="2"/>
  <c r="G131" i="2"/>
  <c r="W130" i="2"/>
  <c r="V130" i="2"/>
  <c r="U130" i="2"/>
  <c r="T130" i="2"/>
  <c r="S130" i="2"/>
  <c r="R130" i="2"/>
  <c r="Q130" i="2"/>
  <c r="P130" i="2"/>
  <c r="O130" i="2"/>
  <c r="N130" i="2"/>
  <c r="M130" i="2"/>
  <c r="L130" i="2"/>
  <c r="K130" i="2"/>
  <c r="J130" i="2"/>
  <c r="I130" i="2"/>
  <c r="H130" i="2"/>
  <c r="F130" i="2"/>
  <c r="E130" i="2"/>
  <c r="G130" i="2" s="1"/>
  <c r="D130" i="2"/>
  <c r="G129" i="2"/>
  <c r="G128" i="2"/>
  <c r="G127" i="2"/>
  <c r="G126" i="2"/>
  <c r="G125" i="2"/>
  <c r="W124" i="2"/>
  <c r="V124" i="2"/>
  <c r="U124" i="2"/>
  <c r="T124" i="2"/>
  <c r="S124" i="2"/>
  <c r="R124" i="2"/>
  <c r="Q124" i="2"/>
  <c r="P124" i="2"/>
  <c r="O124" i="2"/>
  <c r="N124" i="2"/>
  <c r="M124" i="2"/>
  <c r="L124" i="2"/>
  <c r="K124" i="2"/>
  <c r="J124" i="2"/>
  <c r="I124" i="2"/>
  <c r="H124" i="2"/>
  <c r="F124" i="2"/>
  <c r="E124" i="2"/>
  <c r="G124" i="2" s="1"/>
  <c r="D124" i="2"/>
  <c r="G123" i="2"/>
  <c r="G122" i="2"/>
  <c r="G121" i="2"/>
  <c r="G120" i="2"/>
  <c r="W119" i="2"/>
  <c r="V119" i="2"/>
  <c r="U119" i="2"/>
  <c r="T119" i="2"/>
  <c r="S119" i="2"/>
  <c r="R119" i="2"/>
  <c r="Q119" i="2"/>
  <c r="P119" i="2"/>
  <c r="O119" i="2"/>
  <c r="N119" i="2"/>
  <c r="M119" i="2"/>
  <c r="L119" i="2"/>
  <c r="K119" i="2"/>
  <c r="J119" i="2"/>
  <c r="I119" i="2"/>
  <c r="H119" i="2"/>
  <c r="F119" i="2"/>
  <c r="E119" i="2"/>
  <c r="G119" i="2" s="1"/>
  <c r="D119" i="2"/>
  <c r="G118" i="2"/>
  <c r="G117" i="2"/>
  <c r="G116" i="2"/>
  <c r="G115" i="2"/>
  <c r="G114" i="2"/>
  <c r="G113" i="2"/>
  <c r="G112" i="2"/>
  <c r="G111" i="2"/>
  <c r="W110" i="2"/>
  <c r="V110" i="2"/>
  <c r="U110" i="2"/>
  <c r="T110" i="2"/>
  <c r="S110" i="2"/>
  <c r="R110" i="2"/>
  <c r="Q110" i="2"/>
  <c r="P110" i="2"/>
  <c r="O110" i="2"/>
  <c r="N110" i="2"/>
  <c r="M110" i="2"/>
  <c r="L110" i="2"/>
  <c r="K110" i="2"/>
  <c r="J110" i="2"/>
  <c r="I110" i="2"/>
  <c r="H110" i="2"/>
  <c r="F110" i="2"/>
  <c r="G110" i="2" s="1"/>
  <c r="E110" i="2"/>
  <c r="D110" i="2"/>
  <c r="G109" i="2"/>
  <c r="G108" i="2"/>
  <c r="G107" i="2"/>
  <c r="G106" i="2"/>
  <c r="G105" i="2"/>
  <c r="W104" i="2"/>
  <c r="V104" i="2"/>
  <c r="U104" i="2"/>
  <c r="T104" i="2"/>
  <c r="S104" i="2"/>
  <c r="R104" i="2"/>
  <c r="Q104" i="2"/>
  <c r="P104" i="2"/>
  <c r="O104" i="2"/>
  <c r="N104" i="2"/>
  <c r="M104" i="2"/>
  <c r="L104" i="2"/>
  <c r="K104" i="2"/>
  <c r="J104" i="2"/>
  <c r="I104" i="2"/>
  <c r="H104" i="2"/>
  <c r="F104" i="2"/>
  <c r="E104" i="2"/>
  <c r="G104" i="2" s="1"/>
  <c r="D104" i="2"/>
  <c r="G103" i="2"/>
  <c r="W100" i="2"/>
  <c r="V100" i="2"/>
  <c r="U100" i="2"/>
  <c r="T100" i="2"/>
  <c r="S100" i="2"/>
  <c r="R100" i="2"/>
  <c r="Q100" i="2"/>
  <c r="P100" i="2"/>
  <c r="O100" i="2"/>
  <c r="N100" i="2"/>
  <c r="M100" i="2"/>
  <c r="L100" i="2"/>
  <c r="K100" i="2"/>
  <c r="J100" i="2"/>
  <c r="I100" i="2"/>
  <c r="H100" i="2"/>
  <c r="F100" i="2"/>
  <c r="G100" i="2" s="1"/>
  <c r="E100" i="2"/>
  <c r="D100" i="2"/>
  <c r="W99" i="2"/>
  <c r="V99" i="2"/>
  <c r="U99" i="2"/>
  <c r="T99" i="2"/>
  <c r="S99" i="2"/>
  <c r="R99" i="2"/>
  <c r="Q99" i="2"/>
  <c r="P99" i="2"/>
  <c r="O99" i="2"/>
  <c r="N99" i="2"/>
  <c r="M99" i="2"/>
  <c r="L99" i="2"/>
  <c r="K99" i="2"/>
  <c r="J99" i="2"/>
  <c r="I99" i="2"/>
  <c r="H99" i="2"/>
  <c r="F99" i="2"/>
  <c r="E99" i="2"/>
  <c r="D99" i="2"/>
  <c r="G98" i="2"/>
  <c r="G97" i="2"/>
  <c r="G96" i="2"/>
  <c r="G95" i="2"/>
  <c r="W94" i="2"/>
  <c r="V94" i="2"/>
  <c r="U94" i="2"/>
  <c r="T94" i="2"/>
  <c r="S94" i="2"/>
  <c r="R94" i="2"/>
  <c r="Q94" i="2"/>
  <c r="P94" i="2"/>
  <c r="O94" i="2"/>
  <c r="N94" i="2"/>
  <c r="M94" i="2"/>
  <c r="L94" i="2"/>
  <c r="K94" i="2"/>
  <c r="J94" i="2"/>
  <c r="I94" i="2"/>
  <c r="H94" i="2"/>
  <c r="F94" i="2"/>
  <c r="E94" i="2"/>
  <c r="G94" i="2" s="1"/>
  <c r="D94" i="2"/>
  <c r="G93" i="2"/>
  <c r="G92" i="2"/>
  <c r="G91" i="2"/>
  <c r="G90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F89" i="2"/>
  <c r="E89" i="2"/>
  <c r="G89" i="2" s="1"/>
  <c r="D89" i="2"/>
  <c r="G88" i="2"/>
  <c r="G87" i="2"/>
  <c r="G86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F83" i="2"/>
  <c r="E83" i="2"/>
  <c r="G83" i="2" s="1"/>
  <c r="D83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F82" i="2"/>
  <c r="E82" i="2"/>
  <c r="D82" i="2"/>
  <c r="G81" i="2"/>
  <c r="G80" i="2"/>
  <c r="G79" i="2"/>
  <c r="G78" i="2"/>
  <c r="G77" i="2"/>
  <c r="W76" i="2"/>
  <c r="V76" i="2"/>
  <c r="U76" i="2"/>
  <c r="T76" i="2"/>
  <c r="S76" i="2"/>
  <c r="R76" i="2"/>
  <c r="Q76" i="2"/>
  <c r="P76" i="2"/>
  <c r="O76" i="2"/>
  <c r="N76" i="2"/>
  <c r="M76" i="2"/>
  <c r="L76" i="2"/>
  <c r="K76" i="2"/>
  <c r="J76" i="2"/>
  <c r="I76" i="2"/>
  <c r="H76" i="2"/>
  <c r="F76" i="2"/>
  <c r="G76" i="2" s="1"/>
  <c r="E76" i="2"/>
  <c r="D76" i="2"/>
  <c r="G75" i="2"/>
  <c r="G74" i="2"/>
  <c r="G73" i="2"/>
  <c r="G72" i="2"/>
  <c r="G71" i="2"/>
  <c r="G70" i="2"/>
  <c r="G69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G67" i="2"/>
  <c r="G66" i="2"/>
  <c r="G65" i="2"/>
  <c r="G64" i="2"/>
  <c r="G63" i="2"/>
  <c r="G62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F61" i="2"/>
  <c r="E61" i="2"/>
  <c r="G61" i="2" s="1"/>
  <c r="D61" i="2"/>
  <c r="G60" i="2"/>
  <c r="G59" i="2"/>
  <c r="G58" i="2"/>
  <c r="G57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F56" i="2"/>
  <c r="E56" i="2"/>
  <c r="G56" i="2" s="1"/>
  <c r="D56" i="2"/>
  <c r="G55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F52" i="2"/>
  <c r="E52" i="2"/>
  <c r="D52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G50" i="2"/>
  <c r="G49" i="2"/>
  <c r="G48" i="2"/>
  <c r="G47" i="2"/>
  <c r="G46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F45" i="2"/>
  <c r="E45" i="2"/>
  <c r="G45" i="2" s="1"/>
  <c r="D45" i="2"/>
  <c r="G44" i="2"/>
  <c r="G43" i="2"/>
  <c r="G42" i="2"/>
  <c r="G41" i="2"/>
  <c r="G40" i="2"/>
  <c r="G39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F38" i="2"/>
  <c r="E38" i="2"/>
  <c r="G38" i="2" s="1"/>
  <c r="D38" i="2"/>
  <c r="G37" i="2"/>
  <c r="G36" i="2"/>
  <c r="G35" i="2"/>
  <c r="G34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F33" i="2"/>
  <c r="E33" i="2"/>
  <c r="G33" i="2" s="1"/>
  <c r="D33" i="2"/>
  <c r="G32" i="2"/>
  <c r="G31" i="2"/>
  <c r="G30" i="2"/>
  <c r="G29" i="2"/>
  <c r="G28" i="2"/>
  <c r="G27" i="2"/>
  <c r="G26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F25" i="2"/>
  <c r="E25" i="2"/>
  <c r="D25" i="2"/>
  <c r="G24" i="2"/>
  <c r="G23" i="2"/>
  <c r="G22" i="2"/>
  <c r="G21" i="2"/>
  <c r="G20" i="2"/>
  <c r="G19" i="2"/>
  <c r="G18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F17" i="2"/>
  <c r="E17" i="2"/>
  <c r="G17" i="2" s="1"/>
  <c r="D17" i="2"/>
  <c r="G16" i="2"/>
  <c r="G15" i="2"/>
  <c r="G14" i="2"/>
  <c r="G13" i="2"/>
  <c r="G12" i="2"/>
  <c r="G11" i="2"/>
  <c r="G10" i="2"/>
  <c r="G9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G7" i="2"/>
  <c r="G6" i="2"/>
  <c r="G335" i="2" l="1"/>
  <c r="G196" i="2"/>
  <c r="G245" i="2"/>
  <c r="G257" i="2"/>
  <c r="G161" i="2"/>
  <c r="G252" i="2"/>
  <c r="G283" i="2"/>
  <c r="G301" i="2"/>
  <c r="G82" i="2"/>
  <c r="G99" i="2"/>
  <c r="G258" i="2"/>
  <c r="G52" i="2"/>
  <c r="G25" i="2"/>
  <c r="G135" i="2"/>
  <c r="G168" i="2"/>
  <c r="G183" i="2"/>
</calcChain>
</file>

<file path=xl/sharedStrings.xml><?xml version="1.0" encoding="utf-8"?>
<sst xmlns="http://schemas.openxmlformats.org/spreadsheetml/2006/main" count="1001" uniqueCount="607">
  <si>
    <t/>
  </si>
  <si>
    <t/>
  </si>
  <si>
    <t>R thousands</t>
  </si>
  <si>
    <t>Code</t>
  </si>
  <si>
    <t>Original Budget</t>
  </si>
  <si>
    <t>Adjusted Budget</t>
  </si>
  <si>
    <t>YTD      Actual</t>
  </si>
  <si>
    <t>%</t>
  </si>
  <si>
    <t>Quarter 1 July - Sept Actual</t>
  </si>
  <si>
    <t>Quarter 2 Oct - Dec Actual</t>
  </si>
  <si>
    <t>Quarter 3 Jan - March Actual</t>
  </si>
  <si>
    <t>Quarter 4 April - June Actual</t>
  </si>
  <si>
    <t>EASTERN CAPE</t>
  </si>
  <si>
    <t>A</t>
  </si>
  <si>
    <t>Buffalo City</t>
  </si>
  <si>
    <t>BUF</t>
  </si>
  <si>
    <t>Nelson Mandela Bay</t>
  </si>
  <si>
    <t>NMA</t>
  </si>
  <si>
    <t>Total Metros</t>
  </si>
  <si>
    <t>B</t>
  </si>
  <si>
    <t>Dr Beyers Naude</t>
  </si>
  <si>
    <t>EC101</t>
  </si>
  <si>
    <t>Blue Crane Route</t>
  </si>
  <si>
    <t>EC102</t>
  </si>
  <si>
    <t>Makana</t>
  </si>
  <si>
    <t>EC104</t>
  </si>
  <si>
    <t>Ndlambe</t>
  </si>
  <si>
    <t>EC105</t>
  </si>
  <si>
    <t>Sundays River Valley</t>
  </si>
  <si>
    <t>EC106</t>
  </si>
  <si>
    <t>Kouga</t>
  </si>
  <si>
    <t>EC108</t>
  </si>
  <si>
    <t>Kou-Kamma</t>
  </si>
  <si>
    <t>EC109</t>
  </si>
  <si>
    <t>C</t>
  </si>
  <si>
    <t>Sarah Baartman</t>
  </si>
  <si>
    <t>DC10</t>
  </si>
  <si>
    <t>Total Sarah Baartman</t>
  </si>
  <si>
    <t>Mbhashe</t>
  </si>
  <si>
    <t>EC121</t>
  </si>
  <si>
    <t>Mnquma</t>
  </si>
  <si>
    <t>EC122</t>
  </si>
  <si>
    <t>Great Kei</t>
  </si>
  <si>
    <t>EC123</t>
  </si>
  <si>
    <t>Amahlathi</t>
  </si>
  <si>
    <t>EC124</t>
  </si>
  <si>
    <t>Ngqushwa</t>
  </si>
  <si>
    <t>EC126</t>
  </si>
  <si>
    <t>Raymond Mhlaba</t>
  </si>
  <si>
    <t>EC129</t>
  </si>
  <si>
    <t>Amathole</t>
  </si>
  <si>
    <t>DC12</t>
  </si>
  <si>
    <t>Total Amathole</t>
  </si>
  <si>
    <t>Inxuba Yethemba</t>
  </si>
  <si>
    <t>EC131</t>
  </si>
  <si>
    <t>Intsika Yethu</t>
  </si>
  <si>
    <t>EC135</t>
  </si>
  <si>
    <t>Emalahleni (EC)</t>
  </si>
  <si>
    <t>EC136</t>
  </si>
  <si>
    <t>Dr. A.B. Xuma</t>
  </si>
  <si>
    <t>EC137</t>
  </si>
  <si>
    <t>Sakhisizwe</t>
  </si>
  <si>
    <t>EC138</t>
  </si>
  <si>
    <t>Enoch Mgijima</t>
  </si>
  <si>
    <t>EC139</t>
  </si>
  <si>
    <t>Chris Hani</t>
  </si>
  <si>
    <t>DC13</t>
  </si>
  <si>
    <t>Total Chris Hani</t>
  </si>
  <si>
    <t>Elundini</t>
  </si>
  <si>
    <t>EC141</t>
  </si>
  <si>
    <t>Senqu</t>
  </si>
  <si>
    <t>EC142</t>
  </si>
  <si>
    <t>Walter Sisulu</t>
  </si>
  <si>
    <t>EC145</t>
  </si>
  <si>
    <t>Joe Gqabi</t>
  </si>
  <si>
    <t>DC14</t>
  </si>
  <si>
    <t>Total Joe Gqabi</t>
  </si>
  <si>
    <t>Ngquza Hills</t>
  </si>
  <si>
    <t>EC153</t>
  </si>
  <si>
    <t>Port St Johns</t>
  </si>
  <si>
    <t>EC154</t>
  </si>
  <si>
    <t>Nyandeni</t>
  </si>
  <si>
    <t>EC155</t>
  </si>
  <si>
    <t>Mhlontlo</t>
  </si>
  <si>
    <t>EC156</t>
  </si>
  <si>
    <t>King Sabata Dalindyebo</t>
  </si>
  <si>
    <t>EC157</t>
  </si>
  <si>
    <t>O R Tambo</t>
  </si>
  <si>
    <t>DC15</t>
  </si>
  <si>
    <t>Total O .R. Tambo</t>
  </si>
  <si>
    <t>Matatiele</t>
  </si>
  <si>
    <t>EC441</t>
  </si>
  <si>
    <t>Umzimvubu</t>
  </si>
  <si>
    <t>EC442</t>
  </si>
  <si>
    <t>Winnie Madikizela-Mandela</t>
  </si>
  <si>
    <t>EC443</t>
  </si>
  <si>
    <t>Ntabankulu</t>
  </si>
  <si>
    <t>EC444</t>
  </si>
  <si>
    <t>Alfred Nzo</t>
  </si>
  <si>
    <t>DC44</t>
  </si>
  <si>
    <t>Total Alfred Nzo</t>
  </si>
  <si>
    <t>Total Eastern Cape</t>
  </si>
  <si>
    <t>FREE STATE</t>
  </si>
  <si>
    <t>Mangaung</t>
  </si>
  <si>
    <t>MAN</t>
  </si>
  <si>
    <t>Letsemeng</t>
  </si>
  <si>
    <t>FS161</t>
  </si>
  <si>
    <t>Kopanong</t>
  </si>
  <si>
    <t>FS162</t>
  </si>
  <si>
    <t>Mohokare</t>
  </si>
  <si>
    <t>FS163</t>
  </si>
  <si>
    <t>Xhariep</t>
  </si>
  <si>
    <t>DC16</t>
  </si>
  <si>
    <t>Total Xhariep</t>
  </si>
  <si>
    <t>Masilonyana</t>
  </si>
  <si>
    <t>FS181</t>
  </si>
  <si>
    <t>Tokologo</t>
  </si>
  <si>
    <t>FS182</t>
  </si>
  <si>
    <t>Tswelopele</t>
  </si>
  <si>
    <t>FS183</t>
  </si>
  <si>
    <t>Matjhabeng</t>
  </si>
  <si>
    <t>FS184</t>
  </si>
  <si>
    <t>Nala</t>
  </si>
  <si>
    <t>FS185</t>
  </si>
  <si>
    <t>Lejweleputswa</t>
  </si>
  <si>
    <t>DC18</t>
  </si>
  <si>
    <t>Total Lejweleputswa</t>
  </si>
  <si>
    <t>Setsoto</t>
  </si>
  <si>
    <t>FS191</t>
  </si>
  <si>
    <t>Dihlabeng</t>
  </si>
  <si>
    <t>FS192</t>
  </si>
  <si>
    <t>Nketoana</t>
  </si>
  <si>
    <t>FS193</t>
  </si>
  <si>
    <t>Maluti-a-Phofung</t>
  </si>
  <si>
    <t>FS194</t>
  </si>
  <si>
    <t>Phumelela</t>
  </si>
  <si>
    <t>FS195</t>
  </si>
  <si>
    <t>Mantsopa</t>
  </si>
  <si>
    <t>FS196</t>
  </si>
  <si>
    <t>Thabo Mofutsanyana</t>
  </si>
  <si>
    <t>DC19</t>
  </si>
  <si>
    <t>Total Thabo Mofutsanyana</t>
  </si>
  <si>
    <t>Moqhaka</t>
  </si>
  <si>
    <t>FS201</t>
  </si>
  <si>
    <t>Ngwathe</t>
  </si>
  <si>
    <t>FS203</t>
  </si>
  <si>
    <t>Metsimaholo</t>
  </si>
  <si>
    <t>FS204</t>
  </si>
  <si>
    <t>Mafube</t>
  </si>
  <si>
    <t>FS205</t>
  </si>
  <si>
    <t>Fezile Dabi</t>
  </si>
  <si>
    <t>DC20</t>
  </si>
  <si>
    <t>Total Fezile Dabi</t>
  </si>
  <si>
    <t>Total Free State</t>
  </si>
  <si>
    <t>GAUTENG</t>
  </si>
  <si>
    <t>City of Ekurhuleni</t>
  </si>
  <si>
    <t>EKU</t>
  </si>
  <si>
    <t>City of Johannesburg</t>
  </si>
  <si>
    <t>JHB</t>
  </si>
  <si>
    <t>City of Tshwane</t>
  </si>
  <si>
    <t>TSH</t>
  </si>
  <si>
    <t>Emfuleni</t>
  </si>
  <si>
    <t>GT421</t>
  </si>
  <si>
    <t>Midvaal</t>
  </si>
  <si>
    <t>GT422</t>
  </si>
  <si>
    <t>Lesedi</t>
  </si>
  <si>
    <t>GT423</t>
  </si>
  <si>
    <t>Sedibeng</t>
  </si>
  <si>
    <t>DC42</t>
  </si>
  <si>
    <t>Total Sedibeng</t>
  </si>
  <si>
    <t>Mogale City</t>
  </si>
  <si>
    <t>GT481</t>
  </si>
  <si>
    <t>Merafong City</t>
  </si>
  <si>
    <t>GT484</t>
  </si>
  <si>
    <t>Rand West City</t>
  </si>
  <si>
    <t>GT485</t>
  </si>
  <si>
    <t>West Rand</t>
  </si>
  <si>
    <t>DC48</t>
  </si>
  <si>
    <t>Total West Rand</t>
  </si>
  <si>
    <t>Total Gauteng</t>
  </si>
  <si>
    <t>KWAZULU-NATAL</t>
  </si>
  <si>
    <t>eThekwini</t>
  </si>
  <si>
    <t>ETH</t>
  </si>
  <si>
    <t>Umdoni</t>
  </si>
  <si>
    <t>KZN212</t>
  </si>
  <si>
    <t>Umzumbe</t>
  </si>
  <si>
    <t>KZN213</t>
  </si>
  <si>
    <t>uMuziwabantu</t>
  </si>
  <si>
    <t>KZN214</t>
  </si>
  <si>
    <t>Ray Nkonyeni</t>
  </si>
  <si>
    <t>KZN216</t>
  </si>
  <si>
    <t>Ugu</t>
  </si>
  <si>
    <t>DC21</t>
  </si>
  <si>
    <t>Total Ugu</t>
  </si>
  <si>
    <t>uMshwathi</t>
  </si>
  <si>
    <t>KZN221</t>
  </si>
  <si>
    <t>uMngeni</t>
  </si>
  <si>
    <t>KZN222</t>
  </si>
  <si>
    <t>Mpofana</t>
  </si>
  <si>
    <t>KZN223</t>
  </si>
  <si>
    <t>Impendle</t>
  </si>
  <si>
    <t>KZN224</t>
  </si>
  <si>
    <t>Msunduzi</t>
  </si>
  <si>
    <t>KZN225</t>
  </si>
  <si>
    <t>Mkhambathini</t>
  </si>
  <si>
    <t>KZN226</t>
  </si>
  <si>
    <t>Richmond</t>
  </si>
  <si>
    <t>KZN227</t>
  </si>
  <si>
    <t>uMgungundlovu</t>
  </si>
  <si>
    <t>DC22</t>
  </si>
  <si>
    <t>Total uMgungundlovu</t>
  </si>
  <si>
    <t>Okhahlamba</t>
  </si>
  <si>
    <t>KZN235</t>
  </si>
  <si>
    <t>Inkosi Langalibalele</t>
  </si>
  <si>
    <t>KZN237</t>
  </si>
  <si>
    <t>Alfred Duma</t>
  </si>
  <si>
    <t>KZN238</t>
  </si>
  <si>
    <t>Uthukela</t>
  </si>
  <si>
    <t>DC23</t>
  </si>
  <si>
    <t>Total Uthukela</t>
  </si>
  <si>
    <t>Endumeni</t>
  </si>
  <si>
    <t>KZN241</t>
  </si>
  <si>
    <t>Nquthu</t>
  </si>
  <si>
    <t>KZN242</t>
  </si>
  <si>
    <t>Msinga</t>
  </si>
  <si>
    <t>KZN244</t>
  </si>
  <si>
    <t>Umvoti</t>
  </si>
  <si>
    <t>KZN245</t>
  </si>
  <si>
    <t>Umzinyathi</t>
  </si>
  <si>
    <t>DC24</t>
  </si>
  <si>
    <t>Total Umzinyathi</t>
  </si>
  <si>
    <t>Newcastle</t>
  </si>
  <si>
    <t>KZN252</t>
  </si>
  <si>
    <t>Emadlangeni</t>
  </si>
  <si>
    <t>KZN253</t>
  </si>
  <si>
    <t>Dannhauser</t>
  </si>
  <si>
    <t>KZN254</t>
  </si>
  <si>
    <t>Amajuba</t>
  </si>
  <si>
    <t>DC25</t>
  </si>
  <si>
    <t>Total Amajuba</t>
  </si>
  <si>
    <t>eDumbe</t>
  </si>
  <si>
    <t>KZN261</t>
  </si>
  <si>
    <t>uPhongolo</t>
  </si>
  <si>
    <t>KZN262</t>
  </si>
  <si>
    <t>Abaqulusi</t>
  </si>
  <si>
    <t>KZN263</t>
  </si>
  <si>
    <t>Nongoma</t>
  </si>
  <si>
    <t>KZN265</t>
  </si>
  <si>
    <t>Ulundi</t>
  </si>
  <si>
    <t>KZN266</t>
  </si>
  <si>
    <t>Zululand</t>
  </si>
  <si>
    <t>DC26</t>
  </si>
  <si>
    <t>Total Zululand</t>
  </si>
  <si>
    <t>Umhlabuyalingana</t>
  </si>
  <si>
    <t>KZN271</t>
  </si>
  <si>
    <t>Jozini</t>
  </si>
  <si>
    <t>KZN272</t>
  </si>
  <si>
    <t>Mtubatuba</t>
  </si>
  <si>
    <t>KZN275</t>
  </si>
  <si>
    <t>Hlabisa Big Five</t>
  </si>
  <si>
    <t>KZN276</t>
  </si>
  <si>
    <t>Umkhanyakude</t>
  </si>
  <si>
    <t>DC27</t>
  </si>
  <si>
    <t>Total Umkhanyakude</t>
  </si>
  <si>
    <t>Mfolozi</t>
  </si>
  <si>
    <t>KZN281</t>
  </si>
  <si>
    <t>uMhlathuze</t>
  </si>
  <si>
    <t>KZN282</t>
  </si>
  <si>
    <t>uMlalazi</t>
  </si>
  <si>
    <t>KZN284</t>
  </si>
  <si>
    <t>Mthonjaneni</t>
  </si>
  <si>
    <t>KZN285</t>
  </si>
  <si>
    <t>Nkandla</t>
  </si>
  <si>
    <t>KZN286</t>
  </si>
  <si>
    <t>King Cetshwayo</t>
  </si>
  <si>
    <t>DC28</t>
  </si>
  <si>
    <t>Total King Cetshwayo</t>
  </si>
  <si>
    <t>Mandeni</t>
  </si>
  <si>
    <t>KZN291</t>
  </si>
  <si>
    <t>KwaDukuza</t>
  </si>
  <si>
    <t>KZN292</t>
  </si>
  <si>
    <t>Ndwedwe</t>
  </si>
  <si>
    <t>KZN293</t>
  </si>
  <si>
    <t>Maphumulo</t>
  </si>
  <si>
    <t>KZN294</t>
  </si>
  <si>
    <t>iLembe</t>
  </si>
  <si>
    <t>DC29</t>
  </si>
  <si>
    <t>Total iLembe</t>
  </si>
  <si>
    <t>Greater Kokstad</t>
  </si>
  <si>
    <t>KZN433</t>
  </si>
  <si>
    <t>Ubuhlebezwe</t>
  </si>
  <si>
    <t>KZN434</t>
  </si>
  <si>
    <t>Umzimkhulu</t>
  </si>
  <si>
    <t>KZN435</t>
  </si>
  <si>
    <t>Dr Nkosazana Dlamini Zuma</t>
  </si>
  <si>
    <t>KZN436</t>
  </si>
  <si>
    <t>Harry Gwala</t>
  </si>
  <si>
    <t>DC43</t>
  </si>
  <si>
    <t>Total Harry Gwala</t>
  </si>
  <si>
    <t>Total Kwazulu-Natal</t>
  </si>
  <si>
    <t>LIMPOPO</t>
  </si>
  <si>
    <t>Greater Giyani</t>
  </si>
  <si>
    <t>LIM331</t>
  </si>
  <si>
    <t>Greater Letaba</t>
  </si>
  <si>
    <t>LIM332</t>
  </si>
  <si>
    <t>Greater Tzaneen</t>
  </si>
  <si>
    <t>LIM333</t>
  </si>
  <si>
    <t>Ba-Phalaborwa</t>
  </si>
  <si>
    <t>LIM334</t>
  </si>
  <si>
    <t>Maruleng</t>
  </si>
  <si>
    <t>LIM335</t>
  </si>
  <si>
    <t>Mopani</t>
  </si>
  <si>
    <t>DC33</t>
  </si>
  <si>
    <t>Total Mopani</t>
  </si>
  <si>
    <t>Musina</t>
  </si>
  <si>
    <t>LIM341</t>
  </si>
  <si>
    <t>Thulamela</t>
  </si>
  <si>
    <t>LIM343</t>
  </si>
  <si>
    <t>Makhado</t>
  </si>
  <si>
    <t>LIM344</t>
  </si>
  <si>
    <t>Collins Chabane</t>
  </si>
  <si>
    <t>LIM345</t>
  </si>
  <si>
    <t>Vhembe</t>
  </si>
  <si>
    <t>DC34</t>
  </si>
  <si>
    <t>Total Vhembe</t>
  </si>
  <si>
    <t>Blouberg</t>
  </si>
  <si>
    <t>LIM351</t>
  </si>
  <si>
    <t>Molemole</t>
  </si>
  <si>
    <t>LIM353</t>
  </si>
  <si>
    <t>Polokwane</t>
  </si>
  <si>
    <t>LIM354</t>
  </si>
  <si>
    <t>Lepelle-Nkumpi</t>
  </si>
  <si>
    <t>LIM355</t>
  </si>
  <si>
    <t>Capricorn</t>
  </si>
  <si>
    <t>DC35</t>
  </si>
  <si>
    <t>Total Capricorn</t>
  </si>
  <si>
    <t>Thabazimbi</t>
  </si>
  <si>
    <t>LIM361</t>
  </si>
  <si>
    <t>Lephalale</t>
  </si>
  <si>
    <t>LIM362</t>
  </si>
  <si>
    <t>Bela Bela</t>
  </si>
  <si>
    <t>LIM366</t>
  </si>
  <si>
    <t>Mogalakwena</t>
  </si>
  <si>
    <t>LIM367</t>
  </si>
  <si>
    <t>Modimolle-Mookgopong</t>
  </si>
  <si>
    <t>LIM368</t>
  </si>
  <si>
    <t>Waterberg</t>
  </si>
  <si>
    <t>DC36</t>
  </si>
  <si>
    <t>Total Waterberg</t>
  </si>
  <si>
    <t>Ephraim Mogale</t>
  </si>
  <si>
    <t>LIM471</t>
  </si>
  <si>
    <t>Elias Motsoaledi</t>
  </si>
  <si>
    <t>LIM472</t>
  </si>
  <si>
    <t>Makhuduthamaga</t>
  </si>
  <si>
    <t>LIM473</t>
  </si>
  <si>
    <t>Tubatse Fetakgomo</t>
  </si>
  <si>
    <t>LIM476</t>
  </si>
  <si>
    <t>Sekhukhune</t>
  </si>
  <si>
    <t>DC47</t>
  </si>
  <si>
    <t>Total Sekhukhune</t>
  </si>
  <si>
    <t>Total Limpopo</t>
  </si>
  <si>
    <t>MPUMALANGA</t>
  </si>
  <si>
    <t>Albert Luthuli</t>
  </si>
  <si>
    <t>MP301</t>
  </si>
  <si>
    <t>Msukaligwa</t>
  </si>
  <si>
    <t>MP302</t>
  </si>
  <si>
    <t>Mkhondo</t>
  </si>
  <si>
    <t>MP303</t>
  </si>
  <si>
    <t>Pixley Ka Seme (MP)</t>
  </si>
  <si>
    <t>MP304</t>
  </si>
  <si>
    <t>Lekwa</t>
  </si>
  <si>
    <t>MP305</t>
  </si>
  <si>
    <t>Dipaleseng</t>
  </si>
  <si>
    <t>MP306</t>
  </si>
  <si>
    <t>Govan Mbeki</t>
  </si>
  <si>
    <t>MP307</t>
  </si>
  <si>
    <t>Gert Sibande</t>
  </si>
  <si>
    <t>DC30</t>
  </si>
  <si>
    <t>Total Gert Sibande</t>
  </si>
  <si>
    <t>Victor Khanye</t>
  </si>
  <si>
    <t>MP311</t>
  </si>
  <si>
    <t>Emalahleni (MP)</t>
  </si>
  <si>
    <t>MP312</t>
  </si>
  <si>
    <t>Steve Tshwete</t>
  </si>
  <si>
    <t>MP313</t>
  </si>
  <si>
    <t>Emakhazeni</t>
  </si>
  <si>
    <t>MP314</t>
  </si>
  <si>
    <t>Thembisile Hani</t>
  </si>
  <si>
    <t>MP315</t>
  </si>
  <si>
    <t>Dr J.S. Moroka</t>
  </si>
  <si>
    <t>MP316</t>
  </si>
  <si>
    <t>Nkangala</t>
  </si>
  <si>
    <t>DC31</t>
  </si>
  <si>
    <t>Total Nkangala</t>
  </si>
  <si>
    <t>Thaba Chweu</t>
  </si>
  <si>
    <t>MP321</t>
  </si>
  <si>
    <t>Nkomazi</t>
  </si>
  <si>
    <t>MP324</t>
  </si>
  <si>
    <t>Bushbuckridge</t>
  </si>
  <si>
    <t>MP325</t>
  </si>
  <si>
    <t>City of Mbombela</t>
  </si>
  <si>
    <t>MP326</t>
  </si>
  <si>
    <t>Ehlanzeni</t>
  </si>
  <si>
    <t>DC32</t>
  </si>
  <si>
    <t>Total Ehlanzeni</t>
  </si>
  <si>
    <t>Total Mpumalanga</t>
  </si>
  <si>
    <t>NORTH WEST</t>
  </si>
  <si>
    <t>Moretele</t>
  </si>
  <si>
    <t>NW371</t>
  </si>
  <si>
    <t>Madibeng</t>
  </si>
  <si>
    <t>NW372</t>
  </si>
  <si>
    <t>Rustenburg</t>
  </si>
  <si>
    <t>NW373</t>
  </si>
  <si>
    <t>Kgetlengrivier</t>
  </si>
  <si>
    <t>NW374</t>
  </si>
  <si>
    <t>Moses Kotane</t>
  </si>
  <si>
    <t>NW375</t>
  </si>
  <si>
    <t>Bojanala Platinum</t>
  </si>
  <si>
    <t>DC37</t>
  </si>
  <si>
    <t>Total Bojanala Platinum</t>
  </si>
  <si>
    <t>Ratlou</t>
  </si>
  <si>
    <t>NW381</t>
  </si>
  <si>
    <t>Tswaing</t>
  </si>
  <si>
    <t>NW382</t>
  </si>
  <si>
    <t>Mafikeng</t>
  </si>
  <si>
    <t>NW383</t>
  </si>
  <si>
    <t>Ditsobotla</t>
  </si>
  <si>
    <t>NW384</t>
  </si>
  <si>
    <t>Ramotshere Moiloa</t>
  </si>
  <si>
    <t>NW385</t>
  </si>
  <si>
    <t>Ngaka Modiri Molema</t>
  </si>
  <si>
    <t>DC38</t>
  </si>
  <si>
    <t>Total Ngaka Modiri Molema</t>
  </si>
  <si>
    <t>Naledi (NW)</t>
  </si>
  <si>
    <t>NW392</t>
  </si>
  <si>
    <t>Mamusa</t>
  </si>
  <si>
    <t>NW393</t>
  </si>
  <si>
    <t>Greater Taung</t>
  </si>
  <si>
    <t>NW394</t>
  </si>
  <si>
    <t>Lekwa-Teemane</t>
  </si>
  <si>
    <t>NW396</t>
  </si>
  <si>
    <t>Kagisano-Molopo</t>
  </si>
  <si>
    <t>NW397</t>
  </si>
  <si>
    <t>Dr Ruth Segomotsi Mompati</t>
  </si>
  <si>
    <t>DC39</t>
  </si>
  <si>
    <t>Total Dr Ruth Segomotsi Mompati</t>
  </si>
  <si>
    <t>City of Matlosana</t>
  </si>
  <si>
    <t>NW403</t>
  </si>
  <si>
    <t>Maquassi Hills</t>
  </si>
  <si>
    <t>NW404</t>
  </si>
  <si>
    <t>J B Marks</t>
  </si>
  <si>
    <t>NW405</t>
  </si>
  <si>
    <t>Dr Kenneth Kaunda</t>
  </si>
  <si>
    <t>DC40</t>
  </si>
  <si>
    <t>Total Dr Kenneth Kaunda</t>
  </si>
  <si>
    <t>Total North West</t>
  </si>
  <si>
    <t>NORTHERN CAPE</t>
  </si>
  <si>
    <t>Joe Morolong</t>
  </si>
  <si>
    <t>NC451</t>
  </si>
  <si>
    <t>Ga-Segonyana</t>
  </si>
  <si>
    <t>NC452</t>
  </si>
  <si>
    <t>Gamagara</t>
  </si>
  <si>
    <t>NC453</t>
  </si>
  <si>
    <t>John Taolo Gaetsewe</t>
  </si>
  <si>
    <t>DC45</t>
  </si>
  <si>
    <t>Total John Taolo Gaetsewe</t>
  </si>
  <si>
    <t>Richtersveld</t>
  </si>
  <si>
    <t>NC061</t>
  </si>
  <si>
    <t>Nama Khoi</t>
  </si>
  <si>
    <t>NC062</t>
  </si>
  <si>
    <t>Kamiesberg</t>
  </si>
  <si>
    <t>NC064</t>
  </si>
  <si>
    <t>Hantam</t>
  </si>
  <si>
    <t>NC065</t>
  </si>
  <si>
    <t>Karoo Hoogland</t>
  </si>
  <si>
    <t>NC066</t>
  </si>
  <si>
    <t>Khai-Ma</t>
  </si>
  <si>
    <t>NC067</t>
  </si>
  <si>
    <t>Namakwa</t>
  </si>
  <si>
    <t>DC6</t>
  </si>
  <si>
    <t>Total Namakwa</t>
  </si>
  <si>
    <t>Ubuntu</t>
  </si>
  <si>
    <t>NC071</t>
  </si>
  <si>
    <t>Umsobomvu</t>
  </si>
  <si>
    <t>NC072</t>
  </si>
  <si>
    <t>Emthanjeni</t>
  </si>
  <si>
    <t>NC073</t>
  </si>
  <si>
    <t>Kareeberg</t>
  </si>
  <si>
    <t>NC074</t>
  </si>
  <si>
    <t>Renosterberg</t>
  </si>
  <si>
    <t>NC075</t>
  </si>
  <si>
    <t>Thembelihle</t>
  </si>
  <si>
    <t>NC076</t>
  </si>
  <si>
    <t>Siyathemba</t>
  </si>
  <si>
    <t>NC077</t>
  </si>
  <si>
    <t>Siyancuma</t>
  </si>
  <si>
    <t>NC078</t>
  </si>
  <si>
    <t>Pixley Ka Seme (NC)</t>
  </si>
  <si>
    <t>DC7</t>
  </si>
  <si>
    <t>Total Pixley ka Seme (NC)</t>
  </si>
  <si>
    <t>!Kai! Garib</t>
  </si>
  <si>
    <t>NC082</t>
  </si>
  <si>
    <t>!Kheis</t>
  </si>
  <si>
    <t>NC084</t>
  </si>
  <si>
    <t>Tsantsabane</t>
  </si>
  <si>
    <t>NC085</t>
  </si>
  <si>
    <t>Kgatelopele</t>
  </si>
  <si>
    <t>NC086</t>
  </si>
  <si>
    <t>Dawid Kruiper</t>
  </si>
  <si>
    <t>NC087</t>
  </si>
  <si>
    <t>Z F Mgcawu</t>
  </si>
  <si>
    <t>DC8</t>
  </si>
  <si>
    <t>Total Z F Mgcawu</t>
  </si>
  <si>
    <t>Sol Plaatje</t>
  </si>
  <si>
    <t>NC091</t>
  </si>
  <si>
    <t>Dikgatlong</t>
  </si>
  <si>
    <t>NC092</t>
  </si>
  <si>
    <t>Magareng</t>
  </si>
  <si>
    <t>NC093</t>
  </si>
  <si>
    <t>Phokwane</t>
  </si>
  <si>
    <t>NC094</t>
  </si>
  <si>
    <t>Frances Baard</t>
  </si>
  <si>
    <t>DC9</t>
  </si>
  <si>
    <t>Total Frances Baard</t>
  </si>
  <si>
    <t>Total Northern Cape</t>
  </si>
  <si>
    <t>WESTERN CAPE</t>
  </si>
  <si>
    <t>Cape Town</t>
  </si>
  <si>
    <t>CPT</t>
  </si>
  <si>
    <t>Matzikama</t>
  </si>
  <si>
    <t>WC011</t>
  </si>
  <si>
    <t>Cederberg</t>
  </si>
  <si>
    <t>WC012</t>
  </si>
  <si>
    <t>Bergrivier</t>
  </si>
  <si>
    <t>WC013</t>
  </si>
  <si>
    <t>Saldanha Bay</t>
  </si>
  <si>
    <t>WC014</t>
  </si>
  <si>
    <t>Swartland</t>
  </si>
  <si>
    <t>WC015</t>
  </si>
  <si>
    <t>West Coast</t>
  </si>
  <si>
    <t>DC1</t>
  </si>
  <si>
    <t>Total West Coast</t>
  </si>
  <si>
    <t>Witzenberg</t>
  </si>
  <si>
    <t>WC022</t>
  </si>
  <si>
    <t>Drakenstein</t>
  </si>
  <si>
    <t>WC023</t>
  </si>
  <si>
    <t>Stellenbosch</t>
  </si>
  <si>
    <t>WC024</t>
  </si>
  <si>
    <t>Breede Valley</t>
  </si>
  <si>
    <t>WC025</t>
  </si>
  <si>
    <t>Langeberg</t>
  </si>
  <si>
    <t>WC026</t>
  </si>
  <si>
    <t>Cape Winelands DM</t>
  </si>
  <si>
    <t>DC2</t>
  </si>
  <si>
    <t>Total Cape Winelands</t>
  </si>
  <si>
    <t>Theewaterskloof</t>
  </si>
  <si>
    <t>WC031</t>
  </si>
  <si>
    <t>Overstrand</t>
  </si>
  <si>
    <t>WC032</t>
  </si>
  <si>
    <t>Cape Agulhas</t>
  </si>
  <si>
    <t>WC033</t>
  </si>
  <si>
    <t>Swellendam</t>
  </si>
  <si>
    <t>WC034</t>
  </si>
  <si>
    <t>Overberg</t>
  </si>
  <si>
    <t>DC3</t>
  </si>
  <si>
    <t>Total Overberg</t>
  </si>
  <si>
    <t>Kannaland</t>
  </si>
  <si>
    <t>WC041</t>
  </si>
  <si>
    <t>Hessequa</t>
  </si>
  <si>
    <t>WC042</t>
  </si>
  <si>
    <t>Mossel Bay</t>
  </si>
  <si>
    <t>WC043</t>
  </si>
  <si>
    <t>George</t>
  </si>
  <si>
    <t>WC044</t>
  </si>
  <si>
    <t>Oudtshoorn</t>
  </si>
  <si>
    <t>WC045</t>
  </si>
  <si>
    <t>Bitou</t>
  </si>
  <si>
    <t>WC047</t>
  </si>
  <si>
    <t>Knysna</t>
  </si>
  <si>
    <t>WC048</t>
  </si>
  <si>
    <t>Garden Route</t>
  </si>
  <si>
    <t>DC4</t>
  </si>
  <si>
    <t>Total Garden Route</t>
  </si>
  <si>
    <t>Laingsburg</t>
  </si>
  <si>
    <t>WC051</t>
  </si>
  <si>
    <t>Prince Albert</t>
  </si>
  <si>
    <t>WC052</t>
  </si>
  <si>
    <t>Beaufort West</t>
  </si>
  <si>
    <t>WC053</t>
  </si>
  <si>
    <t>Central Karoo</t>
  </si>
  <si>
    <t>DC5</t>
  </si>
  <si>
    <t>Total Central Karoo</t>
  </si>
  <si>
    <t>Total Western Cape</t>
  </si>
  <si>
    <t>Total National</t>
  </si>
  <si>
    <t>MONTHLY CAPITAL EXPENDITURE FOR THE 3rd Quarter Ended 31 March 2024</t>
  </si>
  <si>
    <t>Month 1   July    Actual</t>
  </si>
  <si>
    <t>Month 2 August Actual</t>
  </si>
  <si>
    <t>Month 3 September Actual</t>
  </si>
  <si>
    <t>Month 4 October Actual</t>
  </si>
  <si>
    <t>Month 5 November Actual</t>
  </si>
  <si>
    <t>Month 6 December Actual</t>
  </si>
  <si>
    <t>Month 7 January Actual</t>
  </si>
  <si>
    <t>Month 8 February Actual</t>
  </si>
  <si>
    <t>Month 9 March Actual</t>
  </si>
  <si>
    <t>Month 10 April Actual</t>
  </si>
  <si>
    <t>Month 11 May   Actual</t>
  </si>
  <si>
    <t>Month 12 June Actual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</si>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</sst>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,_);_(* \(#,##0,\);_(* &quot;- &quot;?_);_(@_)"/>
    <numFmt numFmtId="165" formatCode="0.0%;\(0.0%\);_(* &quot; - &quot;?_);_(@_)"/>
  </numFmts>
  <fonts count="8" x14ac:knownFonts="1">
    <font>
      <sz val="10"/>
      <color rgb="FF000000"/>
      <name val="ARIAL"/>
    </font>
    <font>
      <sz val="10"/>
      <color rgb="FF000000"/>
      <name val="ARIAL NARROW"/>
    </font>
    <font>
      <b/>
      <sz val="11"/>
      <color rgb="FF000000"/>
      <name val="ARIAL NARROW"/>
    </font>
    <font>
      <b/>
      <sz val="11"/>
      <color rgb="FF000000"/>
      <name val="ARIAL NARROW"/>
    </font>
    <font>
      <b/>
      <sz val="11"/>
      <color indexed="8"/>
      <name val="ARIAL NARROW"/>
    </font>
    <font>
      <b/>
      <sz val="8"/>
      <color indexed="8"/>
      <name val="Arial Narrow"/>
      <family val="2"/>
    </font>
    <font>
      <sz val="8"/>
      <name val="Arial"/>
      <family val="2"/>
    </font>
    <font>
      <b/>
      <sz val="12"/>
      <color indexed="8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left"/>
    </xf>
    <xf numFmtId="0" fontId="4" fillId="0" borderId="8" xfId="0" applyFont="1" applyBorder="1" applyAlignment="1">
      <alignment horizontal="left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0" fillId="0" borderId="1" xfId="0" applyBorder="1"/>
    <xf numFmtId="0" fontId="2" fillId="0" borderId="0" xfId="0" applyFont="1" applyAlignment="1">
      <alignment horizontal="left" wrapText="1"/>
    </xf>
    <xf numFmtId="0" fontId="0" fillId="0" borderId="5" xfId="0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164" fontId="0" fillId="0" borderId="1" xfId="0" applyNumberFormat="1" applyBorder="1"/>
    <xf numFmtId="164" fontId="0" fillId="0" borderId="0" xfId="0" applyNumberFormat="1"/>
    <xf numFmtId="164" fontId="3" fillId="0" borderId="2" xfId="0" applyNumberFormat="1" applyFont="1" applyBorder="1" applyAlignment="1">
      <alignment horizontal="right"/>
    </xf>
    <xf numFmtId="164" fontId="3" fillId="0" borderId="3" xfId="0" applyNumberFormat="1" applyFont="1" applyBorder="1" applyAlignment="1">
      <alignment horizontal="right"/>
    </xf>
    <xf numFmtId="165" fontId="1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165" fontId="0" fillId="0" borderId="0" xfId="0" applyNumberFormat="1"/>
    <xf numFmtId="165" fontId="3" fillId="0" borderId="3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164" fontId="3" fillId="0" borderId="5" xfId="0" applyNumberFormat="1" applyFont="1" applyBorder="1" applyAlignment="1">
      <alignment horizontal="right"/>
    </xf>
    <xf numFmtId="164" fontId="0" fillId="0" borderId="5" xfId="0" applyNumberFormat="1" applyBorder="1"/>
    <xf numFmtId="164" fontId="3" fillId="0" borderId="4" xfId="0" applyNumberFormat="1" applyFont="1" applyBorder="1" applyAlignment="1">
      <alignment horizontal="right"/>
    </xf>
    <xf numFmtId="0" fontId="5" fillId="0" borderId="0" xfId="0" applyFont="1" applyAlignment="1">
      <alignment horizontal="right" wrapText="1"/>
    </xf>
    <xf numFmtId="0" fontId="6" fillId="0" borderId="0" xfId="0" applyFont="1" applyAlignment="1">
      <alignment horizontal="right"/>
    </xf>
    <xf numFmtId="0" fontId="7" fillId="0" borderId="3" xfId="0" applyFont="1" applyBorder="1" applyAlignment="1">
      <alignment wrapText="1"/>
    </xf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60"/>
  <sheetViews>
    <sheetView showGridLines="0" tabSelected="1" topLeftCell="A35" workbookViewId="0">
      <selection activeCell="H6" sqref="H6:W360"/>
    </sheetView>
  </sheetViews>
  <sheetFormatPr defaultRowHeight="12.75" x14ac:dyDescent="0.2"/>
  <cols>
    <col min="1" max="1" width="4" customWidth="1"/>
    <col min="2" max="2" width="23.28515625" customWidth="1"/>
    <col min="3" max="3" width="6.7109375" customWidth="1"/>
    <col min="4" max="6" width="11.7109375" customWidth="1"/>
    <col min="7" max="7" width="9.7109375" customWidth="1"/>
    <col min="8" max="11" width="10.7109375" customWidth="1"/>
    <col min="12" max="12" width="11.5703125" customWidth="1"/>
    <col min="13" max="14" width="10.7109375" customWidth="1"/>
    <col min="15" max="15" width="12.42578125" bestFit="1" customWidth="1"/>
    <col min="16" max="19" width="10.7109375" customWidth="1"/>
    <col min="20" max="23" width="10.7109375" hidden="1" customWidth="1"/>
  </cols>
  <sheetData>
    <row r="1" spans="1:23" ht="16.5" x14ac:dyDescent="0.3">
      <c r="A1" s="6" t="s">
        <v>0</v>
      </c>
      <c r="B1" s="39" t="s">
        <v>1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ht="15.6" customHeight="1" x14ac:dyDescent="0.25">
      <c r="A2" s="7" t="s">
        <v>0</v>
      </c>
      <c r="B2" s="41" t="s">
        <v>593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</row>
    <row r="3" spans="1:23" ht="48" customHeight="1" x14ac:dyDescent="0.3">
      <c r="A3" s="8"/>
      <c r="B3" s="9" t="s">
        <v>2</v>
      </c>
      <c r="C3" s="2" t="s">
        <v>3</v>
      </c>
      <c r="D3" s="3" t="s">
        <v>4</v>
      </c>
      <c r="E3" s="4" t="s">
        <v>5</v>
      </c>
      <c r="F3" s="4" t="s">
        <v>6</v>
      </c>
      <c r="G3" s="5" t="s">
        <v>7</v>
      </c>
      <c r="H3" s="3" t="s">
        <v>594</v>
      </c>
      <c r="I3" s="4" t="s">
        <v>595</v>
      </c>
      <c r="J3" s="5" t="s">
        <v>596</v>
      </c>
      <c r="K3" s="5" t="s">
        <v>8</v>
      </c>
      <c r="L3" s="3" t="s">
        <v>597</v>
      </c>
      <c r="M3" s="4" t="s">
        <v>598</v>
      </c>
      <c r="N3" s="5" t="s">
        <v>599</v>
      </c>
      <c r="O3" s="5" t="s">
        <v>9</v>
      </c>
      <c r="P3" s="3" t="s">
        <v>600</v>
      </c>
      <c r="Q3" s="4" t="s">
        <v>601</v>
      </c>
      <c r="R3" s="5" t="s">
        <v>602</v>
      </c>
      <c r="S3" s="5" t="s">
        <v>10</v>
      </c>
      <c r="T3" s="3" t="s">
        <v>603</v>
      </c>
      <c r="U3" s="4" t="s">
        <v>604</v>
      </c>
      <c r="V3" s="5" t="s">
        <v>605</v>
      </c>
      <c r="W3" s="5" t="s">
        <v>11</v>
      </c>
    </row>
    <row r="4" spans="1:23" ht="14.45" customHeight="1" x14ac:dyDescent="0.3">
      <c r="A4" s="10"/>
      <c r="B4" s="11" t="s">
        <v>606</v>
      </c>
      <c r="D4" s="10"/>
      <c r="H4" s="10"/>
      <c r="K4" s="10"/>
      <c r="L4" s="10"/>
      <c r="O4" s="10"/>
      <c r="P4" s="10"/>
      <c r="S4" s="10"/>
      <c r="T4" s="10"/>
      <c r="W4" s="12"/>
    </row>
    <row r="5" spans="1:23" ht="14.45" customHeight="1" x14ac:dyDescent="0.3">
      <c r="A5" s="13" t="s">
        <v>0</v>
      </c>
      <c r="B5" s="11" t="s">
        <v>12</v>
      </c>
      <c r="D5" s="10"/>
      <c r="H5" s="10"/>
      <c r="K5" s="10"/>
      <c r="L5" s="10"/>
      <c r="O5" s="10"/>
      <c r="P5" s="10"/>
      <c r="S5" s="10"/>
      <c r="T5" s="10"/>
      <c r="W5" s="12"/>
    </row>
    <row r="6" spans="1:23" x14ac:dyDescent="0.2">
      <c r="A6" s="14" t="s">
        <v>13</v>
      </c>
      <c r="B6" s="15" t="s">
        <v>14</v>
      </c>
      <c r="C6" s="16" t="s">
        <v>15</v>
      </c>
      <c r="D6" s="23">
        <v>1219326304</v>
      </c>
      <c r="E6" s="24">
        <v>1293895163</v>
      </c>
      <c r="F6" s="24">
        <v>640614066</v>
      </c>
      <c r="G6" s="31">
        <f>IF(($E6       =0),0,($F6       /$E6       ))</f>
        <v>0.49510507830841932</v>
      </c>
      <c r="H6" s="23">
        <v>1521303</v>
      </c>
      <c r="I6" s="24">
        <v>29419460</v>
      </c>
      <c r="J6" s="24">
        <v>129199379</v>
      </c>
      <c r="K6" s="23">
        <v>160140142</v>
      </c>
      <c r="L6" s="23">
        <v>75017433</v>
      </c>
      <c r="M6" s="24">
        <v>84967234</v>
      </c>
      <c r="N6" s="24">
        <v>137454937</v>
      </c>
      <c r="O6" s="23">
        <v>297439604</v>
      </c>
      <c r="P6" s="23">
        <v>46058505</v>
      </c>
      <c r="Q6" s="24">
        <v>98260879</v>
      </c>
      <c r="R6" s="24">
        <v>38714936</v>
      </c>
      <c r="S6" s="23">
        <v>183034320</v>
      </c>
      <c r="T6" s="23">
        <v>0</v>
      </c>
      <c r="U6" s="24">
        <v>0</v>
      </c>
      <c r="V6" s="24">
        <v>0</v>
      </c>
      <c r="W6" s="35">
        <v>0</v>
      </c>
    </row>
    <row r="7" spans="1:23" x14ac:dyDescent="0.2">
      <c r="A7" s="14" t="s">
        <v>13</v>
      </c>
      <c r="B7" s="15" t="s">
        <v>16</v>
      </c>
      <c r="C7" s="16" t="s">
        <v>17</v>
      </c>
      <c r="D7" s="23">
        <v>1995957430</v>
      </c>
      <c r="E7" s="24">
        <v>1807476736</v>
      </c>
      <c r="F7" s="24">
        <v>686570176</v>
      </c>
      <c r="G7" s="31">
        <f>IF(($E7       =0),0,($F7       /$E7       ))</f>
        <v>0.37985007625569794</v>
      </c>
      <c r="H7" s="23">
        <v>31558659538</v>
      </c>
      <c r="I7" s="24">
        <v>521562761</v>
      </c>
      <c r="J7" s="24">
        <v>46668144</v>
      </c>
      <c r="K7" s="23">
        <v>32126890443</v>
      </c>
      <c r="L7" s="23">
        <v>-31967621518</v>
      </c>
      <c r="M7" s="24">
        <v>106566925</v>
      </c>
      <c r="N7" s="24">
        <v>87263736</v>
      </c>
      <c r="O7" s="23">
        <v>-31773790857</v>
      </c>
      <c r="P7" s="23">
        <v>83445170</v>
      </c>
      <c r="Q7" s="24">
        <v>111867093</v>
      </c>
      <c r="R7" s="24">
        <v>138158327</v>
      </c>
      <c r="S7" s="23">
        <v>333470590</v>
      </c>
      <c r="T7" s="23">
        <v>0</v>
      </c>
      <c r="U7" s="24">
        <v>0</v>
      </c>
      <c r="V7" s="24">
        <v>0</v>
      </c>
      <c r="W7" s="35">
        <v>0</v>
      </c>
    </row>
    <row r="8" spans="1:23" ht="16.5" x14ac:dyDescent="0.3">
      <c r="A8" s="17" t="s">
        <v>0</v>
      </c>
      <c r="B8" s="18" t="s">
        <v>18</v>
      </c>
      <c r="C8" s="19" t="s">
        <v>0</v>
      </c>
      <c r="D8" s="25">
        <f>SUM(D6:D7)</f>
        <v>3215283734</v>
      </c>
      <c r="E8" s="26">
        <f>SUM(E6:E7)</f>
        <v>3101371899</v>
      </c>
      <c r="F8" s="26">
        <f>SUM(F6:F7)</f>
        <v>1327184242</v>
      </c>
      <c r="G8" s="32">
        <f>IF(($E8       =0),0,($F8       /$E8       ))</f>
        <v>0.4279345674177078</v>
      </c>
      <c r="H8" s="25">
        <f t="shared" ref="H8:W8" si="0">SUM(H6:H7)</f>
        <v>31560180841</v>
      </c>
      <c r="I8" s="26">
        <f t="shared" si="0"/>
        <v>550982221</v>
      </c>
      <c r="J8" s="26">
        <f t="shared" si="0"/>
        <v>175867523</v>
      </c>
      <c r="K8" s="25">
        <f t="shared" si="0"/>
        <v>32287030585</v>
      </c>
      <c r="L8" s="25">
        <f t="shared" si="0"/>
        <v>-31892604085</v>
      </c>
      <c r="M8" s="26">
        <f t="shared" si="0"/>
        <v>191534159</v>
      </c>
      <c r="N8" s="26">
        <f t="shared" si="0"/>
        <v>224718673</v>
      </c>
      <c r="O8" s="25">
        <f t="shared" si="0"/>
        <v>-31476351253</v>
      </c>
      <c r="P8" s="25">
        <f t="shared" si="0"/>
        <v>129503675</v>
      </c>
      <c r="Q8" s="26">
        <f t="shared" si="0"/>
        <v>210127972</v>
      </c>
      <c r="R8" s="26">
        <f t="shared" si="0"/>
        <v>176873263</v>
      </c>
      <c r="S8" s="25">
        <f t="shared" si="0"/>
        <v>516504910</v>
      </c>
      <c r="T8" s="25">
        <f t="shared" si="0"/>
        <v>0</v>
      </c>
      <c r="U8" s="26">
        <f t="shared" si="0"/>
        <v>0</v>
      </c>
      <c r="V8" s="26">
        <f t="shared" si="0"/>
        <v>0</v>
      </c>
      <c r="W8" s="36">
        <f t="shared" si="0"/>
        <v>0</v>
      </c>
    </row>
    <row r="9" spans="1:23" x14ac:dyDescent="0.2">
      <c r="A9" s="14" t="s">
        <v>19</v>
      </c>
      <c r="B9" s="15" t="s">
        <v>20</v>
      </c>
      <c r="C9" s="16" t="s">
        <v>21</v>
      </c>
      <c r="D9" s="23">
        <v>74050299</v>
      </c>
      <c r="E9" s="24">
        <v>76661299</v>
      </c>
      <c r="F9" s="24">
        <v>113199420</v>
      </c>
      <c r="G9" s="31">
        <f>IF(($E9       =0),0,($F9       /$E9       ))</f>
        <v>1.4766175564022206</v>
      </c>
      <c r="H9" s="23">
        <v>72594753</v>
      </c>
      <c r="I9" s="24">
        <v>1376647</v>
      </c>
      <c r="J9" s="24">
        <v>6110297</v>
      </c>
      <c r="K9" s="23">
        <v>80081697</v>
      </c>
      <c r="L9" s="23">
        <v>8136756</v>
      </c>
      <c r="M9" s="24">
        <v>11463435</v>
      </c>
      <c r="N9" s="24">
        <v>3386495</v>
      </c>
      <c r="O9" s="23">
        <v>22986686</v>
      </c>
      <c r="P9" s="23">
        <v>575818</v>
      </c>
      <c r="Q9" s="24">
        <v>0</v>
      </c>
      <c r="R9" s="24">
        <v>9555219</v>
      </c>
      <c r="S9" s="23">
        <v>10131037</v>
      </c>
      <c r="T9" s="23">
        <v>0</v>
      </c>
      <c r="U9" s="24">
        <v>0</v>
      </c>
      <c r="V9" s="24">
        <v>0</v>
      </c>
      <c r="W9" s="35">
        <v>0</v>
      </c>
    </row>
    <row r="10" spans="1:23" x14ac:dyDescent="0.2">
      <c r="A10" s="14" t="s">
        <v>19</v>
      </c>
      <c r="B10" s="15" t="s">
        <v>22</v>
      </c>
      <c r="C10" s="16" t="s">
        <v>23</v>
      </c>
      <c r="D10" s="23">
        <v>34518783</v>
      </c>
      <c r="E10" s="24">
        <v>65716665</v>
      </c>
      <c r="F10" s="24">
        <v>25683394</v>
      </c>
      <c r="G10" s="31">
        <f t="shared" ref="G10:G52" si="1">IF(($E10      =0),0,($F10      /$E10      ))</f>
        <v>0.39082010628506481</v>
      </c>
      <c r="H10" s="23">
        <v>442110</v>
      </c>
      <c r="I10" s="24">
        <v>3164142</v>
      </c>
      <c r="J10" s="24">
        <v>332924</v>
      </c>
      <c r="K10" s="23">
        <v>3939176</v>
      </c>
      <c r="L10" s="23">
        <v>5931786</v>
      </c>
      <c r="M10" s="24">
        <v>3474616</v>
      </c>
      <c r="N10" s="24">
        <v>6374979</v>
      </c>
      <c r="O10" s="23">
        <v>15781381</v>
      </c>
      <c r="P10" s="23">
        <v>2555106</v>
      </c>
      <c r="Q10" s="24">
        <v>1113879</v>
      </c>
      <c r="R10" s="24">
        <v>2293852</v>
      </c>
      <c r="S10" s="23">
        <v>5962837</v>
      </c>
      <c r="T10" s="23">
        <v>0</v>
      </c>
      <c r="U10" s="24">
        <v>0</v>
      </c>
      <c r="V10" s="24">
        <v>0</v>
      </c>
      <c r="W10" s="35">
        <v>0</v>
      </c>
    </row>
    <row r="11" spans="1:23" x14ac:dyDescent="0.2">
      <c r="A11" s="14" t="s">
        <v>19</v>
      </c>
      <c r="B11" s="15" t="s">
        <v>24</v>
      </c>
      <c r="C11" s="16" t="s">
        <v>25</v>
      </c>
      <c r="D11" s="23">
        <v>67378050</v>
      </c>
      <c r="E11" s="24">
        <v>62872432</v>
      </c>
      <c r="F11" s="24">
        <v>40163971</v>
      </c>
      <c r="G11" s="31">
        <f t="shared" si="1"/>
        <v>0.63881688241358314</v>
      </c>
      <c r="H11" s="23">
        <v>1809698</v>
      </c>
      <c r="I11" s="24">
        <v>0</v>
      </c>
      <c r="J11" s="24">
        <v>0</v>
      </c>
      <c r="K11" s="23">
        <v>1809698</v>
      </c>
      <c r="L11" s="23">
        <v>3488806</v>
      </c>
      <c r="M11" s="24">
        <v>1480678</v>
      </c>
      <c r="N11" s="24">
        <v>8599953</v>
      </c>
      <c r="O11" s="23">
        <v>13569437</v>
      </c>
      <c r="P11" s="23">
        <v>14280023</v>
      </c>
      <c r="Q11" s="24">
        <v>3275993</v>
      </c>
      <c r="R11" s="24">
        <v>7228820</v>
      </c>
      <c r="S11" s="23">
        <v>24784836</v>
      </c>
      <c r="T11" s="23">
        <v>0</v>
      </c>
      <c r="U11" s="24">
        <v>0</v>
      </c>
      <c r="V11" s="24">
        <v>0</v>
      </c>
      <c r="W11" s="35">
        <v>0</v>
      </c>
    </row>
    <row r="12" spans="1:23" x14ac:dyDescent="0.2">
      <c r="A12" s="14" t="s">
        <v>19</v>
      </c>
      <c r="B12" s="15" t="s">
        <v>26</v>
      </c>
      <c r="C12" s="16" t="s">
        <v>27</v>
      </c>
      <c r="D12" s="23">
        <v>79929555</v>
      </c>
      <c r="E12" s="24">
        <v>186051573</v>
      </c>
      <c r="F12" s="24">
        <v>70087069</v>
      </c>
      <c r="G12" s="31">
        <f t="shared" si="1"/>
        <v>0.37670774758781533</v>
      </c>
      <c r="H12" s="23">
        <v>1492313</v>
      </c>
      <c r="I12" s="24">
        <v>1638904</v>
      </c>
      <c r="J12" s="24">
        <v>7237141</v>
      </c>
      <c r="K12" s="23">
        <v>10368358</v>
      </c>
      <c r="L12" s="23">
        <v>5322104</v>
      </c>
      <c r="M12" s="24">
        <v>16635677</v>
      </c>
      <c r="N12" s="24">
        <v>15590738</v>
      </c>
      <c r="O12" s="23">
        <v>37548519</v>
      </c>
      <c r="P12" s="23">
        <v>4902718</v>
      </c>
      <c r="Q12" s="24">
        <v>6550372</v>
      </c>
      <c r="R12" s="24">
        <v>10717102</v>
      </c>
      <c r="S12" s="23">
        <v>22170192</v>
      </c>
      <c r="T12" s="23">
        <v>0</v>
      </c>
      <c r="U12" s="24">
        <v>0</v>
      </c>
      <c r="V12" s="24">
        <v>0</v>
      </c>
      <c r="W12" s="35">
        <v>0</v>
      </c>
    </row>
    <row r="13" spans="1:23" x14ac:dyDescent="0.2">
      <c r="A13" s="14" t="s">
        <v>19</v>
      </c>
      <c r="B13" s="15" t="s">
        <v>28</v>
      </c>
      <c r="C13" s="16" t="s">
        <v>29</v>
      </c>
      <c r="D13" s="23">
        <v>44338131</v>
      </c>
      <c r="E13" s="24">
        <v>41653716</v>
      </c>
      <c r="F13" s="24">
        <v>68655869</v>
      </c>
      <c r="G13" s="31">
        <f t="shared" si="1"/>
        <v>1.6482531594540089</v>
      </c>
      <c r="H13" s="23">
        <v>44203827</v>
      </c>
      <c r="I13" s="24">
        <v>7245427</v>
      </c>
      <c r="J13" s="24">
        <v>4535099</v>
      </c>
      <c r="K13" s="23">
        <v>55984353</v>
      </c>
      <c r="L13" s="23">
        <v>7714161</v>
      </c>
      <c r="M13" s="24">
        <v>2481108</v>
      </c>
      <c r="N13" s="24">
        <v>0</v>
      </c>
      <c r="O13" s="23">
        <v>10195269</v>
      </c>
      <c r="P13" s="23">
        <v>11873</v>
      </c>
      <c r="Q13" s="24">
        <v>21138</v>
      </c>
      <c r="R13" s="24">
        <v>2443236</v>
      </c>
      <c r="S13" s="23">
        <v>2476247</v>
      </c>
      <c r="T13" s="23">
        <v>0</v>
      </c>
      <c r="U13" s="24">
        <v>0</v>
      </c>
      <c r="V13" s="24">
        <v>0</v>
      </c>
      <c r="W13" s="35">
        <v>0</v>
      </c>
    </row>
    <row r="14" spans="1:23" x14ac:dyDescent="0.2">
      <c r="A14" s="14" t="s">
        <v>19</v>
      </c>
      <c r="B14" s="15" t="s">
        <v>30</v>
      </c>
      <c r="C14" s="16" t="s">
        <v>31</v>
      </c>
      <c r="D14" s="23">
        <v>79342839</v>
      </c>
      <c r="E14" s="24">
        <v>121689642</v>
      </c>
      <c r="F14" s="24">
        <v>49709058</v>
      </c>
      <c r="G14" s="31">
        <f t="shared" si="1"/>
        <v>0.40849046133277311</v>
      </c>
      <c r="H14" s="23">
        <v>0</v>
      </c>
      <c r="I14" s="24">
        <v>2877941</v>
      </c>
      <c r="J14" s="24">
        <v>3211660</v>
      </c>
      <c r="K14" s="23">
        <v>6089601</v>
      </c>
      <c r="L14" s="23">
        <v>12294023</v>
      </c>
      <c r="M14" s="24">
        <v>4643758</v>
      </c>
      <c r="N14" s="24">
        <v>6268642</v>
      </c>
      <c r="O14" s="23">
        <v>23206423</v>
      </c>
      <c r="P14" s="23">
        <v>3587518</v>
      </c>
      <c r="Q14" s="24">
        <v>8879276</v>
      </c>
      <c r="R14" s="24">
        <v>7946240</v>
      </c>
      <c r="S14" s="23">
        <v>20413034</v>
      </c>
      <c r="T14" s="23">
        <v>0</v>
      </c>
      <c r="U14" s="24">
        <v>0</v>
      </c>
      <c r="V14" s="24">
        <v>0</v>
      </c>
      <c r="W14" s="35">
        <v>0</v>
      </c>
    </row>
    <row r="15" spans="1:23" x14ac:dyDescent="0.2">
      <c r="A15" s="14" t="s">
        <v>19</v>
      </c>
      <c r="B15" s="15" t="s">
        <v>32</v>
      </c>
      <c r="C15" s="16" t="s">
        <v>33</v>
      </c>
      <c r="D15" s="23">
        <v>63737435</v>
      </c>
      <c r="E15" s="24">
        <v>57724935</v>
      </c>
      <c r="F15" s="24">
        <v>58247497</v>
      </c>
      <c r="G15" s="31">
        <f t="shared" si="1"/>
        <v>1.0090526217136493</v>
      </c>
      <c r="H15" s="23">
        <v>32795765</v>
      </c>
      <c r="I15" s="24">
        <v>2900</v>
      </c>
      <c r="J15" s="24">
        <v>5050199</v>
      </c>
      <c r="K15" s="23">
        <v>37848864</v>
      </c>
      <c r="L15" s="23">
        <v>5373133</v>
      </c>
      <c r="M15" s="24">
        <v>6480521</v>
      </c>
      <c r="N15" s="24">
        <v>-3955383</v>
      </c>
      <c r="O15" s="23">
        <v>7898271</v>
      </c>
      <c r="P15" s="23">
        <v>4639394</v>
      </c>
      <c r="Q15" s="24">
        <v>2488865</v>
      </c>
      <c r="R15" s="24">
        <v>5372103</v>
      </c>
      <c r="S15" s="23">
        <v>12500362</v>
      </c>
      <c r="T15" s="23">
        <v>0</v>
      </c>
      <c r="U15" s="24">
        <v>0</v>
      </c>
      <c r="V15" s="24">
        <v>0</v>
      </c>
      <c r="W15" s="35">
        <v>0</v>
      </c>
    </row>
    <row r="16" spans="1:23" x14ac:dyDescent="0.2">
      <c r="A16" s="14" t="s">
        <v>34</v>
      </c>
      <c r="B16" s="15" t="s">
        <v>35</v>
      </c>
      <c r="C16" s="16" t="s">
        <v>36</v>
      </c>
      <c r="D16" s="23">
        <v>10387000</v>
      </c>
      <c r="E16" s="24">
        <v>12032000</v>
      </c>
      <c r="F16" s="24">
        <v>2112204</v>
      </c>
      <c r="G16" s="31">
        <f t="shared" si="1"/>
        <v>0.17554886968085107</v>
      </c>
      <c r="H16" s="23">
        <v>15399</v>
      </c>
      <c r="I16" s="24">
        <v>44535</v>
      </c>
      <c r="J16" s="24">
        <v>11219</v>
      </c>
      <c r="K16" s="23">
        <v>71153</v>
      </c>
      <c r="L16" s="23">
        <v>407834</v>
      </c>
      <c r="M16" s="24">
        <v>58491</v>
      </c>
      <c r="N16" s="24">
        <v>45942</v>
      </c>
      <c r="O16" s="23">
        <v>512267</v>
      </c>
      <c r="P16" s="23">
        <v>32970</v>
      </c>
      <c r="Q16" s="24">
        <v>304131</v>
      </c>
      <c r="R16" s="24">
        <v>1191683</v>
      </c>
      <c r="S16" s="23">
        <v>1528784</v>
      </c>
      <c r="T16" s="23">
        <v>0</v>
      </c>
      <c r="U16" s="24">
        <v>0</v>
      </c>
      <c r="V16" s="24">
        <v>0</v>
      </c>
      <c r="W16" s="35">
        <v>0</v>
      </c>
    </row>
    <row r="17" spans="1:23" ht="16.5" x14ac:dyDescent="0.3">
      <c r="A17" s="17" t="s">
        <v>0</v>
      </c>
      <c r="B17" s="18" t="s">
        <v>37</v>
      </c>
      <c r="C17" s="19" t="s">
        <v>0</v>
      </c>
      <c r="D17" s="25">
        <f>SUM(D9:D16)</f>
        <v>453682092</v>
      </c>
      <c r="E17" s="26">
        <f>SUM(E9:E16)</f>
        <v>624402262</v>
      </c>
      <c r="F17" s="26">
        <f>SUM(F9:F16)</f>
        <v>427858482</v>
      </c>
      <c r="G17" s="32">
        <f t="shared" si="1"/>
        <v>0.68522891097406047</v>
      </c>
      <c r="H17" s="25">
        <f t="shared" ref="H17:W17" si="2">SUM(H9:H16)</f>
        <v>153353865</v>
      </c>
      <c r="I17" s="26">
        <f t="shared" si="2"/>
        <v>16350496</v>
      </c>
      <c r="J17" s="26">
        <f t="shared" si="2"/>
        <v>26488539</v>
      </c>
      <c r="K17" s="25">
        <f t="shared" si="2"/>
        <v>196192900</v>
      </c>
      <c r="L17" s="25">
        <f t="shared" si="2"/>
        <v>48668603</v>
      </c>
      <c r="M17" s="26">
        <f t="shared" si="2"/>
        <v>46718284</v>
      </c>
      <c r="N17" s="26">
        <f t="shared" si="2"/>
        <v>36311366</v>
      </c>
      <c r="O17" s="25">
        <f t="shared" si="2"/>
        <v>131698253</v>
      </c>
      <c r="P17" s="25">
        <f t="shared" si="2"/>
        <v>30585420</v>
      </c>
      <c r="Q17" s="26">
        <f t="shared" si="2"/>
        <v>22633654</v>
      </c>
      <c r="R17" s="26">
        <f t="shared" si="2"/>
        <v>46748255</v>
      </c>
      <c r="S17" s="25">
        <f t="shared" si="2"/>
        <v>99967329</v>
      </c>
      <c r="T17" s="25">
        <f t="shared" si="2"/>
        <v>0</v>
      </c>
      <c r="U17" s="26">
        <f t="shared" si="2"/>
        <v>0</v>
      </c>
      <c r="V17" s="26">
        <f t="shared" si="2"/>
        <v>0</v>
      </c>
      <c r="W17" s="36">
        <f t="shared" si="2"/>
        <v>0</v>
      </c>
    </row>
    <row r="18" spans="1:23" x14ac:dyDescent="0.2">
      <c r="A18" s="14" t="s">
        <v>19</v>
      </c>
      <c r="B18" s="15" t="s">
        <v>38</v>
      </c>
      <c r="C18" s="16" t="s">
        <v>39</v>
      </c>
      <c r="D18" s="23">
        <v>99402307</v>
      </c>
      <c r="E18" s="24">
        <v>125026143</v>
      </c>
      <c r="F18" s="24">
        <v>95455411</v>
      </c>
      <c r="G18" s="31">
        <f t="shared" si="1"/>
        <v>0.76348360998387355</v>
      </c>
      <c r="H18" s="23">
        <v>2970300</v>
      </c>
      <c r="I18" s="24">
        <v>8548110</v>
      </c>
      <c r="J18" s="24">
        <v>20725184</v>
      </c>
      <c r="K18" s="23">
        <v>32243594</v>
      </c>
      <c r="L18" s="23">
        <v>14079471</v>
      </c>
      <c r="M18" s="24">
        <v>8721380</v>
      </c>
      <c r="N18" s="24">
        <v>13651898</v>
      </c>
      <c r="O18" s="23">
        <v>36452749</v>
      </c>
      <c r="P18" s="23">
        <v>2336222</v>
      </c>
      <c r="Q18" s="24">
        <v>8250052</v>
      </c>
      <c r="R18" s="24">
        <v>16172794</v>
      </c>
      <c r="S18" s="23">
        <v>26759068</v>
      </c>
      <c r="T18" s="23">
        <v>0</v>
      </c>
      <c r="U18" s="24">
        <v>0</v>
      </c>
      <c r="V18" s="24">
        <v>0</v>
      </c>
      <c r="W18" s="35">
        <v>0</v>
      </c>
    </row>
    <row r="19" spans="1:23" x14ac:dyDescent="0.2">
      <c r="A19" s="14" t="s">
        <v>19</v>
      </c>
      <c r="B19" s="15" t="s">
        <v>40</v>
      </c>
      <c r="C19" s="16" t="s">
        <v>41</v>
      </c>
      <c r="D19" s="23">
        <v>244669015</v>
      </c>
      <c r="E19" s="24">
        <v>263722119</v>
      </c>
      <c r="F19" s="24">
        <v>132834208</v>
      </c>
      <c r="G19" s="31">
        <f t="shared" si="1"/>
        <v>0.50369005263453082</v>
      </c>
      <c r="H19" s="23">
        <v>4094405</v>
      </c>
      <c r="I19" s="24">
        <v>14139510</v>
      </c>
      <c r="J19" s="24">
        <v>17558629</v>
      </c>
      <c r="K19" s="23">
        <v>35792544</v>
      </c>
      <c r="L19" s="23">
        <v>14878235</v>
      </c>
      <c r="M19" s="24">
        <v>34695820</v>
      </c>
      <c r="N19" s="24">
        <v>10334835</v>
      </c>
      <c r="O19" s="23">
        <v>59908890</v>
      </c>
      <c r="P19" s="23">
        <v>11348867</v>
      </c>
      <c r="Q19" s="24">
        <v>11167864</v>
      </c>
      <c r="R19" s="24">
        <v>14616043</v>
      </c>
      <c r="S19" s="23">
        <v>37132774</v>
      </c>
      <c r="T19" s="23">
        <v>0</v>
      </c>
      <c r="U19" s="24">
        <v>0</v>
      </c>
      <c r="V19" s="24">
        <v>0</v>
      </c>
      <c r="W19" s="35">
        <v>0</v>
      </c>
    </row>
    <row r="20" spans="1:23" x14ac:dyDescent="0.2">
      <c r="A20" s="14" t="s">
        <v>19</v>
      </c>
      <c r="B20" s="15" t="s">
        <v>42</v>
      </c>
      <c r="C20" s="16" t="s">
        <v>43</v>
      </c>
      <c r="D20" s="23">
        <v>113048085</v>
      </c>
      <c r="E20" s="24">
        <v>116854237</v>
      </c>
      <c r="F20" s="24">
        <v>20262853</v>
      </c>
      <c r="G20" s="31">
        <f t="shared" si="1"/>
        <v>0.17340280951900786</v>
      </c>
      <c r="H20" s="23">
        <v>911266</v>
      </c>
      <c r="I20" s="24">
        <v>1838503</v>
      </c>
      <c r="J20" s="24">
        <v>4035840</v>
      </c>
      <c r="K20" s="23">
        <v>6785609</v>
      </c>
      <c r="L20" s="23">
        <v>1060746</v>
      </c>
      <c r="M20" s="24">
        <v>3502350</v>
      </c>
      <c r="N20" s="24">
        <v>1883721</v>
      </c>
      <c r="O20" s="23">
        <v>6446817</v>
      </c>
      <c r="P20" s="23">
        <v>3826626</v>
      </c>
      <c r="Q20" s="24">
        <v>1819114</v>
      </c>
      <c r="R20" s="24">
        <v>1384687</v>
      </c>
      <c r="S20" s="23">
        <v>7030427</v>
      </c>
      <c r="T20" s="23">
        <v>0</v>
      </c>
      <c r="U20" s="24">
        <v>0</v>
      </c>
      <c r="V20" s="24">
        <v>0</v>
      </c>
      <c r="W20" s="35">
        <v>0</v>
      </c>
    </row>
    <row r="21" spans="1:23" x14ac:dyDescent="0.2">
      <c r="A21" s="14" t="s">
        <v>19</v>
      </c>
      <c r="B21" s="15" t="s">
        <v>44</v>
      </c>
      <c r="C21" s="16" t="s">
        <v>45</v>
      </c>
      <c r="D21" s="23">
        <v>33877200</v>
      </c>
      <c r="E21" s="24">
        <v>65649950</v>
      </c>
      <c r="F21" s="24">
        <v>28886151</v>
      </c>
      <c r="G21" s="31">
        <f t="shared" si="1"/>
        <v>0.44000263518860255</v>
      </c>
      <c r="H21" s="23">
        <v>3536625</v>
      </c>
      <c r="I21" s="24">
        <v>2674713</v>
      </c>
      <c r="J21" s="24">
        <v>2841829</v>
      </c>
      <c r="K21" s="23">
        <v>9053167</v>
      </c>
      <c r="L21" s="23">
        <v>3096246</v>
      </c>
      <c r="M21" s="24">
        <v>6444847</v>
      </c>
      <c r="N21" s="24">
        <v>3461403</v>
      </c>
      <c r="O21" s="23">
        <v>13002496</v>
      </c>
      <c r="P21" s="23">
        <v>1521375</v>
      </c>
      <c r="Q21" s="24">
        <v>2711613</v>
      </c>
      <c r="R21" s="24">
        <v>2597500</v>
      </c>
      <c r="S21" s="23">
        <v>6830488</v>
      </c>
      <c r="T21" s="23">
        <v>0</v>
      </c>
      <c r="U21" s="24">
        <v>0</v>
      </c>
      <c r="V21" s="24">
        <v>0</v>
      </c>
      <c r="W21" s="35">
        <v>0</v>
      </c>
    </row>
    <row r="22" spans="1:23" x14ac:dyDescent="0.2">
      <c r="A22" s="14" t="s">
        <v>19</v>
      </c>
      <c r="B22" s="15" t="s">
        <v>46</v>
      </c>
      <c r="C22" s="16" t="s">
        <v>47</v>
      </c>
      <c r="D22" s="23">
        <v>34352841</v>
      </c>
      <c r="E22" s="24">
        <v>37180948</v>
      </c>
      <c r="F22" s="24">
        <v>22693807</v>
      </c>
      <c r="G22" s="31">
        <f t="shared" si="1"/>
        <v>0.61036117207124463</v>
      </c>
      <c r="H22" s="23">
        <v>1912658</v>
      </c>
      <c r="I22" s="24">
        <v>3735549</v>
      </c>
      <c r="J22" s="24">
        <v>2939631</v>
      </c>
      <c r="K22" s="23">
        <v>8587838</v>
      </c>
      <c r="L22" s="23">
        <v>2858557</v>
      </c>
      <c r="M22" s="24">
        <v>2907543</v>
      </c>
      <c r="N22" s="24">
        <v>2885955</v>
      </c>
      <c r="O22" s="23">
        <v>8652055</v>
      </c>
      <c r="P22" s="23">
        <v>1177216</v>
      </c>
      <c r="Q22" s="24">
        <v>2711815</v>
      </c>
      <c r="R22" s="24">
        <v>1564883</v>
      </c>
      <c r="S22" s="23">
        <v>5453914</v>
      </c>
      <c r="T22" s="23">
        <v>0</v>
      </c>
      <c r="U22" s="24">
        <v>0</v>
      </c>
      <c r="V22" s="24">
        <v>0</v>
      </c>
      <c r="W22" s="35">
        <v>0</v>
      </c>
    </row>
    <row r="23" spans="1:23" x14ac:dyDescent="0.2">
      <c r="A23" s="14" t="s">
        <v>19</v>
      </c>
      <c r="B23" s="15" t="s">
        <v>48</v>
      </c>
      <c r="C23" s="16" t="s">
        <v>49</v>
      </c>
      <c r="D23" s="23">
        <v>43391307</v>
      </c>
      <c r="E23" s="24">
        <v>75249567</v>
      </c>
      <c r="F23" s="24">
        <v>38434025</v>
      </c>
      <c r="G23" s="31">
        <f t="shared" si="1"/>
        <v>0.51075410174785463</v>
      </c>
      <c r="H23" s="23">
        <v>151169</v>
      </c>
      <c r="I23" s="24">
        <v>519842</v>
      </c>
      <c r="J23" s="24">
        <v>6896032</v>
      </c>
      <c r="K23" s="23">
        <v>7567043</v>
      </c>
      <c r="L23" s="23">
        <v>2960883</v>
      </c>
      <c r="M23" s="24">
        <v>12077156</v>
      </c>
      <c r="N23" s="24">
        <v>8677411</v>
      </c>
      <c r="O23" s="23">
        <v>23715450</v>
      </c>
      <c r="P23" s="23">
        <v>2624617</v>
      </c>
      <c r="Q23" s="24">
        <v>0</v>
      </c>
      <c r="R23" s="24">
        <v>4526915</v>
      </c>
      <c r="S23" s="23">
        <v>7151532</v>
      </c>
      <c r="T23" s="23">
        <v>0</v>
      </c>
      <c r="U23" s="24">
        <v>0</v>
      </c>
      <c r="V23" s="24">
        <v>0</v>
      </c>
      <c r="W23" s="35">
        <v>0</v>
      </c>
    </row>
    <row r="24" spans="1:23" x14ac:dyDescent="0.2">
      <c r="A24" s="14" t="s">
        <v>34</v>
      </c>
      <c r="B24" s="15" t="s">
        <v>50</v>
      </c>
      <c r="C24" s="16" t="s">
        <v>51</v>
      </c>
      <c r="D24" s="23">
        <v>612520264</v>
      </c>
      <c r="E24" s="24">
        <v>450552168</v>
      </c>
      <c r="F24" s="24">
        <v>333185992</v>
      </c>
      <c r="G24" s="31">
        <f t="shared" si="1"/>
        <v>0.73950591222102391</v>
      </c>
      <c r="H24" s="23">
        <v>1944147</v>
      </c>
      <c r="I24" s="24">
        <v>33591238</v>
      </c>
      <c r="J24" s="24">
        <v>27825447</v>
      </c>
      <c r="K24" s="23">
        <v>63360832</v>
      </c>
      <c r="L24" s="23">
        <v>51241027</v>
      </c>
      <c r="M24" s="24">
        <v>43711445</v>
      </c>
      <c r="N24" s="24">
        <v>73388298</v>
      </c>
      <c r="O24" s="23">
        <v>168340770</v>
      </c>
      <c r="P24" s="23">
        <v>30377355</v>
      </c>
      <c r="Q24" s="24">
        <v>35336438</v>
      </c>
      <c r="R24" s="24">
        <v>35770597</v>
      </c>
      <c r="S24" s="23">
        <v>101484390</v>
      </c>
      <c r="T24" s="23">
        <v>0</v>
      </c>
      <c r="U24" s="24">
        <v>0</v>
      </c>
      <c r="V24" s="24">
        <v>0</v>
      </c>
      <c r="W24" s="35">
        <v>0</v>
      </c>
    </row>
    <row r="25" spans="1:23" ht="16.5" x14ac:dyDescent="0.3">
      <c r="A25" s="17" t="s">
        <v>0</v>
      </c>
      <c r="B25" s="18" t="s">
        <v>52</v>
      </c>
      <c r="C25" s="19" t="s">
        <v>0</v>
      </c>
      <c r="D25" s="25">
        <f>SUM(D18:D24)</f>
        <v>1181261019</v>
      </c>
      <c r="E25" s="26">
        <f>SUM(E18:E24)</f>
        <v>1134235132</v>
      </c>
      <c r="F25" s="26">
        <f>SUM(F18:F24)</f>
        <v>671752447</v>
      </c>
      <c r="G25" s="32">
        <f t="shared" si="1"/>
        <v>0.59225149005523836</v>
      </c>
      <c r="H25" s="25">
        <f t="shared" ref="H25:W25" si="3">SUM(H18:H24)</f>
        <v>15520570</v>
      </c>
      <c r="I25" s="26">
        <f t="shared" si="3"/>
        <v>65047465</v>
      </c>
      <c r="J25" s="26">
        <f t="shared" si="3"/>
        <v>82822592</v>
      </c>
      <c r="K25" s="25">
        <f t="shared" si="3"/>
        <v>163390627</v>
      </c>
      <c r="L25" s="25">
        <f t="shared" si="3"/>
        <v>90175165</v>
      </c>
      <c r="M25" s="26">
        <f t="shared" si="3"/>
        <v>112060541</v>
      </c>
      <c r="N25" s="26">
        <f t="shared" si="3"/>
        <v>114283521</v>
      </c>
      <c r="O25" s="25">
        <f t="shared" si="3"/>
        <v>316519227</v>
      </c>
      <c r="P25" s="25">
        <f t="shared" si="3"/>
        <v>53212278</v>
      </c>
      <c r="Q25" s="26">
        <f t="shared" si="3"/>
        <v>61996896</v>
      </c>
      <c r="R25" s="26">
        <f t="shared" si="3"/>
        <v>76633419</v>
      </c>
      <c r="S25" s="25">
        <f t="shared" si="3"/>
        <v>191842593</v>
      </c>
      <c r="T25" s="25">
        <f t="shared" si="3"/>
        <v>0</v>
      </c>
      <c r="U25" s="26">
        <f t="shared" si="3"/>
        <v>0</v>
      </c>
      <c r="V25" s="26">
        <f t="shared" si="3"/>
        <v>0</v>
      </c>
      <c r="W25" s="36">
        <f t="shared" si="3"/>
        <v>0</v>
      </c>
    </row>
    <row r="26" spans="1:23" x14ac:dyDescent="0.2">
      <c r="A26" s="14" t="s">
        <v>19</v>
      </c>
      <c r="B26" s="15" t="s">
        <v>53</v>
      </c>
      <c r="C26" s="16" t="s">
        <v>54</v>
      </c>
      <c r="D26" s="23">
        <v>30103750</v>
      </c>
      <c r="E26" s="24">
        <v>32103750</v>
      </c>
      <c r="F26" s="24">
        <v>81305584</v>
      </c>
      <c r="G26" s="31">
        <f t="shared" si="1"/>
        <v>2.5325883736323638</v>
      </c>
      <c r="H26" s="23">
        <v>56214445</v>
      </c>
      <c r="I26" s="24">
        <v>625027</v>
      </c>
      <c r="J26" s="24">
        <v>6684022</v>
      </c>
      <c r="K26" s="23">
        <v>63523494</v>
      </c>
      <c r="L26" s="23">
        <v>4072057</v>
      </c>
      <c r="M26" s="24">
        <v>792648</v>
      </c>
      <c r="N26" s="24">
        <v>2863379</v>
      </c>
      <c r="O26" s="23">
        <v>7728084</v>
      </c>
      <c r="P26" s="23">
        <v>5743679</v>
      </c>
      <c r="Q26" s="24">
        <v>4512501</v>
      </c>
      <c r="R26" s="24">
        <v>-202174</v>
      </c>
      <c r="S26" s="23">
        <v>10054006</v>
      </c>
      <c r="T26" s="23">
        <v>0</v>
      </c>
      <c r="U26" s="24">
        <v>0</v>
      </c>
      <c r="V26" s="24">
        <v>0</v>
      </c>
      <c r="W26" s="35">
        <v>0</v>
      </c>
    </row>
    <row r="27" spans="1:23" x14ac:dyDescent="0.2">
      <c r="A27" s="14" t="s">
        <v>19</v>
      </c>
      <c r="B27" s="15" t="s">
        <v>55</v>
      </c>
      <c r="C27" s="16" t="s">
        <v>56</v>
      </c>
      <c r="D27" s="23">
        <v>72031624</v>
      </c>
      <c r="E27" s="24">
        <v>116769378</v>
      </c>
      <c r="F27" s="24">
        <v>48090244</v>
      </c>
      <c r="G27" s="31">
        <f t="shared" si="1"/>
        <v>0.41183951497968929</v>
      </c>
      <c r="H27" s="23">
        <v>45217</v>
      </c>
      <c r="I27" s="24">
        <v>5460230</v>
      </c>
      <c r="J27" s="24">
        <v>11082563</v>
      </c>
      <c r="K27" s="23">
        <v>16588010</v>
      </c>
      <c r="L27" s="23">
        <v>8250856</v>
      </c>
      <c r="M27" s="24">
        <v>2910187</v>
      </c>
      <c r="N27" s="24">
        <v>10922234</v>
      </c>
      <c r="O27" s="23">
        <v>22083277</v>
      </c>
      <c r="P27" s="23">
        <v>775560</v>
      </c>
      <c r="Q27" s="24">
        <v>4783822</v>
      </c>
      <c r="R27" s="24">
        <v>3859575</v>
      </c>
      <c r="S27" s="23">
        <v>9418957</v>
      </c>
      <c r="T27" s="23">
        <v>0</v>
      </c>
      <c r="U27" s="24">
        <v>0</v>
      </c>
      <c r="V27" s="24">
        <v>0</v>
      </c>
      <c r="W27" s="35">
        <v>0</v>
      </c>
    </row>
    <row r="28" spans="1:23" x14ac:dyDescent="0.2">
      <c r="A28" s="14" t="s">
        <v>19</v>
      </c>
      <c r="B28" s="15" t="s">
        <v>57</v>
      </c>
      <c r="C28" s="16" t="s">
        <v>58</v>
      </c>
      <c r="D28" s="23">
        <v>66193725</v>
      </c>
      <c r="E28" s="24">
        <v>79815767</v>
      </c>
      <c r="F28" s="24">
        <v>61255163</v>
      </c>
      <c r="G28" s="31">
        <f t="shared" si="1"/>
        <v>0.76745692364266827</v>
      </c>
      <c r="H28" s="23">
        <v>14539920</v>
      </c>
      <c r="I28" s="24">
        <v>4638557</v>
      </c>
      <c r="J28" s="24">
        <v>8138925</v>
      </c>
      <c r="K28" s="23">
        <v>27317402</v>
      </c>
      <c r="L28" s="23">
        <v>9038957</v>
      </c>
      <c r="M28" s="24">
        <v>13315872</v>
      </c>
      <c r="N28" s="24">
        <v>0</v>
      </c>
      <c r="O28" s="23">
        <v>22354829</v>
      </c>
      <c r="P28" s="23">
        <v>3166171</v>
      </c>
      <c r="Q28" s="24">
        <v>6022842</v>
      </c>
      <c r="R28" s="24">
        <v>2393919</v>
      </c>
      <c r="S28" s="23">
        <v>11582932</v>
      </c>
      <c r="T28" s="23">
        <v>0</v>
      </c>
      <c r="U28" s="24">
        <v>0</v>
      </c>
      <c r="V28" s="24">
        <v>0</v>
      </c>
      <c r="W28" s="35">
        <v>0</v>
      </c>
    </row>
    <row r="29" spans="1:23" x14ac:dyDescent="0.2">
      <c r="A29" s="14" t="s">
        <v>19</v>
      </c>
      <c r="B29" s="15" t="s">
        <v>59</v>
      </c>
      <c r="C29" s="16" t="s">
        <v>60</v>
      </c>
      <c r="D29" s="23">
        <v>155875794</v>
      </c>
      <c r="E29" s="24">
        <v>196964440</v>
      </c>
      <c r="F29" s="24">
        <v>118136542</v>
      </c>
      <c r="G29" s="31">
        <f t="shared" si="1"/>
        <v>0.59978614413850539</v>
      </c>
      <c r="H29" s="23">
        <v>7589830</v>
      </c>
      <c r="I29" s="24">
        <v>10058362</v>
      </c>
      <c r="J29" s="24">
        <v>9782651</v>
      </c>
      <c r="K29" s="23">
        <v>27430843</v>
      </c>
      <c r="L29" s="23">
        <v>15366060</v>
      </c>
      <c r="M29" s="24">
        <v>23137705</v>
      </c>
      <c r="N29" s="24">
        <v>14058401</v>
      </c>
      <c r="O29" s="23">
        <v>52562166</v>
      </c>
      <c r="P29" s="23">
        <v>13403478</v>
      </c>
      <c r="Q29" s="24">
        <v>11903669</v>
      </c>
      <c r="R29" s="24">
        <v>12836386</v>
      </c>
      <c r="S29" s="23">
        <v>38143533</v>
      </c>
      <c r="T29" s="23">
        <v>0</v>
      </c>
      <c r="U29" s="24">
        <v>0</v>
      </c>
      <c r="V29" s="24">
        <v>0</v>
      </c>
      <c r="W29" s="35">
        <v>0</v>
      </c>
    </row>
    <row r="30" spans="1:23" x14ac:dyDescent="0.2">
      <c r="A30" s="14" t="s">
        <v>19</v>
      </c>
      <c r="B30" s="15" t="s">
        <v>61</v>
      </c>
      <c r="C30" s="16" t="s">
        <v>62</v>
      </c>
      <c r="D30" s="23">
        <v>39831071</v>
      </c>
      <c r="E30" s="24">
        <v>88038884</v>
      </c>
      <c r="F30" s="24">
        <v>31123832</v>
      </c>
      <c r="G30" s="31">
        <f t="shared" si="1"/>
        <v>0.3535236998233644</v>
      </c>
      <c r="H30" s="23">
        <v>399813</v>
      </c>
      <c r="I30" s="24">
        <v>2270629</v>
      </c>
      <c r="J30" s="24">
        <v>2102557</v>
      </c>
      <c r="K30" s="23">
        <v>4772999</v>
      </c>
      <c r="L30" s="23">
        <v>3328733</v>
      </c>
      <c r="M30" s="24">
        <v>7693353</v>
      </c>
      <c r="N30" s="24">
        <v>7679779</v>
      </c>
      <c r="O30" s="23">
        <v>18701865</v>
      </c>
      <c r="P30" s="23">
        <v>2104229</v>
      </c>
      <c r="Q30" s="24">
        <v>779000</v>
      </c>
      <c r="R30" s="24">
        <v>4765739</v>
      </c>
      <c r="S30" s="23">
        <v>7648968</v>
      </c>
      <c r="T30" s="23">
        <v>0</v>
      </c>
      <c r="U30" s="24">
        <v>0</v>
      </c>
      <c r="V30" s="24">
        <v>0</v>
      </c>
      <c r="W30" s="35">
        <v>0</v>
      </c>
    </row>
    <row r="31" spans="1:23" x14ac:dyDescent="0.2">
      <c r="A31" s="14" t="s">
        <v>19</v>
      </c>
      <c r="B31" s="15" t="s">
        <v>63</v>
      </c>
      <c r="C31" s="16" t="s">
        <v>64</v>
      </c>
      <c r="D31" s="23">
        <v>117409100</v>
      </c>
      <c r="E31" s="24">
        <v>183860020</v>
      </c>
      <c r="F31" s="24">
        <v>113440545</v>
      </c>
      <c r="G31" s="31">
        <f t="shared" si="1"/>
        <v>0.61699408604437223</v>
      </c>
      <c r="H31" s="23">
        <v>0</v>
      </c>
      <c r="I31" s="24">
        <v>11097279</v>
      </c>
      <c r="J31" s="24">
        <v>25392101</v>
      </c>
      <c r="K31" s="23">
        <v>36489380</v>
      </c>
      <c r="L31" s="23">
        <v>12865569</v>
      </c>
      <c r="M31" s="24">
        <v>21068192</v>
      </c>
      <c r="N31" s="24">
        <v>25860601</v>
      </c>
      <c r="O31" s="23">
        <v>59794362</v>
      </c>
      <c r="P31" s="23">
        <v>896478</v>
      </c>
      <c r="Q31" s="24">
        <v>5028322</v>
      </c>
      <c r="R31" s="24">
        <v>11232003</v>
      </c>
      <c r="S31" s="23">
        <v>17156803</v>
      </c>
      <c r="T31" s="23">
        <v>0</v>
      </c>
      <c r="U31" s="24">
        <v>0</v>
      </c>
      <c r="V31" s="24">
        <v>0</v>
      </c>
      <c r="W31" s="35">
        <v>0</v>
      </c>
    </row>
    <row r="32" spans="1:23" x14ac:dyDescent="0.2">
      <c r="A32" s="14" t="s">
        <v>34</v>
      </c>
      <c r="B32" s="15" t="s">
        <v>65</v>
      </c>
      <c r="C32" s="16" t="s">
        <v>66</v>
      </c>
      <c r="D32" s="23">
        <v>597614268</v>
      </c>
      <c r="E32" s="24">
        <v>610113396</v>
      </c>
      <c r="F32" s="24">
        <v>493053769</v>
      </c>
      <c r="G32" s="31">
        <f t="shared" si="1"/>
        <v>0.80813463895816506</v>
      </c>
      <c r="H32" s="23">
        <v>22273096</v>
      </c>
      <c r="I32" s="24">
        <v>33041205</v>
      </c>
      <c r="J32" s="24">
        <v>103517656</v>
      </c>
      <c r="K32" s="23">
        <v>158831957</v>
      </c>
      <c r="L32" s="23">
        <v>30139016</v>
      </c>
      <c r="M32" s="24">
        <v>60031063</v>
      </c>
      <c r="N32" s="24">
        <v>130921355</v>
      </c>
      <c r="O32" s="23">
        <v>221091434</v>
      </c>
      <c r="P32" s="23">
        <v>22960986</v>
      </c>
      <c r="Q32" s="24">
        <v>42331565</v>
      </c>
      <c r="R32" s="24">
        <v>47837827</v>
      </c>
      <c r="S32" s="23">
        <v>113130378</v>
      </c>
      <c r="T32" s="23">
        <v>0</v>
      </c>
      <c r="U32" s="24">
        <v>0</v>
      </c>
      <c r="V32" s="24">
        <v>0</v>
      </c>
      <c r="W32" s="35">
        <v>0</v>
      </c>
    </row>
    <row r="33" spans="1:23" ht="16.5" x14ac:dyDescent="0.3">
      <c r="A33" s="17" t="s">
        <v>0</v>
      </c>
      <c r="B33" s="18" t="s">
        <v>67</v>
      </c>
      <c r="C33" s="19" t="s">
        <v>0</v>
      </c>
      <c r="D33" s="25">
        <f>SUM(D26:D32)</f>
        <v>1079059332</v>
      </c>
      <c r="E33" s="26">
        <f>SUM(E26:E32)</f>
        <v>1307665635</v>
      </c>
      <c r="F33" s="26">
        <f>SUM(F26:F32)</f>
        <v>946405679</v>
      </c>
      <c r="G33" s="32">
        <f t="shared" si="1"/>
        <v>0.7237367517117631</v>
      </c>
      <c r="H33" s="25">
        <f t="shared" ref="H33:W33" si="4">SUM(H26:H32)</f>
        <v>101062321</v>
      </c>
      <c r="I33" s="26">
        <f t="shared" si="4"/>
        <v>67191289</v>
      </c>
      <c r="J33" s="26">
        <f t="shared" si="4"/>
        <v>166700475</v>
      </c>
      <c r="K33" s="25">
        <f t="shared" si="4"/>
        <v>334954085</v>
      </c>
      <c r="L33" s="25">
        <f t="shared" si="4"/>
        <v>83061248</v>
      </c>
      <c r="M33" s="26">
        <f t="shared" si="4"/>
        <v>128949020</v>
      </c>
      <c r="N33" s="26">
        <f t="shared" si="4"/>
        <v>192305749</v>
      </c>
      <c r="O33" s="25">
        <f t="shared" si="4"/>
        <v>404316017</v>
      </c>
      <c r="P33" s="25">
        <f t="shared" si="4"/>
        <v>49050581</v>
      </c>
      <c r="Q33" s="26">
        <f t="shared" si="4"/>
        <v>75361721</v>
      </c>
      <c r="R33" s="26">
        <f t="shared" si="4"/>
        <v>82723275</v>
      </c>
      <c r="S33" s="25">
        <f t="shared" si="4"/>
        <v>207135577</v>
      </c>
      <c r="T33" s="25">
        <f t="shared" si="4"/>
        <v>0</v>
      </c>
      <c r="U33" s="26">
        <f t="shared" si="4"/>
        <v>0</v>
      </c>
      <c r="V33" s="26">
        <f t="shared" si="4"/>
        <v>0</v>
      </c>
      <c r="W33" s="36">
        <f t="shared" si="4"/>
        <v>0</v>
      </c>
    </row>
    <row r="34" spans="1:23" x14ac:dyDescent="0.2">
      <c r="A34" s="14" t="s">
        <v>19</v>
      </c>
      <c r="B34" s="15" t="s">
        <v>68</v>
      </c>
      <c r="C34" s="16" t="s">
        <v>69</v>
      </c>
      <c r="D34" s="23">
        <v>133613928</v>
      </c>
      <c r="E34" s="24">
        <v>129664086</v>
      </c>
      <c r="F34" s="24">
        <v>60734864</v>
      </c>
      <c r="G34" s="31">
        <f t="shared" si="1"/>
        <v>0.46840158962752415</v>
      </c>
      <c r="H34" s="23">
        <v>420638</v>
      </c>
      <c r="I34" s="24">
        <v>5376018</v>
      </c>
      <c r="J34" s="24">
        <v>11839234</v>
      </c>
      <c r="K34" s="23">
        <v>17635890</v>
      </c>
      <c r="L34" s="23">
        <v>7558865</v>
      </c>
      <c r="M34" s="24">
        <v>14420728</v>
      </c>
      <c r="N34" s="24">
        <v>5639915</v>
      </c>
      <c r="O34" s="23">
        <v>27619508</v>
      </c>
      <c r="P34" s="23">
        <v>4450286</v>
      </c>
      <c r="Q34" s="24">
        <v>2699708</v>
      </c>
      <c r="R34" s="24">
        <v>8329472</v>
      </c>
      <c r="S34" s="23">
        <v>15479466</v>
      </c>
      <c r="T34" s="23">
        <v>0</v>
      </c>
      <c r="U34" s="24">
        <v>0</v>
      </c>
      <c r="V34" s="24">
        <v>0</v>
      </c>
      <c r="W34" s="35">
        <v>0</v>
      </c>
    </row>
    <row r="35" spans="1:23" x14ac:dyDescent="0.2">
      <c r="A35" s="14" t="s">
        <v>19</v>
      </c>
      <c r="B35" s="15" t="s">
        <v>70</v>
      </c>
      <c r="C35" s="16" t="s">
        <v>71</v>
      </c>
      <c r="D35" s="23">
        <v>82881350</v>
      </c>
      <c r="E35" s="24">
        <v>131704411</v>
      </c>
      <c r="F35" s="24">
        <v>59224601</v>
      </c>
      <c r="G35" s="31">
        <f t="shared" si="1"/>
        <v>0.44967818883454103</v>
      </c>
      <c r="H35" s="23">
        <v>309568</v>
      </c>
      <c r="I35" s="24">
        <v>2680679</v>
      </c>
      <c r="J35" s="24">
        <v>7733924</v>
      </c>
      <c r="K35" s="23">
        <v>10724171</v>
      </c>
      <c r="L35" s="23">
        <v>8265354</v>
      </c>
      <c r="M35" s="24">
        <v>5753384</v>
      </c>
      <c r="N35" s="24">
        <v>11171084</v>
      </c>
      <c r="O35" s="23">
        <v>25189822</v>
      </c>
      <c r="P35" s="23">
        <v>12957569</v>
      </c>
      <c r="Q35" s="24">
        <v>4823340</v>
      </c>
      <c r="R35" s="24">
        <v>5529699</v>
      </c>
      <c r="S35" s="23">
        <v>23310608</v>
      </c>
      <c r="T35" s="23">
        <v>0</v>
      </c>
      <c r="U35" s="24">
        <v>0</v>
      </c>
      <c r="V35" s="24">
        <v>0</v>
      </c>
      <c r="W35" s="35">
        <v>0</v>
      </c>
    </row>
    <row r="36" spans="1:23" x14ac:dyDescent="0.2">
      <c r="A36" s="14" t="s">
        <v>19</v>
      </c>
      <c r="B36" s="15" t="s">
        <v>72</v>
      </c>
      <c r="C36" s="16" t="s">
        <v>73</v>
      </c>
      <c r="D36" s="23">
        <v>33215400</v>
      </c>
      <c r="E36" s="24">
        <v>31055400</v>
      </c>
      <c r="F36" s="24">
        <v>34030817</v>
      </c>
      <c r="G36" s="31">
        <f t="shared" si="1"/>
        <v>1.0958099718567462</v>
      </c>
      <c r="H36" s="23">
        <v>0</v>
      </c>
      <c r="I36" s="24">
        <v>6834459</v>
      </c>
      <c r="J36" s="24">
        <v>736485</v>
      </c>
      <c r="K36" s="23">
        <v>7570944</v>
      </c>
      <c r="L36" s="23">
        <v>6691227</v>
      </c>
      <c r="M36" s="24">
        <v>3732120</v>
      </c>
      <c r="N36" s="24">
        <v>4127594</v>
      </c>
      <c r="O36" s="23">
        <v>14550941</v>
      </c>
      <c r="P36" s="23">
        <v>302396</v>
      </c>
      <c r="Q36" s="24">
        <v>8474445</v>
      </c>
      <c r="R36" s="24">
        <v>3132091</v>
      </c>
      <c r="S36" s="23">
        <v>11908932</v>
      </c>
      <c r="T36" s="23">
        <v>0</v>
      </c>
      <c r="U36" s="24">
        <v>0</v>
      </c>
      <c r="V36" s="24">
        <v>0</v>
      </c>
      <c r="W36" s="35">
        <v>0</v>
      </c>
    </row>
    <row r="37" spans="1:23" x14ac:dyDescent="0.2">
      <c r="A37" s="14" t="s">
        <v>34</v>
      </c>
      <c r="B37" s="15" t="s">
        <v>74</v>
      </c>
      <c r="C37" s="16" t="s">
        <v>75</v>
      </c>
      <c r="D37" s="23">
        <v>287901800</v>
      </c>
      <c r="E37" s="24">
        <v>262463052</v>
      </c>
      <c r="F37" s="24">
        <v>151026326</v>
      </c>
      <c r="G37" s="31">
        <f t="shared" si="1"/>
        <v>0.57541937750537164</v>
      </c>
      <c r="H37" s="23">
        <v>6185263</v>
      </c>
      <c r="I37" s="24">
        <v>3063323</v>
      </c>
      <c r="J37" s="24">
        <v>17102101</v>
      </c>
      <c r="K37" s="23">
        <v>26350687</v>
      </c>
      <c r="L37" s="23">
        <v>12955152</v>
      </c>
      <c r="M37" s="24">
        <v>28854352</v>
      </c>
      <c r="N37" s="24">
        <v>39718630</v>
      </c>
      <c r="O37" s="23">
        <v>81528134</v>
      </c>
      <c r="P37" s="23">
        <v>9401599</v>
      </c>
      <c r="Q37" s="24">
        <v>26739327</v>
      </c>
      <c r="R37" s="24">
        <v>7006579</v>
      </c>
      <c r="S37" s="23">
        <v>43147505</v>
      </c>
      <c r="T37" s="23">
        <v>0</v>
      </c>
      <c r="U37" s="24">
        <v>0</v>
      </c>
      <c r="V37" s="24">
        <v>0</v>
      </c>
      <c r="W37" s="35">
        <v>0</v>
      </c>
    </row>
    <row r="38" spans="1:23" ht="16.5" x14ac:dyDescent="0.3">
      <c r="A38" s="17" t="s">
        <v>0</v>
      </c>
      <c r="B38" s="18" t="s">
        <v>76</v>
      </c>
      <c r="C38" s="19" t="s">
        <v>0</v>
      </c>
      <c r="D38" s="25">
        <f>SUM(D34:D37)</f>
        <v>537612478</v>
      </c>
      <c r="E38" s="26">
        <f>SUM(E34:E37)</f>
        <v>554886949</v>
      </c>
      <c r="F38" s="26">
        <f>SUM(F34:F37)</f>
        <v>305016608</v>
      </c>
      <c r="G38" s="32">
        <f t="shared" si="1"/>
        <v>0.54969144354483634</v>
      </c>
      <c r="H38" s="25">
        <f t="shared" ref="H38:W38" si="5">SUM(H34:H37)</f>
        <v>6915469</v>
      </c>
      <c r="I38" s="26">
        <f t="shared" si="5"/>
        <v>17954479</v>
      </c>
      <c r="J38" s="26">
        <f t="shared" si="5"/>
        <v>37411744</v>
      </c>
      <c r="K38" s="25">
        <f t="shared" si="5"/>
        <v>62281692</v>
      </c>
      <c r="L38" s="25">
        <f t="shared" si="5"/>
        <v>35470598</v>
      </c>
      <c r="M38" s="26">
        <f t="shared" si="5"/>
        <v>52760584</v>
      </c>
      <c r="N38" s="26">
        <f t="shared" si="5"/>
        <v>60657223</v>
      </c>
      <c r="O38" s="25">
        <f t="shared" si="5"/>
        <v>148888405</v>
      </c>
      <c r="P38" s="25">
        <f t="shared" si="5"/>
        <v>27111850</v>
      </c>
      <c r="Q38" s="26">
        <f t="shared" si="5"/>
        <v>42736820</v>
      </c>
      <c r="R38" s="26">
        <f t="shared" si="5"/>
        <v>23997841</v>
      </c>
      <c r="S38" s="25">
        <f t="shared" si="5"/>
        <v>93846511</v>
      </c>
      <c r="T38" s="25">
        <f t="shared" si="5"/>
        <v>0</v>
      </c>
      <c r="U38" s="26">
        <f t="shared" si="5"/>
        <v>0</v>
      </c>
      <c r="V38" s="26">
        <f t="shared" si="5"/>
        <v>0</v>
      </c>
      <c r="W38" s="36">
        <f t="shared" si="5"/>
        <v>0</v>
      </c>
    </row>
    <row r="39" spans="1:23" x14ac:dyDescent="0.2">
      <c r="A39" s="14" t="s">
        <v>19</v>
      </c>
      <c r="B39" s="15" t="s">
        <v>77</v>
      </c>
      <c r="C39" s="16" t="s">
        <v>78</v>
      </c>
      <c r="D39" s="23">
        <v>132684324</v>
      </c>
      <c r="E39" s="24">
        <v>137021949</v>
      </c>
      <c r="F39" s="24">
        <v>75846524</v>
      </c>
      <c r="G39" s="31">
        <f t="shared" si="1"/>
        <v>0.55353557990917202</v>
      </c>
      <c r="H39" s="23">
        <v>5826411</v>
      </c>
      <c r="I39" s="24">
        <v>7302127</v>
      </c>
      <c r="J39" s="24">
        <v>2150976</v>
      </c>
      <c r="K39" s="23">
        <v>15279514</v>
      </c>
      <c r="L39" s="23">
        <v>10748698</v>
      </c>
      <c r="M39" s="24">
        <v>5783628</v>
      </c>
      <c r="N39" s="24">
        <v>15270614</v>
      </c>
      <c r="O39" s="23">
        <v>31802940</v>
      </c>
      <c r="P39" s="23">
        <v>12329353</v>
      </c>
      <c r="Q39" s="24">
        <v>9070672</v>
      </c>
      <c r="R39" s="24">
        <v>7364045</v>
      </c>
      <c r="S39" s="23">
        <v>28764070</v>
      </c>
      <c r="T39" s="23">
        <v>0</v>
      </c>
      <c r="U39" s="24">
        <v>0</v>
      </c>
      <c r="V39" s="24">
        <v>0</v>
      </c>
      <c r="W39" s="35">
        <v>0</v>
      </c>
    </row>
    <row r="40" spans="1:23" x14ac:dyDescent="0.2">
      <c r="A40" s="14" t="s">
        <v>19</v>
      </c>
      <c r="B40" s="15" t="s">
        <v>79</v>
      </c>
      <c r="C40" s="16" t="s">
        <v>80</v>
      </c>
      <c r="D40" s="23">
        <v>124551216</v>
      </c>
      <c r="E40" s="24">
        <v>170804605</v>
      </c>
      <c r="F40" s="24">
        <v>125561400</v>
      </c>
      <c r="G40" s="31">
        <f t="shared" si="1"/>
        <v>0.73511718258415804</v>
      </c>
      <c r="H40" s="23">
        <v>76708596</v>
      </c>
      <c r="I40" s="24">
        <v>778847</v>
      </c>
      <c r="J40" s="24">
        <v>6361087</v>
      </c>
      <c r="K40" s="23">
        <v>83848530</v>
      </c>
      <c r="L40" s="23">
        <v>2430809</v>
      </c>
      <c r="M40" s="24">
        <v>8553900</v>
      </c>
      <c r="N40" s="24">
        <v>16739454</v>
      </c>
      <c r="O40" s="23">
        <v>27724163</v>
      </c>
      <c r="P40" s="23">
        <v>10657081</v>
      </c>
      <c r="Q40" s="24">
        <v>6029343</v>
      </c>
      <c r="R40" s="24">
        <v>-2697717</v>
      </c>
      <c r="S40" s="23">
        <v>13988707</v>
      </c>
      <c r="T40" s="23">
        <v>0</v>
      </c>
      <c r="U40" s="24">
        <v>0</v>
      </c>
      <c r="V40" s="24">
        <v>0</v>
      </c>
      <c r="W40" s="35">
        <v>0</v>
      </c>
    </row>
    <row r="41" spans="1:23" x14ac:dyDescent="0.2">
      <c r="A41" s="14" t="s">
        <v>19</v>
      </c>
      <c r="B41" s="15" t="s">
        <v>81</v>
      </c>
      <c r="C41" s="16" t="s">
        <v>82</v>
      </c>
      <c r="D41" s="23">
        <v>243958885</v>
      </c>
      <c r="E41" s="24">
        <v>300451407</v>
      </c>
      <c r="F41" s="24">
        <v>186002979</v>
      </c>
      <c r="G41" s="31">
        <f t="shared" si="1"/>
        <v>0.61907840890889887</v>
      </c>
      <c r="H41" s="23">
        <v>98489979</v>
      </c>
      <c r="I41" s="24">
        <v>8072622</v>
      </c>
      <c r="J41" s="24">
        <v>5174644</v>
      </c>
      <c r="K41" s="23">
        <v>111737245</v>
      </c>
      <c r="L41" s="23">
        <v>6891463</v>
      </c>
      <c r="M41" s="24">
        <v>7345060</v>
      </c>
      <c r="N41" s="24">
        <v>40254154</v>
      </c>
      <c r="O41" s="23">
        <v>54490677</v>
      </c>
      <c r="P41" s="23">
        <v>1295120</v>
      </c>
      <c r="Q41" s="24">
        <v>5075784</v>
      </c>
      <c r="R41" s="24">
        <v>13404153</v>
      </c>
      <c r="S41" s="23">
        <v>19775057</v>
      </c>
      <c r="T41" s="23">
        <v>0</v>
      </c>
      <c r="U41" s="24">
        <v>0</v>
      </c>
      <c r="V41" s="24">
        <v>0</v>
      </c>
      <c r="W41" s="35">
        <v>0</v>
      </c>
    </row>
    <row r="42" spans="1:23" x14ac:dyDescent="0.2">
      <c r="A42" s="14" t="s">
        <v>19</v>
      </c>
      <c r="B42" s="15" t="s">
        <v>83</v>
      </c>
      <c r="C42" s="16" t="s">
        <v>84</v>
      </c>
      <c r="D42" s="23">
        <v>101713936</v>
      </c>
      <c r="E42" s="24">
        <v>134961494</v>
      </c>
      <c r="F42" s="24">
        <v>136615519</v>
      </c>
      <c r="G42" s="31">
        <f t="shared" si="1"/>
        <v>1.0122555326780838</v>
      </c>
      <c r="H42" s="23">
        <v>82059135</v>
      </c>
      <c r="I42" s="24">
        <v>4694991</v>
      </c>
      <c r="J42" s="24">
        <v>8949108</v>
      </c>
      <c r="K42" s="23">
        <v>95703234</v>
      </c>
      <c r="L42" s="23">
        <v>10646304</v>
      </c>
      <c r="M42" s="24">
        <v>10392174</v>
      </c>
      <c r="N42" s="24">
        <v>6367175</v>
      </c>
      <c r="O42" s="23">
        <v>27405653</v>
      </c>
      <c r="P42" s="23">
        <v>2605821</v>
      </c>
      <c r="Q42" s="24">
        <v>5364156</v>
      </c>
      <c r="R42" s="24">
        <v>5536655</v>
      </c>
      <c r="S42" s="23">
        <v>13506632</v>
      </c>
      <c r="T42" s="23">
        <v>0</v>
      </c>
      <c r="U42" s="24">
        <v>0</v>
      </c>
      <c r="V42" s="24">
        <v>0</v>
      </c>
      <c r="W42" s="35">
        <v>0</v>
      </c>
    </row>
    <row r="43" spans="1:23" x14ac:dyDescent="0.2">
      <c r="A43" s="14" t="s">
        <v>19</v>
      </c>
      <c r="B43" s="15" t="s">
        <v>85</v>
      </c>
      <c r="C43" s="16" t="s">
        <v>86</v>
      </c>
      <c r="D43" s="23">
        <v>222426351</v>
      </c>
      <c r="E43" s="24">
        <v>274814694</v>
      </c>
      <c r="F43" s="24">
        <v>318395456</v>
      </c>
      <c r="G43" s="31">
        <f t="shared" si="1"/>
        <v>1.1585823573174729</v>
      </c>
      <c r="H43" s="23">
        <v>188858512</v>
      </c>
      <c r="I43" s="24">
        <v>15297897</v>
      </c>
      <c r="J43" s="24">
        <v>11702169</v>
      </c>
      <c r="K43" s="23">
        <v>215858578</v>
      </c>
      <c r="L43" s="23">
        <v>22373541</v>
      </c>
      <c r="M43" s="24">
        <v>15263895</v>
      </c>
      <c r="N43" s="24">
        <v>22170558</v>
      </c>
      <c r="O43" s="23">
        <v>59807994</v>
      </c>
      <c r="P43" s="23">
        <v>10015795</v>
      </c>
      <c r="Q43" s="24">
        <v>16449264</v>
      </c>
      <c r="R43" s="24">
        <v>16263825</v>
      </c>
      <c r="S43" s="23">
        <v>42728884</v>
      </c>
      <c r="T43" s="23">
        <v>0</v>
      </c>
      <c r="U43" s="24">
        <v>0</v>
      </c>
      <c r="V43" s="24">
        <v>0</v>
      </c>
      <c r="W43" s="35">
        <v>0</v>
      </c>
    </row>
    <row r="44" spans="1:23" x14ac:dyDescent="0.2">
      <c r="A44" s="14" t="s">
        <v>34</v>
      </c>
      <c r="B44" s="15" t="s">
        <v>87</v>
      </c>
      <c r="C44" s="16" t="s">
        <v>88</v>
      </c>
      <c r="D44" s="23">
        <v>1266106018</v>
      </c>
      <c r="E44" s="24">
        <v>1185758018</v>
      </c>
      <c r="F44" s="24">
        <v>662954238</v>
      </c>
      <c r="G44" s="31">
        <f t="shared" si="1"/>
        <v>0.55909741105372812</v>
      </c>
      <c r="H44" s="23">
        <v>4982356</v>
      </c>
      <c r="I44" s="24">
        <v>0</v>
      </c>
      <c r="J44" s="24">
        <v>0</v>
      </c>
      <c r="K44" s="23">
        <v>4982356</v>
      </c>
      <c r="L44" s="23">
        <v>260602914</v>
      </c>
      <c r="M44" s="24">
        <v>94461228</v>
      </c>
      <c r="N44" s="24">
        <v>123441087</v>
      </c>
      <c r="O44" s="23">
        <v>478505229</v>
      </c>
      <c r="P44" s="23">
        <v>25732381</v>
      </c>
      <c r="Q44" s="24">
        <v>55738836</v>
      </c>
      <c r="R44" s="24">
        <v>97995436</v>
      </c>
      <c r="S44" s="23">
        <v>179466653</v>
      </c>
      <c r="T44" s="23">
        <v>0</v>
      </c>
      <c r="U44" s="24">
        <v>0</v>
      </c>
      <c r="V44" s="24">
        <v>0</v>
      </c>
      <c r="W44" s="35">
        <v>0</v>
      </c>
    </row>
    <row r="45" spans="1:23" ht="16.5" x14ac:dyDescent="0.3">
      <c r="A45" s="17" t="s">
        <v>0</v>
      </c>
      <c r="B45" s="18" t="s">
        <v>89</v>
      </c>
      <c r="C45" s="19" t="s">
        <v>0</v>
      </c>
      <c r="D45" s="25">
        <f>SUM(D39:D44)</f>
        <v>2091440730</v>
      </c>
      <c r="E45" s="26">
        <f>SUM(E39:E44)</f>
        <v>2203812167</v>
      </c>
      <c r="F45" s="26">
        <f>SUM(F39:F44)</f>
        <v>1505376116</v>
      </c>
      <c r="G45" s="32">
        <f t="shared" si="1"/>
        <v>0.68307823077736918</v>
      </c>
      <c r="H45" s="25">
        <f t="shared" ref="H45:W45" si="6">SUM(H39:H44)</f>
        <v>456924989</v>
      </c>
      <c r="I45" s="26">
        <f t="shared" si="6"/>
        <v>36146484</v>
      </c>
      <c r="J45" s="26">
        <f t="shared" si="6"/>
        <v>34337984</v>
      </c>
      <c r="K45" s="25">
        <f t="shared" si="6"/>
        <v>527409457</v>
      </c>
      <c r="L45" s="25">
        <f t="shared" si="6"/>
        <v>313693729</v>
      </c>
      <c r="M45" s="26">
        <f t="shared" si="6"/>
        <v>141799885</v>
      </c>
      <c r="N45" s="26">
        <f t="shared" si="6"/>
        <v>224243042</v>
      </c>
      <c r="O45" s="25">
        <f t="shared" si="6"/>
        <v>679736656</v>
      </c>
      <c r="P45" s="25">
        <f t="shared" si="6"/>
        <v>62635551</v>
      </c>
      <c r="Q45" s="26">
        <f t="shared" si="6"/>
        <v>97728055</v>
      </c>
      <c r="R45" s="26">
        <f t="shared" si="6"/>
        <v>137866397</v>
      </c>
      <c r="S45" s="25">
        <f t="shared" si="6"/>
        <v>298230003</v>
      </c>
      <c r="T45" s="25">
        <f t="shared" si="6"/>
        <v>0</v>
      </c>
      <c r="U45" s="26">
        <f t="shared" si="6"/>
        <v>0</v>
      </c>
      <c r="V45" s="26">
        <f t="shared" si="6"/>
        <v>0</v>
      </c>
      <c r="W45" s="36">
        <f t="shared" si="6"/>
        <v>0</v>
      </c>
    </row>
    <row r="46" spans="1:23" x14ac:dyDescent="0.2">
      <c r="A46" s="14" t="s">
        <v>19</v>
      </c>
      <c r="B46" s="15" t="s">
        <v>90</v>
      </c>
      <c r="C46" s="16" t="s">
        <v>91</v>
      </c>
      <c r="D46" s="23">
        <v>181716552</v>
      </c>
      <c r="E46" s="24">
        <v>230089770</v>
      </c>
      <c r="F46" s="24">
        <v>82359375</v>
      </c>
      <c r="G46" s="31">
        <f t="shared" si="1"/>
        <v>0.35794453182338354</v>
      </c>
      <c r="H46" s="23">
        <v>3675911</v>
      </c>
      <c r="I46" s="24">
        <v>9276340</v>
      </c>
      <c r="J46" s="24">
        <v>8544496</v>
      </c>
      <c r="K46" s="23">
        <v>21496747</v>
      </c>
      <c r="L46" s="23">
        <v>11297630</v>
      </c>
      <c r="M46" s="24">
        <v>17309859</v>
      </c>
      <c r="N46" s="24">
        <v>22153229</v>
      </c>
      <c r="O46" s="23">
        <v>50760718</v>
      </c>
      <c r="P46" s="23">
        <v>6285434</v>
      </c>
      <c r="Q46" s="24">
        <v>-13553211</v>
      </c>
      <c r="R46" s="24">
        <v>17369687</v>
      </c>
      <c r="S46" s="23">
        <v>10101910</v>
      </c>
      <c r="T46" s="23">
        <v>0</v>
      </c>
      <c r="U46" s="24">
        <v>0</v>
      </c>
      <c r="V46" s="24">
        <v>0</v>
      </c>
      <c r="W46" s="35">
        <v>0</v>
      </c>
    </row>
    <row r="47" spans="1:23" x14ac:dyDescent="0.2">
      <c r="A47" s="14" t="s">
        <v>19</v>
      </c>
      <c r="B47" s="15" t="s">
        <v>92</v>
      </c>
      <c r="C47" s="16" t="s">
        <v>93</v>
      </c>
      <c r="D47" s="23">
        <v>314687240</v>
      </c>
      <c r="E47" s="24">
        <v>386656497</v>
      </c>
      <c r="F47" s="24">
        <v>93016083</v>
      </c>
      <c r="G47" s="31">
        <f t="shared" si="1"/>
        <v>0.24056516241598289</v>
      </c>
      <c r="H47" s="23">
        <v>0</v>
      </c>
      <c r="I47" s="24">
        <v>4881551</v>
      </c>
      <c r="J47" s="24">
        <v>4288296</v>
      </c>
      <c r="K47" s="23">
        <v>9169847</v>
      </c>
      <c r="L47" s="23">
        <v>11751062</v>
      </c>
      <c r="M47" s="24">
        <v>12372154</v>
      </c>
      <c r="N47" s="24">
        <v>19837396</v>
      </c>
      <c r="O47" s="23">
        <v>43960612</v>
      </c>
      <c r="P47" s="23">
        <v>11441812</v>
      </c>
      <c r="Q47" s="24">
        <v>10557563</v>
      </c>
      <c r="R47" s="24">
        <v>17886249</v>
      </c>
      <c r="S47" s="23">
        <v>39885624</v>
      </c>
      <c r="T47" s="23">
        <v>0</v>
      </c>
      <c r="U47" s="24">
        <v>0</v>
      </c>
      <c r="V47" s="24">
        <v>0</v>
      </c>
      <c r="W47" s="35">
        <v>0</v>
      </c>
    </row>
    <row r="48" spans="1:23" x14ac:dyDescent="0.2">
      <c r="A48" s="14" t="s">
        <v>19</v>
      </c>
      <c r="B48" s="15" t="s">
        <v>94</v>
      </c>
      <c r="C48" s="16" t="s">
        <v>95</v>
      </c>
      <c r="D48" s="23">
        <v>123282240</v>
      </c>
      <c r="E48" s="24">
        <v>154555871</v>
      </c>
      <c r="F48" s="24">
        <v>46606658</v>
      </c>
      <c r="G48" s="31">
        <f t="shared" si="1"/>
        <v>0.30155216814765967</v>
      </c>
      <c r="H48" s="23">
        <v>3569488</v>
      </c>
      <c r="I48" s="24">
        <v>5547670</v>
      </c>
      <c r="J48" s="24">
        <v>11274690</v>
      </c>
      <c r="K48" s="23">
        <v>20391848</v>
      </c>
      <c r="L48" s="23">
        <v>6023289</v>
      </c>
      <c r="M48" s="24">
        <v>7795395</v>
      </c>
      <c r="N48" s="24">
        <v>11658963</v>
      </c>
      <c r="O48" s="23">
        <v>25477647</v>
      </c>
      <c r="P48" s="23">
        <v>1026609</v>
      </c>
      <c r="Q48" s="24">
        <v>-6625724</v>
      </c>
      <c r="R48" s="24">
        <v>6336278</v>
      </c>
      <c r="S48" s="23">
        <v>737163</v>
      </c>
      <c r="T48" s="23">
        <v>0</v>
      </c>
      <c r="U48" s="24">
        <v>0</v>
      </c>
      <c r="V48" s="24">
        <v>0</v>
      </c>
      <c r="W48" s="35">
        <v>0</v>
      </c>
    </row>
    <row r="49" spans="1:23" x14ac:dyDescent="0.2">
      <c r="A49" s="14" t="s">
        <v>19</v>
      </c>
      <c r="B49" s="15" t="s">
        <v>96</v>
      </c>
      <c r="C49" s="16" t="s">
        <v>97</v>
      </c>
      <c r="D49" s="23">
        <v>136116047</v>
      </c>
      <c r="E49" s="24">
        <v>182795084</v>
      </c>
      <c r="F49" s="24">
        <v>65048130</v>
      </c>
      <c r="G49" s="31">
        <f t="shared" si="1"/>
        <v>0.35585273179447213</v>
      </c>
      <c r="H49" s="23">
        <v>614742</v>
      </c>
      <c r="I49" s="24">
        <v>4229092</v>
      </c>
      <c r="J49" s="24">
        <v>8495999</v>
      </c>
      <c r="K49" s="23">
        <v>13339833</v>
      </c>
      <c r="L49" s="23">
        <v>14666095</v>
      </c>
      <c r="M49" s="24">
        <v>3829371</v>
      </c>
      <c r="N49" s="24">
        <v>16581313</v>
      </c>
      <c r="O49" s="23">
        <v>35076779</v>
      </c>
      <c r="P49" s="23">
        <v>97145</v>
      </c>
      <c r="Q49" s="24">
        <v>7603276</v>
      </c>
      <c r="R49" s="24">
        <v>8931097</v>
      </c>
      <c r="S49" s="23">
        <v>16631518</v>
      </c>
      <c r="T49" s="23">
        <v>0</v>
      </c>
      <c r="U49" s="24">
        <v>0</v>
      </c>
      <c r="V49" s="24">
        <v>0</v>
      </c>
      <c r="W49" s="35">
        <v>0</v>
      </c>
    </row>
    <row r="50" spans="1:23" x14ac:dyDescent="0.2">
      <c r="A50" s="14" t="s">
        <v>34</v>
      </c>
      <c r="B50" s="15" t="s">
        <v>98</v>
      </c>
      <c r="C50" s="16" t="s">
        <v>99</v>
      </c>
      <c r="D50" s="23">
        <v>724649007</v>
      </c>
      <c r="E50" s="24">
        <v>644059272</v>
      </c>
      <c r="F50" s="24">
        <v>270232896</v>
      </c>
      <c r="G50" s="31">
        <f t="shared" si="1"/>
        <v>0.41957768135352613</v>
      </c>
      <c r="H50" s="23">
        <v>376539</v>
      </c>
      <c r="I50" s="24">
        <v>21628819</v>
      </c>
      <c r="J50" s="24">
        <v>31279106</v>
      </c>
      <c r="K50" s="23">
        <v>53284464</v>
      </c>
      <c r="L50" s="23">
        <v>27215739</v>
      </c>
      <c r="M50" s="24">
        <v>67008957</v>
      </c>
      <c r="N50" s="24">
        <v>49164955</v>
      </c>
      <c r="O50" s="23">
        <v>143389651</v>
      </c>
      <c r="P50" s="23">
        <v>22665230</v>
      </c>
      <c r="Q50" s="24">
        <v>29593041</v>
      </c>
      <c r="R50" s="24">
        <v>21300510</v>
      </c>
      <c r="S50" s="23">
        <v>73558781</v>
      </c>
      <c r="T50" s="23">
        <v>0</v>
      </c>
      <c r="U50" s="24">
        <v>0</v>
      </c>
      <c r="V50" s="24">
        <v>0</v>
      </c>
      <c r="W50" s="35">
        <v>0</v>
      </c>
    </row>
    <row r="51" spans="1:23" ht="16.5" x14ac:dyDescent="0.3">
      <c r="A51" s="17" t="s">
        <v>0</v>
      </c>
      <c r="B51" s="18" t="s">
        <v>100</v>
      </c>
      <c r="C51" s="19" t="s">
        <v>0</v>
      </c>
      <c r="D51" s="25">
        <f>SUM(D46:D50)</f>
        <v>1480451086</v>
      </c>
      <c r="E51" s="26">
        <f>SUM(E46:E50)</f>
        <v>1598156494</v>
      </c>
      <c r="F51" s="26">
        <f>SUM(F46:F50)</f>
        <v>557263142</v>
      </c>
      <c r="G51" s="32">
        <f t="shared" si="1"/>
        <v>0.34869122272577646</v>
      </c>
      <c r="H51" s="25">
        <f t="shared" ref="H51:W51" si="7">SUM(H46:H50)</f>
        <v>8236680</v>
      </c>
      <c r="I51" s="26">
        <f t="shared" si="7"/>
        <v>45563472</v>
      </c>
      <c r="J51" s="26">
        <f t="shared" si="7"/>
        <v>63882587</v>
      </c>
      <c r="K51" s="25">
        <f t="shared" si="7"/>
        <v>117682739</v>
      </c>
      <c r="L51" s="25">
        <f t="shared" si="7"/>
        <v>70953815</v>
      </c>
      <c r="M51" s="26">
        <f t="shared" si="7"/>
        <v>108315736</v>
      </c>
      <c r="N51" s="26">
        <f t="shared" si="7"/>
        <v>119395856</v>
      </c>
      <c r="O51" s="25">
        <f t="shared" si="7"/>
        <v>298665407</v>
      </c>
      <c r="P51" s="25">
        <f t="shared" si="7"/>
        <v>41516230</v>
      </c>
      <c r="Q51" s="26">
        <f t="shared" si="7"/>
        <v>27574945</v>
      </c>
      <c r="R51" s="26">
        <f t="shared" si="7"/>
        <v>71823821</v>
      </c>
      <c r="S51" s="25">
        <f t="shared" si="7"/>
        <v>140914996</v>
      </c>
      <c r="T51" s="25">
        <f t="shared" si="7"/>
        <v>0</v>
      </c>
      <c r="U51" s="26">
        <f t="shared" si="7"/>
        <v>0</v>
      </c>
      <c r="V51" s="26">
        <f t="shared" si="7"/>
        <v>0</v>
      </c>
      <c r="W51" s="36">
        <f t="shared" si="7"/>
        <v>0</v>
      </c>
    </row>
    <row r="52" spans="1:23" ht="16.5" x14ac:dyDescent="0.3">
      <c r="A52" s="17" t="s">
        <v>0</v>
      </c>
      <c r="B52" s="18" t="s">
        <v>101</v>
      </c>
      <c r="C52" s="19" t="s">
        <v>0</v>
      </c>
      <c r="D52" s="25">
        <f>SUM(D6:D7,D9:D16,D18:D24,D26:D32,D34:D37,D39:D44,D46:D50)</f>
        <v>10038790471</v>
      </c>
      <c r="E52" s="26">
        <f>SUM(E6:E7,E9:E16,E18:E24,E26:E32,E34:E37,E39:E44,E46:E50)</f>
        <v>10524530538</v>
      </c>
      <c r="F52" s="26">
        <f>SUM(F6:F7,F9:F16,F18:F24,F26:F32,F34:F37,F39:F44,F46:F50)</f>
        <v>5740856716</v>
      </c>
      <c r="G52" s="32">
        <f t="shared" si="1"/>
        <v>0.54547389978792804</v>
      </c>
      <c r="H52" s="25">
        <f t="shared" ref="H52:W52" si="8">SUM(H6:H7,H9:H16,H18:H24,H26:H32,H34:H37,H39:H44,H46:H50)</f>
        <v>32302194735</v>
      </c>
      <c r="I52" s="26">
        <f t="shared" si="8"/>
        <v>799235906</v>
      </c>
      <c r="J52" s="26">
        <f t="shared" si="8"/>
        <v>587511444</v>
      </c>
      <c r="K52" s="25">
        <f t="shared" si="8"/>
        <v>33688942085</v>
      </c>
      <c r="L52" s="25">
        <f t="shared" si="8"/>
        <v>-31250580927</v>
      </c>
      <c r="M52" s="26">
        <f t="shared" si="8"/>
        <v>782138209</v>
      </c>
      <c r="N52" s="26">
        <f t="shared" si="8"/>
        <v>971915430</v>
      </c>
      <c r="O52" s="25">
        <f t="shared" si="8"/>
        <v>-29496527288</v>
      </c>
      <c r="P52" s="25">
        <f t="shared" si="8"/>
        <v>393615585</v>
      </c>
      <c r="Q52" s="26">
        <f t="shared" si="8"/>
        <v>538160063</v>
      </c>
      <c r="R52" s="26">
        <f t="shared" si="8"/>
        <v>616666271</v>
      </c>
      <c r="S52" s="25">
        <f t="shared" si="8"/>
        <v>1548441919</v>
      </c>
      <c r="T52" s="25">
        <f t="shared" si="8"/>
        <v>0</v>
      </c>
      <c r="U52" s="26">
        <f t="shared" si="8"/>
        <v>0</v>
      </c>
      <c r="V52" s="26">
        <f t="shared" si="8"/>
        <v>0</v>
      </c>
      <c r="W52" s="36">
        <f t="shared" si="8"/>
        <v>0</v>
      </c>
    </row>
    <row r="53" spans="1:23" ht="14.45" customHeight="1" x14ac:dyDescent="0.3">
      <c r="A53" s="10"/>
      <c r="B53" s="11" t="s">
        <v>606</v>
      </c>
      <c r="D53" s="27"/>
      <c r="E53" s="28"/>
      <c r="F53" s="28"/>
      <c r="G53" s="33"/>
      <c r="H53" s="27"/>
      <c r="I53" s="28"/>
      <c r="J53" s="28"/>
      <c r="K53" s="27"/>
      <c r="L53" s="27"/>
      <c r="M53" s="28"/>
      <c r="N53" s="28"/>
      <c r="O53" s="27"/>
      <c r="P53" s="27"/>
      <c r="Q53" s="28"/>
      <c r="R53" s="28"/>
      <c r="S53" s="27"/>
      <c r="T53" s="27"/>
      <c r="U53" s="28"/>
      <c r="V53" s="28"/>
      <c r="W53" s="37"/>
    </row>
    <row r="54" spans="1:23" ht="14.45" customHeight="1" x14ac:dyDescent="0.3">
      <c r="A54" s="13" t="s">
        <v>0</v>
      </c>
      <c r="B54" s="11" t="s">
        <v>102</v>
      </c>
      <c r="D54" s="27"/>
      <c r="E54" s="28"/>
      <c r="F54" s="28"/>
      <c r="G54" s="33"/>
      <c r="H54" s="27"/>
      <c r="I54" s="28"/>
      <c r="J54" s="28"/>
      <c r="K54" s="27"/>
      <c r="L54" s="27"/>
      <c r="M54" s="28"/>
      <c r="N54" s="28"/>
      <c r="O54" s="27"/>
      <c r="P54" s="27"/>
      <c r="Q54" s="28"/>
      <c r="R54" s="28"/>
      <c r="S54" s="27"/>
      <c r="T54" s="27"/>
      <c r="U54" s="28"/>
      <c r="V54" s="28"/>
      <c r="W54" s="37"/>
    </row>
    <row r="55" spans="1:23" x14ac:dyDescent="0.2">
      <c r="A55" s="14" t="s">
        <v>13</v>
      </c>
      <c r="B55" s="15" t="s">
        <v>103</v>
      </c>
      <c r="C55" s="16" t="s">
        <v>104</v>
      </c>
      <c r="D55" s="23">
        <v>1154486634</v>
      </c>
      <c r="E55" s="24">
        <v>1054259498</v>
      </c>
      <c r="F55" s="24">
        <v>300349806</v>
      </c>
      <c r="G55" s="31">
        <f t="shared" ref="G55:G83" si="9">IF(($E55      =0),0,($F55      /$E55      ))</f>
        <v>0.28489172406773045</v>
      </c>
      <c r="H55" s="23">
        <v>2812836</v>
      </c>
      <c r="I55" s="24">
        <v>-7631406</v>
      </c>
      <c r="J55" s="24">
        <v>-27481502</v>
      </c>
      <c r="K55" s="23">
        <v>-32300072</v>
      </c>
      <c r="L55" s="23">
        <v>47746033</v>
      </c>
      <c r="M55" s="24">
        <v>67416147</v>
      </c>
      <c r="N55" s="24">
        <v>65867760</v>
      </c>
      <c r="O55" s="23">
        <v>181029940</v>
      </c>
      <c r="P55" s="23">
        <v>48856535</v>
      </c>
      <c r="Q55" s="24">
        <v>73636567</v>
      </c>
      <c r="R55" s="24">
        <v>29126836</v>
      </c>
      <c r="S55" s="23">
        <v>151619938</v>
      </c>
      <c r="T55" s="23">
        <v>0</v>
      </c>
      <c r="U55" s="24">
        <v>0</v>
      </c>
      <c r="V55" s="24">
        <v>0</v>
      </c>
      <c r="W55" s="35">
        <v>0</v>
      </c>
    </row>
    <row r="56" spans="1:23" ht="16.5" x14ac:dyDescent="0.3">
      <c r="A56" s="17" t="s">
        <v>0</v>
      </c>
      <c r="B56" s="18" t="s">
        <v>18</v>
      </c>
      <c r="C56" s="19" t="s">
        <v>0</v>
      </c>
      <c r="D56" s="25">
        <f>D55</f>
        <v>1154486634</v>
      </c>
      <c r="E56" s="26">
        <f>E55</f>
        <v>1054259498</v>
      </c>
      <c r="F56" s="26">
        <f>F55</f>
        <v>300349806</v>
      </c>
      <c r="G56" s="32">
        <f t="shared" si="9"/>
        <v>0.28489172406773045</v>
      </c>
      <c r="H56" s="25">
        <f t="shared" ref="H56:W56" si="10">H55</f>
        <v>2812836</v>
      </c>
      <c r="I56" s="26">
        <f t="shared" si="10"/>
        <v>-7631406</v>
      </c>
      <c r="J56" s="26">
        <f t="shared" si="10"/>
        <v>-27481502</v>
      </c>
      <c r="K56" s="25">
        <f t="shared" si="10"/>
        <v>-32300072</v>
      </c>
      <c r="L56" s="25">
        <f t="shared" si="10"/>
        <v>47746033</v>
      </c>
      <c r="M56" s="26">
        <f t="shared" si="10"/>
        <v>67416147</v>
      </c>
      <c r="N56" s="26">
        <f t="shared" si="10"/>
        <v>65867760</v>
      </c>
      <c r="O56" s="25">
        <f t="shared" si="10"/>
        <v>181029940</v>
      </c>
      <c r="P56" s="25">
        <f t="shared" si="10"/>
        <v>48856535</v>
      </c>
      <c r="Q56" s="26">
        <f t="shared" si="10"/>
        <v>73636567</v>
      </c>
      <c r="R56" s="26">
        <f t="shared" si="10"/>
        <v>29126836</v>
      </c>
      <c r="S56" s="25">
        <f t="shared" si="10"/>
        <v>151619938</v>
      </c>
      <c r="T56" s="25">
        <f t="shared" si="10"/>
        <v>0</v>
      </c>
      <c r="U56" s="26">
        <f t="shared" si="10"/>
        <v>0</v>
      </c>
      <c r="V56" s="26">
        <f t="shared" si="10"/>
        <v>0</v>
      </c>
      <c r="W56" s="36">
        <f t="shared" si="10"/>
        <v>0</v>
      </c>
    </row>
    <row r="57" spans="1:23" x14ac:dyDescent="0.2">
      <c r="A57" s="14" t="s">
        <v>19</v>
      </c>
      <c r="B57" s="15" t="s">
        <v>105</v>
      </c>
      <c r="C57" s="16" t="s">
        <v>106</v>
      </c>
      <c r="D57" s="23">
        <v>52208601</v>
      </c>
      <c r="E57" s="24">
        <v>46668601</v>
      </c>
      <c r="F57" s="24">
        <v>5801241</v>
      </c>
      <c r="G57" s="31">
        <f t="shared" si="9"/>
        <v>0.1243071546112985</v>
      </c>
      <c r="H57" s="23">
        <v>4150</v>
      </c>
      <c r="I57" s="24">
        <v>0</v>
      </c>
      <c r="J57" s="24">
        <v>0</v>
      </c>
      <c r="K57" s="23">
        <v>4150</v>
      </c>
      <c r="L57" s="23">
        <v>1718706</v>
      </c>
      <c r="M57" s="24">
        <v>2116619</v>
      </c>
      <c r="N57" s="24">
        <v>173100</v>
      </c>
      <c r="O57" s="23">
        <v>4008425</v>
      </c>
      <c r="P57" s="23">
        <v>2258</v>
      </c>
      <c r="Q57" s="24">
        <v>1786408</v>
      </c>
      <c r="R57" s="24">
        <v>0</v>
      </c>
      <c r="S57" s="23">
        <v>1788666</v>
      </c>
      <c r="T57" s="23">
        <v>0</v>
      </c>
      <c r="U57" s="24">
        <v>0</v>
      </c>
      <c r="V57" s="24">
        <v>0</v>
      </c>
      <c r="W57" s="35">
        <v>0</v>
      </c>
    </row>
    <row r="58" spans="1:23" x14ac:dyDescent="0.2">
      <c r="A58" s="14" t="s">
        <v>19</v>
      </c>
      <c r="B58" s="15" t="s">
        <v>107</v>
      </c>
      <c r="C58" s="16" t="s">
        <v>108</v>
      </c>
      <c r="D58" s="23">
        <v>69266550</v>
      </c>
      <c r="E58" s="24">
        <v>52344100</v>
      </c>
      <c r="F58" s="24">
        <v>0</v>
      </c>
      <c r="G58" s="31">
        <f t="shared" si="9"/>
        <v>0</v>
      </c>
      <c r="H58" s="23">
        <v>0</v>
      </c>
      <c r="I58" s="24">
        <v>0</v>
      </c>
      <c r="J58" s="24">
        <v>0</v>
      </c>
      <c r="K58" s="23">
        <v>0</v>
      </c>
      <c r="L58" s="23">
        <v>0</v>
      </c>
      <c r="M58" s="24">
        <v>0</v>
      </c>
      <c r="N58" s="24">
        <v>0</v>
      </c>
      <c r="O58" s="23">
        <v>0</v>
      </c>
      <c r="P58" s="23">
        <v>0</v>
      </c>
      <c r="Q58" s="24">
        <v>0</v>
      </c>
      <c r="R58" s="24">
        <v>0</v>
      </c>
      <c r="S58" s="23">
        <v>0</v>
      </c>
      <c r="T58" s="23">
        <v>0</v>
      </c>
      <c r="U58" s="24">
        <v>0</v>
      </c>
      <c r="V58" s="24">
        <v>0</v>
      </c>
      <c r="W58" s="35">
        <v>0</v>
      </c>
    </row>
    <row r="59" spans="1:23" x14ac:dyDescent="0.2">
      <c r="A59" s="14" t="s">
        <v>19</v>
      </c>
      <c r="B59" s="15" t="s">
        <v>109</v>
      </c>
      <c r="C59" s="16" t="s">
        <v>110</v>
      </c>
      <c r="D59" s="23">
        <v>50152649</v>
      </c>
      <c r="E59" s="24">
        <v>51432649</v>
      </c>
      <c r="F59" s="24">
        <v>18317930</v>
      </c>
      <c r="G59" s="31">
        <f t="shared" si="9"/>
        <v>0.35615373417768159</v>
      </c>
      <c r="H59" s="23">
        <v>0</v>
      </c>
      <c r="I59" s="24">
        <v>5075240</v>
      </c>
      <c r="J59" s="24">
        <v>0</v>
      </c>
      <c r="K59" s="23">
        <v>5075240</v>
      </c>
      <c r="L59" s="23">
        <v>1557</v>
      </c>
      <c r="M59" s="24">
        <v>5316660</v>
      </c>
      <c r="N59" s="24">
        <v>2979374</v>
      </c>
      <c r="O59" s="23">
        <v>8297591</v>
      </c>
      <c r="P59" s="23">
        <v>1030991</v>
      </c>
      <c r="Q59" s="24">
        <v>0</v>
      </c>
      <c r="R59" s="24">
        <v>3914108</v>
      </c>
      <c r="S59" s="23">
        <v>4945099</v>
      </c>
      <c r="T59" s="23">
        <v>0</v>
      </c>
      <c r="U59" s="24">
        <v>0</v>
      </c>
      <c r="V59" s="24">
        <v>0</v>
      </c>
      <c r="W59" s="35">
        <v>0</v>
      </c>
    </row>
    <row r="60" spans="1:23" x14ac:dyDescent="0.2">
      <c r="A60" s="14" t="s">
        <v>34</v>
      </c>
      <c r="B60" s="15" t="s">
        <v>111</v>
      </c>
      <c r="C60" s="16" t="s">
        <v>112</v>
      </c>
      <c r="D60" s="23">
        <v>24039000</v>
      </c>
      <c r="E60" s="24">
        <v>24069000</v>
      </c>
      <c r="F60" s="24">
        <v>16222331</v>
      </c>
      <c r="G60" s="31">
        <f t="shared" si="9"/>
        <v>0.67399272923677755</v>
      </c>
      <c r="H60" s="23">
        <v>0</v>
      </c>
      <c r="I60" s="24">
        <v>3931688</v>
      </c>
      <c r="J60" s="24">
        <v>56937</v>
      </c>
      <c r="K60" s="23">
        <v>3988625</v>
      </c>
      <c r="L60" s="23">
        <v>0</v>
      </c>
      <c r="M60" s="24">
        <v>0</v>
      </c>
      <c r="N60" s="24">
        <v>3508469</v>
      </c>
      <c r="O60" s="23">
        <v>3508469</v>
      </c>
      <c r="P60" s="23">
        <v>0</v>
      </c>
      <c r="Q60" s="24">
        <v>8725237</v>
      </c>
      <c r="R60" s="24">
        <v>0</v>
      </c>
      <c r="S60" s="23">
        <v>8725237</v>
      </c>
      <c r="T60" s="23">
        <v>0</v>
      </c>
      <c r="U60" s="24">
        <v>0</v>
      </c>
      <c r="V60" s="24">
        <v>0</v>
      </c>
      <c r="W60" s="35">
        <v>0</v>
      </c>
    </row>
    <row r="61" spans="1:23" ht="16.5" x14ac:dyDescent="0.3">
      <c r="A61" s="17" t="s">
        <v>0</v>
      </c>
      <c r="B61" s="18" t="s">
        <v>113</v>
      </c>
      <c r="C61" s="19" t="s">
        <v>0</v>
      </c>
      <c r="D61" s="25">
        <f>SUM(D57:D60)</f>
        <v>195666800</v>
      </c>
      <c r="E61" s="26">
        <f>SUM(E57:E60)</f>
        <v>174514350</v>
      </c>
      <c r="F61" s="26">
        <f>SUM(F57:F60)</f>
        <v>40341502</v>
      </c>
      <c r="G61" s="32">
        <f t="shared" si="9"/>
        <v>0.23116438275706266</v>
      </c>
      <c r="H61" s="25">
        <f t="shared" ref="H61:W61" si="11">SUM(H57:H60)</f>
        <v>4150</v>
      </c>
      <c r="I61" s="26">
        <f t="shared" si="11"/>
        <v>9006928</v>
      </c>
      <c r="J61" s="26">
        <f t="shared" si="11"/>
        <v>56937</v>
      </c>
      <c r="K61" s="25">
        <f t="shared" si="11"/>
        <v>9068015</v>
      </c>
      <c r="L61" s="25">
        <f t="shared" si="11"/>
        <v>1720263</v>
      </c>
      <c r="M61" s="26">
        <f t="shared" si="11"/>
        <v>7433279</v>
      </c>
      <c r="N61" s="26">
        <f t="shared" si="11"/>
        <v>6660943</v>
      </c>
      <c r="O61" s="25">
        <f t="shared" si="11"/>
        <v>15814485</v>
      </c>
      <c r="P61" s="25">
        <f t="shared" si="11"/>
        <v>1033249</v>
      </c>
      <c r="Q61" s="26">
        <f t="shared" si="11"/>
        <v>10511645</v>
      </c>
      <c r="R61" s="26">
        <f t="shared" si="11"/>
        <v>3914108</v>
      </c>
      <c r="S61" s="25">
        <f t="shared" si="11"/>
        <v>15459002</v>
      </c>
      <c r="T61" s="25">
        <f t="shared" si="11"/>
        <v>0</v>
      </c>
      <c r="U61" s="26">
        <f t="shared" si="11"/>
        <v>0</v>
      </c>
      <c r="V61" s="26">
        <f t="shared" si="11"/>
        <v>0</v>
      </c>
      <c r="W61" s="36">
        <f t="shared" si="11"/>
        <v>0</v>
      </c>
    </row>
    <row r="62" spans="1:23" x14ac:dyDescent="0.2">
      <c r="A62" s="14" t="s">
        <v>19</v>
      </c>
      <c r="B62" s="15" t="s">
        <v>114</v>
      </c>
      <c r="C62" s="16" t="s">
        <v>115</v>
      </c>
      <c r="D62" s="23">
        <v>74067765</v>
      </c>
      <c r="E62" s="24">
        <v>68307566</v>
      </c>
      <c r="F62" s="24">
        <v>886741</v>
      </c>
      <c r="G62" s="31">
        <f t="shared" si="9"/>
        <v>1.2981592697945056E-2</v>
      </c>
      <c r="H62" s="23">
        <v>0</v>
      </c>
      <c r="I62" s="24">
        <v>0</v>
      </c>
      <c r="J62" s="24">
        <v>0</v>
      </c>
      <c r="K62" s="23">
        <v>0</v>
      </c>
      <c r="L62" s="23">
        <v>0</v>
      </c>
      <c r="M62" s="24">
        <v>0</v>
      </c>
      <c r="N62" s="24">
        <v>0</v>
      </c>
      <c r="O62" s="23">
        <v>0</v>
      </c>
      <c r="P62" s="23">
        <v>0</v>
      </c>
      <c r="Q62" s="24">
        <v>0</v>
      </c>
      <c r="R62" s="24">
        <v>886741</v>
      </c>
      <c r="S62" s="23">
        <v>886741</v>
      </c>
      <c r="T62" s="23">
        <v>0</v>
      </c>
      <c r="U62" s="24">
        <v>0</v>
      </c>
      <c r="V62" s="24">
        <v>0</v>
      </c>
      <c r="W62" s="35">
        <v>0</v>
      </c>
    </row>
    <row r="63" spans="1:23" x14ac:dyDescent="0.2">
      <c r="A63" s="14" t="s">
        <v>19</v>
      </c>
      <c r="B63" s="15" t="s">
        <v>116</v>
      </c>
      <c r="C63" s="16" t="s">
        <v>117</v>
      </c>
      <c r="D63" s="23">
        <v>90707550</v>
      </c>
      <c r="E63" s="24">
        <v>283989019</v>
      </c>
      <c r="F63" s="24">
        <v>155643946</v>
      </c>
      <c r="G63" s="31">
        <f t="shared" si="9"/>
        <v>0.54806325451618954</v>
      </c>
      <c r="H63" s="23">
        <v>14237431</v>
      </c>
      <c r="I63" s="24">
        <v>8200202</v>
      </c>
      <c r="J63" s="24">
        <v>34795148</v>
      </c>
      <c r="K63" s="23">
        <v>57232781</v>
      </c>
      <c r="L63" s="23">
        <v>13354960</v>
      </c>
      <c r="M63" s="24">
        <v>9708493</v>
      </c>
      <c r="N63" s="24">
        <v>37408225</v>
      </c>
      <c r="O63" s="23">
        <v>60471678</v>
      </c>
      <c r="P63" s="23">
        <v>-1948156</v>
      </c>
      <c r="Q63" s="24">
        <v>12643379</v>
      </c>
      <c r="R63" s="24">
        <v>27244264</v>
      </c>
      <c r="S63" s="23">
        <v>37939487</v>
      </c>
      <c r="T63" s="23">
        <v>0</v>
      </c>
      <c r="U63" s="24">
        <v>0</v>
      </c>
      <c r="V63" s="24">
        <v>0</v>
      </c>
      <c r="W63" s="35">
        <v>0</v>
      </c>
    </row>
    <row r="64" spans="1:23" x14ac:dyDescent="0.2">
      <c r="A64" s="14" t="s">
        <v>19</v>
      </c>
      <c r="B64" s="15" t="s">
        <v>118</v>
      </c>
      <c r="C64" s="16" t="s">
        <v>119</v>
      </c>
      <c r="D64" s="23">
        <v>40838000</v>
      </c>
      <c r="E64" s="24">
        <v>47018000</v>
      </c>
      <c r="F64" s="24">
        <v>2372696</v>
      </c>
      <c r="G64" s="31">
        <f t="shared" si="9"/>
        <v>5.0463567144497852E-2</v>
      </c>
      <c r="H64" s="23">
        <v>0</v>
      </c>
      <c r="I64" s="24">
        <v>31302</v>
      </c>
      <c r="J64" s="24">
        <v>49011</v>
      </c>
      <c r="K64" s="23">
        <v>80313</v>
      </c>
      <c r="L64" s="23">
        <v>449536</v>
      </c>
      <c r="M64" s="24">
        <v>171172</v>
      </c>
      <c r="N64" s="24">
        <v>54084</v>
      </c>
      <c r="O64" s="23">
        <v>674792</v>
      </c>
      <c r="P64" s="23">
        <v>242318</v>
      </c>
      <c r="Q64" s="24">
        <v>177984</v>
      </c>
      <c r="R64" s="24">
        <v>1197289</v>
      </c>
      <c r="S64" s="23">
        <v>1617591</v>
      </c>
      <c r="T64" s="23">
        <v>0</v>
      </c>
      <c r="U64" s="24">
        <v>0</v>
      </c>
      <c r="V64" s="24">
        <v>0</v>
      </c>
      <c r="W64" s="35">
        <v>0</v>
      </c>
    </row>
    <row r="65" spans="1:23" x14ac:dyDescent="0.2">
      <c r="A65" s="14" t="s">
        <v>19</v>
      </c>
      <c r="B65" s="15" t="s">
        <v>120</v>
      </c>
      <c r="C65" s="16" t="s">
        <v>121</v>
      </c>
      <c r="D65" s="23">
        <v>202914000</v>
      </c>
      <c r="E65" s="24">
        <v>306071709</v>
      </c>
      <c r="F65" s="24">
        <v>106175951</v>
      </c>
      <c r="G65" s="31">
        <f t="shared" si="9"/>
        <v>0.34689893864055238</v>
      </c>
      <c r="H65" s="23">
        <v>8925750</v>
      </c>
      <c r="I65" s="24">
        <v>9696221</v>
      </c>
      <c r="J65" s="24">
        <v>17371638</v>
      </c>
      <c r="K65" s="23">
        <v>35993609</v>
      </c>
      <c r="L65" s="23">
        <v>20143325</v>
      </c>
      <c r="M65" s="24">
        <v>18307305</v>
      </c>
      <c r="N65" s="24">
        <v>15588104</v>
      </c>
      <c r="O65" s="23">
        <v>54038734</v>
      </c>
      <c r="P65" s="23">
        <v>2376359</v>
      </c>
      <c r="Q65" s="24">
        <v>1992327</v>
      </c>
      <c r="R65" s="24">
        <v>11774922</v>
      </c>
      <c r="S65" s="23">
        <v>16143608</v>
      </c>
      <c r="T65" s="23">
        <v>0</v>
      </c>
      <c r="U65" s="24">
        <v>0</v>
      </c>
      <c r="V65" s="24">
        <v>0</v>
      </c>
      <c r="W65" s="35">
        <v>0</v>
      </c>
    </row>
    <row r="66" spans="1:23" x14ac:dyDescent="0.2">
      <c r="A66" s="14" t="s">
        <v>19</v>
      </c>
      <c r="B66" s="15" t="s">
        <v>122</v>
      </c>
      <c r="C66" s="16" t="s">
        <v>123</v>
      </c>
      <c r="D66" s="23">
        <v>44589901</v>
      </c>
      <c r="E66" s="24">
        <v>47187900</v>
      </c>
      <c r="F66" s="24">
        <v>34223365</v>
      </c>
      <c r="G66" s="31">
        <f t="shared" si="9"/>
        <v>0.72525721636266927</v>
      </c>
      <c r="H66" s="23">
        <v>0</v>
      </c>
      <c r="I66" s="24">
        <v>7974532</v>
      </c>
      <c r="J66" s="24">
        <v>3762230</v>
      </c>
      <c r="K66" s="23">
        <v>11736762</v>
      </c>
      <c r="L66" s="23">
        <v>8485084</v>
      </c>
      <c r="M66" s="24">
        <v>0</v>
      </c>
      <c r="N66" s="24">
        <v>3528003</v>
      </c>
      <c r="O66" s="23">
        <v>12013087</v>
      </c>
      <c r="P66" s="23">
        <v>0</v>
      </c>
      <c r="Q66" s="24">
        <v>2689327</v>
      </c>
      <c r="R66" s="24">
        <v>7784189</v>
      </c>
      <c r="S66" s="23">
        <v>10473516</v>
      </c>
      <c r="T66" s="23">
        <v>0</v>
      </c>
      <c r="U66" s="24">
        <v>0</v>
      </c>
      <c r="V66" s="24">
        <v>0</v>
      </c>
      <c r="W66" s="35">
        <v>0</v>
      </c>
    </row>
    <row r="67" spans="1:23" x14ac:dyDescent="0.2">
      <c r="A67" s="14" t="s">
        <v>34</v>
      </c>
      <c r="B67" s="15" t="s">
        <v>124</v>
      </c>
      <c r="C67" s="16" t="s">
        <v>125</v>
      </c>
      <c r="D67" s="23">
        <v>7400000</v>
      </c>
      <c r="E67" s="24">
        <v>8750000</v>
      </c>
      <c r="F67" s="24">
        <v>2149272</v>
      </c>
      <c r="G67" s="31">
        <f t="shared" si="9"/>
        <v>0.24563108571428571</v>
      </c>
      <c r="H67" s="23">
        <v>0</v>
      </c>
      <c r="I67" s="24">
        <v>483854</v>
      </c>
      <c r="J67" s="24">
        <v>458506</v>
      </c>
      <c r="K67" s="23">
        <v>942360</v>
      </c>
      <c r="L67" s="23">
        <v>400005</v>
      </c>
      <c r="M67" s="24">
        <v>127968</v>
      </c>
      <c r="N67" s="24">
        <v>229775</v>
      </c>
      <c r="O67" s="23">
        <v>757748</v>
      </c>
      <c r="P67" s="23">
        <v>167454</v>
      </c>
      <c r="Q67" s="24">
        <v>97027</v>
      </c>
      <c r="R67" s="24">
        <v>184683</v>
      </c>
      <c r="S67" s="23">
        <v>449164</v>
      </c>
      <c r="T67" s="23">
        <v>0</v>
      </c>
      <c r="U67" s="24">
        <v>0</v>
      </c>
      <c r="V67" s="24">
        <v>0</v>
      </c>
      <c r="W67" s="35">
        <v>0</v>
      </c>
    </row>
    <row r="68" spans="1:23" ht="16.5" x14ac:dyDescent="0.3">
      <c r="A68" s="17" t="s">
        <v>0</v>
      </c>
      <c r="B68" s="18" t="s">
        <v>126</v>
      </c>
      <c r="C68" s="19" t="s">
        <v>0</v>
      </c>
      <c r="D68" s="25">
        <f>SUM(D62:D67)</f>
        <v>460517216</v>
      </c>
      <c r="E68" s="26">
        <f>SUM(E62:E67)</f>
        <v>761324194</v>
      </c>
      <c r="F68" s="26">
        <f>SUM(F62:F67)</f>
        <v>301451971</v>
      </c>
      <c r="G68" s="32">
        <f t="shared" si="9"/>
        <v>0.39595742966760361</v>
      </c>
      <c r="H68" s="25">
        <f t="shared" ref="H68:W68" si="12">SUM(H62:H67)</f>
        <v>23163181</v>
      </c>
      <c r="I68" s="26">
        <f t="shared" si="12"/>
        <v>26386111</v>
      </c>
      <c r="J68" s="26">
        <f t="shared" si="12"/>
        <v>56436533</v>
      </c>
      <c r="K68" s="25">
        <f t="shared" si="12"/>
        <v>105985825</v>
      </c>
      <c r="L68" s="25">
        <f t="shared" si="12"/>
        <v>42832910</v>
      </c>
      <c r="M68" s="26">
        <f t="shared" si="12"/>
        <v>28314938</v>
      </c>
      <c r="N68" s="26">
        <f t="shared" si="12"/>
        <v>56808191</v>
      </c>
      <c r="O68" s="25">
        <f t="shared" si="12"/>
        <v>127956039</v>
      </c>
      <c r="P68" s="25">
        <f t="shared" si="12"/>
        <v>837975</v>
      </c>
      <c r="Q68" s="26">
        <f t="shared" si="12"/>
        <v>17600044</v>
      </c>
      <c r="R68" s="26">
        <f t="shared" si="12"/>
        <v>49072088</v>
      </c>
      <c r="S68" s="25">
        <f t="shared" si="12"/>
        <v>67510107</v>
      </c>
      <c r="T68" s="25">
        <f t="shared" si="12"/>
        <v>0</v>
      </c>
      <c r="U68" s="26">
        <f t="shared" si="12"/>
        <v>0</v>
      </c>
      <c r="V68" s="26">
        <f t="shared" si="12"/>
        <v>0</v>
      </c>
      <c r="W68" s="36">
        <f t="shared" si="12"/>
        <v>0</v>
      </c>
    </row>
    <row r="69" spans="1:23" x14ac:dyDescent="0.2">
      <c r="A69" s="14" t="s">
        <v>19</v>
      </c>
      <c r="B69" s="15" t="s">
        <v>127</v>
      </c>
      <c r="C69" s="16" t="s">
        <v>128</v>
      </c>
      <c r="D69" s="23">
        <v>231218064</v>
      </c>
      <c r="E69" s="24">
        <v>203516162</v>
      </c>
      <c r="F69" s="24">
        <v>125021598</v>
      </c>
      <c r="G69" s="31">
        <f t="shared" si="9"/>
        <v>0.61430795850012143</v>
      </c>
      <c r="H69" s="23">
        <v>2639315</v>
      </c>
      <c r="I69" s="24">
        <v>11877953</v>
      </c>
      <c r="J69" s="24">
        <v>9544852</v>
      </c>
      <c r="K69" s="23">
        <v>24062120</v>
      </c>
      <c r="L69" s="23">
        <v>12105816</v>
      </c>
      <c r="M69" s="24">
        <v>7580697</v>
      </c>
      <c r="N69" s="24">
        <v>11242818</v>
      </c>
      <c r="O69" s="23">
        <v>30929331</v>
      </c>
      <c r="P69" s="23">
        <v>27120106</v>
      </c>
      <c r="Q69" s="24">
        <v>14141914</v>
      </c>
      <c r="R69" s="24">
        <v>28768127</v>
      </c>
      <c r="S69" s="23">
        <v>70030147</v>
      </c>
      <c r="T69" s="23">
        <v>0</v>
      </c>
      <c r="U69" s="24">
        <v>0</v>
      </c>
      <c r="V69" s="24">
        <v>0</v>
      </c>
      <c r="W69" s="35">
        <v>0</v>
      </c>
    </row>
    <row r="70" spans="1:23" x14ac:dyDescent="0.2">
      <c r="A70" s="14" t="s">
        <v>19</v>
      </c>
      <c r="B70" s="15" t="s">
        <v>129</v>
      </c>
      <c r="C70" s="16" t="s">
        <v>130</v>
      </c>
      <c r="D70" s="23">
        <v>131484000</v>
      </c>
      <c r="E70" s="24">
        <v>135710844</v>
      </c>
      <c r="F70" s="24">
        <v>52558541</v>
      </c>
      <c r="G70" s="31">
        <f t="shared" si="9"/>
        <v>0.38728328150401892</v>
      </c>
      <c r="H70" s="23">
        <v>0</v>
      </c>
      <c r="I70" s="24">
        <v>3959350</v>
      </c>
      <c r="J70" s="24">
        <v>1506408</v>
      </c>
      <c r="K70" s="23">
        <v>5465758</v>
      </c>
      <c r="L70" s="23">
        <v>6944919</v>
      </c>
      <c r="M70" s="24">
        <v>7327996</v>
      </c>
      <c r="N70" s="24">
        <v>12487037</v>
      </c>
      <c r="O70" s="23">
        <v>26759952</v>
      </c>
      <c r="P70" s="23">
        <v>8597877</v>
      </c>
      <c r="Q70" s="24">
        <v>1917871</v>
      </c>
      <c r="R70" s="24">
        <v>9817083</v>
      </c>
      <c r="S70" s="23">
        <v>20332831</v>
      </c>
      <c r="T70" s="23">
        <v>0</v>
      </c>
      <c r="U70" s="24">
        <v>0</v>
      </c>
      <c r="V70" s="24">
        <v>0</v>
      </c>
      <c r="W70" s="35">
        <v>0</v>
      </c>
    </row>
    <row r="71" spans="1:23" x14ac:dyDescent="0.2">
      <c r="A71" s="14" t="s">
        <v>19</v>
      </c>
      <c r="B71" s="15" t="s">
        <v>131</v>
      </c>
      <c r="C71" s="16" t="s">
        <v>132</v>
      </c>
      <c r="D71" s="23">
        <v>197218000</v>
      </c>
      <c r="E71" s="24">
        <v>197218000</v>
      </c>
      <c r="F71" s="24">
        <v>51242881</v>
      </c>
      <c r="G71" s="31">
        <f t="shared" si="9"/>
        <v>0.25982862111977606</v>
      </c>
      <c r="H71" s="23">
        <v>10229865</v>
      </c>
      <c r="I71" s="24">
        <v>9749453</v>
      </c>
      <c r="J71" s="24">
        <v>10787128</v>
      </c>
      <c r="K71" s="23">
        <v>30766446</v>
      </c>
      <c r="L71" s="23">
        <v>7746</v>
      </c>
      <c r="M71" s="24">
        <v>1854789</v>
      </c>
      <c r="N71" s="24">
        <v>8756400</v>
      </c>
      <c r="O71" s="23">
        <v>10618935</v>
      </c>
      <c r="P71" s="23">
        <v>2308199</v>
      </c>
      <c r="Q71" s="24">
        <v>2986118</v>
      </c>
      <c r="R71" s="24">
        <v>4563183</v>
      </c>
      <c r="S71" s="23">
        <v>9857500</v>
      </c>
      <c r="T71" s="23">
        <v>0</v>
      </c>
      <c r="U71" s="24">
        <v>0</v>
      </c>
      <c r="V71" s="24">
        <v>0</v>
      </c>
      <c r="W71" s="35">
        <v>0</v>
      </c>
    </row>
    <row r="72" spans="1:23" x14ac:dyDescent="0.2">
      <c r="A72" s="14" t="s">
        <v>19</v>
      </c>
      <c r="B72" s="15" t="s">
        <v>133</v>
      </c>
      <c r="C72" s="16" t="s">
        <v>134</v>
      </c>
      <c r="D72" s="23">
        <v>280614174</v>
      </c>
      <c r="E72" s="24">
        <v>314352180</v>
      </c>
      <c r="F72" s="24">
        <v>116939330</v>
      </c>
      <c r="G72" s="31">
        <f t="shared" si="9"/>
        <v>0.37200101491263715</v>
      </c>
      <c r="H72" s="23">
        <v>14924429</v>
      </c>
      <c r="I72" s="24">
        <v>3830546</v>
      </c>
      <c r="J72" s="24">
        <v>17701725</v>
      </c>
      <c r="K72" s="23">
        <v>36456700</v>
      </c>
      <c r="L72" s="23">
        <v>12626714</v>
      </c>
      <c r="M72" s="24">
        <v>5328772</v>
      </c>
      <c r="N72" s="24">
        <v>8704954</v>
      </c>
      <c r="O72" s="23">
        <v>26660440</v>
      </c>
      <c r="P72" s="23">
        <v>8435964</v>
      </c>
      <c r="Q72" s="24">
        <v>16471021</v>
      </c>
      <c r="R72" s="24">
        <v>28915205</v>
      </c>
      <c r="S72" s="23">
        <v>53822190</v>
      </c>
      <c r="T72" s="23">
        <v>0</v>
      </c>
      <c r="U72" s="24">
        <v>0</v>
      </c>
      <c r="V72" s="24">
        <v>0</v>
      </c>
      <c r="W72" s="35">
        <v>0</v>
      </c>
    </row>
    <row r="73" spans="1:23" x14ac:dyDescent="0.2">
      <c r="A73" s="14" t="s">
        <v>19</v>
      </c>
      <c r="B73" s="15" t="s">
        <v>135</v>
      </c>
      <c r="C73" s="16" t="s">
        <v>136</v>
      </c>
      <c r="D73" s="23">
        <v>60180000</v>
      </c>
      <c r="E73" s="24">
        <v>53548000</v>
      </c>
      <c r="F73" s="24">
        <v>23531467</v>
      </c>
      <c r="G73" s="31">
        <f t="shared" si="9"/>
        <v>0.43944623515350711</v>
      </c>
      <c r="H73" s="23">
        <v>0</v>
      </c>
      <c r="I73" s="24">
        <v>4635112</v>
      </c>
      <c r="J73" s="24">
        <v>2261198</v>
      </c>
      <c r="K73" s="23">
        <v>6896310</v>
      </c>
      <c r="L73" s="23">
        <v>1856023</v>
      </c>
      <c r="M73" s="24">
        <v>2963545</v>
      </c>
      <c r="N73" s="24">
        <v>2324903</v>
      </c>
      <c r="O73" s="23">
        <v>7144471</v>
      </c>
      <c r="P73" s="23">
        <v>1588734</v>
      </c>
      <c r="Q73" s="24">
        <v>3040151</v>
      </c>
      <c r="R73" s="24">
        <v>4861801</v>
      </c>
      <c r="S73" s="23">
        <v>9490686</v>
      </c>
      <c r="T73" s="23">
        <v>0</v>
      </c>
      <c r="U73" s="24">
        <v>0</v>
      </c>
      <c r="V73" s="24">
        <v>0</v>
      </c>
      <c r="W73" s="35">
        <v>0</v>
      </c>
    </row>
    <row r="74" spans="1:23" x14ac:dyDescent="0.2">
      <c r="A74" s="14" t="s">
        <v>19</v>
      </c>
      <c r="B74" s="15" t="s">
        <v>137</v>
      </c>
      <c r="C74" s="16" t="s">
        <v>138</v>
      </c>
      <c r="D74" s="23">
        <v>41195520</v>
      </c>
      <c r="E74" s="24">
        <v>41195520</v>
      </c>
      <c r="F74" s="24">
        <v>5203558</v>
      </c>
      <c r="G74" s="31">
        <f t="shared" si="9"/>
        <v>0.12631368653678846</v>
      </c>
      <c r="H74" s="23">
        <v>0</v>
      </c>
      <c r="I74" s="24">
        <v>0</v>
      </c>
      <c r="J74" s="24">
        <v>0</v>
      </c>
      <c r="K74" s="23">
        <v>0</v>
      </c>
      <c r="L74" s="23">
        <v>0</v>
      </c>
      <c r="M74" s="24">
        <v>0</v>
      </c>
      <c r="N74" s="24">
        <v>1995134</v>
      </c>
      <c r="O74" s="23">
        <v>1995134</v>
      </c>
      <c r="P74" s="23">
        <v>2021632</v>
      </c>
      <c r="Q74" s="24">
        <v>0</v>
      </c>
      <c r="R74" s="24">
        <v>1186792</v>
      </c>
      <c r="S74" s="23">
        <v>3208424</v>
      </c>
      <c r="T74" s="23">
        <v>0</v>
      </c>
      <c r="U74" s="24">
        <v>0</v>
      </c>
      <c r="V74" s="24">
        <v>0</v>
      </c>
      <c r="W74" s="35">
        <v>0</v>
      </c>
    </row>
    <row r="75" spans="1:23" x14ac:dyDescent="0.2">
      <c r="A75" s="14" t="s">
        <v>34</v>
      </c>
      <c r="B75" s="15" t="s">
        <v>139</v>
      </c>
      <c r="C75" s="16" t="s">
        <v>140</v>
      </c>
      <c r="D75" s="23">
        <v>14802012</v>
      </c>
      <c r="E75" s="24">
        <v>14802012</v>
      </c>
      <c r="F75" s="24">
        <v>312773</v>
      </c>
      <c r="G75" s="31">
        <f t="shared" si="9"/>
        <v>2.1130438213399636E-2</v>
      </c>
      <c r="H75" s="23">
        <v>0</v>
      </c>
      <c r="I75" s="24">
        <v>42919</v>
      </c>
      <c r="J75" s="24">
        <v>72863</v>
      </c>
      <c r="K75" s="23">
        <v>115782</v>
      </c>
      <c r="L75" s="23">
        <v>0</v>
      </c>
      <c r="M75" s="24">
        <v>18200</v>
      </c>
      <c r="N75" s="24">
        <v>27299</v>
      </c>
      <c r="O75" s="23">
        <v>45499</v>
      </c>
      <c r="P75" s="23">
        <v>0</v>
      </c>
      <c r="Q75" s="24">
        <v>29770</v>
      </c>
      <c r="R75" s="24">
        <v>121722</v>
      </c>
      <c r="S75" s="23">
        <v>151492</v>
      </c>
      <c r="T75" s="23">
        <v>0</v>
      </c>
      <c r="U75" s="24">
        <v>0</v>
      </c>
      <c r="V75" s="24">
        <v>0</v>
      </c>
      <c r="W75" s="35">
        <v>0</v>
      </c>
    </row>
    <row r="76" spans="1:23" ht="16.5" x14ac:dyDescent="0.3">
      <c r="A76" s="17" t="s">
        <v>0</v>
      </c>
      <c r="B76" s="18" t="s">
        <v>141</v>
      </c>
      <c r="C76" s="19" t="s">
        <v>0</v>
      </c>
      <c r="D76" s="25">
        <f>SUM(D69:D75)</f>
        <v>956711770</v>
      </c>
      <c r="E76" s="26">
        <f>SUM(E69:E75)</f>
        <v>960342718</v>
      </c>
      <c r="F76" s="26">
        <f>SUM(F69:F75)</f>
        <v>374810148</v>
      </c>
      <c r="G76" s="32">
        <f t="shared" si="9"/>
        <v>0.39028790553082532</v>
      </c>
      <c r="H76" s="25">
        <f t="shared" ref="H76:W76" si="13">SUM(H69:H75)</f>
        <v>27793609</v>
      </c>
      <c r="I76" s="26">
        <f t="shared" si="13"/>
        <v>34095333</v>
      </c>
      <c r="J76" s="26">
        <f t="shared" si="13"/>
        <v>41874174</v>
      </c>
      <c r="K76" s="25">
        <f t="shared" si="13"/>
        <v>103763116</v>
      </c>
      <c r="L76" s="25">
        <f t="shared" si="13"/>
        <v>33541218</v>
      </c>
      <c r="M76" s="26">
        <f t="shared" si="13"/>
        <v>25073999</v>
      </c>
      <c r="N76" s="26">
        <f t="shared" si="13"/>
        <v>45538545</v>
      </c>
      <c r="O76" s="25">
        <f t="shared" si="13"/>
        <v>104153762</v>
      </c>
      <c r="P76" s="25">
        <f t="shared" si="13"/>
        <v>50072512</v>
      </c>
      <c r="Q76" s="26">
        <f t="shared" si="13"/>
        <v>38586845</v>
      </c>
      <c r="R76" s="26">
        <f t="shared" si="13"/>
        <v>78233913</v>
      </c>
      <c r="S76" s="25">
        <f t="shared" si="13"/>
        <v>166893270</v>
      </c>
      <c r="T76" s="25">
        <f t="shared" si="13"/>
        <v>0</v>
      </c>
      <c r="U76" s="26">
        <f t="shared" si="13"/>
        <v>0</v>
      </c>
      <c r="V76" s="26">
        <f t="shared" si="13"/>
        <v>0</v>
      </c>
      <c r="W76" s="36">
        <f t="shared" si="13"/>
        <v>0</v>
      </c>
    </row>
    <row r="77" spans="1:23" x14ac:dyDescent="0.2">
      <c r="A77" s="14" t="s">
        <v>19</v>
      </c>
      <c r="B77" s="15" t="s">
        <v>142</v>
      </c>
      <c r="C77" s="16" t="s">
        <v>143</v>
      </c>
      <c r="D77" s="23">
        <v>134568093</v>
      </c>
      <c r="E77" s="24">
        <v>129647591</v>
      </c>
      <c r="F77" s="24">
        <v>54079529</v>
      </c>
      <c r="G77" s="31">
        <f t="shared" si="9"/>
        <v>0.41712714122084998</v>
      </c>
      <c r="H77" s="23">
        <v>0</v>
      </c>
      <c r="I77" s="24">
        <v>0</v>
      </c>
      <c r="J77" s="24">
        <v>0</v>
      </c>
      <c r="K77" s="23">
        <v>0</v>
      </c>
      <c r="L77" s="23">
        <v>0</v>
      </c>
      <c r="M77" s="24">
        <v>0</v>
      </c>
      <c r="N77" s="24">
        <v>0</v>
      </c>
      <c r="O77" s="23">
        <v>0</v>
      </c>
      <c r="P77" s="23">
        <v>0</v>
      </c>
      <c r="Q77" s="24">
        <v>0</v>
      </c>
      <c r="R77" s="24">
        <v>54079529</v>
      </c>
      <c r="S77" s="23">
        <v>54079529</v>
      </c>
      <c r="T77" s="23">
        <v>0</v>
      </c>
      <c r="U77" s="24">
        <v>0</v>
      </c>
      <c r="V77" s="24">
        <v>0</v>
      </c>
      <c r="W77" s="35">
        <v>0</v>
      </c>
    </row>
    <row r="78" spans="1:23" x14ac:dyDescent="0.2">
      <c r="A78" s="14" t="s">
        <v>19</v>
      </c>
      <c r="B78" s="15" t="s">
        <v>144</v>
      </c>
      <c r="C78" s="16" t="s">
        <v>145</v>
      </c>
      <c r="D78" s="23">
        <v>153235050</v>
      </c>
      <c r="E78" s="24">
        <v>133371050</v>
      </c>
      <c r="F78" s="24">
        <v>46749665</v>
      </c>
      <c r="G78" s="31">
        <f t="shared" si="9"/>
        <v>0.35052333321211765</v>
      </c>
      <c r="H78" s="23">
        <v>0</v>
      </c>
      <c r="I78" s="24">
        <v>230391</v>
      </c>
      <c r="J78" s="24">
        <v>3699882</v>
      </c>
      <c r="K78" s="23">
        <v>3930273</v>
      </c>
      <c r="L78" s="23">
        <v>5411145</v>
      </c>
      <c r="M78" s="24">
        <v>3026916</v>
      </c>
      <c r="N78" s="24">
        <v>10815138</v>
      </c>
      <c r="O78" s="23">
        <v>19253199</v>
      </c>
      <c r="P78" s="23">
        <v>2110935</v>
      </c>
      <c r="Q78" s="24">
        <v>12262039</v>
      </c>
      <c r="R78" s="24">
        <v>9193219</v>
      </c>
      <c r="S78" s="23">
        <v>23566193</v>
      </c>
      <c r="T78" s="23">
        <v>0</v>
      </c>
      <c r="U78" s="24">
        <v>0</v>
      </c>
      <c r="V78" s="24">
        <v>0</v>
      </c>
      <c r="W78" s="35">
        <v>0</v>
      </c>
    </row>
    <row r="79" spans="1:23" x14ac:dyDescent="0.2">
      <c r="A79" s="14" t="s">
        <v>19</v>
      </c>
      <c r="B79" s="15" t="s">
        <v>146</v>
      </c>
      <c r="C79" s="16" t="s">
        <v>147</v>
      </c>
      <c r="D79" s="23">
        <v>208791610</v>
      </c>
      <c r="E79" s="24">
        <v>160568000</v>
      </c>
      <c r="F79" s="24">
        <v>40664971</v>
      </c>
      <c r="G79" s="31">
        <f t="shared" si="9"/>
        <v>0.25325700637736037</v>
      </c>
      <c r="H79" s="23">
        <v>0</v>
      </c>
      <c r="I79" s="24">
        <v>3670298</v>
      </c>
      <c r="J79" s="24">
        <v>2162398</v>
      </c>
      <c r="K79" s="23">
        <v>5832696</v>
      </c>
      <c r="L79" s="23">
        <v>3888484</v>
      </c>
      <c r="M79" s="24">
        <v>4750043</v>
      </c>
      <c r="N79" s="24">
        <v>14588502</v>
      </c>
      <c r="O79" s="23">
        <v>23227029</v>
      </c>
      <c r="P79" s="23">
        <v>0</v>
      </c>
      <c r="Q79" s="24">
        <v>1893242</v>
      </c>
      <c r="R79" s="24">
        <v>9712004</v>
      </c>
      <c r="S79" s="23">
        <v>11605246</v>
      </c>
      <c r="T79" s="23">
        <v>0</v>
      </c>
      <c r="U79" s="24">
        <v>0</v>
      </c>
      <c r="V79" s="24">
        <v>0</v>
      </c>
      <c r="W79" s="35">
        <v>0</v>
      </c>
    </row>
    <row r="80" spans="1:23" x14ac:dyDescent="0.2">
      <c r="A80" s="14" t="s">
        <v>19</v>
      </c>
      <c r="B80" s="15" t="s">
        <v>148</v>
      </c>
      <c r="C80" s="16" t="s">
        <v>149</v>
      </c>
      <c r="D80" s="23">
        <v>57906890</v>
      </c>
      <c r="E80" s="24">
        <v>44755000</v>
      </c>
      <c r="F80" s="24">
        <v>12533064</v>
      </c>
      <c r="G80" s="31">
        <f t="shared" si="9"/>
        <v>0.28003718020332924</v>
      </c>
      <c r="H80" s="23">
        <v>0</v>
      </c>
      <c r="I80" s="24">
        <v>150904</v>
      </c>
      <c r="J80" s="24">
        <v>15600</v>
      </c>
      <c r="K80" s="23">
        <v>166504</v>
      </c>
      <c r="L80" s="23">
        <v>881903</v>
      </c>
      <c r="M80" s="24">
        <v>1419960</v>
      </c>
      <c r="N80" s="24">
        <v>3219029</v>
      </c>
      <c r="O80" s="23">
        <v>5520892</v>
      </c>
      <c r="P80" s="23">
        <v>217391</v>
      </c>
      <c r="Q80" s="24">
        <v>2462010</v>
      </c>
      <c r="R80" s="24">
        <v>4166267</v>
      </c>
      <c r="S80" s="23">
        <v>6845668</v>
      </c>
      <c r="T80" s="23">
        <v>0</v>
      </c>
      <c r="U80" s="24">
        <v>0</v>
      </c>
      <c r="V80" s="24">
        <v>0</v>
      </c>
      <c r="W80" s="35">
        <v>0</v>
      </c>
    </row>
    <row r="81" spans="1:23" x14ac:dyDescent="0.2">
      <c r="A81" s="14" t="s">
        <v>34</v>
      </c>
      <c r="B81" s="15" t="s">
        <v>150</v>
      </c>
      <c r="C81" s="16" t="s">
        <v>151</v>
      </c>
      <c r="D81" s="23">
        <v>3100000</v>
      </c>
      <c r="E81" s="24">
        <v>4945000</v>
      </c>
      <c r="F81" s="24">
        <v>1064796</v>
      </c>
      <c r="G81" s="31">
        <f t="shared" si="9"/>
        <v>0.21532780586450961</v>
      </c>
      <c r="H81" s="23">
        <v>0</v>
      </c>
      <c r="I81" s="24">
        <v>1600</v>
      </c>
      <c r="J81" s="24">
        <v>11394</v>
      </c>
      <c r="K81" s="23">
        <v>12994</v>
      </c>
      <c r="L81" s="23">
        <v>49343</v>
      </c>
      <c r="M81" s="24">
        <v>249849</v>
      </c>
      <c r="N81" s="24">
        <v>0</v>
      </c>
      <c r="O81" s="23">
        <v>299192</v>
      </c>
      <c r="P81" s="23">
        <v>0</v>
      </c>
      <c r="Q81" s="24">
        <v>752610</v>
      </c>
      <c r="R81" s="24">
        <v>0</v>
      </c>
      <c r="S81" s="23">
        <v>752610</v>
      </c>
      <c r="T81" s="23">
        <v>0</v>
      </c>
      <c r="U81" s="24">
        <v>0</v>
      </c>
      <c r="V81" s="24">
        <v>0</v>
      </c>
      <c r="W81" s="35">
        <v>0</v>
      </c>
    </row>
    <row r="82" spans="1:23" ht="16.5" x14ac:dyDescent="0.3">
      <c r="A82" s="17" t="s">
        <v>0</v>
      </c>
      <c r="B82" s="18" t="s">
        <v>152</v>
      </c>
      <c r="C82" s="19" t="s">
        <v>0</v>
      </c>
      <c r="D82" s="25">
        <f>SUM(D77:D81)</f>
        <v>557601643</v>
      </c>
      <c r="E82" s="26">
        <f>SUM(E77:E81)</f>
        <v>473286641</v>
      </c>
      <c r="F82" s="26">
        <f>SUM(F77:F81)</f>
        <v>155092025</v>
      </c>
      <c r="G82" s="32">
        <f t="shared" si="9"/>
        <v>0.3276915331316102</v>
      </c>
      <c r="H82" s="25">
        <f t="shared" ref="H82:W82" si="14">SUM(H77:H81)</f>
        <v>0</v>
      </c>
      <c r="I82" s="26">
        <f t="shared" si="14"/>
        <v>4053193</v>
      </c>
      <c r="J82" s="26">
        <f t="shared" si="14"/>
        <v>5889274</v>
      </c>
      <c r="K82" s="25">
        <f t="shared" si="14"/>
        <v>9942467</v>
      </c>
      <c r="L82" s="25">
        <f t="shared" si="14"/>
        <v>10230875</v>
      </c>
      <c r="M82" s="26">
        <f t="shared" si="14"/>
        <v>9446768</v>
      </c>
      <c r="N82" s="26">
        <f t="shared" si="14"/>
        <v>28622669</v>
      </c>
      <c r="O82" s="25">
        <f t="shared" si="14"/>
        <v>48300312</v>
      </c>
      <c r="P82" s="25">
        <f t="shared" si="14"/>
        <v>2328326</v>
      </c>
      <c r="Q82" s="26">
        <f t="shared" si="14"/>
        <v>17369901</v>
      </c>
      <c r="R82" s="26">
        <f t="shared" si="14"/>
        <v>77151019</v>
      </c>
      <c r="S82" s="25">
        <f t="shared" si="14"/>
        <v>96849246</v>
      </c>
      <c r="T82" s="25">
        <f t="shared" si="14"/>
        <v>0</v>
      </c>
      <c r="U82" s="26">
        <f t="shared" si="14"/>
        <v>0</v>
      </c>
      <c r="V82" s="26">
        <f t="shared" si="14"/>
        <v>0</v>
      </c>
      <c r="W82" s="36">
        <f t="shared" si="14"/>
        <v>0</v>
      </c>
    </row>
    <row r="83" spans="1:23" ht="16.5" x14ac:dyDescent="0.3">
      <c r="A83" s="17" t="s">
        <v>0</v>
      </c>
      <c r="B83" s="18" t="s">
        <v>153</v>
      </c>
      <c r="C83" s="19" t="s">
        <v>0</v>
      </c>
      <c r="D83" s="25">
        <f>SUM(D55,D57:D60,D62:D67,D69:D75,D77:D81)</f>
        <v>3324984063</v>
      </c>
      <c r="E83" s="26">
        <f>SUM(E55,E57:E60,E62:E67,E69:E75,E77:E81)</f>
        <v>3423727401</v>
      </c>
      <c r="F83" s="26">
        <f>SUM(F55,F57:F60,F62:F67,F69:F75,F77:F81)</f>
        <v>1172045452</v>
      </c>
      <c r="G83" s="32">
        <f t="shared" si="9"/>
        <v>0.34233024850566951</v>
      </c>
      <c r="H83" s="25">
        <f t="shared" ref="H83:W83" si="15">SUM(H55,H57:H60,H62:H67,H69:H75,H77:H81)</f>
        <v>53773776</v>
      </c>
      <c r="I83" s="26">
        <f t="shared" si="15"/>
        <v>65910159</v>
      </c>
      <c r="J83" s="26">
        <f t="shared" si="15"/>
        <v>76775416</v>
      </c>
      <c r="K83" s="25">
        <f t="shared" si="15"/>
        <v>196459351</v>
      </c>
      <c r="L83" s="25">
        <f t="shared" si="15"/>
        <v>136071299</v>
      </c>
      <c r="M83" s="26">
        <f t="shared" si="15"/>
        <v>137685131</v>
      </c>
      <c r="N83" s="26">
        <f t="shared" si="15"/>
        <v>203498108</v>
      </c>
      <c r="O83" s="25">
        <f t="shared" si="15"/>
        <v>477254538</v>
      </c>
      <c r="P83" s="25">
        <f t="shared" si="15"/>
        <v>103128597</v>
      </c>
      <c r="Q83" s="26">
        <f t="shared" si="15"/>
        <v>157705002</v>
      </c>
      <c r="R83" s="26">
        <f t="shared" si="15"/>
        <v>237497964</v>
      </c>
      <c r="S83" s="25">
        <f t="shared" si="15"/>
        <v>498331563</v>
      </c>
      <c r="T83" s="25">
        <f t="shared" si="15"/>
        <v>0</v>
      </c>
      <c r="U83" s="26">
        <f t="shared" si="15"/>
        <v>0</v>
      </c>
      <c r="V83" s="26">
        <f t="shared" si="15"/>
        <v>0</v>
      </c>
      <c r="W83" s="36">
        <f t="shared" si="15"/>
        <v>0</v>
      </c>
    </row>
    <row r="84" spans="1:23" ht="14.45" customHeight="1" x14ac:dyDescent="0.3">
      <c r="A84" s="10"/>
      <c r="B84" s="11" t="s">
        <v>606</v>
      </c>
      <c r="D84" s="27"/>
      <c r="E84" s="28"/>
      <c r="F84" s="28"/>
      <c r="G84" s="33"/>
      <c r="H84" s="27"/>
      <c r="I84" s="28"/>
      <c r="J84" s="28"/>
      <c r="K84" s="27"/>
      <c r="L84" s="27"/>
      <c r="M84" s="28"/>
      <c r="N84" s="28"/>
      <c r="O84" s="27"/>
      <c r="P84" s="27"/>
      <c r="Q84" s="28"/>
      <c r="R84" s="28"/>
      <c r="S84" s="27"/>
      <c r="T84" s="27"/>
      <c r="U84" s="28"/>
      <c r="V84" s="28"/>
      <c r="W84" s="37"/>
    </row>
    <row r="85" spans="1:23" ht="14.45" customHeight="1" x14ac:dyDescent="0.3">
      <c r="A85" s="13" t="s">
        <v>0</v>
      </c>
      <c r="B85" s="11" t="s">
        <v>154</v>
      </c>
      <c r="D85" s="27"/>
      <c r="E85" s="28"/>
      <c r="F85" s="28"/>
      <c r="G85" s="33"/>
      <c r="H85" s="27"/>
      <c r="I85" s="28"/>
      <c r="J85" s="28"/>
      <c r="K85" s="27"/>
      <c r="L85" s="27"/>
      <c r="M85" s="28"/>
      <c r="N85" s="28"/>
      <c r="O85" s="27"/>
      <c r="P85" s="27"/>
      <c r="Q85" s="28"/>
      <c r="R85" s="28"/>
      <c r="S85" s="27"/>
      <c r="T85" s="27"/>
      <c r="U85" s="28"/>
      <c r="V85" s="28"/>
      <c r="W85" s="37"/>
    </row>
    <row r="86" spans="1:23" x14ac:dyDescent="0.2">
      <c r="A86" s="14" t="s">
        <v>13</v>
      </c>
      <c r="B86" s="15" t="s">
        <v>155</v>
      </c>
      <c r="C86" s="16" t="s">
        <v>156</v>
      </c>
      <c r="D86" s="23">
        <v>2767670180</v>
      </c>
      <c r="E86" s="24">
        <v>2718720150</v>
      </c>
      <c r="F86" s="24">
        <v>1259377022</v>
      </c>
      <c r="G86" s="31">
        <f t="shared" ref="G86:G99" si="16">IF(($E86      =0),0,($F86      /$E86      ))</f>
        <v>0.46322422041121075</v>
      </c>
      <c r="H86" s="23">
        <v>8934286</v>
      </c>
      <c r="I86" s="24">
        <v>133427451</v>
      </c>
      <c r="J86" s="24">
        <v>75295908</v>
      </c>
      <c r="K86" s="23">
        <v>217657645</v>
      </c>
      <c r="L86" s="23">
        <v>153861460</v>
      </c>
      <c r="M86" s="24">
        <v>196363465</v>
      </c>
      <c r="N86" s="24">
        <v>135928706</v>
      </c>
      <c r="O86" s="23">
        <v>486153631</v>
      </c>
      <c r="P86" s="23">
        <v>184512229</v>
      </c>
      <c r="Q86" s="24">
        <v>149666987</v>
      </c>
      <c r="R86" s="24">
        <v>221386530</v>
      </c>
      <c r="S86" s="23">
        <v>555565746</v>
      </c>
      <c r="T86" s="23">
        <v>0</v>
      </c>
      <c r="U86" s="24">
        <v>0</v>
      </c>
      <c r="V86" s="24">
        <v>0</v>
      </c>
      <c r="W86" s="35">
        <v>0</v>
      </c>
    </row>
    <row r="87" spans="1:23" x14ac:dyDescent="0.2">
      <c r="A87" s="14" t="s">
        <v>13</v>
      </c>
      <c r="B87" s="15" t="s">
        <v>157</v>
      </c>
      <c r="C87" s="16" t="s">
        <v>158</v>
      </c>
      <c r="D87" s="23">
        <v>7642206000</v>
      </c>
      <c r="E87" s="24">
        <v>6903334000</v>
      </c>
      <c r="F87" s="24">
        <v>3185560667</v>
      </c>
      <c r="G87" s="31">
        <f t="shared" si="16"/>
        <v>0.46145249049227516</v>
      </c>
      <c r="H87" s="23">
        <v>208254360</v>
      </c>
      <c r="I87" s="24">
        <v>357365213</v>
      </c>
      <c r="J87" s="24">
        <v>358656922</v>
      </c>
      <c r="K87" s="23">
        <v>924276495</v>
      </c>
      <c r="L87" s="23">
        <v>363277981</v>
      </c>
      <c r="M87" s="24">
        <v>414255046</v>
      </c>
      <c r="N87" s="24">
        <v>472162258</v>
      </c>
      <c r="O87" s="23">
        <v>1249695285</v>
      </c>
      <c r="P87" s="23">
        <v>194581378</v>
      </c>
      <c r="Q87" s="24">
        <v>306275093</v>
      </c>
      <c r="R87" s="24">
        <v>510732416</v>
      </c>
      <c r="S87" s="23">
        <v>1011588887</v>
      </c>
      <c r="T87" s="23">
        <v>0</v>
      </c>
      <c r="U87" s="24">
        <v>0</v>
      </c>
      <c r="V87" s="24">
        <v>0</v>
      </c>
      <c r="W87" s="35">
        <v>0</v>
      </c>
    </row>
    <row r="88" spans="1:23" x14ac:dyDescent="0.2">
      <c r="A88" s="14" t="s">
        <v>13</v>
      </c>
      <c r="B88" s="15" t="s">
        <v>159</v>
      </c>
      <c r="C88" s="16" t="s">
        <v>160</v>
      </c>
      <c r="D88" s="23">
        <v>2228221908</v>
      </c>
      <c r="E88" s="24">
        <v>2228221908</v>
      </c>
      <c r="F88" s="24">
        <v>950562117</v>
      </c>
      <c r="G88" s="31">
        <f t="shared" si="16"/>
        <v>0.42660118975905875</v>
      </c>
      <c r="H88" s="23">
        <v>0</v>
      </c>
      <c r="I88" s="24">
        <v>0</v>
      </c>
      <c r="J88" s="24">
        <v>82151767</v>
      </c>
      <c r="K88" s="23">
        <v>82151767</v>
      </c>
      <c r="L88" s="23">
        <v>69111676</v>
      </c>
      <c r="M88" s="24">
        <v>182519733</v>
      </c>
      <c r="N88" s="24">
        <v>212836200</v>
      </c>
      <c r="O88" s="23">
        <v>464467609</v>
      </c>
      <c r="P88" s="23">
        <v>89563087</v>
      </c>
      <c r="Q88" s="24">
        <v>213228548</v>
      </c>
      <c r="R88" s="24">
        <v>101151106</v>
      </c>
      <c r="S88" s="23">
        <v>403942741</v>
      </c>
      <c r="T88" s="23">
        <v>0</v>
      </c>
      <c r="U88" s="24">
        <v>0</v>
      </c>
      <c r="V88" s="24">
        <v>0</v>
      </c>
      <c r="W88" s="35">
        <v>0</v>
      </c>
    </row>
    <row r="89" spans="1:23" ht="16.5" x14ac:dyDescent="0.3">
      <c r="A89" s="17" t="s">
        <v>0</v>
      </c>
      <c r="B89" s="18" t="s">
        <v>18</v>
      </c>
      <c r="C89" s="19" t="s">
        <v>0</v>
      </c>
      <c r="D89" s="25">
        <f>SUM(D86:D88)</f>
        <v>12638098088</v>
      </c>
      <c r="E89" s="26">
        <f>SUM(E86:E88)</f>
        <v>11850276058</v>
      </c>
      <c r="F89" s="26">
        <f>SUM(F86:F88)</f>
        <v>5395499806</v>
      </c>
      <c r="G89" s="32">
        <f t="shared" si="16"/>
        <v>0.45530583250485152</v>
      </c>
      <c r="H89" s="25">
        <f t="shared" ref="H89:W89" si="17">SUM(H86:H88)</f>
        <v>217188646</v>
      </c>
      <c r="I89" s="26">
        <f t="shared" si="17"/>
        <v>490792664</v>
      </c>
      <c r="J89" s="26">
        <f t="shared" si="17"/>
        <v>516104597</v>
      </c>
      <c r="K89" s="25">
        <f t="shared" si="17"/>
        <v>1224085907</v>
      </c>
      <c r="L89" s="25">
        <f t="shared" si="17"/>
        <v>586251117</v>
      </c>
      <c r="M89" s="26">
        <f t="shared" si="17"/>
        <v>793138244</v>
      </c>
      <c r="N89" s="26">
        <f t="shared" si="17"/>
        <v>820927164</v>
      </c>
      <c r="O89" s="25">
        <f t="shared" si="17"/>
        <v>2200316525</v>
      </c>
      <c r="P89" s="25">
        <f t="shared" si="17"/>
        <v>468656694</v>
      </c>
      <c r="Q89" s="26">
        <f t="shared" si="17"/>
        <v>669170628</v>
      </c>
      <c r="R89" s="26">
        <f t="shared" si="17"/>
        <v>833270052</v>
      </c>
      <c r="S89" s="25">
        <f t="shared" si="17"/>
        <v>1971097374</v>
      </c>
      <c r="T89" s="25">
        <f t="shared" si="17"/>
        <v>0</v>
      </c>
      <c r="U89" s="26">
        <f t="shared" si="17"/>
        <v>0</v>
      </c>
      <c r="V89" s="26">
        <f t="shared" si="17"/>
        <v>0</v>
      </c>
      <c r="W89" s="36">
        <f t="shared" si="17"/>
        <v>0</v>
      </c>
    </row>
    <row r="90" spans="1:23" x14ac:dyDescent="0.2">
      <c r="A90" s="14" t="s">
        <v>19</v>
      </c>
      <c r="B90" s="15" t="s">
        <v>161</v>
      </c>
      <c r="C90" s="16" t="s">
        <v>162</v>
      </c>
      <c r="D90" s="23">
        <v>539962860</v>
      </c>
      <c r="E90" s="24">
        <v>489733147</v>
      </c>
      <c r="F90" s="24">
        <v>95174615</v>
      </c>
      <c r="G90" s="31">
        <f t="shared" si="16"/>
        <v>0.19433974519188507</v>
      </c>
      <c r="H90" s="23">
        <v>2055747</v>
      </c>
      <c r="I90" s="24">
        <v>744713</v>
      </c>
      <c r="J90" s="24">
        <v>3057174</v>
      </c>
      <c r="K90" s="23">
        <v>5857634</v>
      </c>
      <c r="L90" s="23">
        <v>961194</v>
      </c>
      <c r="M90" s="24">
        <v>10465241</v>
      </c>
      <c r="N90" s="24">
        <v>20354164</v>
      </c>
      <c r="O90" s="23">
        <v>31780599</v>
      </c>
      <c r="P90" s="23">
        <v>3281092</v>
      </c>
      <c r="Q90" s="24">
        <v>26715720</v>
      </c>
      <c r="R90" s="24">
        <v>27539570</v>
      </c>
      <c r="S90" s="23">
        <v>57536382</v>
      </c>
      <c r="T90" s="23">
        <v>0</v>
      </c>
      <c r="U90" s="24">
        <v>0</v>
      </c>
      <c r="V90" s="24">
        <v>0</v>
      </c>
      <c r="W90" s="35">
        <v>0</v>
      </c>
    </row>
    <row r="91" spans="1:23" x14ac:dyDescent="0.2">
      <c r="A91" s="14" t="s">
        <v>19</v>
      </c>
      <c r="B91" s="15" t="s">
        <v>163</v>
      </c>
      <c r="C91" s="16" t="s">
        <v>164</v>
      </c>
      <c r="D91" s="23">
        <v>259622261</v>
      </c>
      <c r="E91" s="24">
        <v>270011744</v>
      </c>
      <c r="F91" s="24">
        <v>139512151</v>
      </c>
      <c r="G91" s="31">
        <f t="shared" si="16"/>
        <v>0.51668919630399479</v>
      </c>
      <c r="H91" s="23">
        <v>2602043</v>
      </c>
      <c r="I91" s="24">
        <v>10765952</v>
      </c>
      <c r="J91" s="24">
        <v>14401468</v>
      </c>
      <c r="K91" s="23">
        <v>27769463</v>
      </c>
      <c r="L91" s="23">
        <v>20992115</v>
      </c>
      <c r="M91" s="24">
        <v>16494448</v>
      </c>
      <c r="N91" s="24">
        <v>16710707</v>
      </c>
      <c r="O91" s="23">
        <v>54197270</v>
      </c>
      <c r="P91" s="23">
        <v>8368133</v>
      </c>
      <c r="Q91" s="24">
        <v>18404217</v>
      </c>
      <c r="R91" s="24">
        <v>30773068</v>
      </c>
      <c r="S91" s="23">
        <v>57545418</v>
      </c>
      <c r="T91" s="23">
        <v>0</v>
      </c>
      <c r="U91" s="24">
        <v>0</v>
      </c>
      <c r="V91" s="24">
        <v>0</v>
      </c>
      <c r="W91" s="35">
        <v>0</v>
      </c>
    </row>
    <row r="92" spans="1:23" x14ac:dyDescent="0.2">
      <c r="A92" s="14" t="s">
        <v>19</v>
      </c>
      <c r="B92" s="15" t="s">
        <v>165</v>
      </c>
      <c r="C92" s="16" t="s">
        <v>166</v>
      </c>
      <c r="D92" s="23">
        <v>89514197</v>
      </c>
      <c r="E92" s="24">
        <v>96620455</v>
      </c>
      <c r="F92" s="24">
        <v>48575833</v>
      </c>
      <c r="G92" s="31">
        <f t="shared" si="16"/>
        <v>0.50274895724719992</v>
      </c>
      <c r="H92" s="23">
        <v>0</v>
      </c>
      <c r="I92" s="24">
        <v>0</v>
      </c>
      <c r="J92" s="24">
        <v>0</v>
      </c>
      <c r="K92" s="23">
        <v>0</v>
      </c>
      <c r="L92" s="23">
        <v>2064341</v>
      </c>
      <c r="M92" s="24">
        <v>8105871</v>
      </c>
      <c r="N92" s="24">
        <v>19034075</v>
      </c>
      <c r="O92" s="23">
        <v>29204287</v>
      </c>
      <c r="P92" s="23">
        <v>5111516</v>
      </c>
      <c r="Q92" s="24">
        <v>2949025</v>
      </c>
      <c r="R92" s="24">
        <v>11311005</v>
      </c>
      <c r="S92" s="23">
        <v>19371546</v>
      </c>
      <c r="T92" s="23">
        <v>0</v>
      </c>
      <c r="U92" s="24">
        <v>0</v>
      </c>
      <c r="V92" s="24">
        <v>0</v>
      </c>
      <c r="W92" s="35">
        <v>0</v>
      </c>
    </row>
    <row r="93" spans="1:23" x14ac:dyDescent="0.2">
      <c r="A93" s="14" t="s">
        <v>34</v>
      </c>
      <c r="B93" s="15" t="s">
        <v>167</v>
      </c>
      <c r="C93" s="16" t="s">
        <v>168</v>
      </c>
      <c r="D93" s="23">
        <v>2287000</v>
      </c>
      <c r="E93" s="24">
        <v>2287000</v>
      </c>
      <c r="F93" s="24">
        <v>753161</v>
      </c>
      <c r="G93" s="31">
        <f t="shared" si="16"/>
        <v>0.32932269348491472</v>
      </c>
      <c r="H93" s="23">
        <v>5600</v>
      </c>
      <c r="I93" s="24">
        <v>265277</v>
      </c>
      <c r="J93" s="24">
        <v>47909</v>
      </c>
      <c r="K93" s="23">
        <v>318786</v>
      </c>
      <c r="L93" s="23">
        <v>55212</v>
      </c>
      <c r="M93" s="24">
        <v>0</v>
      </c>
      <c r="N93" s="24">
        <v>36949</v>
      </c>
      <c r="O93" s="23">
        <v>92161</v>
      </c>
      <c r="P93" s="23">
        <v>152180</v>
      </c>
      <c r="Q93" s="24">
        <v>59607</v>
      </c>
      <c r="R93" s="24">
        <v>130427</v>
      </c>
      <c r="S93" s="23">
        <v>342214</v>
      </c>
      <c r="T93" s="23">
        <v>0</v>
      </c>
      <c r="U93" s="24">
        <v>0</v>
      </c>
      <c r="V93" s="24">
        <v>0</v>
      </c>
      <c r="W93" s="35">
        <v>0</v>
      </c>
    </row>
    <row r="94" spans="1:23" ht="16.5" x14ac:dyDescent="0.3">
      <c r="A94" s="17" t="s">
        <v>0</v>
      </c>
      <c r="B94" s="18" t="s">
        <v>169</v>
      </c>
      <c r="C94" s="19" t="s">
        <v>0</v>
      </c>
      <c r="D94" s="25">
        <f>SUM(D90:D93)</f>
        <v>891386318</v>
      </c>
      <c r="E94" s="26">
        <f>SUM(E90:E93)</f>
        <v>858652346</v>
      </c>
      <c r="F94" s="26">
        <f>SUM(F90:F93)</f>
        <v>284015760</v>
      </c>
      <c r="G94" s="32">
        <f t="shared" si="16"/>
        <v>0.3307692121532968</v>
      </c>
      <c r="H94" s="25">
        <f t="shared" ref="H94:W94" si="18">SUM(H90:H93)</f>
        <v>4663390</v>
      </c>
      <c r="I94" s="26">
        <f t="shared" si="18"/>
        <v>11775942</v>
      </c>
      <c r="J94" s="26">
        <f t="shared" si="18"/>
        <v>17506551</v>
      </c>
      <c r="K94" s="25">
        <f t="shared" si="18"/>
        <v>33945883</v>
      </c>
      <c r="L94" s="25">
        <f t="shared" si="18"/>
        <v>24072862</v>
      </c>
      <c r="M94" s="26">
        <f t="shared" si="18"/>
        <v>35065560</v>
      </c>
      <c r="N94" s="26">
        <f t="shared" si="18"/>
        <v>56135895</v>
      </c>
      <c r="O94" s="25">
        <f t="shared" si="18"/>
        <v>115274317</v>
      </c>
      <c r="P94" s="25">
        <f t="shared" si="18"/>
        <v>16912921</v>
      </c>
      <c r="Q94" s="26">
        <f t="shared" si="18"/>
        <v>48128569</v>
      </c>
      <c r="R94" s="26">
        <f t="shared" si="18"/>
        <v>69754070</v>
      </c>
      <c r="S94" s="25">
        <f t="shared" si="18"/>
        <v>134795560</v>
      </c>
      <c r="T94" s="25">
        <f t="shared" si="18"/>
        <v>0</v>
      </c>
      <c r="U94" s="26">
        <f t="shared" si="18"/>
        <v>0</v>
      </c>
      <c r="V94" s="26">
        <f t="shared" si="18"/>
        <v>0</v>
      </c>
      <c r="W94" s="36">
        <f t="shared" si="18"/>
        <v>0</v>
      </c>
    </row>
    <row r="95" spans="1:23" x14ac:dyDescent="0.2">
      <c r="A95" s="14" t="s">
        <v>19</v>
      </c>
      <c r="B95" s="15" t="s">
        <v>170</v>
      </c>
      <c r="C95" s="16" t="s">
        <v>171</v>
      </c>
      <c r="D95" s="23">
        <v>450885244</v>
      </c>
      <c r="E95" s="24">
        <v>463683468</v>
      </c>
      <c r="F95" s="24">
        <v>480513364</v>
      </c>
      <c r="G95" s="31">
        <f t="shared" si="16"/>
        <v>1.0362960880891272</v>
      </c>
      <c r="H95" s="23">
        <v>38645811</v>
      </c>
      <c r="I95" s="24">
        <v>5303905</v>
      </c>
      <c r="J95" s="24">
        <v>9773122</v>
      </c>
      <c r="K95" s="23">
        <v>53722838</v>
      </c>
      <c r="L95" s="23">
        <v>78271599</v>
      </c>
      <c r="M95" s="24">
        <v>21258947</v>
      </c>
      <c r="N95" s="24">
        <v>28474610</v>
      </c>
      <c r="O95" s="23">
        <v>128005156</v>
      </c>
      <c r="P95" s="23">
        <v>11443239</v>
      </c>
      <c r="Q95" s="24">
        <v>29345989</v>
      </c>
      <c r="R95" s="24">
        <v>257996142</v>
      </c>
      <c r="S95" s="23">
        <v>298785370</v>
      </c>
      <c r="T95" s="23">
        <v>0</v>
      </c>
      <c r="U95" s="24">
        <v>0</v>
      </c>
      <c r="V95" s="24">
        <v>0</v>
      </c>
      <c r="W95" s="35">
        <v>0</v>
      </c>
    </row>
    <row r="96" spans="1:23" x14ac:dyDescent="0.2">
      <c r="A96" s="14" t="s">
        <v>19</v>
      </c>
      <c r="B96" s="15" t="s">
        <v>172</v>
      </c>
      <c r="C96" s="16" t="s">
        <v>173</v>
      </c>
      <c r="D96" s="23">
        <v>193935800</v>
      </c>
      <c r="E96" s="24">
        <v>223492780</v>
      </c>
      <c r="F96" s="24">
        <v>36537471</v>
      </c>
      <c r="G96" s="31">
        <f t="shared" si="16"/>
        <v>0.16348389867448962</v>
      </c>
      <c r="H96" s="23">
        <v>0</v>
      </c>
      <c r="I96" s="24">
        <v>5607158</v>
      </c>
      <c r="J96" s="24">
        <v>2994854</v>
      </c>
      <c r="K96" s="23">
        <v>8602012</v>
      </c>
      <c r="L96" s="23">
        <v>17426431</v>
      </c>
      <c r="M96" s="24">
        <v>10509028</v>
      </c>
      <c r="N96" s="24">
        <v>0</v>
      </c>
      <c r="O96" s="23">
        <v>27935459</v>
      </c>
      <c r="P96" s="23">
        <v>0</v>
      </c>
      <c r="Q96" s="24">
        <v>0</v>
      </c>
      <c r="R96" s="24">
        <v>0</v>
      </c>
      <c r="S96" s="23">
        <v>0</v>
      </c>
      <c r="T96" s="23">
        <v>0</v>
      </c>
      <c r="U96" s="24">
        <v>0</v>
      </c>
      <c r="V96" s="24">
        <v>0</v>
      </c>
      <c r="W96" s="35">
        <v>0</v>
      </c>
    </row>
    <row r="97" spans="1:23" x14ac:dyDescent="0.2">
      <c r="A97" s="14" t="s">
        <v>19</v>
      </c>
      <c r="B97" s="15" t="s">
        <v>174</v>
      </c>
      <c r="C97" s="16" t="s">
        <v>175</v>
      </c>
      <c r="D97" s="23">
        <v>245658000</v>
      </c>
      <c r="E97" s="24">
        <v>429358746</v>
      </c>
      <c r="F97" s="24">
        <v>213636106</v>
      </c>
      <c r="G97" s="31">
        <f t="shared" si="16"/>
        <v>0.49757017410331267</v>
      </c>
      <c r="H97" s="23">
        <v>46560061</v>
      </c>
      <c r="I97" s="24">
        <v>18588436</v>
      </c>
      <c r="J97" s="24">
        <v>11152774</v>
      </c>
      <c r="K97" s="23">
        <v>76301271</v>
      </c>
      <c r="L97" s="23">
        <v>9600881</v>
      </c>
      <c r="M97" s="24">
        <v>48453637</v>
      </c>
      <c r="N97" s="24">
        <v>7733535</v>
      </c>
      <c r="O97" s="23">
        <v>65788053</v>
      </c>
      <c r="P97" s="23">
        <v>36725184</v>
      </c>
      <c r="Q97" s="24">
        <v>22138963</v>
      </c>
      <c r="R97" s="24">
        <v>12682635</v>
      </c>
      <c r="S97" s="23">
        <v>71546782</v>
      </c>
      <c r="T97" s="23">
        <v>0</v>
      </c>
      <c r="U97" s="24">
        <v>0</v>
      </c>
      <c r="V97" s="24">
        <v>0</v>
      </c>
      <c r="W97" s="35">
        <v>0</v>
      </c>
    </row>
    <row r="98" spans="1:23" x14ac:dyDescent="0.2">
      <c r="A98" s="14" t="s">
        <v>34</v>
      </c>
      <c r="B98" s="15" t="s">
        <v>176</v>
      </c>
      <c r="C98" s="16" t="s">
        <v>177</v>
      </c>
      <c r="D98" s="23">
        <v>3450000</v>
      </c>
      <c r="E98" s="24">
        <v>9536752</v>
      </c>
      <c r="F98" s="24">
        <v>2698388</v>
      </c>
      <c r="G98" s="31">
        <f t="shared" si="16"/>
        <v>0.28294622739481956</v>
      </c>
      <c r="H98" s="23">
        <v>82642</v>
      </c>
      <c r="I98" s="24">
        <v>17983</v>
      </c>
      <c r="J98" s="24">
        <v>588725</v>
      </c>
      <c r="K98" s="23">
        <v>689350</v>
      </c>
      <c r="L98" s="23">
        <v>41245</v>
      </c>
      <c r="M98" s="24">
        <v>0</v>
      </c>
      <c r="N98" s="24">
        <v>0</v>
      </c>
      <c r="O98" s="23">
        <v>41245</v>
      </c>
      <c r="P98" s="23">
        <v>20106</v>
      </c>
      <c r="Q98" s="24">
        <v>1389386</v>
      </c>
      <c r="R98" s="24">
        <v>558301</v>
      </c>
      <c r="S98" s="23">
        <v>1967793</v>
      </c>
      <c r="T98" s="23">
        <v>0</v>
      </c>
      <c r="U98" s="24">
        <v>0</v>
      </c>
      <c r="V98" s="24">
        <v>0</v>
      </c>
      <c r="W98" s="35">
        <v>0</v>
      </c>
    </row>
    <row r="99" spans="1:23" ht="16.5" x14ac:dyDescent="0.3">
      <c r="A99" s="17" t="s">
        <v>0</v>
      </c>
      <c r="B99" s="18" t="s">
        <v>178</v>
      </c>
      <c r="C99" s="19" t="s">
        <v>0</v>
      </c>
      <c r="D99" s="25">
        <f>SUM(D95:D98)</f>
        <v>893929044</v>
      </c>
      <c r="E99" s="26">
        <f>SUM(E95:E98)</f>
        <v>1126071746</v>
      </c>
      <c r="F99" s="26">
        <f>SUM(F95:F98)</f>
        <v>733385329</v>
      </c>
      <c r="G99" s="32">
        <f t="shared" si="16"/>
        <v>0.65127762205659678</v>
      </c>
      <c r="H99" s="25">
        <f t="shared" ref="H99:W99" si="19">SUM(H95:H98)</f>
        <v>85288514</v>
      </c>
      <c r="I99" s="26">
        <f t="shared" si="19"/>
        <v>29517482</v>
      </c>
      <c r="J99" s="26">
        <f t="shared" si="19"/>
        <v>24509475</v>
      </c>
      <c r="K99" s="25">
        <f t="shared" si="19"/>
        <v>139315471</v>
      </c>
      <c r="L99" s="25">
        <f t="shared" si="19"/>
        <v>105340156</v>
      </c>
      <c r="M99" s="26">
        <f t="shared" si="19"/>
        <v>80221612</v>
      </c>
      <c r="N99" s="26">
        <f t="shared" si="19"/>
        <v>36208145</v>
      </c>
      <c r="O99" s="25">
        <f t="shared" si="19"/>
        <v>221769913</v>
      </c>
      <c r="P99" s="25">
        <f t="shared" si="19"/>
        <v>48188529</v>
      </c>
      <c r="Q99" s="26">
        <f t="shared" si="19"/>
        <v>52874338</v>
      </c>
      <c r="R99" s="26">
        <f t="shared" si="19"/>
        <v>271237078</v>
      </c>
      <c r="S99" s="25">
        <f t="shared" si="19"/>
        <v>372299945</v>
      </c>
      <c r="T99" s="25">
        <f t="shared" si="19"/>
        <v>0</v>
      </c>
      <c r="U99" s="26">
        <f t="shared" si="19"/>
        <v>0</v>
      </c>
      <c r="V99" s="26">
        <f t="shared" si="19"/>
        <v>0</v>
      </c>
      <c r="W99" s="36">
        <f t="shared" si="19"/>
        <v>0</v>
      </c>
    </row>
    <row r="100" spans="1:23" ht="16.5" x14ac:dyDescent="0.3">
      <c r="A100" s="17" t="s">
        <v>0</v>
      </c>
      <c r="B100" s="18" t="s">
        <v>179</v>
      </c>
      <c r="C100" s="19" t="s">
        <v>0</v>
      </c>
      <c r="D100" s="25">
        <f>SUM(D86:D88,D90:D93,D95:D98)</f>
        <v>14423413450</v>
      </c>
      <c r="E100" s="26">
        <f>SUM(E86:E88,E90:E93,E95:E98)</f>
        <v>13835000150</v>
      </c>
      <c r="F100" s="26">
        <f>SUM(F86:F88,F90:F93,F95:F98)</f>
        <v>6412900895</v>
      </c>
      <c r="G100" s="32">
        <f>IF(($E100     =0),0,($F100     /$E100     ))</f>
        <v>0.46352734553457886</v>
      </c>
      <c r="H100" s="25">
        <f t="shared" ref="H100:W100" si="20">SUM(H86:H88,H90:H93,H95:H98)</f>
        <v>307140550</v>
      </c>
      <c r="I100" s="26">
        <f t="shared" si="20"/>
        <v>532086088</v>
      </c>
      <c r="J100" s="26">
        <f t="shared" si="20"/>
        <v>558120623</v>
      </c>
      <c r="K100" s="25">
        <f t="shared" si="20"/>
        <v>1397347261</v>
      </c>
      <c r="L100" s="25">
        <f t="shared" si="20"/>
        <v>715664135</v>
      </c>
      <c r="M100" s="26">
        <f t="shared" si="20"/>
        <v>908425416</v>
      </c>
      <c r="N100" s="26">
        <f t="shared" si="20"/>
        <v>913271204</v>
      </c>
      <c r="O100" s="25">
        <f t="shared" si="20"/>
        <v>2537360755</v>
      </c>
      <c r="P100" s="25">
        <f t="shared" si="20"/>
        <v>533758144</v>
      </c>
      <c r="Q100" s="26">
        <f t="shared" si="20"/>
        <v>770173535</v>
      </c>
      <c r="R100" s="26">
        <f t="shared" si="20"/>
        <v>1174261200</v>
      </c>
      <c r="S100" s="25">
        <f t="shared" si="20"/>
        <v>2478192879</v>
      </c>
      <c r="T100" s="25">
        <f t="shared" si="20"/>
        <v>0</v>
      </c>
      <c r="U100" s="26">
        <f t="shared" si="20"/>
        <v>0</v>
      </c>
      <c r="V100" s="26">
        <f t="shared" si="20"/>
        <v>0</v>
      </c>
      <c r="W100" s="36">
        <f t="shared" si="20"/>
        <v>0</v>
      </c>
    </row>
    <row r="101" spans="1:23" ht="14.45" customHeight="1" x14ac:dyDescent="0.3">
      <c r="A101" s="10"/>
      <c r="B101" s="11" t="s">
        <v>606</v>
      </c>
      <c r="D101" s="27"/>
      <c r="E101" s="28"/>
      <c r="F101" s="28"/>
      <c r="G101" s="33"/>
      <c r="H101" s="27"/>
      <c r="I101" s="28"/>
      <c r="J101" s="28"/>
      <c r="K101" s="27"/>
      <c r="L101" s="27"/>
      <c r="M101" s="28"/>
      <c r="N101" s="28"/>
      <c r="O101" s="27"/>
      <c r="P101" s="27"/>
      <c r="Q101" s="28"/>
      <c r="R101" s="28"/>
      <c r="S101" s="27"/>
      <c r="T101" s="27"/>
      <c r="U101" s="28"/>
      <c r="V101" s="28"/>
      <c r="W101" s="37"/>
    </row>
    <row r="102" spans="1:23" ht="28.9" customHeight="1" x14ac:dyDescent="0.3">
      <c r="A102" s="13" t="s">
        <v>0</v>
      </c>
      <c r="B102" s="11" t="s">
        <v>180</v>
      </c>
      <c r="D102" s="27"/>
      <c r="E102" s="28"/>
      <c r="F102" s="28"/>
      <c r="G102" s="33"/>
      <c r="H102" s="27"/>
      <c r="I102" s="28"/>
      <c r="J102" s="28"/>
      <c r="K102" s="27"/>
      <c r="L102" s="27"/>
      <c r="M102" s="28"/>
      <c r="N102" s="28"/>
      <c r="O102" s="27"/>
      <c r="P102" s="27"/>
      <c r="Q102" s="28"/>
      <c r="R102" s="28"/>
      <c r="S102" s="27"/>
      <c r="T102" s="27"/>
      <c r="U102" s="28"/>
      <c r="V102" s="28"/>
      <c r="W102" s="37"/>
    </row>
    <row r="103" spans="1:23" x14ac:dyDescent="0.2">
      <c r="A103" s="14" t="s">
        <v>13</v>
      </c>
      <c r="B103" s="15" t="s">
        <v>181</v>
      </c>
      <c r="C103" s="16" t="s">
        <v>182</v>
      </c>
      <c r="D103" s="23">
        <v>8143224000</v>
      </c>
      <c r="E103" s="24">
        <v>7633014673</v>
      </c>
      <c r="F103" s="24">
        <v>2576786832</v>
      </c>
      <c r="G103" s="31">
        <f t="shared" ref="G103:G134" si="21">IF(($E103     =0),0,($F103     /$E103     ))</f>
        <v>0.33758442010006601</v>
      </c>
      <c r="H103" s="23">
        <v>114986037</v>
      </c>
      <c r="I103" s="24">
        <v>188076075</v>
      </c>
      <c r="J103" s="24">
        <v>217455039</v>
      </c>
      <c r="K103" s="23">
        <v>520517151</v>
      </c>
      <c r="L103" s="23">
        <v>319664360</v>
      </c>
      <c r="M103" s="24">
        <v>266428981</v>
      </c>
      <c r="N103" s="24">
        <v>422771270</v>
      </c>
      <c r="O103" s="23">
        <v>1008864611</v>
      </c>
      <c r="P103" s="23">
        <v>266500989</v>
      </c>
      <c r="Q103" s="24">
        <v>318372291</v>
      </c>
      <c r="R103" s="24">
        <v>462531790</v>
      </c>
      <c r="S103" s="23">
        <v>1047405070</v>
      </c>
      <c r="T103" s="23">
        <v>0</v>
      </c>
      <c r="U103" s="24">
        <v>0</v>
      </c>
      <c r="V103" s="24">
        <v>0</v>
      </c>
      <c r="W103" s="35">
        <v>0</v>
      </c>
    </row>
    <row r="104" spans="1:23" ht="16.5" x14ac:dyDescent="0.3">
      <c r="A104" s="17" t="s">
        <v>0</v>
      </c>
      <c r="B104" s="18" t="s">
        <v>18</v>
      </c>
      <c r="C104" s="19" t="s">
        <v>0</v>
      </c>
      <c r="D104" s="25">
        <f>D103</f>
        <v>8143224000</v>
      </c>
      <c r="E104" s="26">
        <f>E103</f>
        <v>7633014673</v>
      </c>
      <c r="F104" s="26">
        <f>F103</f>
        <v>2576786832</v>
      </c>
      <c r="G104" s="32">
        <f t="shared" si="21"/>
        <v>0.33758442010006601</v>
      </c>
      <c r="H104" s="25">
        <f t="shared" ref="H104:W104" si="22">H103</f>
        <v>114986037</v>
      </c>
      <c r="I104" s="26">
        <f t="shared" si="22"/>
        <v>188076075</v>
      </c>
      <c r="J104" s="26">
        <f t="shared" si="22"/>
        <v>217455039</v>
      </c>
      <c r="K104" s="25">
        <f t="shared" si="22"/>
        <v>520517151</v>
      </c>
      <c r="L104" s="25">
        <f t="shared" si="22"/>
        <v>319664360</v>
      </c>
      <c r="M104" s="26">
        <f t="shared" si="22"/>
        <v>266428981</v>
      </c>
      <c r="N104" s="26">
        <f t="shared" si="22"/>
        <v>422771270</v>
      </c>
      <c r="O104" s="25">
        <f t="shared" si="22"/>
        <v>1008864611</v>
      </c>
      <c r="P104" s="25">
        <f t="shared" si="22"/>
        <v>266500989</v>
      </c>
      <c r="Q104" s="26">
        <f t="shared" si="22"/>
        <v>318372291</v>
      </c>
      <c r="R104" s="26">
        <f t="shared" si="22"/>
        <v>462531790</v>
      </c>
      <c r="S104" s="25">
        <f t="shared" si="22"/>
        <v>1047405070</v>
      </c>
      <c r="T104" s="25">
        <f t="shared" si="22"/>
        <v>0</v>
      </c>
      <c r="U104" s="26">
        <f t="shared" si="22"/>
        <v>0</v>
      </c>
      <c r="V104" s="26">
        <f t="shared" si="22"/>
        <v>0</v>
      </c>
      <c r="W104" s="36">
        <f t="shared" si="22"/>
        <v>0</v>
      </c>
    </row>
    <row r="105" spans="1:23" x14ac:dyDescent="0.2">
      <c r="A105" s="14" t="s">
        <v>19</v>
      </c>
      <c r="B105" s="15" t="s">
        <v>183</v>
      </c>
      <c r="C105" s="16" t="s">
        <v>184</v>
      </c>
      <c r="D105" s="23">
        <v>54355578</v>
      </c>
      <c r="E105" s="24">
        <v>57591212</v>
      </c>
      <c r="F105" s="24">
        <v>34430370</v>
      </c>
      <c r="G105" s="31">
        <f t="shared" si="21"/>
        <v>0.59784069138881812</v>
      </c>
      <c r="H105" s="23">
        <v>3445993</v>
      </c>
      <c r="I105" s="24">
        <v>5456495</v>
      </c>
      <c r="J105" s="24">
        <v>4530887</v>
      </c>
      <c r="K105" s="23">
        <v>13433375</v>
      </c>
      <c r="L105" s="23">
        <v>4787508</v>
      </c>
      <c r="M105" s="24">
        <v>10007076</v>
      </c>
      <c r="N105" s="24">
        <v>2971892</v>
      </c>
      <c r="O105" s="23">
        <v>17766476</v>
      </c>
      <c r="P105" s="23">
        <v>324575</v>
      </c>
      <c r="Q105" s="24">
        <v>1693403</v>
      </c>
      <c r="R105" s="24">
        <v>1212541</v>
      </c>
      <c r="S105" s="23">
        <v>3230519</v>
      </c>
      <c r="T105" s="23">
        <v>0</v>
      </c>
      <c r="U105" s="24">
        <v>0</v>
      </c>
      <c r="V105" s="24">
        <v>0</v>
      </c>
      <c r="W105" s="35">
        <v>0</v>
      </c>
    </row>
    <row r="106" spans="1:23" x14ac:dyDescent="0.2">
      <c r="A106" s="14" t="s">
        <v>19</v>
      </c>
      <c r="B106" s="15" t="s">
        <v>185</v>
      </c>
      <c r="C106" s="16" t="s">
        <v>186</v>
      </c>
      <c r="D106" s="23">
        <v>94051025</v>
      </c>
      <c r="E106" s="24">
        <v>89887233</v>
      </c>
      <c r="F106" s="24">
        <v>39164314</v>
      </c>
      <c r="G106" s="31">
        <f t="shared" si="21"/>
        <v>0.43570496824615795</v>
      </c>
      <c r="H106" s="23">
        <v>1544790</v>
      </c>
      <c r="I106" s="24">
        <v>2364053</v>
      </c>
      <c r="J106" s="24">
        <v>6153223</v>
      </c>
      <c r="K106" s="23">
        <v>10062066</v>
      </c>
      <c r="L106" s="23">
        <v>4478914</v>
      </c>
      <c r="M106" s="24">
        <v>4581565</v>
      </c>
      <c r="N106" s="24">
        <v>5950039</v>
      </c>
      <c r="O106" s="23">
        <v>15010518</v>
      </c>
      <c r="P106" s="23">
        <v>2402982</v>
      </c>
      <c r="Q106" s="24">
        <v>5812270</v>
      </c>
      <c r="R106" s="24">
        <v>5876478</v>
      </c>
      <c r="S106" s="23">
        <v>14091730</v>
      </c>
      <c r="T106" s="23">
        <v>0</v>
      </c>
      <c r="U106" s="24">
        <v>0</v>
      </c>
      <c r="V106" s="24">
        <v>0</v>
      </c>
      <c r="W106" s="35">
        <v>0</v>
      </c>
    </row>
    <row r="107" spans="1:23" x14ac:dyDescent="0.2">
      <c r="A107" s="14" t="s">
        <v>19</v>
      </c>
      <c r="B107" s="15" t="s">
        <v>187</v>
      </c>
      <c r="C107" s="16" t="s">
        <v>188</v>
      </c>
      <c r="D107" s="23">
        <v>47122332</v>
      </c>
      <c r="E107" s="24">
        <v>46808202</v>
      </c>
      <c r="F107" s="24">
        <v>17440039</v>
      </c>
      <c r="G107" s="31">
        <f t="shared" si="21"/>
        <v>0.37258510805435335</v>
      </c>
      <c r="H107" s="23">
        <v>0</v>
      </c>
      <c r="I107" s="24">
        <v>2306596</v>
      </c>
      <c r="J107" s="24">
        <v>1350750</v>
      </c>
      <c r="K107" s="23">
        <v>3657346</v>
      </c>
      <c r="L107" s="23">
        <v>4580993</v>
      </c>
      <c r="M107" s="24">
        <v>1611175</v>
      </c>
      <c r="N107" s="24">
        <v>386364</v>
      </c>
      <c r="O107" s="23">
        <v>6578532</v>
      </c>
      <c r="P107" s="23">
        <v>1019496</v>
      </c>
      <c r="Q107" s="24">
        <v>3432454</v>
      </c>
      <c r="R107" s="24">
        <v>2752211</v>
      </c>
      <c r="S107" s="23">
        <v>7204161</v>
      </c>
      <c r="T107" s="23">
        <v>0</v>
      </c>
      <c r="U107" s="24">
        <v>0</v>
      </c>
      <c r="V107" s="24">
        <v>0</v>
      </c>
      <c r="W107" s="35">
        <v>0</v>
      </c>
    </row>
    <row r="108" spans="1:23" x14ac:dyDescent="0.2">
      <c r="A108" s="14" t="s">
        <v>19</v>
      </c>
      <c r="B108" s="15" t="s">
        <v>189</v>
      </c>
      <c r="C108" s="16" t="s">
        <v>190</v>
      </c>
      <c r="D108" s="23">
        <v>150892800</v>
      </c>
      <c r="E108" s="24">
        <v>176379451</v>
      </c>
      <c r="F108" s="24">
        <v>99807776</v>
      </c>
      <c r="G108" s="31">
        <f t="shared" si="21"/>
        <v>0.56586963750102615</v>
      </c>
      <c r="H108" s="23">
        <v>8909659</v>
      </c>
      <c r="I108" s="24">
        <v>12111693</v>
      </c>
      <c r="J108" s="24">
        <v>12329127</v>
      </c>
      <c r="K108" s="23">
        <v>33350479</v>
      </c>
      <c r="L108" s="23">
        <v>16174301</v>
      </c>
      <c r="M108" s="24">
        <v>9830390</v>
      </c>
      <c r="N108" s="24">
        <v>10228110</v>
      </c>
      <c r="O108" s="23">
        <v>36232801</v>
      </c>
      <c r="P108" s="23">
        <v>6546477</v>
      </c>
      <c r="Q108" s="24">
        <v>9604852</v>
      </c>
      <c r="R108" s="24">
        <v>14073167</v>
      </c>
      <c r="S108" s="23">
        <v>30224496</v>
      </c>
      <c r="T108" s="23">
        <v>0</v>
      </c>
      <c r="U108" s="24">
        <v>0</v>
      </c>
      <c r="V108" s="24">
        <v>0</v>
      </c>
      <c r="W108" s="35">
        <v>0</v>
      </c>
    </row>
    <row r="109" spans="1:23" x14ac:dyDescent="0.2">
      <c r="A109" s="14" t="s">
        <v>34</v>
      </c>
      <c r="B109" s="15" t="s">
        <v>191</v>
      </c>
      <c r="C109" s="16" t="s">
        <v>192</v>
      </c>
      <c r="D109" s="23">
        <v>454992250</v>
      </c>
      <c r="E109" s="24">
        <v>416471375</v>
      </c>
      <c r="F109" s="24">
        <v>260688701</v>
      </c>
      <c r="G109" s="31">
        <f t="shared" si="21"/>
        <v>0.625946263413662</v>
      </c>
      <c r="H109" s="23">
        <v>2101086</v>
      </c>
      <c r="I109" s="24">
        <v>31073872</v>
      </c>
      <c r="J109" s="24">
        <v>49865115</v>
      </c>
      <c r="K109" s="23">
        <v>83040073</v>
      </c>
      <c r="L109" s="23">
        <v>45338599</v>
      </c>
      <c r="M109" s="24">
        <v>20696097</v>
      </c>
      <c r="N109" s="24">
        <v>31308692</v>
      </c>
      <c r="O109" s="23">
        <v>97343388</v>
      </c>
      <c r="P109" s="23">
        <v>9820375</v>
      </c>
      <c r="Q109" s="24">
        <v>23720408</v>
      </c>
      <c r="R109" s="24">
        <v>46764457</v>
      </c>
      <c r="S109" s="23">
        <v>80305240</v>
      </c>
      <c r="T109" s="23">
        <v>0</v>
      </c>
      <c r="U109" s="24">
        <v>0</v>
      </c>
      <c r="V109" s="24">
        <v>0</v>
      </c>
      <c r="W109" s="35">
        <v>0</v>
      </c>
    </row>
    <row r="110" spans="1:23" ht="16.5" x14ac:dyDescent="0.3">
      <c r="A110" s="17" t="s">
        <v>0</v>
      </c>
      <c r="B110" s="18" t="s">
        <v>193</v>
      </c>
      <c r="C110" s="19" t="s">
        <v>0</v>
      </c>
      <c r="D110" s="25">
        <f>SUM(D105:D109)</f>
        <v>801413985</v>
      </c>
      <c r="E110" s="26">
        <f>SUM(E105:E109)</f>
        <v>787137473</v>
      </c>
      <c r="F110" s="26">
        <f>SUM(F105:F109)</f>
        <v>451531200</v>
      </c>
      <c r="G110" s="32">
        <f t="shared" si="21"/>
        <v>0.5736370271880068</v>
      </c>
      <c r="H110" s="25">
        <f t="shared" ref="H110:W110" si="23">SUM(H105:H109)</f>
        <v>16001528</v>
      </c>
      <c r="I110" s="26">
        <f t="shared" si="23"/>
        <v>53312709</v>
      </c>
      <c r="J110" s="26">
        <f t="shared" si="23"/>
        <v>74229102</v>
      </c>
      <c r="K110" s="25">
        <f t="shared" si="23"/>
        <v>143543339</v>
      </c>
      <c r="L110" s="25">
        <f t="shared" si="23"/>
        <v>75360315</v>
      </c>
      <c r="M110" s="26">
        <f t="shared" si="23"/>
        <v>46726303</v>
      </c>
      <c r="N110" s="26">
        <f t="shared" si="23"/>
        <v>50845097</v>
      </c>
      <c r="O110" s="25">
        <f t="shared" si="23"/>
        <v>172931715</v>
      </c>
      <c r="P110" s="25">
        <f t="shared" si="23"/>
        <v>20113905</v>
      </c>
      <c r="Q110" s="26">
        <f t="shared" si="23"/>
        <v>44263387</v>
      </c>
      <c r="R110" s="26">
        <f t="shared" si="23"/>
        <v>70678854</v>
      </c>
      <c r="S110" s="25">
        <f t="shared" si="23"/>
        <v>135056146</v>
      </c>
      <c r="T110" s="25">
        <f t="shared" si="23"/>
        <v>0</v>
      </c>
      <c r="U110" s="26">
        <f t="shared" si="23"/>
        <v>0</v>
      </c>
      <c r="V110" s="26">
        <f t="shared" si="23"/>
        <v>0</v>
      </c>
      <c r="W110" s="36">
        <f t="shared" si="23"/>
        <v>0</v>
      </c>
    </row>
    <row r="111" spans="1:23" x14ac:dyDescent="0.2">
      <c r="A111" s="14" t="s">
        <v>19</v>
      </c>
      <c r="B111" s="15" t="s">
        <v>194</v>
      </c>
      <c r="C111" s="16" t="s">
        <v>195</v>
      </c>
      <c r="D111" s="23">
        <v>45670100</v>
      </c>
      <c r="E111" s="24">
        <v>50829394</v>
      </c>
      <c r="F111" s="24">
        <v>35631921</v>
      </c>
      <c r="G111" s="31">
        <f t="shared" si="21"/>
        <v>0.70101014778968251</v>
      </c>
      <c r="H111" s="23">
        <v>5687169</v>
      </c>
      <c r="I111" s="24">
        <v>2539303</v>
      </c>
      <c r="J111" s="24">
        <v>4975686</v>
      </c>
      <c r="K111" s="23">
        <v>13202158</v>
      </c>
      <c r="L111" s="23">
        <v>2988069</v>
      </c>
      <c r="M111" s="24">
        <v>6350943</v>
      </c>
      <c r="N111" s="24">
        <v>6705411</v>
      </c>
      <c r="O111" s="23">
        <v>16044423</v>
      </c>
      <c r="P111" s="23">
        <v>840902</v>
      </c>
      <c r="Q111" s="24">
        <v>3374270</v>
      </c>
      <c r="R111" s="24">
        <v>2170168</v>
      </c>
      <c r="S111" s="23">
        <v>6385340</v>
      </c>
      <c r="T111" s="23">
        <v>0</v>
      </c>
      <c r="U111" s="24">
        <v>0</v>
      </c>
      <c r="V111" s="24">
        <v>0</v>
      </c>
      <c r="W111" s="35">
        <v>0</v>
      </c>
    </row>
    <row r="112" spans="1:23" x14ac:dyDescent="0.2">
      <c r="A112" s="14" t="s">
        <v>19</v>
      </c>
      <c r="B112" s="15" t="s">
        <v>196</v>
      </c>
      <c r="C112" s="16" t="s">
        <v>197</v>
      </c>
      <c r="D112" s="23">
        <v>83817650</v>
      </c>
      <c r="E112" s="24">
        <v>93627472</v>
      </c>
      <c r="F112" s="24">
        <v>29961880</v>
      </c>
      <c r="G112" s="31">
        <f t="shared" si="21"/>
        <v>0.32001163077435218</v>
      </c>
      <c r="H112" s="23">
        <v>1917981</v>
      </c>
      <c r="I112" s="24">
        <v>2677909</v>
      </c>
      <c r="J112" s="24">
        <v>6547656</v>
      </c>
      <c r="K112" s="23">
        <v>11143546</v>
      </c>
      <c r="L112" s="23">
        <v>8399920</v>
      </c>
      <c r="M112" s="24">
        <v>5746914</v>
      </c>
      <c r="N112" s="24">
        <v>-6473662</v>
      </c>
      <c r="O112" s="23">
        <v>7673172</v>
      </c>
      <c r="P112" s="23">
        <v>109671</v>
      </c>
      <c r="Q112" s="24">
        <v>5588922</v>
      </c>
      <c r="R112" s="24">
        <v>5446569</v>
      </c>
      <c r="S112" s="23">
        <v>11145162</v>
      </c>
      <c r="T112" s="23">
        <v>0</v>
      </c>
      <c r="U112" s="24">
        <v>0</v>
      </c>
      <c r="V112" s="24">
        <v>0</v>
      </c>
      <c r="W112" s="35">
        <v>0</v>
      </c>
    </row>
    <row r="113" spans="1:23" x14ac:dyDescent="0.2">
      <c r="A113" s="14" t="s">
        <v>19</v>
      </c>
      <c r="B113" s="15" t="s">
        <v>198</v>
      </c>
      <c r="C113" s="16" t="s">
        <v>199</v>
      </c>
      <c r="D113" s="23">
        <v>20827860</v>
      </c>
      <c r="E113" s="24">
        <v>53208850</v>
      </c>
      <c r="F113" s="24">
        <v>9739587</v>
      </c>
      <c r="G113" s="31">
        <f t="shared" si="21"/>
        <v>0.18304449353819902</v>
      </c>
      <c r="H113" s="23">
        <v>0</v>
      </c>
      <c r="I113" s="24">
        <v>1020474</v>
      </c>
      <c r="J113" s="24">
        <v>672124</v>
      </c>
      <c r="K113" s="23">
        <v>1692598</v>
      </c>
      <c r="L113" s="23">
        <v>0</v>
      </c>
      <c r="M113" s="24">
        <v>2940772</v>
      </c>
      <c r="N113" s="24">
        <v>3607230</v>
      </c>
      <c r="O113" s="23">
        <v>6548002</v>
      </c>
      <c r="P113" s="23">
        <v>0</v>
      </c>
      <c r="Q113" s="24">
        <v>0</v>
      </c>
      <c r="R113" s="24">
        <v>1498987</v>
      </c>
      <c r="S113" s="23">
        <v>1498987</v>
      </c>
      <c r="T113" s="23">
        <v>0</v>
      </c>
      <c r="U113" s="24">
        <v>0</v>
      </c>
      <c r="V113" s="24">
        <v>0</v>
      </c>
      <c r="W113" s="35">
        <v>0</v>
      </c>
    </row>
    <row r="114" spans="1:23" x14ac:dyDescent="0.2">
      <c r="A114" s="14" t="s">
        <v>19</v>
      </c>
      <c r="B114" s="15" t="s">
        <v>200</v>
      </c>
      <c r="C114" s="16" t="s">
        <v>201</v>
      </c>
      <c r="D114" s="23">
        <v>13368750</v>
      </c>
      <c r="E114" s="24">
        <v>57841500</v>
      </c>
      <c r="F114" s="24">
        <v>13753935</v>
      </c>
      <c r="G114" s="31">
        <f t="shared" si="21"/>
        <v>0.23778662379087678</v>
      </c>
      <c r="H114" s="23">
        <v>2680700</v>
      </c>
      <c r="I114" s="24">
        <v>1076563</v>
      </c>
      <c r="J114" s="24">
        <v>757409</v>
      </c>
      <c r="K114" s="23">
        <v>4514672</v>
      </c>
      <c r="L114" s="23">
        <v>835258</v>
      </c>
      <c r="M114" s="24">
        <v>43</v>
      </c>
      <c r="N114" s="24">
        <v>1655685</v>
      </c>
      <c r="O114" s="23">
        <v>2490986</v>
      </c>
      <c r="P114" s="23">
        <v>974736</v>
      </c>
      <c r="Q114" s="24">
        <v>337926</v>
      </c>
      <c r="R114" s="24">
        <v>5435615</v>
      </c>
      <c r="S114" s="23">
        <v>6748277</v>
      </c>
      <c r="T114" s="23">
        <v>0</v>
      </c>
      <c r="U114" s="24">
        <v>0</v>
      </c>
      <c r="V114" s="24">
        <v>0</v>
      </c>
      <c r="W114" s="35">
        <v>0</v>
      </c>
    </row>
    <row r="115" spans="1:23" x14ac:dyDescent="0.2">
      <c r="A115" s="14" t="s">
        <v>19</v>
      </c>
      <c r="B115" s="15" t="s">
        <v>202</v>
      </c>
      <c r="C115" s="16" t="s">
        <v>203</v>
      </c>
      <c r="D115" s="23">
        <v>768760054</v>
      </c>
      <c r="E115" s="24">
        <v>802543954</v>
      </c>
      <c r="F115" s="24">
        <v>409586022</v>
      </c>
      <c r="G115" s="31">
        <f t="shared" si="21"/>
        <v>0.51035961327546175</v>
      </c>
      <c r="H115" s="23">
        <v>16309726</v>
      </c>
      <c r="I115" s="24">
        <v>0</v>
      </c>
      <c r="J115" s="24">
        <v>88207404</v>
      </c>
      <c r="K115" s="23">
        <v>104517130</v>
      </c>
      <c r="L115" s="23">
        <v>7816321</v>
      </c>
      <c r="M115" s="24">
        <v>79508514</v>
      </c>
      <c r="N115" s="24">
        <v>69887199</v>
      </c>
      <c r="O115" s="23">
        <v>157212034</v>
      </c>
      <c r="P115" s="23">
        <v>12141452</v>
      </c>
      <c r="Q115" s="24">
        <v>19118942</v>
      </c>
      <c r="R115" s="24">
        <v>116596464</v>
      </c>
      <c r="S115" s="23">
        <v>147856858</v>
      </c>
      <c r="T115" s="23">
        <v>0</v>
      </c>
      <c r="U115" s="24">
        <v>0</v>
      </c>
      <c r="V115" s="24">
        <v>0</v>
      </c>
      <c r="W115" s="35">
        <v>0</v>
      </c>
    </row>
    <row r="116" spans="1:23" x14ac:dyDescent="0.2">
      <c r="A116" s="14" t="s">
        <v>19</v>
      </c>
      <c r="B116" s="15" t="s">
        <v>204</v>
      </c>
      <c r="C116" s="16" t="s">
        <v>205</v>
      </c>
      <c r="D116" s="23">
        <v>22922001</v>
      </c>
      <c r="E116" s="24">
        <v>26835132</v>
      </c>
      <c r="F116" s="24">
        <v>18334356</v>
      </c>
      <c r="G116" s="31">
        <f t="shared" si="21"/>
        <v>0.6832221283651595</v>
      </c>
      <c r="H116" s="23">
        <v>5198665</v>
      </c>
      <c r="I116" s="24">
        <v>1277218</v>
      </c>
      <c r="J116" s="24">
        <v>2548199</v>
      </c>
      <c r="K116" s="23">
        <v>9024082</v>
      </c>
      <c r="L116" s="23">
        <v>2887181</v>
      </c>
      <c r="M116" s="24">
        <v>992916</v>
      </c>
      <c r="N116" s="24">
        <v>2270098</v>
      </c>
      <c r="O116" s="23">
        <v>6150195</v>
      </c>
      <c r="P116" s="23">
        <v>862955</v>
      </c>
      <c r="Q116" s="24">
        <v>1047404</v>
      </c>
      <c r="R116" s="24">
        <v>1249720</v>
      </c>
      <c r="S116" s="23">
        <v>3160079</v>
      </c>
      <c r="T116" s="23">
        <v>0</v>
      </c>
      <c r="U116" s="24">
        <v>0</v>
      </c>
      <c r="V116" s="24">
        <v>0</v>
      </c>
      <c r="W116" s="35">
        <v>0</v>
      </c>
    </row>
    <row r="117" spans="1:23" x14ac:dyDescent="0.2">
      <c r="A117" s="14" t="s">
        <v>19</v>
      </c>
      <c r="B117" s="15" t="s">
        <v>206</v>
      </c>
      <c r="C117" s="16" t="s">
        <v>207</v>
      </c>
      <c r="D117" s="23">
        <v>24324415</v>
      </c>
      <c r="E117" s="24">
        <v>23994575</v>
      </c>
      <c r="F117" s="24">
        <v>16080355</v>
      </c>
      <c r="G117" s="31">
        <f t="shared" si="21"/>
        <v>0.67016627716890176</v>
      </c>
      <c r="H117" s="23">
        <v>2760771</v>
      </c>
      <c r="I117" s="24">
        <v>2425307</v>
      </c>
      <c r="J117" s="24">
        <v>2734764</v>
      </c>
      <c r="K117" s="23">
        <v>7920842</v>
      </c>
      <c r="L117" s="23">
        <v>2442521</v>
      </c>
      <c r="M117" s="24">
        <v>1578770</v>
      </c>
      <c r="N117" s="24">
        <v>1936237</v>
      </c>
      <c r="O117" s="23">
        <v>5957528</v>
      </c>
      <c r="P117" s="23">
        <v>-26538</v>
      </c>
      <c r="Q117" s="24">
        <v>1037213</v>
      </c>
      <c r="R117" s="24">
        <v>1191310</v>
      </c>
      <c r="S117" s="23">
        <v>2201985</v>
      </c>
      <c r="T117" s="23">
        <v>0</v>
      </c>
      <c r="U117" s="24">
        <v>0</v>
      </c>
      <c r="V117" s="24">
        <v>0</v>
      </c>
      <c r="W117" s="35">
        <v>0</v>
      </c>
    </row>
    <row r="118" spans="1:23" x14ac:dyDescent="0.2">
      <c r="A118" s="14" t="s">
        <v>34</v>
      </c>
      <c r="B118" s="15" t="s">
        <v>208</v>
      </c>
      <c r="C118" s="16" t="s">
        <v>209</v>
      </c>
      <c r="D118" s="23">
        <v>184314976</v>
      </c>
      <c r="E118" s="24">
        <v>179809200</v>
      </c>
      <c r="F118" s="24">
        <v>143883292</v>
      </c>
      <c r="G118" s="31">
        <f t="shared" si="21"/>
        <v>0.80019983404631134</v>
      </c>
      <c r="H118" s="23">
        <v>25489645</v>
      </c>
      <c r="I118" s="24">
        <v>18065260</v>
      </c>
      <c r="J118" s="24">
        <v>10840</v>
      </c>
      <c r="K118" s="23">
        <v>43565745</v>
      </c>
      <c r="L118" s="23">
        <v>30087067</v>
      </c>
      <c r="M118" s="24">
        <v>16539409</v>
      </c>
      <c r="N118" s="24">
        <v>27031552</v>
      </c>
      <c r="O118" s="23">
        <v>73658028</v>
      </c>
      <c r="P118" s="23">
        <v>3575301</v>
      </c>
      <c r="Q118" s="24">
        <v>9549521</v>
      </c>
      <c r="R118" s="24">
        <v>13534697</v>
      </c>
      <c r="S118" s="23">
        <v>26659519</v>
      </c>
      <c r="T118" s="23">
        <v>0</v>
      </c>
      <c r="U118" s="24">
        <v>0</v>
      </c>
      <c r="V118" s="24">
        <v>0</v>
      </c>
      <c r="W118" s="35">
        <v>0</v>
      </c>
    </row>
    <row r="119" spans="1:23" ht="16.5" x14ac:dyDescent="0.3">
      <c r="A119" s="17" t="s">
        <v>0</v>
      </c>
      <c r="B119" s="18" t="s">
        <v>210</v>
      </c>
      <c r="C119" s="19" t="s">
        <v>0</v>
      </c>
      <c r="D119" s="25">
        <f>SUM(D111:D118)</f>
        <v>1164005806</v>
      </c>
      <c r="E119" s="26">
        <f>SUM(E111:E118)</f>
        <v>1288690077</v>
      </c>
      <c r="F119" s="26">
        <f>SUM(F111:F118)</f>
        <v>676971348</v>
      </c>
      <c r="G119" s="32">
        <f t="shared" si="21"/>
        <v>0.52531742121888003</v>
      </c>
      <c r="H119" s="25">
        <f t="shared" ref="H119:W119" si="24">SUM(H111:H118)</f>
        <v>60044657</v>
      </c>
      <c r="I119" s="26">
        <f t="shared" si="24"/>
        <v>29082034</v>
      </c>
      <c r="J119" s="26">
        <f t="shared" si="24"/>
        <v>106454082</v>
      </c>
      <c r="K119" s="25">
        <f t="shared" si="24"/>
        <v>195580773</v>
      </c>
      <c r="L119" s="25">
        <f t="shared" si="24"/>
        <v>55456337</v>
      </c>
      <c r="M119" s="26">
        <f t="shared" si="24"/>
        <v>113658281</v>
      </c>
      <c r="N119" s="26">
        <f t="shared" si="24"/>
        <v>106619750</v>
      </c>
      <c r="O119" s="25">
        <f t="shared" si="24"/>
        <v>275734368</v>
      </c>
      <c r="P119" s="25">
        <f t="shared" si="24"/>
        <v>18478479</v>
      </c>
      <c r="Q119" s="26">
        <f t="shared" si="24"/>
        <v>40054198</v>
      </c>
      <c r="R119" s="26">
        <f t="shared" si="24"/>
        <v>147123530</v>
      </c>
      <c r="S119" s="25">
        <f t="shared" si="24"/>
        <v>205656207</v>
      </c>
      <c r="T119" s="25">
        <f t="shared" si="24"/>
        <v>0</v>
      </c>
      <c r="U119" s="26">
        <f t="shared" si="24"/>
        <v>0</v>
      </c>
      <c r="V119" s="26">
        <f t="shared" si="24"/>
        <v>0</v>
      </c>
      <c r="W119" s="36">
        <f t="shared" si="24"/>
        <v>0</v>
      </c>
    </row>
    <row r="120" spans="1:23" x14ac:dyDescent="0.2">
      <c r="A120" s="14" t="s">
        <v>19</v>
      </c>
      <c r="B120" s="15" t="s">
        <v>211</v>
      </c>
      <c r="C120" s="16" t="s">
        <v>212</v>
      </c>
      <c r="D120" s="23">
        <v>34233750</v>
      </c>
      <c r="E120" s="24">
        <v>58406340</v>
      </c>
      <c r="F120" s="24">
        <v>29222219</v>
      </c>
      <c r="G120" s="31">
        <f t="shared" si="21"/>
        <v>0.50032614609989257</v>
      </c>
      <c r="H120" s="23">
        <v>7161257</v>
      </c>
      <c r="I120" s="24">
        <v>4874836</v>
      </c>
      <c r="J120" s="24">
        <v>2865649</v>
      </c>
      <c r="K120" s="23">
        <v>14901742</v>
      </c>
      <c r="L120" s="23">
        <v>4297347</v>
      </c>
      <c r="M120" s="24">
        <v>3386682</v>
      </c>
      <c r="N120" s="24">
        <v>2549048</v>
      </c>
      <c r="O120" s="23">
        <v>10233077</v>
      </c>
      <c r="P120" s="23">
        <v>497152</v>
      </c>
      <c r="Q120" s="24">
        <v>1662238</v>
      </c>
      <c r="R120" s="24">
        <v>1928010</v>
      </c>
      <c r="S120" s="23">
        <v>4087400</v>
      </c>
      <c r="T120" s="23">
        <v>0</v>
      </c>
      <c r="U120" s="24">
        <v>0</v>
      </c>
      <c r="V120" s="24">
        <v>0</v>
      </c>
      <c r="W120" s="35">
        <v>0</v>
      </c>
    </row>
    <row r="121" spans="1:23" x14ac:dyDescent="0.2">
      <c r="A121" s="14" t="s">
        <v>19</v>
      </c>
      <c r="B121" s="15" t="s">
        <v>213</v>
      </c>
      <c r="C121" s="16" t="s">
        <v>214</v>
      </c>
      <c r="D121" s="23">
        <v>54003956</v>
      </c>
      <c r="E121" s="24">
        <v>93524016</v>
      </c>
      <c r="F121" s="24">
        <v>78099852</v>
      </c>
      <c r="G121" s="31">
        <f t="shared" si="21"/>
        <v>0.83507804027577259</v>
      </c>
      <c r="H121" s="23">
        <v>11531304</v>
      </c>
      <c r="I121" s="24">
        <v>9524654</v>
      </c>
      <c r="J121" s="24">
        <v>11533780</v>
      </c>
      <c r="K121" s="23">
        <v>32589738</v>
      </c>
      <c r="L121" s="23">
        <v>13024890</v>
      </c>
      <c r="M121" s="24">
        <v>14185685</v>
      </c>
      <c r="N121" s="24">
        <v>1292598</v>
      </c>
      <c r="O121" s="23">
        <v>28503173</v>
      </c>
      <c r="P121" s="23">
        <v>-613849</v>
      </c>
      <c r="Q121" s="24">
        <v>10624985</v>
      </c>
      <c r="R121" s="24">
        <v>6995805</v>
      </c>
      <c r="S121" s="23">
        <v>17006941</v>
      </c>
      <c r="T121" s="23">
        <v>0</v>
      </c>
      <c r="U121" s="24">
        <v>0</v>
      </c>
      <c r="V121" s="24">
        <v>0</v>
      </c>
      <c r="W121" s="35">
        <v>0</v>
      </c>
    </row>
    <row r="122" spans="1:23" x14ac:dyDescent="0.2">
      <c r="A122" s="14" t="s">
        <v>19</v>
      </c>
      <c r="B122" s="15" t="s">
        <v>215</v>
      </c>
      <c r="C122" s="16" t="s">
        <v>216</v>
      </c>
      <c r="D122" s="23">
        <v>131661450</v>
      </c>
      <c r="E122" s="24">
        <v>162147960</v>
      </c>
      <c r="F122" s="24">
        <v>74793937</v>
      </c>
      <c r="G122" s="31">
        <f t="shared" si="21"/>
        <v>0.46126967616490516</v>
      </c>
      <c r="H122" s="23">
        <v>282520</v>
      </c>
      <c r="I122" s="24">
        <v>8315403</v>
      </c>
      <c r="J122" s="24">
        <v>11432714</v>
      </c>
      <c r="K122" s="23">
        <v>20030637</v>
      </c>
      <c r="L122" s="23">
        <v>4791536</v>
      </c>
      <c r="M122" s="24">
        <v>16574550</v>
      </c>
      <c r="N122" s="24">
        <v>3007979</v>
      </c>
      <c r="O122" s="23">
        <v>24374065</v>
      </c>
      <c r="P122" s="23">
        <v>10136194</v>
      </c>
      <c r="Q122" s="24">
        <v>7864152</v>
      </c>
      <c r="R122" s="24">
        <v>12388889</v>
      </c>
      <c r="S122" s="23">
        <v>30389235</v>
      </c>
      <c r="T122" s="23">
        <v>0</v>
      </c>
      <c r="U122" s="24">
        <v>0</v>
      </c>
      <c r="V122" s="24">
        <v>0</v>
      </c>
      <c r="W122" s="35">
        <v>0</v>
      </c>
    </row>
    <row r="123" spans="1:23" x14ac:dyDescent="0.2">
      <c r="A123" s="14" t="s">
        <v>34</v>
      </c>
      <c r="B123" s="15" t="s">
        <v>217</v>
      </c>
      <c r="C123" s="16" t="s">
        <v>218</v>
      </c>
      <c r="D123" s="23">
        <v>308395356</v>
      </c>
      <c r="E123" s="24">
        <v>306868499</v>
      </c>
      <c r="F123" s="24">
        <v>159578897</v>
      </c>
      <c r="G123" s="31">
        <f t="shared" si="21"/>
        <v>0.52002371543519033</v>
      </c>
      <c r="H123" s="23">
        <v>0</v>
      </c>
      <c r="I123" s="24">
        <v>9742012</v>
      </c>
      <c r="J123" s="24">
        <v>15275647</v>
      </c>
      <c r="K123" s="23">
        <v>25017659</v>
      </c>
      <c r="L123" s="23">
        <v>43937461</v>
      </c>
      <c r="M123" s="24">
        <v>26113186</v>
      </c>
      <c r="N123" s="24">
        <v>22421334</v>
      </c>
      <c r="O123" s="23">
        <v>92471981</v>
      </c>
      <c r="P123" s="23">
        <v>19315834</v>
      </c>
      <c r="Q123" s="24">
        <v>981784</v>
      </c>
      <c r="R123" s="24">
        <v>21791639</v>
      </c>
      <c r="S123" s="23">
        <v>42089257</v>
      </c>
      <c r="T123" s="23">
        <v>0</v>
      </c>
      <c r="U123" s="24">
        <v>0</v>
      </c>
      <c r="V123" s="24">
        <v>0</v>
      </c>
      <c r="W123" s="35">
        <v>0</v>
      </c>
    </row>
    <row r="124" spans="1:23" ht="16.5" x14ac:dyDescent="0.3">
      <c r="A124" s="17" t="s">
        <v>0</v>
      </c>
      <c r="B124" s="18" t="s">
        <v>219</v>
      </c>
      <c r="C124" s="19" t="s">
        <v>0</v>
      </c>
      <c r="D124" s="25">
        <f>SUM(D120:D123)</f>
        <v>528294512</v>
      </c>
      <c r="E124" s="26">
        <f>SUM(E120:E123)</f>
        <v>620946815</v>
      </c>
      <c r="F124" s="26">
        <f>SUM(F120:F123)</f>
        <v>341694905</v>
      </c>
      <c r="G124" s="32">
        <f t="shared" si="21"/>
        <v>0.5502804696727529</v>
      </c>
      <c r="H124" s="25">
        <f t="shared" ref="H124:W124" si="25">SUM(H120:H123)</f>
        <v>18975081</v>
      </c>
      <c r="I124" s="26">
        <f t="shared" si="25"/>
        <v>32456905</v>
      </c>
      <c r="J124" s="26">
        <f t="shared" si="25"/>
        <v>41107790</v>
      </c>
      <c r="K124" s="25">
        <f t="shared" si="25"/>
        <v>92539776</v>
      </c>
      <c r="L124" s="25">
        <f t="shared" si="25"/>
        <v>66051234</v>
      </c>
      <c r="M124" s="26">
        <f t="shared" si="25"/>
        <v>60260103</v>
      </c>
      <c r="N124" s="26">
        <f t="shared" si="25"/>
        <v>29270959</v>
      </c>
      <c r="O124" s="25">
        <f t="shared" si="25"/>
        <v>155582296</v>
      </c>
      <c r="P124" s="25">
        <f t="shared" si="25"/>
        <v>29335331</v>
      </c>
      <c r="Q124" s="26">
        <f t="shared" si="25"/>
        <v>21133159</v>
      </c>
      <c r="R124" s="26">
        <f t="shared" si="25"/>
        <v>43104343</v>
      </c>
      <c r="S124" s="25">
        <f t="shared" si="25"/>
        <v>93572833</v>
      </c>
      <c r="T124" s="25">
        <f t="shared" si="25"/>
        <v>0</v>
      </c>
      <c r="U124" s="26">
        <f t="shared" si="25"/>
        <v>0</v>
      </c>
      <c r="V124" s="26">
        <f t="shared" si="25"/>
        <v>0</v>
      </c>
      <c r="W124" s="36">
        <f t="shared" si="25"/>
        <v>0</v>
      </c>
    </row>
    <row r="125" spans="1:23" x14ac:dyDescent="0.2">
      <c r="A125" s="14" t="s">
        <v>19</v>
      </c>
      <c r="B125" s="15" t="s">
        <v>220</v>
      </c>
      <c r="C125" s="16" t="s">
        <v>221</v>
      </c>
      <c r="D125" s="23">
        <v>25668700</v>
      </c>
      <c r="E125" s="24">
        <v>31544426</v>
      </c>
      <c r="F125" s="24">
        <v>13797973</v>
      </c>
      <c r="G125" s="31">
        <f t="shared" si="21"/>
        <v>0.43741398242592844</v>
      </c>
      <c r="H125" s="23">
        <v>0</v>
      </c>
      <c r="I125" s="24">
        <v>1674662</v>
      </c>
      <c r="J125" s="24">
        <v>112070</v>
      </c>
      <c r="K125" s="23">
        <v>1786732</v>
      </c>
      <c r="L125" s="23">
        <v>2036079</v>
      </c>
      <c r="M125" s="24">
        <v>0</v>
      </c>
      <c r="N125" s="24">
        <v>180710</v>
      </c>
      <c r="O125" s="23">
        <v>2216789</v>
      </c>
      <c r="P125" s="23">
        <v>1066781</v>
      </c>
      <c r="Q125" s="24">
        <v>4915145</v>
      </c>
      <c r="R125" s="24">
        <v>3812526</v>
      </c>
      <c r="S125" s="23">
        <v>9794452</v>
      </c>
      <c r="T125" s="23">
        <v>0</v>
      </c>
      <c r="U125" s="24">
        <v>0</v>
      </c>
      <c r="V125" s="24">
        <v>0</v>
      </c>
      <c r="W125" s="35">
        <v>0</v>
      </c>
    </row>
    <row r="126" spans="1:23" x14ac:dyDescent="0.2">
      <c r="A126" s="14" t="s">
        <v>19</v>
      </c>
      <c r="B126" s="15" t="s">
        <v>222</v>
      </c>
      <c r="C126" s="16" t="s">
        <v>223</v>
      </c>
      <c r="D126" s="23">
        <v>60607733</v>
      </c>
      <c r="E126" s="24">
        <v>103578546</v>
      </c>
      <c r="F126" s="24">
        <v>57036481</v>
      </c>
      <c r="G126" s="31">
        <f t="shared" si="21"/>
        <v>0.55065921662966766</v>
      </c>
      <c r="H126" s="23">
        <v>3274396</v>
      </c>
      <c r="I126" s="24">
        <v>4642174</v>
      </c>
      <c r="J126" s="24">
        <v>5682406</v>
      </c>
      <c r="K126" s="23">
        <v>13598976</v>
      </c>
      <c r="L126" s="23">
        <v>5980073</v>
      </c>
      <c r="M126" s="24">
        <v>6987767</v>
      </c>
      <c r="N126" s="24">
        <v>7421607</v>
      </c>
      <c r="O126" s="23">
        <v>20389447</v>
      </c>
      <c r="P126" s="23">
        <v>1490465</v>
      </c>
      <c r="Q126" s="24">
        <v>12980088</v>
      </c>
      <c r="R126" s="24">
        <v>8577505</v>
      </c>
      <c r="S126" s="23">
        <v>23048058</v>
      </c>
      <c r="T126" s="23">
        <v>0</v>
      </c>
      <c r="U126" s="24">
        <v>0</v>
      </c>
      <c r="V126" s="24">
        <v>0</v>
      </c>
      <c r="W126" s="35">
        <v>0</v>
      </c>
    </row>
    <row r="127" spans="1:23" x14ac:dyDescent="0.2">
      <c r="A127" s="14" t="s">
        <v>19</v>
      </c>
      <c r="B127" s="15" t="s">
        <v>224</v>
      </c>
      <c r="C127" s="16" t="s">
        <v>225</v>
      </c>
      <c r="D127" s="23">
        <v>57968220</v>
      </c>
      <c r="E127" s="24">
        <v>80442048</v>
      </c>
      <c r="F127" s="24">
        <v>32172778</v>
      </c>
      <c r="G127" s="31">
        <f t="shared" si="21"/>
        <v>0.39994976259182263</v>
      </c>
      <c r="H127" s="23">
        <v>2526951</v>
      </c>
      <c r="I127" s="24">
        <v>0</v>
      </c>
      <c r="J127" s="24">
        <v>7208285</v>
      </c>
      <c r="K127" s="23">
        <v>9735236</v>
      </c>
      <c r="L127" s="23">
        <v>7315605</v>
      </c>
      <c r="M127" s="24">
        <v>4494430</v>
      </c>
      <c r="N127" s="24">
        <v>4968880</v>
      </c>
      <c r="O127" s="23">
        <v>16778915</v>
      </c>
      <c r="P127" s="23">
        <v>633093</v>
      </c>
      <c r="Q127" s="24">
        <v>629593</v>
      </c>
      <c r="R127" s="24">
        <v>4395941</v>
      </c>
      <c r="S127" s="23">
        <v>5658627</v>
      </c>
      <c r="T127" s="23">
        <v>0</v>
      </c>
      <c r="U127" s="24">
        <v>0</v>
      </c>
      <c r="V127" s="24">
        <v>0</v>
      </c>
      <c r="W127" s="35">
        <v>0</v>
      </c>
    </row>
    <row r="128" spans="1:23" x14ac:dyDescent="0.2">
      <c r="A128" s="14" t="s">
        <v>19</v>
      </c>
      <c r="B128" s="15" t="s">
        <v>226</v>
      </c>
      <c r="C128" s="16" t="s">
        <v>227</v>
      </c>
      <c r="D128" s="23">
        <v>39697803</v>
      </c>
      <c r="E128" s="24">
        <v>36168995</v>
      </c>
      <c r="F128" s="24">
        <v>27632079</v>
      </c>
      <c r="G128" s="31">
        <f t="shared" si="21"/>
        <v>0.76397143465003658</v>
      </c>
      <c r="H128" s="23">
        <v>1974210</v>
      </c>
      <c r="I128" s="24">
        <v>4269906</v>
      </c>
      <c r="J128" s="24">
        <v>4821631</v>
      </c>
      <c r="K128" s="23">
        <v>11065747</v>
      </c>
      <c r="L128" s="23">
        <v>1702928</v>
      </c>
      <c r="M128" s="24">
        <v>114284</v>
      </c>
      <c r="N128" s="24">
        <v>8143553</v>
      </c>
      <c r="O128" s="23">
        <v>9960765</v>
      </c>
      <c r="P128" s="23">
        <v>356646</v>
      </c>
      <c r="Q128" s="24">
        <v>5087925</v>
      </c>
      <c r="R128" s="24">
        <v>1160996</v>
      </c>
      <c r="S128" s="23">
        <v>6605567</v>
      </c>
      <c r="T128" s="23">
        <v>0</v>
      </c>
      <c r="U128" s="24">
        <v>0</v>
      </c>
      <c r="V128" s="24">
        <v>0</v>
      </c>
      <c r="W128" s="35">
        <v>0</v>
      </c>
    </row>
    <row r="129" spans="1:23" x14ac:dyDescent="0.2">
      <c r="A129" s="14" t="s">
        <v>34</v>
      </c>
      <c r="B129" s="15" t="s">
        <v>228</v>
      </c>
      <c r="C129" s="16" t="s">
        <v>229</v>
      </c>
      <c r="D129" s="23">
        <v>371252703</v>
      </c>
      <c r="E129" s="24">
        <v>232110148</v>
      </c>
      <c r="F129" s="24">
        <v>146066254</v>
      </c>
      <c r="G129" s="31">
        <f t="shared" si="21"/>
        <v>0.62929714731817754</v>
      </c>
      <c r="H129" s="23">
        <v>10828526</v>
      </c>
      <c r="I129" s="24">
        <v>18831470</v>
      </c>
      <c r="J129" s="24">
        <v>13541785</v>
      </c>
      <c r="K129" s="23">
        <v>43201781</v>
      </c>
      <c r="L129" s="23">
        <v>28145770</v>
      </c>
      <c r="M129" s="24">
        <v>19896814</v>
      </c>
      <c r="N129" s="24">
        <v>21376021</v>
      </c>
      <c r="O129" s="23">
        <v>69418605</v>
      </c>
      <c r="P129" s="23">
        <v>3602842</v>
      </c>
      <c r="Q129" s="24">
        <v>11526372</v>
      </c>
      <c r="R129" s="24">
        <v>18316654</v>
      </c>
      <c r="S129" s="23">
        <v>33445868</v>
      </c>
      <c r="T129" s="23">
        <v>0</v>
      </c>
      <c r="U129" s="24">
        <v>0</v>
      </c>
      <c r="V129" s="24">
        <v>0</v>
      </c>
      <c r="W129" s="35">
        <v>0</v>
      </c>
    </row>
    <row r="130" spans="1:23" ht="16.5" x14ac:dyDescent="0.3">
      <c r="A130" s="17" t="s">
        <v>0</v>
      </c>
      <c r="B130" s="18" t="s">
        <v>230</v>
      </c>
      <c r="C130" s="19" t="s">
        <v>0</v>
      </c>
      <c r="D130" s="25">
        <f>SUM(D125:D129)</f>
        <v>555195159</v>
      </c>
      <c r="E130" s="26">
        <f>SUM(E125:E129)</f>
        <v>483844163</v>
      </c>
      <c r="F130" s="26">
        <f>SUM(F125:F129)</f>
        <v>276705565</v>
      </c>
      <c r="G130" s="32">
        <f t="shared" si="21"/>
        <v>0.57188984834358747</v>
      </c>
      <c r="H130" s="25">
        <f t="shared" ref="H130:W130" si="26">SUM(H125:H129)</f>
        <v>18604083</v>
      </c>
      <c r="I130" s="26">
        <f t="shared" si="26"/>
        <v>29418212</v>
      </c>
      <c r="J130" s="26">
        <f t="shared" si="26"/>
        <v>31366177</v>
      </c>
      <c r="K130" s="25">
        <f t="shared" si="26"/>
        <v>79388472</v>
      </c>
      <c r="L130" s="25">
        <f t="shared" si="26"/>
        <v>45180455</v>
      </c>
      <c r="M130" s="26">
        <f t="shared" si="26"/>
        <v>31493295</v>
      </c>
      <c r="N130" s="26">
        <f t="shared" si="26"/>
        <v>42090771</v>
      </c>
      <c r="O130" s="25">
        <f t="shared" si="26"/>
        <v>118764521</v>
      </c>
      <c r="P130" s="25">
        <f t="shared" si="26"/>
        <v>7149827</v>
      </c>
      <c r="Q130" s="26">
        <f t="shared" si="26"/>
        <v>35139123</v>
      </c>
      <c r="R130" s="26">
        <f t="shared" si="26"/>
        <v>36263622</v>
      </c>
      <c r="S130" s="25">
        <f t="shared" si="26"/>
        <v>78552572</v>
      </c>
      <c r="T130" s="25">
        <f t="shared" si="26"/>
        <v>0</v>
      </c>
      <c r="U130" s="26">
        <f t="shared" si="26"/>
        <v>0</v>
      </c>
      <c r="V130" s="26">
        <f t="shared" si="26"/>
        <v>0</v>
      </c>
      <c r="W130" s="36">
        <f t="shared" si="26"/>
        <v>0</v>
      </c>
    </row>
    <row r="131" spans="1:23" x14ac:dyDescent="0.2">
      <c r="A131" s="14" t="s">
        <v>19</v>
      </c>
      <c r="B131" s="15" t="s">
        <v>231</v>
      </c>
      <c r="C131" s="16" t="s">
        <v>232</v>
      </c>
      <c r="D131" s="23">
        <v>255337696</v>
      </c>
      <c r="E131" s="24">
        <v>250901815</v>
      </c>
      <c r="F131" s="24">
        <v>142320626</v>
      </c>
      <c r="G131" s="31">
        <f t="shared" si="21"/>
        <v>0.56723633505799864</v>
      </c>
      <c r="H131" s="23">
        <v>4019856</v>
      </c>
      <c r="I131" s="24">
        <v>9911581</v>
      </c>
      <c r="J131" s="24">
        <v>12800016</v>
      </c>
      <c r="K131" s="23">
        <v>26731453</v>
      </c>
      <c r="L131" s="23">
        <v>22253361</v>
      </c>
      <c r="M131" s="24">
        <v>29995917</v>
      </c>
      <c r="N131" s="24">
        <v>30640469</v>
      </c>
      <c r="O131" s="23">
        <v>82889747</v>
      </c>
      <c r="P131" s="23">
        <v>8229976</v>
      </c>
      <c r="Q131" s="24">
        <v>13270672</v>
      </c>
      <c r="R131" s="24">
        <v>11198778</v>
      </c>
      <c r="S131" s="23">
        <v>32699426</v>
      </c>
      <c r="T131" s="23">
        <v>0</v>
      </c>
      <c r="U131" s="24">
        <v>0</v>
      </c>
      <c r="V131" s="24">
        <v>0</v>
      </c>
      <c r="W131" s="35">
        <v>0</v>
      </c>
    </row>
    <row r="132" spans="1:23" x14ac:dyDescent="0.2">
      <c r="A132" s="14" t="s">
        <v>19</v>
      </c>
      <c r="B132" s="15" t="s">
        <v>233</v>
      </c>
      <c r="C132" s="16" t="s">
        <v>234</v>
      </c>
      <c r="D132" s="23">
        <v>39050601</v>
      </c>
      <c r="E132" s="24">
        <v>55241084</v>
      </c>
      <c r="F132" s="24">
        <v>26641429</v>
      </c>
      <c r="G132" s="31">
        <f t="shared" si="21"/>
        <v>0.48227563745852636</v>
      </c>
      <c r="H132" s="23">
        <v>4801342</v>
      </c>
      <c r="I132" s="24">
        <v>2037692</v>
      </c>
      <c r="J132" s="24">
        <v>2228386</v>
      </c>
      <c r="K132" s="23">
        <v>9067420</v>
      </c>
      <c r="L132" s="23">
        <v>399300</v>
      </c>
      <c r="M132" s="24">
        <v>0</v>
      </c>
      <c r="N132" s="24">
        <v>8459457</v>
      </c>
      <c r="O132" s="23">
        <v>8858757</v>
      </c>
      <c r="P132" s="23">
        <v>2519969</v>
      </c>
      <c r="Q132" s="24">
        <v>1908192</v>
      </c>
      <c r="R132" s="24">
        <v>4287091</v>
      </c>
      <c r="S132" s="23">
        <v>8715252</v>
      </c>
      <c r="T132" s="23">
        <v>0</v>
      </c>
      <c r="U132" s="24">
        <v>0</v>
      </c>
      <c r="V132" s="24">
        <v>0</v>
      </c>
      <c r="W132" s="35">
        <v>0</v>
      </c>
    </row>
    <row r="133" spans="1:23" x14ac:dyDescent="0.2">
      <c r="A133" s="14" t="s">
        <v>19</v>
      </c>
      <c r="B133" s="15" t="s">
        <v>235</v>
      </c>
      <c r="C133" s="16" t="s">
        <v>236</v>
      </c>
      <c r="D133" s="23">
        <v>74656000</v>
      </c>
      <c r="E133" s="24">
        <v>53050815</v>
      </c>
      <c r="F133" s="24">
        <v>19446549</v>
      </c>
      <c r="G133" s="31">
        <f t="shared" si="21"/>
        <v>0.36656456644445518</v>
      </c>
      <c r="H133" s="23">
        <v>510913</v>
      </c>
      <c r="I133" s="24">
        <v>1768213</v>
      </c>
      <c r="J133" s="24">
        <v>3287857</v>
      </c>
      <c r="K133" s="23">
        <v>5566983</v>
      </c>
      <c r="L133" s="23">
        <v>1016536</v>
      </c>
      <c r="M133" s="24">
        <v>5113455</v>
      </c>
      <c r="N133" s="24">
        <v>4159777</v>
      </c>
      <c r="O133" s="23">
        <v>10289768</v>
      </c>
      <c r="P133" s="23">
        <v>174278</v>
      </c>
      <c r="Q133" s="24">
        <v>1527333</v>
      </c>
      <c r="R133" s="24">
        <v>1888187</v>
      </c>
      <c r="S133" s="23">
        <v>3589798</v>
      </c>
      <c r="T133" s="23">
        <v>0</v>
      </c>
      <c r="U133" s="24">
        <v>0</v>
      </c>
      <c r="V133" s="24">
        <v>0</v>
      </c>
      <c r="W133" s="35">
        <v>0</v>
      </c>
    </row>
    <row r="134" spans="1:23" x14ac:dyDescent="0.2">
      <c r="A134" s="14" t="s">
        <v>34</v>
      </c>
      <c r="B134" s="15" t="s">
        <v>237</v>
      </c>
      <c r="C134" s="16" t="s">
        <v>238</v>
      </c>
      <c r="D134" s="23">
        <v>83693201</v>
      </c>
      <c r="E134" s="24">
        <v>88271701</v>
      </c>
      <c r="F134" s="24">
        <v>60576182</v>
      </c>
      <c r="G134" s="31">
        <f t="shared" si="21"/>
        <v>0.68624690941437727</v>
      </c>
      <c r="H134" s="23">
        <v>104550</v>
      </c>
      <c r="I134" s="24">
        <v>3441603</v>
      </c>
      <c r="J134" s="24">
        <v>4438428</v>
      </c>
      <c r="K134" s="23">
        <v>7984581</v>
      </c>
      <c r="L134" s="23">
        <v>3257547</v>
      </c>
      <c r="M134" s="24">
        <v>6393639</v>
      </c>
      <c r="N134" s="24">
        <v>11806273</v>
      </c>
      <c r="O134" s="23">
        <v>21457459</v>
      </c>
      <c r="P134" s="23">
        <v>4073879</v>
      </c>
      <c r="Q134" s="24">
        <v>14557661</v>
      </c>
      <c r="R134" s="24">
        <v>12502602</v>
      </c>
      <c r="S134" s="23">
        <v>31134142</v>
      </c>
      <c r="T134" s="23">
        <v>0</v>
      </c>
      <c r="U134" s="24">
        <v>0</v>
      </c>
      <c r="V134" s="24">
        <v>0</v>
      </c>
      <c r="W134" s="35">
        <v>0</v>
      </c>
    </row>
    <row r="135" spans="1:23" ht="16.5" x14ac:dyDescent="0.3">
      <c r="A135" s="17" t="s">
        <v>0</v>
      </c>
      <c r="B135" s="18" t="s">
        <v>239</v>
      </c>
      <c r="C135" s="19" t="s">
        <v>0</v>
      </c>
      <c r="D135" s="25">
        <f>SUM(D131:D134)</f>
        <v>452737498</v>
      </c>
      <c r="E135" s="26">
        <f>SUM(E131:E134)</f>
        <v>447465415</v>
      </c>
      <c r="F135" s="26">
        <f>SUM(F131:F134)</f>
        <v>248984786</v>
      </c>
      <c r="G135" s="32">
        <f t="shared" ref="G135:G168" si="27">IF(($E135     =0),0,($F135     /$E135     ))</f>
        <v>0.55643358716337887</v>
      </c>
      <c r="H135" s="25">
        <f t="shared" ref="H135:W135" si="28">SUM(H131:H134)</f>
        <v>9436661</v>
      </c>
      <c r="I135" s="26">
        <f t="shared" si="28"/>
        <v>17159089</v>
      </c>
      <c r="J135" s="26">
        <f t="shared" si="28"/>
        <v>22754687</v>
      </c>
      <c r="K135" s="25">
        <f t="shared" si="28"/>
        <v>49350437</v>
      </c>
      <c r="L135" s="25">
        <f t="shared" si="28"/>
        <v>26926744</v>
      </c>
      <c r="M135" s="26">
        <f t="shared" si="28"/>
        <v>41503011</v>
      </c>
      <c r="N135" s="26">
        <f t="shared" si="28"/>
        <v>55065976</v>
      </c>
      <c r="O135" s="25">
        <f t="shared" si="28"/>
        <v>123495731</v>
      </c>
      <c r="P135" s="25">
        <f t="shared" si="28"/>
        <v>14998102</v>
      </c>
      <c r="Q135" s="26">
        <f t="shared" si="28"/>
        <v>31263858</v>
      </c>
      <c r="R135" s="26">
        <f t="shared" si="28"/>
        <v>29876658</v>
      </c>
      <c r="S135" s="25">
        <f t="shared" si="28"/>
        <v>76138618</v>
      </c>
      <c r="T135" s="25">
        <f t="shared" si="28"/>
        <v>0</v>
      </c>
      <c r="U135" s="26">
        <f t="shared" si="28"/>
        <v>0</v>
      </c>
      <c r="V135" s="26">
        <f t="shared" si="28"/>
        <v>0</v>
      </c>
      <c r="W135" s="36">
        <f t="shared" si="28"/>
        <v>0</v>
      </c>
    </row>
    <row r="136" spans="1:23" x14ac:dyDescent="0.2">
      <c r="A136" s="14" t="s">
        <v>19</v>
      </c>
      <c r="B136" s="15" t="s">
        <v>240</v>
      </c>
      <c r="C136" s="16" t="s">
        <v>241</v>
      </c>
      <c r="D136" s="23">
        <v>36938065</v>
      </c>
      <c r="E136" s="24">
        <v>102910166</v>
      </c>
      <c r="F136" s="24">
        <v>74477852</v>
      </c>
      <c r="G136" s="31">
        <f t="shared" si="27"/>
        <v>0.72371714957684552</v>
      </c>
      <c r="H136" s="23">
        <v>7362581</v>
      </c>
      <c r="I136" s="24">
        <v>2857572</v>
      </c>
      <c r="J136" s="24">
        <v>5561138</v>
      </c>
      <c r="K136" s="23">
        <v>15781291</v>
      </c>
      <c r="L136" s="23">
        <v>14795857</v>
      </c>
      <c r="M136" s="24">
        <v>14293647</v>
      </c>
      <c r="N136" s="24">
        <v>5228821</v>
      </c>
      <c r="O136" s="23">
        <v>34318325</v>
      </c>
      <c r="P136" s="23">
        <v>10142432</v>
      </c>
      <c r="Q136" s="24">
        <v>9293844</v>
      </c>
      <c r="R136" s="24">
        <v>4941960</v>
      </c>
      <c r="S136" s="23">
        <v>24378236</v>
      </c>
      <c r="T136" s="23">
        <v>0</v>
      </c>
      <c r="U136" s="24">
        <v>0</v>
      </c>
      <c r="V136" s="24">
        <v>0</v>
      </c>
      <c r="W136" s="35">
        <v>0</v>
      </c>
    </row>
    <row r="137" spans="1:23" x14ac:dyDescent="0.2">
      <c r="A137" s="14" t="s">
        <v>19</v>
      </c>
      <c r="B137" s="15" t="s">
        <v>242</v>
      </c>
      <c r="C137" s="16" t="s">
        <v>243</v>
      </c>
      <c r="D137" s="23">
        <v>43124000</v>
      </c>
      <c r="E137" s="24">
        <v>39515005</v>
      </c>
      <c r="F137" s="24">
        <v>22318675</v>
      </c>
      <c r="G137" s="31">
        <f t="shared" si="27"/>
        <v>0.56481518855938395</v>
      </c>
      <c r="H137" s="23">
        <v>1937619</v>
      </c>
      <c r="I137" s="24">
        <v>2086419</v>
      </c>
      <c r="J137" s="24">
        <v>2189658</v>
      </c>
      <c r="K137" s="23">
        <v>6213696</v>
      </c>
      <c r="L137" s="23">
        <v>1123448</v>
      </c>
      <c r="M137" s="24">
        <v>363947</v>
      </c>
      <c r="N137" s="24">
        <v>2630060</v>
      </c>
      <c r="O137" s="23">
        <v>4117455</v>
      </c>
      <c r="P137" s="23">
        <v>3287023</v>
      </c>
      <c r="Q137" s="24">
        <v>4259450</v>
      </c>
      <c r="R137" s="24">
        <v>4441051</v>
      </c>
      <c r="S137" s="23">
        <v>11987524</v>
      </c>
      <c r="T137" s="23">
        <v>0</v>
      </c>
      <c r="U137" s="24">
        <v>0</v>
      </c>
      <c r="V137" s="24">
        <v>0</v>
      </c>
      <c r="W137" s="35">
        <v>0</v>
      </c>
    </row>
    <row r="138" spans="1:23" x14ac:dyDescent="0.2">
      <c r="A138" s="14" t="s">
        <v>19</v>
      </c>
      <c r="B138" s="15" t="s">
        <v>244</v>
      </c>
      <c r="C138" s="16" t="s">
        <v>245</v>
      </c>
      <c r="D138" s="23">
        <v>83440000</v>
      </c>
      <c r="E138" s="24">
        <v>80885000</v>
      </c>
      <c r="F138" s="24">
        <v>37361422</v>
      </c>
      <c r="G138" s="31">
        <f t="shared" si="27"/>
        <v>0.46190791864993508</v>
      </c>
      <c r="H138" s="23">
        <v>1211576</v>
      </c>
      <c r="I138" s="24">
        <v>1683999</v>
      </c>
      <c r="J138" s="24">
        <v>2614003</v>
      </c>
      <c r="K138" s="23">
        <v>5509578</v>
      </c>
      <c r="L138" s="23">
        <v>4907192</v>
      </c>
      <c r="M138" s="24">
        <v>3256407</v>
      </c>
      <c r="N138" s="24">
        <v>2921134</v>
      </c>
      <c r="O138" s="23">
        <v>11084733</v>
      </c>
      <c r="P138" s="23">
        <v>1957791</v>
      </c>
      <c r="Q138" s="24">
        <v>6322536</v>
      </c>
      <c r="R138" s="24">
        <v>12486784</v>
      </c>
      <c r="S138" s="23">
        <v>20767111</v>
      </c>
      <c r="T138" s="23">
        <v>0</v>
      </c>
      <c r="U138" s="24">
        <v>0</v>
      </c>
      <c r="V138" s="24">
        <v>0</v>
      </c>
      <c r="W138" s="35">
        <v>0</v>
      </c>
    </row>
    <row r="139" spans="1:23" x14ac:dyDescent="0.2">
      <c r="A139" s="14" t="s">
        <v>19</v>
      </c>
      <c r="B139" s="15" t="s">
        <v>246</v>
      </c>
      <c r="C139" s="16" t="s">
        <v>247</v>
      </c>
      <c r="D139" s="23">
        <v>49623456</v>
      </c>
      <c r="E139" s="24">
        <v>47029240</v>
      </c>
      <c r="F139" s="24">
        <v>29141596</v>
      </c>
      <c r="G139" s="31">
        <f t="shared" si="27"/>
        <v>0.6196484570024946</v>
      </c>
      <c r="H139" s="23">
        <v>4781747</v>
      </c>
      <c r="I139" s="24">
        <v>1894621</v>
      </c>
      <c r="J139" s="24">
        <v>2618510</v>
      </c>
      <c r="K139" s="23">
        <v>9294878</v>
      </c>
      <c r="L139" s="23">
        <v>410660</v>
      </c>
      <c r="M139" s="24">
        <v>4723568</v>
      </c>
      <c r="N139" s="24">
        <v>7696504</v>
      </c>
      <c r="O139" s="23">
        <v>12830732</v>
      </c>
      <c r="P139" s="23">
        <v>1714838</v>
      </c>
      <c r="Q139" s="24">
        <v>27825</v>
      </c>
      <c r="R139" s="24">
        <v>5273323</v>
      </c>
      <c r="S139" s="23">
        <v>7015986</v>
      </c>
      <c r="T139" s="23">
        <v>0</v>
      </c>
      <c r="U139" s="24">
        <v>0</v>
      </c>
      <c r="V139" s="24">
        <v>0</v>
      </c>
      <c r="W139" s="35">
        <v>0</v>
      </c>
    </row>
    <row r="140" spans="1:23" x14ac:dyDescent="0.2">
      <c r="A140" s="14" t="s">
        <v>19</v>
      </c>
      <c r="B140" s="15" t="s">
        <v>248</v>
      </c>
      <c r="C140" s="16" t="s">
        <v>249</v>
      </c>
      <c r="D140" s="23">
        <v>40775831</v>
      </c>
      <c r="E140" s="24">
        <v>53302031</v>
      </c>
      <c r="F140" s="24">
        <v>26763563</v>
      </c>
      <c r="G140" s="31">
        <f t="shared" si="27"/>
        <v>0.50211150490682055</v>
      </c>
      <c r="H140" s="23">
        <v>5836645</v>
      </c>
      <c r="I140" s="24">
        <v>972272</v>
      </c>
      <c r="J140" s="24">
        <v>7032356</v>
      </c>
      <c r="K140" s="23">
        <v>13841273</v>
      </c>
      <c r="L140" s="23">
        <v>1237254</v>
      </c>
      <c r="M140" s="24">
        <v>1902299</v>
      </c>
      <c r="N140" s="24">
        <v>5195919</v>
      </c>
      <c r="O140" s="23">
        <v>8335472</v>
      </c>
      <c r="P140" s="23">
        <v>450451</v>
      </c>
      <c r="Q140" s="24">
        <v>3315204</v>
      </c>
      <c r="R140" s="24">
        <v>821163</v>
      </c>
      <c r="S140" s="23">
        <v>4586818</v>
      </c>
      <c r="T140" s="23">
        <v>0</v>
      </c>
      <c r="U140" s="24">
        <v>0</v>
      </c>
      <c r="V140" s="24">
        <v>0</v>
      </c>
      <c r="W140" s="35">
        <v>0</v>
      </c>
    </row>
    <row r="141" spans="1:23" x14ac:dyDescent="0.2">
      <c r="A141" s="14" t="s">
        <v>34</v>
      </c>
      <c r="B141" s="15" t="s">
        <v>250</v>
      </c>
      <c r="C141" s="16" t="s">
        <v>251</v>
      </c>
      <c r="D141" s="23">
        <v>790424351</v>
      </c>
      <c r="E141" s="24">
        <v>757843826</v>
      </c>
      <c r="F141" s="24">
        <v>532165754</v>
      </c>
      <c r="G141" s="31">
        <f t="shared" si="27"/>
        <v>0.70221031793429167</v>
      </c>
      <c r="H141" s="23">
        <v>0</v>
      </c>
      <c r="I141" s="24">
        <v>57911288</v>
      </c>
      <c r="J141" s="24">
        <v>49276551</v>
      </c>
      <c r="K141" s="23">
        <v>107187839</v>
      </c>
      <c r="L141" s="23">
        <v>113513852</v>
      </c>
      <c r="M141" s="24">
        <v>90763444</v>
      </c>
      <c r="N141" s="24">
        <v>101100850</v>
      </c>
      <c r="O141" s="23">
        <v>305378146</v>
      </c>
      <c r="P141" s="23">
        <v>10677935</v>
      </c>
      <c r="Q141" s="24">
        <v>10958902</v>
      </c>
      <c r="R141" s="24">
        <v>97962932</v>
      </c>
      <c r="S141" s="23">
        <v>119599769</v>
      </c>
      <c r="T141" s="23">
        <v>0</v>
      </c>
      <c r="U141" s="24">
        <v>0</v>
      </c>
      <c r="V141" s="24">
        <v>0</v>
      </c>
      <c r="W141" s="35">
        <v>0</v>
      </c>
    </row>
    <row r="142" spans="1:23" ht="16.5" x14ac:dyDescent="0.3">
      <c r="A142" s="17" t="s">
        <v>0</v>
      </c>
      <c r="B142" s="18" t="s">
        <v>252</v>
      </c>
      <c r="C142" s="19" t="s">
        <v>0</v>
      </c>
      <c r="D142" s="25">
        <f>SUM(D136:D141)</f>
        <v>1044325703</v>
      </c>
      <c r="E142" s="26">
        <f>SUM(E136:E141)</f>
        <v>1081485268</v>
      </c>
      <c r="F142" s="26">
        <f>SUM(F136:F141)</f>
        <v>722228862</v>
      </c>
      <c r="G142" s="32">
        <f t="shared" si="27"/>
        <v>0.66781202053322841</v>
      </c>
      <c r="H142" s="25">
        <f t="shared" ref="H142:W142" si="29">SUM(H136:H141)</f>
        <v>21130168</v>
      </c>
      <c r="I142" s="26">
        <f t="shared" si="29"/>
        <v>67406171</v>
      </c>
      <c r="J142" s="26">
        <f t="shared" si="29"/>
        <v>69292216</v>
      </c>
      <c r="K142" s="25">
        <f t="shared" si="29"/>
        <v>157828555</v>
      </c>
      <c r="L142" s="25">
        <f t="shared" si="29"/>
        <v>135988263</v>
      </c>
      <c r="M142" s="26">
        <f t="shared" si="29"/>
        <v>115303312</v>
      </c>
      <c r="N142" s="26">
        <f t="shared" si="29"/>
        <v>124773288</v>
      </c>
      <c r="O142" s="25">
        <f t="shared" si="29"/>
        <v>376064863</v>
      </c>
      <c r="P142" s="25">
        <f t="shared" si="29"/>
        <v>28230470</v>
      </c>
      <c r="Q142" s="26">
        <f t="shared" si="29"/>
        <v>34177761</v>
      </c>
      <c r="R142" s="26">
        <f t="shared" si="29"/>
        <v>125927213</v>
      </c>
      <c r="S142" s="25">
        <f t="shared" si="29"/>
        <v>188335444</v>
      </c>
      <c r="T142" s="25">
        <f t="shared" si="29"/>
        <v>0</v>
      </c>
      <c r="U142" s="26">
        <f t="shared" si="29"/>
        <v>0</v>
      </c>
      <c r="V142" s="26">
        <f t="shared" si="29"/>
        <v>0</v>
      </c>
      <c r="W142" s="36">
        <f t="shared" si="29"/>
        <v>0</v>
      </c>
    </row>
    <row r="143" spans="1:23" x14ac:dyDescent="0.2">
      <c r="A143" s="14" t="s">
        <v>19</v>
      </c>
      <c r="B143" s="15" t="s">
        <v>253</v>
      </c>
      <c r="C143" s="16" t="s">
        <v>254</v>
      </c>
      <c r="D143" s="23">
        <v>58959230</v>
      </c>
      <c r="E143" s="24">
        <v>60631979</v>
      </c>
      <c r="F143" s="24">
        <v>19861700</v>
      </c>
      <c r="G143" s="31">
        <f t="shared" si="27"/>
        <v>0.32757796013882379</v>
      </c>
      <c r="H143" s="23">
        <v>1427685</v>
      </c>
      <c r="I143" s="24">
        <v>1220715</v>
      </c>
      <c r="J143" s="24">
        <v>991098</v>
      </c>
      <c r="K143" s="23">
        <v>3639498</v>
      </c>
      <c r="L143" s="23">
        <v>956307</v>
      </c>
      <c r="M143" s="24">
        <v>1441788</v>
      </c>
      <c r="N143" s="24">
        <v>5584326</v>
      </c>
      <c r="O143" s="23">
        <v>7982421</v>
      </c>
      <c r="P143" s="23">
        <v>189250</v>
      </c>
      <c r="Q143" s="24">
        <v>5005318</v>
      </c>
      <c r="R143" s="24">
        <v>3045213</v>
      </c>
      <c r="S143" s="23">
        <v>8239781</v>
      </c>
      <c r="T143" s="23">
        <v>0</v>
      </c>
      <c r="U143" s="24">
        <v>0</v>
      </c>
      <c r="V143" s="24">
        <v>0</v>
      </c>
      <c r="W143" s="35">
        <v>0</v>
      </c>
    </row>
    <row r="144" spans="1:23" x14ac:dyDescent="0.2">
      <c r="A144" s="14" t="s">
        <v>19</v>
      </c>
      <c r="B144" s="15" t="s">
        <v>255</v>
      </c>
      <c r="C144" s="16" t="s">
        <v>256</v>
      </c>
      <c r="D144" s="23">
        <v>44865268</v>
      </c>
      <c r="E144" s="24">
        <v>66817449</v>
      </c>
      <c r="F144" s="24">
        <v>43335566</v>
      </c>
      <c r="G144" s="31">
        <f t="shared" si="27"/>
        <v>0.64856660421142387</v>
      </c>
      <c r="H144" s="23">
        <v>3669657</v>
      </c>
      <c r="I144" s="24">
        <v>3679641</v>
      </c>
      <c r="J144" s="24">
        <v>4845335</v>
      </c>
      <c r="K144" s="23">
        <v>12194633</v>
      </c>
      <c r="L144" s="23">
        <v>800488</v>
      </c>
      <c r="M144" s="24">
        <v>7429078</v>
      </c>
      <c r="N144" s="24">
        <v>12120010</v>
      </c>
      <c r="O144" s="23">
        <v>20349576</v>
      </c>
      <c r="P144" s="23">
        <v>-66693</v>
      </c>
      <c r="Q144" s="24">
        <v>5555782</v>
      </c>
      <c r="R144" s="24">
        <v>5302268</v>
      </c>
      <c r="S144" s="23">
        <v>10791357</v>
      </c>
      <c r="T144" s="23">
        <v>0</v>
      </c>
      <c r="U144" s="24">
        <v>0</v>
      </c>
      <c r="V144" s="24">
        <v>0</v>
      </c>
      <c r="W144" s="35">
        <v>0</v>
      </c>
    </row>
    <row r="145" spans="1:23" x14ac:dyDescent="0.2">
      <c r="A145" s="14" t="s">
        <v>19</v>
      </c>
      <c r="B145" s="15" t="s">
        <v>257</v>
      </c>
      <c r="C145" s="16" t="s">
        <v>258</v>
      </c>
      <c r="D145" s="23">
        <v>47556437</v>
      </c>
      <c r="E145" s="24">
        <v>46281805</v>
      </c>
      <c r="F145" s="24">
        <v>17307161</v>
      </c>
      <c r="G145" s="31">
        <f t="shared" si="27"/>
        <v>0.37395172897859102</v>
      </c>
      <c r="H145" s="23">
        <v>0</v>
      </c>
      <c r="I145" s="24">
        <v>1889668</v>
      </c>
      <c r="J145" s="24">
        <v>6436792</v>
      </c>
      <c r="K145" s="23">
        <v>8326460</v>
      </c>
      <c r="L145" s="23">
        <v>2018192</v>
      </c>
      <c r="M145" s="24">
        <v>1186410</v>
      </c>
      <c r="N145" s="24">
        <v>4570733</v>
      </c>
      <c r="O145" s="23">
        <v>7775335</v>
      </c>
      <c r="P145" s="23">
        <v>1205366</v>
      </c>
      <c r="Q145" s="24">
        <v>0</v>
      </c>
      <c r="R145" s="24">
        <v>0</v>
      </c>
      <c r="S145" s="23">
        <v>1205366</v>
      </c>
      <c r="T145" s="23">
        <v>0</v>
      </c>
      <c r="U145" s="24">
        <v>0</v>
      </c>
      <c r="V145" s="24">
        <v>0</v>
      </c>
      <c r="W145" s="35">
        <v>0</v>
      </c>
    </row>
    <row r="146" spans="1:23" x14ac:dyDescent="0.2">
      <c r="A146" s="14" t="s">
        <v>19</v>
      </c>
      <c r="B146" s="15" t="s">
        <v>259</v>
      </c>
      <c r="C146" s="16" t="s">
        <v>260</v>
      </c>
      <c r="D146" s="23">
        <v>35190077</v>
      </c>
      <c r="E146" s="24">
        <v>33825120</v>
      </c>
      <c r="F146" s="24">
        <v>24683603</v>
      </c>
      <c r="G146" s="31">
        <f t="shared" si="27"/>
        <v>0.72974177179563593</v>
      </c>
      <c r="H146" s="23">
        <v>1717288</v>
      </c>
      <c r="I146" s="24">
        <v>1579887</v>
      </c>
      <c r="J146" s="24">
        <v>1258176</v>
      </c>
      <c r="K146" s="23">
        <v>4555351</v>
      </c>
      <c r="L146" s="23">
        <v>3245650</v>
      </c>
      <c r="M146" s="24">
        <v>4685517</v>
      </c>
      <c r="N146" s="24">
        <v>2621786</v>
      </c>
      <c r="O146" s="23">
        <v>10552953</v>
      </c>
      <c r="P146" s="23">
        <v>3375945</v>
      </c>
      <c r="Q146" s="24">
        <v>2955965</v>
      </c>
      <c r="R146" s="24">
        <v>3243389</v>
      </c>
      <c r="S146" s="23">
        <v>9575299</v>
      </c>
      <c r="T146" s="23">
        <v>0</v>
      </c>
      <c r="U146" s="24">
        <v>0</v>
      </c>
      <c r="V146" s="24">
        <v>0</v>
      </c>
      <c r="W146" s="35">
        <v>0</v>
      </c>
    </row>
    <row r="147" spans="1:23" x14ac:dyDescent="0.2">
      <c r="A147" s="14" t="s">
        <v>34</v>
      </c>
      <c r="B147" s="15" t="s">
        <v>261</v>
      </c>
      <c r="C147" s="16" t="s">
        <v>262</v>
      </c>
      <c r="D147" s="23">
        <v>233671204</v>
      </c>
      <c r="E147" s="24">
        <v>213276421</v>
      </c>
      <c r="F147" s="24">
        <v>173953566</v>
      </c>
      <c r="G147" s="31">
        <f t="shared" si="27"/>
        <v>0.81562493024017879</v>
      </c>
      <c r="H147" s="23">
        <v>2026076</v>
      </c>
      <c r="I147" s="24">
        <v>10721469</v>
      </c>
      <c r="J147" s="24">
        <v>27854429</v>
      </c>
      <c r="K147" s="23">
        <v>40601974</v>
      </c>
      <c r="L147" s="23">
        <v>37375536</v>
      </c>
      <c r="M147" s="24">
        <v>9753372</v>
      </c>
      <c r="N147" s="24">
        <v>20181004</v>
      </c>
      <c r="O147" s="23">
        <v>67309912</v>
      </c>
      <c r="P147" s="23">
        <v>34501300</v>
      </c>
      <c r="Q147" s="24">
        <v>3573557</v>
      </c>
      <c r="R147" s="24">
        <v>27966823</v>
      </c>
      <c r="S147" s="23">
        <v>66041680</v>
      </c>
      <c r="T147" s="23">
        <v>0</v>
      </c>
      <c r="U147" s="24">
        <v>0</v>
      </c>
      <c r="V147" s="24">
        <v>0</v>
      </c>
      <c r="W147" s="35">
        <v>0</v>
      </c>
    </row>
    <row r="148" spans="1:23" ht="16.5" x14ac:dyDescent="0.3">
      <c r="A148" s="17" t="s">
        <v>0</v>
      </c>
      <c r="B148" s="18" t="s">
        <v>263</v>
      </c>
      <c r="C148" s="19" t="s">
        <v>0</v>
      </c>
      <c r="D148" s="25">
        <f>SUM(D143:D147)</f>
        <v>420242216</v>
      </c>
      <c r="E148" s="26">
        <f>SUM(E143:E147)</f>
        <v>420832774</v>
      </c>
      <c r="F148" s="26">
        <f>SUM(F143:F147)</f>
        <v>279141596</v>
      </c>
      <c r="G148" s="32">
        <f t="shared" si="27"/>
        <v>0.66330764438037804</v>
      </c>
      <c r="H148" s="25">
        <f t="shared" ref="H148:W148" si="30">SUM(H143:H147)</f>
        <v>8840706</v>
      </c>
      <c r="I148" s="26">
        <f t="shared" si="30"/>
        <v>19091380</v>
      </c>
      <c r="J148" s="26">
        <f t="shared" si="30"/>
        <v>41385830</v>
      </c>
      <c r="K148" s="25">
        <f t="shared" si="30"/>
        <v>69317916</v>
      </c>
      <c r="L148" s="25">
        <f t="shared" si="30"/>
        <v>44396173</v>
      </c>
      <c r="M148" s="26">
        <f t="shared" si="30"/>
        <v>24496165</v>
      </c>
      <c r="N148" s="26">
        <f t="shared" si="30"/>
        <v>45077859</v>
      </c>
      <c r="O148" s="25">
        <f t="shared" si="30"/>
        <v>113970197</v>
      </c>
      <c r="P148" s="25">
        <f t="shared" si="30"/>
        <v>39205168</v>
      </c>
      <c r="Q148" s="26">
        <f t="shared" si="30"/>
        <v>17090622</v>
      </c>
      <c r="R148" s="26">
        <f t="shared" si="30"/>
        <v>39557693</v>
      </c>
      <c r="S148" s="25">
        <f t="shared" si="30"/>
        <v>95853483</v>
      </c>
      <c r="T148" s="25">
        <f t="shared" si="30"/>
        <v>0</v>
      </c>
      <c r="U148" s="26">
        <f t="shared" si="30"/>
        <v>0</v>
      </c>
      <c r="V148" s="26">
        <f t="shared" si="30"/>
        <v>0</v>
      </c>
      <c r="W148" s="36">
        <f t="shared" si="30"/>
        <v>0</v>
      </c>
    </row>
    <row r="149" spans="1:23" x14ac:dyDescent="0.2">
      <c r="A149" s="14" t="s">
        <v>19</v>
      </c>
      <c r="B149" s="15" t="s">
        <v>264</v>
      </c>
      <c r="C149" s="16" t="s">
        <v>265</v>
      </c>
      <c r="D149" s="23">
        <v>40310623</v>
      </c>
      <c r="E149" s="24">
        <v>38493518</v>
      </c>
      <c r="F149" s="24">
        <v>38214681</v>
      </c>
      <c r="G149" s="31">
        <f t="shared" si="27"/>
        <v>0.99275626093723102</v>
      </c>
      <c r="H149" s="23">
        <v>1626774</v>
      </c>
      <c r="I149" s="24">
        <v>4331826</v>
      </c>
      <c r="J149" s="24">
        <v>4536185</v>
      </c>
      <c r="K149" s="23">
        <v>10494785</v>
      </c>
      <c r="L149" s="23">
        <v>7910480</v>
      </c>
      <c r="M149" s="24">
        <v>12246580</v>
      </c>
      <c r="N149" s="24">
        <v>4472196</v>
      </c>
      <c r="O149" s="23">
        <v>24629256</v>
      </c>
      <c r="P149" s="23">
        <v>1198955</v>
      </c>
      <c r="Q149" s="24">
        <v>1419621</v>
      </c>
      <c r="R149" s="24">
        <v>472064</v>
      </c>
      <c r="S149" s="23">
        <v>3090640</v>
      </c>
      <c r="T149" s="23">
        <v>0</v>
      </c>
      <c r="U149" s="24">
        <v>0</v>
      </c>
      <c r="V149" s="24">
        <v>0</v>
      </c>
      <c r="W149" s="35">
        <v>0</v>
      </c>
    </row>
    <row r="150" spans="1:23" x14ac:dyDescent="0.2">
      <c r="A150" s="14" t="s">
        <v>19</v>
      </c>
      <c r="B150" s="15" t="s">
        <v>266</v>
      </c>
      <c r="C150" s="16" t="s">
        <v>267</v>
      </c>
      <c r="D150" s="23">
        <v>802941100</v>
      </c>
      <c r="E150" s="24">
        <v>817406500</v>
      </c>
      <c r="F150" s="24">
        <v>643972590</v>
      </c>
      <c r="G150" s="31">
        <f t="shared" si="27"/>
        <v>0.78782416092849761</v>
      </c>
      <c r="H150" s="23">
        <v>4535063</v>
      </c>
      <c r="I150" s="24">
        <v>103758970</v>
      </c>
      <c r="J150" s="24">
        <v>85606992</v>
      </c>
      <c r="K150" s="23">
        <v>193901025</v>
      </c>
      <c r="L150" s="23">
        <v>101131232</v>
      </c>
      <c r="M150" s="24">
        <v>44444853</v>
      </c>
      <c r="N150" s="24">
        <v>121181285</v>
      </c>
      <c r="O150" s="23">
        <v>266757370</v>
      </c>
      <c r="P150" s="23">
        <v>26809152</v>
      </c>
      <c r="Q150" s="24">
        <v>42619673</v>
      </c>
      <c r="R150" s="24">
        <v>113885370</v>
      </c>
      <c r="S150" s="23">
        <v>183314195</v>
      </c>
      <c r="T150" s="23">
        <v>0</v>
      </c>
      <c r="U150" s="24">
        <v>0</v>
      </c>
      <c r="V150" s="24">
        <v>0</v>
      </c>
      <c r="W150" s="35">
        <v>0</v>
      </c>
    </row>
    <row r="151" spans="1:23" x14ac:dyDescent="0.2">
      <c r="A151" s="14" t="s">
        <v>19</v>
      </c>
      <c r="B151" s="15" t="s">
        <v>268</v>
      </c>
      <c r="C151" s="16" t="s">
        <v>269</v>
      </c>
      <c r="D151" s="23">
        <v>110154690</v>
      </c>
      <c r="E151" s="24">
        <v>114170910</v>
      </c>
      <c r="F151" s="24">
        <v>73260125</v>
      </c>
      <c r="G151" s="31">
        <f t="shared" si="27"/>
        <v>0.64167067600669903</v>
      </c>
      <c r="H151" s="23">
        <v>1648968</v>
      </c>
      <c r="I151" s="24">
        <v>21233880</v>
      </c>
      <c r="J151" s="24">
        <v>-16416251</v>
      </c>
      <c r="K151" s="23">
        <v>6466597</v>
      </c>
      <c r="L151" s="23">
        <v>26826790</v>
      </c>
      <c r="M151" s="24">
        <v>20969717</v>
      </c>
      <c r="N151" s="24">
        <v>1100885</v>
      </c>
      <c r="O151" s="23">
        <v>48897392</v>
      </c>
      <c r="P151" s="23">
        <v>4732461</v>
      </c>
      <c r="Q151" s="24">
        <v>4640616</v>
      </c>
      <c r="R151" s="24">
        <v>8523059</v>
      </c>
      <c r="S151" s="23">
        <v>17896136</v>
      </c>
      <c r="T151" s="23">
        <v>0</v>
      </c>
      <c r="U151" s="24">
        <v>0</v>
      </c>
      <c r="V151" s="24">
        <v>0</v>
      </c>
      <c r="W151" s="35">
        <v>0</v>
      </c>
    </row>
    <row r="152" spans="1:23" x14ac:dyDescent="0.2">
      <c r="A152" s="14" t="s">
        <v>19</v>
      </c>
      <c r="B152" s="15" t="s">
        <v>270</v>
      </c>
      <c r="C152" s="16" t="s">
        <v>271</v>
      </c>
      <c r="D152" s="23">
        <v>35933045</v>
      </c>
      <c r="E152" s="24">
        <v>27758145</v>
      </c>
      <c r="F152" s="24">
        <v>18116037</v>
      </c>
      <c r="G152" s="31">
        <f t="shared" si="27"/>
        <v>0.6526386039124733</v>
      </c>
      <c r="H152" s="23">
        <v>1357510</v>
      </c>
      <c r="I152" s="24">
        <v>6180721</v>
      </c>
      <c r="J152" s="24">
        <v>2430652</v>
      </c>
      <c r="K152" s="23">
        <v>9968883</v>
      </c>
      <c r="L152" s="23">
        <v>1751310</v>
      </c>
      <c r="M152" s="24">
        <v>2603556</v>
      </c>
      <c r="N152" s="24">
        <v>2212550</v>
      </c>
      <c r="O152" s="23">
        <v>6567416</v>
      </c>
      <c r="P152" s="23">
        <v>428257</v>
      </c>
      <c r="Q152" s="24">
        <v>0</v>
      </c>
      <c r="R152" s="24">
        <v>1151481</v>
      </c>
      <c r="S152" s="23">
        <v>1579738</v>
      </c>
      <c r="T152" s="23">
        <v>0</v>
      </c>
      <c r="U152" s="24">
        <v>0</v>
      </c>
      <c r="V152" s="24">
        <v>0</v>
      </c>
      <c r="W152" s="35">
        <v>0</v>
      </c>
    </row>
    <row r="153" spans="1:23" x14ac:dyDescent="0.2">
      <c r="A153" s="14" t="s">
        <v>19</v>
      </c>
      <c r="B153" s="15" t="s">
        <v>272</v>
      </c>
      <c r="C153" s="16" t="s">
        <v>273</v>
      </c>
      <c r="D153" s="23">
        <v>43469339</v>
      </c>
      <c r="E153" s="24">
        <v>43043322</v>
      </c>
      <c r="F153" s="24">
        <v>27522238</v>
      </c>
      <c r="G153" s="31">
        <f t="shared" si="27"/>
        <v>0.63940785053718674</v>
      </c>
      <c r="H153" s="23">
        <v>1907953</v>
      </c>
      <c r="I153" s="24">
        <v>4428163</v>
      </c>
      <c r="J153" s="24">
        <v>2509863</v>
      </c>
      <c r="K153" s="23">
        <v>8845979</v>
      </c>
      <c r="L153" s="23">
        <v>2854273</v>
      </c>
      <c r="M153" s="24">
        <v>1872793</v>
      </c>
      <c r="N153" s="24">
        <v>5282197</v>
      </c>
      <c r="O153" s="23">
        <v>10009263</v>
      </c>
      <c r="P153" s="23">
        <v>1526029</v>
      </c>
      <c r="Q153" s="24">
        <v>2618630</v>
      </c>
      <c r="R153" s="24">
        <v>4522337</v>
      </c>
      <c r="S153" s="23">
        <v>8666996</v>
      </c>
      <c r="T153" s="23">
        <v>0</v>
      </c>
      <c r="U153" s="24">
        <v>0</v>
      </c>
      <c r="V153" s="24">
        <v>0</v>
      </c>
      <c r="W153" s="35">
        <v>0</v>
      </c>
    </row>
    <row r="154" spans="1:23" x14ac:dyDescent="0.2">
      <c r="A154" s="14" t="s">
        <v>34</v>
      </c>
      <c r="B154" s="15" t="s">
        <v>274</v>
      </c>
      <c r="C154" s="16" t="s">
        <v>275</v>
      </c>
      <c r="D154" s="23">
        <v>452537631</v>
      </c>
      <c r="E154" s="24">
        <v>436735296</v>
      </c>
      <c r="F154" s="24">
        <v>330712879</v>
      </c>
      <c r="G154" s="31">
        <f t="shared" si="27"/>
        <v>0.75723872567423545</v>
      </c>
      <c r="H154" s="23">
        <v>15050488</v>
      </c>
      <c r="I154" s="24">
        <v>26846997</v>
      </c>
      <c r="J154" s="24">
        <v>49886207</v>
      </c>
      <c r="K154" s="23">
        <v>91783692</v>
      </c>
      <c r="L154" s="23">
        <v>36731107</v>
      </c>
      <c r="M154" s="24">
        <v>68157544</v>
      </c>
      <c r="N154" s="24">
        <v>47419213</v>
      </c>
      <c r="O154" s="23">
        <v>152307864</v>
      </c>
      <c r="P154" s="23">
        <v>10108115</v>
      </c>
      <c r="Q154" s="24">
        <v>51731054</v>
      </c>
      <c r="R154" s="24">
        <v>24782154</v>
      </c>
      <c r="S154" s="23">
        <v>86621323</v>
      </c>
      <c r="T154" s="23">
        <v>0</v>
      </c>
      <c r="U154" s="24">
        <v>0</v>
      </c>
      <c r="V154" s="24">
        <v>0</v>
      </c>
      <c r="W154" s="35">
        <v>0</v>
      </c>
    </row>
    <row r="155" spans="1:23" ht="16.5" x14ac:dyDescent="0.3">
      <c r="A155" s="17" t="s">
        <v>0</v>
      </c>
      <c r="B155" s="18" t="s">
        <v>276</v>
      </c>
      <c r="C155" s="19" t="s">
        <v>0</v>
      </c>
      <c r="D155" s="25">
        <f>SUM(D149:D154)</f>
        <v>1485346428</v>
      </c>
      <c r="E155" s="26">
        <f>SUM(E149:E154)</f>
        <v>1477607691</v>
      </c>
      <c r="F155" s="26">
        <f>SUM(F149:F154)</f>
        <v>1131798550</v>
      </c>
      <c r="G155" s="32">
        <f t="shared" si="27"/>
        <v>0.76596687801078855</v>
      </c>
      <c r="H155" s="25">
        <f t="shared" ref="H155:W155" si="31">SUM(H149:H154)</f>
        <v>26126756</v>
      </c>
      <c r="I155" s="26">
        <f t="shared" si="31"/>
        <v>166780557</v>
      </c>
      <c r="J155" s="26">
        <f t="shared" si="31"/>
        <v>128553648</v>
      </c>
      <c r="K155" s="25">
        <f t="shared" si="31"/>
        <v>321460961</v>
      </c>
      <c r="L155" s="25">
        <f t="shared" si="31"/>
        <v>177205192</v>
      </c>
      <c r="M155" s="26">
        <f t="shared" si="31"/>
        <v>150295043</v>
      </c>
      <c r="N155" s="26">
        <f t="shared" si="31"/>
        <v>181668326</v>
      </c>
      <c r="O155" s="25">
        <f t="shared" si="31"/>
        <v>509168561</v>
      </c>
      <c r="P155" s="25">
        <f t="shared" si="31"/>
        <v>44802969</v>
      </c>
      <c r="Q155" s="26">
        <f t="shared" si="31"/>
        <v>103029594</v>
      </c>
      <c r="R155" s="26">
        <f t="shared" si="31"/>
        <v>153336465</v>
      </c>
      <c r="S155" s="25">
        <f t="shared" si="31"/>
        <v>301169028</v>
      </c>
      <c r="T155" s="25">
        <f t="shared" si="31"/>
        <v>0</v>
      </c>
      <c r="U155" s="26">
        <f t="shared" si="31"/>
        <v>0</v>
      </c>
      <c r="V155" s="26">
        <f t="shared" si="31"/>
        <v>0</v>
      </c>
      <c r="W155" s="36">
        <f t="shared" si="31"/>
        <v>0</v>
      </c>
    </row>
    <row r="156" spans="1:23" x14ac:dyDescent="0.2">
      <c r="A156" s="14" t="s">
        <v>19</v>
      </c>
      <c r="B156" s="15" t="s">
        <v>277</v>
      </c>
      <c r="C156" s="16" t="s">
        <v>278</v>
      </c>
      <c r="D156" s="23">
        <v>143944633</v>
      </c>
      <c r="E156" s="24">
        <v>139783764</v>
      </c>
      <c r="F156" s="24">
        <v>72569660</v>
      </c>
      <c r="G156" s="31">
        <f t="shared" si="27"/>
        <v>0.51915657386361413</v>
      </c>
      <c r="H156" s="23">
        <v>5285000</v>
      </c>
      <c r="I156" s="24">
        <v>5002947</v>
      </c>
      <c r="J156" s="24">
        <v>4974892</v>
      </c>
      <c r="K156" s="23">
        <v>15262839</v>
      </c>
      <c r="L156" s="23">
        <v>7290274</v>
      </c>
      <c r="M156" s="24">
        <v>10551834</v>
      </c>
      <c r="N156" s="24">
        <v>8157018</v>
      </c>
      <c r="O156" s="23">
        <v>25999126</v>
      </c>
      <c r="P156" s="23">
        <v>5771569</v>
      </c>
      <c r="Q156" s="24">
        <v>8767274</v>
      </c>
      <c r="R156" s="24">
        <v>16768852</v>
      </c>
      <c r="S156" s="23">
        <v>31307695</v>
      </c>
      <c r="T156" s="23">
        <v>0</v>
      </c>
      <c r="U156" s="24">
        <v>0</v>
      </c>
      <c r="V156" s="24">
        <v>0</v>
      </c>
      <c r="W156" s="35">
        <v>0</v>
      </c>
    </row>
    <row r="157" spans="1:23" x14ac:dyDescent="0.2">
      <c r="A157" s="14" t="s">
        <v>19</v>
      </c>
      <c r="B157" s="15" t="s">
        <v>279</v>
      </c>
      <c r="C157" s="16" t="s">
        <v>280</v>
      </c>
      <c r="D157" s="23">
        <v>950898017</v>
      </c>
      <c r="E157" s="24">
        <v>1122175158</v>
      </c>
      <c r="F157" s="24">
        <v>482966185</v>
      </c>
      <c r="G157" s="31">
        <f t="shared" si="27"/>
        <v>0.43038395704710475</v>
      </c>
      <c r="H157" s="23">
        <v>7828389</v>
      </c>
      <c r="I157" s="24">
        <v>14423931</v>
      </c>
      <c r="J157" s="24">
        <v>39517444</v>
      </c>
      <c r="K157" s="23">
        <v>61769764</v>
      </c>
      <c r="L157" s="23">
        <v>48622406</v>
      </c>
      <c r="M157" s="24">
        <v>104500735</v>
      </c>
      <c r="N157" s="24">
        <v>94986980</v>
      </c>
      <c r="O157" s="23">
        <v>248110121</v>
      </c>
      <c r="P157" s="23">
        <v>36603997</v>
      </c>
      <c r="Q157" s="24">
        <v>71181185</v>
      </c>
      <c r="R157" s="24">
        <v>65301118</v>
      </c>
      <c r="S157" s="23">
        <v>173086300</v>
      </c>
      <c r="T157" s="23">
        <v>0</v>
      </c>
      <c r="U157" s="24">
        <v>0</v>
      </c>
      <c r="V157" s="24">
        <v>0</v>
      </c>
      <c r="W157" s="35">
        <v>0</v>
      </c>
    </row>
    <row r="158" spans="1:23" x14ac:dyDescent="0.2">
      <c r="A158" s="14" t="s">
        <v>19</v>
      </c>
      <c r="B158" s="15" t="s">
        <v>281</v>
      </c>
      <c r="C158" s="16" t="s">
        <v>282</v>
      </c>
      <c r="D158" s="23">
        <v>74984786</v>
      </c>
      <c r="E158" s="24">
        <v>94622839</v>
      </c>
      <c r="F158" s="24">
        <v>62538626</v>
      </c>
      <c r="G158" s="31">
        <f t="shared" si="27"/>
        <v>0.66092527619045549</v>
      </c>
      <c r="H158" s="23">
        <v>4070133</v>
      </c>
      <c r="I158" s="24">
        <v>15503397</v>
      </c>
      <c r="J158" s="24">
        <v>8254728</v>
      </c>
      <c r="K158" s="23">
        <v>27828258</v>
      </c>
      <c r="L158" s="23">
        <v>3853697</v>
      </c>
      <c r="M158" s="24">
        <v>7404359</v>
      </c>
      <c r="N158" s="24">
        <v>11994844</v>
      </c>
      <c r="O158" s="23">
        <v>23252900</v>
      </c>
      <c r="P158" s="23">
        <v>1933181</v>
      </c>
      <c r="Q158" s="24">
        <v>3315958</v>
      </c>
      <c r="R158" s="24">
        <v>6208329</v>
      </c>
      <c r="S158" s="23">
        <v>11457468</v>
      </c>
      <c r="T158" s="23">
        <v>0</v>
      </c>
      <c r="U158" s="24">
        <v>0</v>
      </c>
      <c r="V158" s="24">
        <v>0</v>
      </c>
      <c r="W158" s="35">
        <v>0</v>
      </c>
    </row>
    <row r="159" spans="1:23" x14ac:dyDescent="0.2">
      <c r="A159" s="14" t="s">
        <v>19</v>
      </c>
      <c r="B159" s="15" t="s">
        <v>283</v>
      </c>
      <c r="C159" s="16" t="s">
        <v>284</v>
      </c>
      <c r="D159" s="23">
        <v>26314871</v>
      </c>
      <c r="E159" s="24">
        <v>30872877</v>
      </c>
      <c r="F159" s="24">
        <v>19398695</v>
      </c>
      <c r="G159" s="31">
        <f t="shared" si="27"/>
        <v>0.6283410192059522</v>
      </c>
      <c r="H159" s="23">
        <v>965456</v>
      </c>
      <c r="I159" s="24">
        <v>2629265</v>
      </c>
      <c r="J159" s="24">
        <v>959349</v>
      </c>
      <c r="K159" s="23">
        <v>4554070</v>
      </c>
      <c r="L159" s="23">
        <v>809995</v>
      </c>
      <c r="M159" s="24">
        <v>5713569</v>
      </c>
      <c r="N159" s="24">
        <v>471111</v>
      </c>
      <c r="O159" s="23">
        <v>6994675</v>
      </c>
      <c r="P159" s="23">
        <v>49243</v>
      </c>
      <c r="Q159" s="24">
        <v>4198871</v>
      </c>
      <c r="R159" s="24">
        <v>3601836</v>
      </c>
      <c r="S159" s="23">
        <v>7849950</v>
      </c>
      <c r="T159" s="23">
        <v>0</v>
      </c>
      <c r="U159" s="24">
        <v>0</v>
      </c>
      <c r="V159" s="24">
        <v>0</v>
      </c>
      <c r="W159" s="35">
        <v>0</v>
      </c>
    </row>
    <row r="160" spans="1:23" x14ac:dyDescent="0.2">
      <c r="A160" s="14" t="s">
        <v>34</v>
      </c>
      <c r="B160" s="15" t="s">
        <v>285</v>
      </c>
      <c r="C160" s="16" t="s">
        <v>286</v>
      </c>
      <c r="D160" s="23">
        <v>452464959</v>
      </c>
      <c r="E160" s="24">
        <v>420341888</v>
      </c>
      <c r="F160" s="24">
        <v>154976910</v>
      </c>
      <c r="G160" s="31">
        <f t="shared" si="27"/>
        <v>0.36869252012304804</v>
      </c>
      <c r="H160" s="23">
        <v>2579373</v>
      </c>
      <c r="I160" s="24">
        <v>8657846</v>
      </c>
      <c r="J160" s="24">
        <v>10594054</v>
      </c>
      <c r="K160" s="23">
        <v>21831273</v>
      </c>
      <c r="L160" s="23">
        <v>10562073</v>
      </c>
      <c r="M160" s="24">
        <v>15987214</v>
      </c>
      <c r="N160" s="24">
        <v>21350618</v>
      </c>
      <c r="O160" s="23">
        <v>47899905</v>
      </c>
      <c r="P160" s="23">
        <v>32864339</v>
      </c>
      <c r="Q160" s="24">
        <v>26959110</v>
      </c>
      <c r="R160" s="24">
        <v>25422283</v>
      </c>
      <c r="S160" s="23">
        <v>85245732</v>
      </c>
      <c r="T160" s="23">
        <v>0</v>
      </c>
      <c r="U160" s="24">
        <v>0</v>
      </c>
      <c r="V160" s="24">
        <v>0</v>
      </c>
      <c r="W160" s="35">
        <v>0</v>
      </c>
    </row>
    <row r="161" spans="1:23" ht="16.5" x14ac:dyDescent="0.3">
      <c r="A161" s="17" t="s">
        <v>0</v>
      </c>
      <c r="B161" s="18" t="s">
        <v>287</v>
      </c>
      <c r="C161" s="19" t="s">
        <v>0</v>
      </c>
      <c r="D161" s="25">
        <f>SUM(D156:D160)</f>
        <v>1648607266</v>
      </c>
      <c r="E161" s="26">
        <f>SUM(E156:E160)</f>
        <v>1807796526</v>
      </c>
      <c r="F161" s="26">
        <f>SUM(F156:F160)</f>
        <v>792450076</v>
      </c>
      <c r="G161" s="32">
        <f t="shared" si="27"/>
        <v>0.43835136565584926</v>
      </c>
      <c r="H161" s="25">
        <f t="shared" ref="H161:W161" si="32">SUM(H156:H160)</f>
        <v>20728351</v>
      </c>
      <c r="I161" s="26">
        <f t="shared" si="32"/>
        <v>46217386</v>
      </c>
      <c r="J161" s="26">
        <f t="shared" si="32"/>
        <v>64300467</v>
      </c>
      <c r="K161" s="25">
        <f t="shared" si="32"/>
        <v>131246204</v>
      </c>
      <c r="L161" s="25">
        <f t="shared" si="32"/>
        <v>71138445</v>
      </c>
      <c r="M161" s="26">
        <f t="shared" si="32"/>
        <v>144157711</v>
      </c>
      <c r="N161" s="26">
        <f t="shared" si="32"/>
        <v>136960571</v>
      </c>
      <c r="O161" s="25">
        <f t="shared" si="32"/>
        <v>352256727</v>
      </c>
      <c r="P161" s="25">
        <f t="shared" si="32"/>
        <v>77222329</v>
      </c>
      <c r="Q161" s="26">
        <f t="shared" si="32"/>
        <v>114422398</v>
      </c>
      <c r="R161" s="26">
        <f t="shared" si="32"/>
        <v>117302418</v>
      </c>
      <c r="S161" s="25">
        <f t="shared" si="32"/>
        <v>308947145</v>
      </c>
      <c r="T161" s="25">
        <f t="shared" si="32"/>
        <v>0</v>
      </c>
      <c r="U161" s="26">
        <f t="shared" si="32"/>
        <v>0</v>
      </c>
      <c r="V161" s="26">
        <f t="shared" si="32"/>
        <v>0</v>
      </c>
      <c r="W161" s="36">
        <f t="shared" si="32"/>
        <v>0</v>
      </c>
    </row>
    <row r="162" spans="1:23" x14ac:dyDescent="0.2">
      <c r="A162" s="14" t="s">
        <v>19</v>
      </c>
      <c r="B162" s="15" t="s">
        <v>288</v>
      </c>
      <c r="C162" s="16" t="s">
        <v>289</v>
      </c>
      <c r="D162" s="23">
        <v>111109115</v>
      </c>
      <c r="E162" s="24">
        <v>135619335</v>
      </c>
      <c r="F162" s="24">
        <v>76676620</v>
      </c>
      <c r="G162" s="31">
        <f t="shared" si="27"/>
        <v>0.56538118255778202</v>
      </c>
      <c r="H162" s="23">
        <v>2064680</v>
      </c>
      <c r="I162" s="24">
        <v>9422417</v>
      </c>
      <c r="J162" s="24">
        <v>15303620</v>
      </c>
      <c r="K162" s="23">
        <v>26790717</v>
      </c>
      <c r="L162" s="23">
        <v>12353513</v>
      </c>
      <c r="M162" s="24">
        <v>7311991</v>
      </c>
      <c r="N162" s="24">
        <v>20064452</v>
      </c>
      <c r="O162" s="23">
        <v>39729956</v>
      </c>
      <c r="P162" s="23">
        <v>169607</v>
      </c>
      <c r="Q162" s="24">
        <v>5722938</v>
      </c>
      <c r="R162" s="24">
        <v>4263402</v>
      </c>
      <c r="S162" s="23">
        <v>10155947</v>
      </c>
      <c r="T162" s="23">
        <v>0</v>
      </c>
      <c r="U162" s="24">
        <v>0</v>
      </c>
      <c r="V162" s="24">
        <v>0</v>
      </c>
      <c r="W162" s="35">
        <v>0</v>
      </c>
    </row>
    <row r="163" spans="1:23" x14ac:dyDescent="0.2">
      <c r="A163" s="14" t="s">
        <v>19</v>
      </c>
      <c r="B163" s="15" t="s">
        <v>290</v>
      </c>
      <c r="C163" s="16" t="s">
        <v>291</v>
      </c>
      <c r="D163" s="23">
        <v>59604599</v>
      </c>
      <c r="E163" s="24">
        <v>61822966</v>
      </c>
      <c r="F163" s="24">
        <v>40481672</v>
      </c>
      <c r="G163" s="31">
        <f t="shared" si="27"/>
        <v>0.65479990073591743</v>
      </c>
      <c r="H163" s="23">
        <v>3379581</v>
      </c>
      <c r="I163" s="24">
        <v>1356780</v>
      </c>
      <c r="J163" s="24">
        <v>5565052</v>
      </c>
      <c r="K163" s="23">
        <v>10301413</v>
      </c>
      <c r="L163" s="23">
        <v>7763769</v>
      </c>
      <c r="M163" s="24">
        <v>5893018</v>
      </c>
      <c r="N163" s="24">
        <v>5549585</v>
      </c>
      <c r="O163" s="23">
        <v>19206372</v>
      </c>
      <c r="P163" s="23">
        <v>2327916</v>
      </c>
      <c r="Q163" s="24">
        <v>3598585</v>
      </c>
      <c r="R163" s="24">
        <v>5047386</v>
      </c>
      <c r="S163" s="23">
        <v>10973887</v>
      </c>
      <c r="T163" s="23">
        <v>0</v>
      </c>
      <c r="U163" s="24">
        <v>0</v>
      </c>
      <c r="V163" s="24">
        <v>0</v>
      </c>
      <c r="W163" s="35">
        <v>0</v>
      </c>
    </row>
    <row r="164" spans="1:23" x14ac:dyDescent="0.2">
      <c r="A164" s="14" t="s">
        <v>19</v>
      </c>
      <c r="B164" s="15" t="s">
        <v>292</v>
      </c>
      <c r="C164" s="16" t="s">
        <v>293</v>
      </c>
      <c r="D164" s="23">
        <v>108906083</v>
      </c>
      <c r="E164" s="24">
        <v>92794703</v>
      </c>
      <c r="F164" s="24">
        <v>59545844</v>
      </c>
      <c r="G164" s="31">
        <f t="shared" si="27"/>
        <v>0.64169442947621702</v>
      </c>
      <c r="H164" s="23">
        <v>4174653</v>
      </c>
      <c r="I164" s="24">
        <v>7193729</v>
      </c>
      <c r="J164" s="24">
        <v>7510660</v>
      </c>
      <c r="K164" s="23">
        <v>18879042</v>
      </c>
      <c r="L164" s="23">
        <v>6171033</v>
      </c>
      <c r="M164" s="24">
        <v>12662944</v>
      </c>
      <c r="N164" s="24">
        <v>6991303</v>
      </c>
      <c r="O164" s="23">
        <v>25825280</v>
      </c>
      <c r="P164" s="23">
        <v>398459</v>
      </c>
      <c r="Q164" s="24">
        <v>5229677</v>
      </c>
      <c r="R164" s="24">
        <v>9213386</v>
      </c>
      <c r="S164" s="23">
        <v>14841522</v>
      </c>
      <c r="T164" s="23">
        <v>0</v>
      </c>
      <c r="U164" s="24">
        <v>0</v>
      </c>
      <c r="V164" s="24">
        <v>0</v>
      </c>
      <c r="W164" s="35">
        <v>0</v>
      </c>
    </row>
    <row r="165" spans="1:23" x14ac:dyDescent="0.2">
      <c r="A165" s="14" t="s">
        <v>19</v>
      </c>
      <c r="B165" s="15" t="s">
        <v>294</v>
      </c>
      <c r="C165" s="16" t="s">
        <v>295</v>
      </c>
      <c r="D165" s="23">
        <v>91794000</v>
      </c>
      <c r="E165" s="24">
        <v>84661187</v>
      </c>
      <c r="F165" s="24">
        <v>37972559</v>
      </c>
      <c r="G165" s="31">
        <f t="shared" si="27"/>
        <v>0.44852382001211488</v>
      </c>
      <c r="H165" s="23">
        <v>1074714</v>
      </c>
      <c r="I165" s="24">
        <v>2527655</v>
      </c>
      <c r="J165" s="24">
        <v>3844165</v>
      </c>
      <c r="K165" s="23">
        <v>7446534</v>
      </c>
      <c r="L165" s="23">
        <v>4612306</v>
      </c>
      <c r="M165" s="24">
        <v>9480161</v>
      </c>
      <c r="N165" s="24">
        <v>5853502</v>
      </c>
      <c r="O165" s="23">
        <v>19945969</v>
      </c>
      <c r="P165" s="23">
        <v>964582</v>
      </c>
      <c r="Q165" s="24">
        <v>964582</v>
      </c>
      <c r="R165" s="24">
        <v>8650892</v>
      </c>
      <c r="S165" s="23">
        <v>10580056</v>
      </c>
      <c r="T165" s="23">
        <v>0</v>
      </c>
      <c r="U165" s="24">
        <v>0</v>
      </c>
      <c r="V165" s="24">
        <v>0</v>
      </c>
      <c r="W165" s="35">
        <v>0</v>
      </c>
    </row>
    <row r="166" spans="1:23" x14ac:dyDescent="0.2">
      <c r="A166" s="14" t="s">
        <v>34</v>
      </c>
      <c r="B166" s="15" t="s">
        <v>296</v>
      </c>
      <c r="C166" s="16" t="s">
        <v>297</v>
      </c>
      <c r="D166" s="23">
        <v>306141124</v>
      </c>
      <c r="E166" s="24">
        <v>316868022</v>
      </c>
      <c r="F166" s="24">
        <v>253681050</v>
      </c>
      <c r="G166" s="31">
        <f t="shared" si="27"/>
        <v>0.80058899095851332</v>
      </c>
      <c r="H166" s="23">
        <v>6732552</v>
      </c>
      <c r="I166" s="24">
        <v>28802127</v>
      </c>
      <c r="J166" s="24">
        <v>42800515</v>
      </c>
      <c r="K166" s="23">
        <v>78335194</v>
      </c>
      <c r="L166" s="23">
        <v>33028047</v>
      </c>
      <c r="M166" s="24">
        <v>31287795</v>
      </c>
      <c r="N166" s="24">
        <v>39255500</v>
      </c>
      <c r="O166" s="23">
        <v>103571342</v>
      </c>
      <c r="P166" s="23">
        <v>6882766</v>
      </c>
      <c r="Q166" s="24">
        <v>26032485</v>
      </c>
      <c r="R166" s="24">
        <v>38859263</v>
      </c>
      <c r="S166" s="23">
        <v>71774514</v>
      </c>
      <c r="T166" s="23">
        <v>0</v>
      </c>
      <c r="U166" s="24">
        <v>0</v>
      </c>
      <c r="V166" s="24">
        <v>0</v>
      </c>
      <c r="W166" s="35">
        <v>0</v>
      </c>
    </row>
    <row r="167" spans="1:23" ht="16.5" x14ac:dyDescent="0.3">
      <c r="A167" s="17" t="s">
        <v>0</v>
      </c>
      <c r="B167" s="18" t="s">
        <v>298</v>
      </c>
      <c r="C167" s="19" t="s">
        <v>0</v>
      </c>
      <c r="D167" s="25">
        <f>SUM(D162:D166)</f>
        <v>677554921</v>
      </c>
      <c r="E167" s="26">
        <f>SUM(E162:E166)</f>
        <v>691766213</v>
      </c>
      <c r="F167" s="26">
        <f>SUM(F162:F166)</f>
        <v>468357745</v>
      </c>
      <c r="G167" s="32">
        <f t="shared" si="27"/>
        <v>0.67704628557798618</v>
      </c>
      <c r="H167" s="25">
        <f t="shared" ref="H167:W167" si="33">SUM(H162:H166)</f>
        <v>17426180</v>
      </c>
      <c r="I167" s="26">
        <f t="shared" si="33"/>
        <v>49302708</v>
      </c>
      <c r="J167" s="26">
        <f t="shared" si="33"/>
        <v>75024012</v>
      </c>
      <c r="K167" s="25">
        <f t="shared" si="33"/>
        <v>141752900</v>
      </c>
      <c r="L167" s="25">
        <f t="shared" si="33"/>
        <v>63928668</v>
      </c>
      <c r="M167" s="26">
        <f t="shared" si="33"/>
        <v>66635909</v>
      </c>
      <c r="N167" s="26">
        <f t="shared" si="33"/>
        <v>77714342</v>
      </c>
      <c r="O167" s="25">
        <f t="shared" si="33"/>
        <v>208278919</v>
      </c>
      <c r="P167" s="25">
        <f t="shared" si="33"/>
        <v>10743330</v>
      </c>
      <c r="Q167" s="26">
        <f t="shared" si="33"/>
        <v>41548267</v>
      </c>
      <c r="R167" s="26">
        <f t="shared" si="33"/>
        <v>66034329</v>
      </c>
      <c r="S167" s="25">
        <f t="shared" si="33"/>
        <v>118325926</v>
      </c>
      <c r="T167" s="25">
        <f t="shared" si="33"/>
        <v>0</v>
      </c>
      <c r="U167" s="26">
        <f t="shared" si="33"/>
        <v>0</v>
      </c>
      <c r="V167" s="26">
        <f t="shared" si="33"/>
        <v>0</v>
      </c>
      <c r="W167" s="36">
        <f t="shared" si="33"/>
        <v>0</v>
      </c>
    </row>
    <row r="168" spans="1:23" ht="16.5" x14ac:dyDescent="0.3">
      <c r="A168" s="17" t="s">
        <v>0</v>
      </c>
      <c r="B168" s="18" t="s">
        <v>299</v>
      </c>
      <c r="C168" s="19" t="s">
        <v>0</v>
      </c>
      <c r="D168" s="25">
        <f>SUM(D103,D105:D109,D111:D118,D120:D123,D125:D129,D131:D134,D136:D141,D143:D147,D149:D154,D156:D160,D162:D166)</f>
        <v>16920947494</v>
      </c>
      <c r="E168" s="26">
        <f>SUM(E103,E105:E109,E111:E118,E120:E123,E125:E129,E131:E134,E136:E141,E143:E147,E149:E154,E156:E160,E162:E166)</f>
        <v>16740587088</v>
      </c>
      <c r="F168" s="26">
        <f>SUM(F103,F105:F109,F111:F118,F120:F123,F125:F129,F131:F134,F136:F141,F143:F147,F149:F154,F156:F160,F162:F166)</f>
        <v>7966651465</v>
      </c>
      <c r="G168" s="32">
        <f t="shared" si="27"/>
        <v>0.47588841556881006</v>
      </c>
      <c r="H168" s="25">
        <f t="shared" ref="H168:W168" si="34">SUM(H103,H105:H109,H111:H118,H120:H123,H125:H129,H131:H134,H136:H141,H143:H147,H149:H154,H156:H160,H162:H166)</f>
        <v>332300208</v>
      </c>
      <c r="I168" s="26">
        <f t="shared" si="34"/>
        <v>698303226</v>
      </c>
      <c r="J168" s="26">
        <f t="shared" si="34"/>
        <v>871923050</v>
      </c>
      <c r="K168" s="25">
        <f t="shared" si="34"/>
        <v>1902526484</v>
      </c>
      <c r="L168" s="25">
        <f t="shared" si="34"/>
        <v>1081296186</v>
      </c>
      <c r="M168" s="26">
        <f t="shared" si="34"/>
        <v>1060958114</v>
      </c>
      <c r="N168" s="26">
        <f t="shared" si="34"/>
        <v>1272858209</v>
      </c>
      <c r="O168" s="25">
        <f t="shared" si="34"/>
        <v>3415112509</v>
      </c>
      <c r="P168" s="25">
        <f t="shared" si="34"/>
        <v>556780899</v>
      </c>
      <c r="Q168" s="26">
        <f t="shared" si="34"/>
        <v>800494658</v>
      </c>
      <c r="R168" s="26">
        <f t="shared" si="34"/>
        <v>1291736915</v>
      </c>
      <c r="S168" s="25">
        <f t="shared" si="34"/>
        <v>2649012472</v>
      </c>
      <c r="T168" s="25">
        <f t="shared" si="34"/>
        <v>0</v>
      </c>
      <c r="U168" s="26">
        <f t="shared" si="34"/>
        <v>0</v>
      </c>
      <c r="V168" s="26">
        <f t="shared" si="34"/>
        <v>0</v>
      </c>
      <c r="W168" s="36">
        <f t="shared" si="34"/>
        <v>0</v>
      </c>
    </row>
    <row r="169" spans="1:23" ht="14.45" customHeight="1" x14ac:dyDescent="0.3">
      <c r="A169" s="10"/>
      <c r="B169" s="11" t="s">
        <v>606</v>
      </c>
      <c r="D169" s="27"/>
      <c r="E169" s="28"/>
      <c r="F169" s="28"/>
      <c r="G169" s="33"/>
      <c r="H169" s="27"/>
      <c r="I169" s="28"/>
      <c r="J169" s="28"/>
      <c r="K169" s="27"/>
      <c r="L169" s="27"/>
      <c r="M169" s="28"/>
      <c r="N169" s="28"/>
      <c r="O169" s="27"/>
      <c r="P169" s="27"/>
      <c r="Q169" s="28"/>
      <c r="R169" s="28"/>
      <c r="S169" s="27"/>
      <c r="T169" s="27"/>
      <c r="U169" s="28"/>
      <c r="V169" s="28"/>
      <c r="W169" s="37"/>
    </row>
    <row r="170" spans="1:23" ht="14.45" customHeight="1" x14ac:dyDescent="0.3">
      <c r="A170" s="13" t="s">
        <v>0</v>
      </c>
      <c r="B170" s="11" t="s">
        <v>300</v>
      </c>
      <c r="D170" s="27"/>
      <c r="E170" s="28"/>
      <c r="F170" s="28"/>
      <c r="G170" s="33"/>
      <c r="H170" s="27"/>
      <c r="I170" s="28"/>
      <c r="J170" s="28"/>
      <c r="K170" s="27"/>
      <c r="L170" s="27"/>
      <c r="M170" s="28"/>
      <c r="N170" s="28"/>
      <c r="O170" s="27"/>
      <c r="P170" s="27"/>
      <c r="Q170" s="28"/>
      <c r="R170" s="28"/>
      <c r="S170" s="27"/>
      <c r="T170" s="27"/>
      <c r="U170" s="28"/>
      <c r="V170" s="28"/>
      <c r="W170" s="37"/>
    </row>
    <row r="171" spans="1:23" x14ac:dyDescent="0.2">
      <c r="A171" s="14" t="s">
        <v>19</v>
      </c>
      <c r="B171" s="15" t="s">
        <v>301</v>
      </c>
      <c r="C171" s="16" t="s">
        <v>302</v>
      </c>
      <c r="D171" s="23">
        <v>214990539</v>
      </c>
      <c r="E171" s="24">
        <v>219483289</v>
      </c>
      <c r="F171" s="24">
        <v>140113061</v>
      </c>
      <c r="G171" s="31">
        <f t="shared" ref="G171:G203" si="35">IF(($E171     =0),0,($F171     /$E171     ))</f>
        <v>0.63837689711311008</v>
      </c>
      <c r="H171" s="23">
        <v>17829239</v>
      </c>
      <c r="I171" s="24">
        <v>17683608</v>
      </c>
      <c r="J171" s="24">
        <v>17811815</v>
      </c>
      <c r="K171" s="23">
        <v>53324662</v>
      </c>
      <c r="L171" s="23">
        <v>11297335</v>
      </c>
      <c r="M171" s="24">
        <v>27460862</v>
      </c>
      <c r="N171" s="24">
        <v>16757590</v>
      </c>
      <c r="O171" s="23">
        <v>55515787</v>
      </c>
      <c r="P171" s="23">
        <v>4450177</v>
      </c>
      <c r="Q171" s="24">
        <v>9710376</v>
      </c>
      <c r="R171" s="24">
        <v>17112059</v>
      </c>
      <c r="S171" s="23">
        <v>31272612</v>
      </c>
      <c r="T171" s="23">
        <v>0</v>
      </c>
      <c r="U171" s="24">
        <v>0</v>
      </c>
      <c r="V171" s="24">
        <v>0</v>
      </c>
      <c r="W171" s="35">
        <v>0</v>
      </c>
    </row>
    <row r="172" spans="1:23" x14ac:dyDescent="0.2">
      <c r="A172" s="14" t="s">
        <v>19</v>
      </c>
      <c r="B172" s="15" t="s">
        <v>303</v>
      </c>
      <c r="C172" s="16" t="s">
        <v>304</v>
      </c>
      <c r="D172" s="23">
        <v>110032249</v>
      </c>
      <c r="E172" s="24">
        <v>110032249</v>
      </c>
      <c r="F172" s="24">
        <v>73765008</v>
      </c>
      <c r="G172" s="31">
        <f t="shared" si="35"/>
        <v>0.67039444045172614</v>
      </c>
      <c r="H172" s="23">
        <v>10020288</v>
      </c>
      <c r="I172" s="24">
        <v>5504425</v>
      </c>
      <c r="J172" s="24">
        <v>8599329</v>
      </c>
      <c r="K172" s="23">
        <v>24124042</v>
      </c>
      <c r="L172" s="23">
        <v>11580243</v>
      </c>
      <c r="M172" s="24">
        <v>13294627</v>
      </c>
      <c r="N172" s="24">
        <v>5919216</v>
      </c>
      <c r="O172" s="23">
        <v>30794086</v>
      </c>
      <c r="P172" s="23">
        <v>354981</v>
      </c>
      <c r="Q172" s="24">
        <v>4137904</v>
      </c>
      <c r="R172" s="24">
        <v>14353995</v>
      </c>
      <c r="S172" s="23">
        <v>18846880</v>
      </c>
      <c r="T172" s="23">
        <v>0</v>
      </c>
      <c r="U172" s="24">
        <v>0</v>
      </c>
      <c r="V172" s="24">
        <v>0</v>
      </c>
      <c r="W172" s="35">
        <v>0</v>
      </c>
    </row>
    <row r="173" spans="1:23" x14ac:dyDescent="0.2">
      <c r="A173" s="14" t="s">
        <v>19</v>
      </c>
      <c r="B173" s="15" t="s">
        <v>305</v>
      </c>
      <c r="C173" s="16" t="s">
        <v>306</v>
      </c>
      <c r="D173" s="23">
        <v>190704744</v>
      </c>
      <c r="E173" s="24">
        <v>214146161</v>
      </c>
      <c r="F173" s="24">
        <v>82542224</v>
      </c>
      <c r="G173" s="31">
        <f t="shared" si="35"/>
        <v>0.38544806787360525</v>
      </c>
      <c r="H173" s="23">
        <v>0</v>
      </c>
      <c r="I173" s="24">
        <v>3724397</v>
      </c>
      <c r="J173" s="24">
        <v>17305995</v>
      </c>
      <c r="K173" s="23">
        <v>21030392</v>
      </c>
      <c r="L173" s="23">
        <v>11939738</v>
      </c>
      <c r="M173" s="24">
        <v>11204632</v>
      </c>
      <c r="N173" s="24">
        <v>18329884</v>
      </c>
      <c r="O173" s="23">
        <v>41474254</v>
      </c>
      <c r="P173" s="23">
        <v>2499082</v>
      </c>
      <c r="Q173" s="24">
        <v>3978823</v>
      </c>
      <c r="R173" s="24">
        <v>13559673</v>
      </c>
      <c r="S173" s="23">
        <v>20037578</v>
      </c>
      <c r="T173" s="23">
        <v>0</v>
      </c>
      <c r="U173" s="24">
        <v>0</v>
      </c>
      <c r="V173" s="24">
        <v>0</v>
      </c>
      <c r="W173" s="35">
        <v>0</v>
      </c>
    </row>
    <row r="174" spans="1:23" x14ac:dyDescent="0.2">
      <c r="A174" s="14" t="s">
        <v>19</v>
      </c>
      <c r="B174" s="15" t="s">
        <v>307</v>
      </c>
      <c r="C174" s="16" t="s">
        <v>308</v>
      </c>
      <c r="D174" s="23">
        <v>64766000</v>
      </c>
      <c r="E174" s="24">
        <v>57246000</v>
      </c>
      <c r="F174" s="24">
        <v>32911276</v>
      </c>
      <c r="G174" s="31">
        <f t="shared" si="35"/>
        <v>0.57490961813925867</v>
      </c>
      <c r="H174" s="23">
        <v>4076882</v>
      </c>
      <c r="I174" s="24">
        <v>4301645</v>
      </c>
      <c r="J174" s="24">
        <v>2907576</v>
      </c>
      <c r="K174" s="23">
        <v>11286103</v>
      </c>
      <c r="L174" s="23">
        <v>2636991</v>
      </c>
      <c r="M174" s="24">
        <v>5078146</v>
      </c>
      <c r="N174" s="24">
        <v>4451242</v>
      </c>
      <c r="O174" s="23">
        <v>12166379</v>
      </c>
      <c r="P174" s="23">
        <v>1437507</v>
      </c>
      <c r="Q174" s="24">
        <v>1723000</v>
      </c>
      <c r="R174" s="24">
        <v>6298287</v>
      </c>
      <c r="S174" s="23">
        <v>9458794</v>
      </c>
      <c r="T174" s="23">
        <v>0</v>
      </c>
      <c r="U174" s="24">
        <v>0</v>
      </c>
      <c r="V174" s="24">
        <v>0</v>
      </c>
      <c r="W174" s="35">
        <v>0</v>
      </c>
    </row>
    <row r="175" spans="1:23" x14ac:dyDescent="0.2">
      <c r="A175" s="14" t="s">
        <v>19</v>
      </c>
      <c r="B175" s="15" t="s">
        <v>309</v>
      </c>
      <c r="C175" s="16" t="s">
        <v>310</v>
      </c>
      <c r="D175" s="23">
        <v>167915976</v>
      </c>
      <c r="E175" s="24">
        <v>225159726</v>
      </c>
      <c r="F175" s="24">
        <v>100809901</v>
      </c>
      <c r="G175" s="31">
        <f t="shared" si="35"/>
        <v>0.44772616662359949</v>
      </c>
      <c r="H175" s="23">
        <v>18721975</v>
      </c>
      <c r="I175" s="24">
        <v>17112803</v>
      </c>
      <c r="J175" s="24">
        <v>11007278</v>
      </c>
      <c r="K175" s="23">
        <v>46842056</v>
      </c>
      <c r="L175" s="23">
        <v>9108272</v>
      </c>
      <c r="M175" s="24">
        <v>13319431</v>
      </c>
      <c r="N175" s="24">
        <v>17469688</v>
      </c>
      <c r="O175" s="23">
        <v>39897391</v>
      </c>
      <c r="P175" s="23">
        <v>4505680</v>
      </c>
      <c r="Q175" s="24">
        <v>1866294</v>
      </c>
      <c r="R175" s="24">
        <v>7698480</v>
      </c>
      <c r="S175" s="23">
        <v>14070454</v>
      </c>
      <c r="T175" s="23">
        <v>0</v>
      </c>
      <c r="U175" s="24">
        <v>0</v>
      </c>
      <c r="V175" s="24">
        <v>0</v>
      </c>
      <c r="W175" s="35">
        <v>0</v>
      </c>
    </row>
    <row r="176" spans="1:23" x14ac:dyDescent="0.2">
      <c r="A176" s="14" t="s">
        <v>34</v>
      </c>
      <c r="B176" s="15" t="s">
        <v>311</v>
      </c>
      <c r="C176" s="16" t="s">
        <v>312</v>
      </c>
      <c r="D176" s="23">
        <v>450742250</v>
      </c>
      <c r="E176" s="24">
        <v>485242250</v>
      </c>
      <c r="F176" s="24">
        <v>260407883</v>
      </c>
      <c r="G176" s="31">
        <f t="shared" si="35"/>
        <v>0.5366554190200874</v>
      </c>
      <c r="H176" s="23">
        <v>7076917</v>
      </c>
      <c r="I176" s="24">
        <v>30195678</v>
      </c>
      <c r="J176" s="24">
        <v>54520733</v>
      </c>
      <c r="K176" s="23">
        <v>91793328</v>
      </c>
      <c r="L176" s="23">
        <v>29472336</v>
      </c>
      <c r="M176" s="24">
        <v>29774798</v>
      </c>
      <c r="N176" s="24">
        <v>41078015</v>
      </c>
      <c r="O176" s="23">
        <v>100325149</v>
      </c>
      <c r="P176" s="23">
        <v>8840391</v>
      </c>
      <c r="Q176" s="24">
        <v>9913251</v>
      </c>
      <c r="R176" s="24">
        <v>49535764</v>
      </c>
      <c r="S176" s="23">
        <v>68289406</v>
      </c>
      <c r="T176" s="23">
        <v>0</v>
      </c>
      <c r="U176" s="24">
        <v>0</v>
      </c>
      <c r="V176" s="24">
        <v>0</v>
      </c>
      <c r="W176" s="35">
        <v>0</v>
      </c>
    </row>
    <row r="177" spans="1:23" ht="16.5" x14ac:dyDescent="0.3">
      <c r="A177" s="17" t="s">
        <v>0</v>
      </c>
      <c r="B177" s="18" t="s">
        <v>313</v>
      </c>
      <c r="C177" s="19" t="s">
        <v>0</v>
      </c>
      <c r="D177" s="25">
        <f>SUM(D171:D176)</f>
        <v>1199151758</v>
      </c>
      <c r="E177" s="26">
        <f>SUM(E171:E176)</f>
        <v>1311309675</v>
      </c>
      <c r="F177" s="26">
        <f>SUM(F171:F176)</f>
        <v>690549353</v>
      </c>
      <c r="G177" s="32">
        <f t="shared" si="35"/>
        <v>0.52661043090374515</v>
      </c>
      <c r="H177" s="25">
        <f t="shared" ref="H177:W177" si="36">SUM(H171:H176)</f>
        <v>57725301</v>
      </c>
      <c r="I177" s="26">
        <f t="shared" si="36"/>
        <v>78522556</v>
      </c>
      <c r="J177" s="26">
        <f t="shared" si="36"/>
        <v>112152726</v>
      </c>
      <c r="K177" s="25">
        <f t="shared" si="36"/>
        <v>248400583</v>
      </c>
      <c r="L177" s="25">
        <f t="shared" si="36"/>
        <v>76034915</v>
      </c>
      <c r="M177" s="26">
        <f t="shared" si="36"/>
        <v>100132496</v>
      </c>
      <c r="N177" s="26">
        <f t="shared" si="36"/>
        <v>104005635</v>
      </c>
      <c r="O177" s="25">
        <f t="shared" si="36"/>
        <v>280173046</v>
      </c>
      <c r="P177" s="25">
        <f t="shared" si="36"/>
        <v>22087818</v>
      </c>
      <c r="Q177" s="26">
        <f t="shared" si="36"/>
        <v>31329648</v>
      </c>
      <c r="R177" s="26">
        <f t="shared" si="36"/>
        <v>108558258</v>
      </c>
      <c r="S177" s="25">
        <f t="shared" si="36"/>
        <v>161975724</v>
      </c>
      <c r="T177" s="25">
        <f t="shared" si="36"/>
        <v>0</v>
      </c>
      <c r="U177" s="26">
        <f t="shared" si="36"/>
        <v>0</v>
      </c>
      <c r="V177" s="26">
        <f t="shared" si="36"/>
        <v>0</v>
      </c>
      <c r="W177" s="36">
        <f t="shared" si="36"/>
        <v>0</v>
      </c>
    </row>
    <row r="178" spans="1:23" x14ac:dyDescent="0.2">
      <c r="A178" s="14" t="s">
        <v>19</v>
      </c>
      <c r="B178" s="15" t="s">
        <v>314</v>
      </c>
      <c r="C178" s="16" t="s">
        <v>315</v>
      </c>
      <c r="D178" s="23">
        <v>80036000</v>
      </c>
      <c r="E178" s="24">
        <v>97902630</v>
      </c>
      <c r="F178" s="24">
        <v>36000838</v>
      </c>
      <c r="G178" s="31">
        <f t="shared" si="35"/>
        <v>0.36772084672291233</v>
      </c>
      <c r="H178" s="23">
        <v>1634634</v>
      </c>
      <c r="I178" s="24">
        <v>305118</v>
      </c>
      <c r="J178" s="24">
        <v>3783590</v>
      </c>
      <c r="K178" s="23">
        <v>5723342</v>
      </c>
      <c r="L178" s="23">
        <v>4881822</v>
      </c>
      <c r="M178" s="24">
        <v>6008515</v>
      </c>
      <c r="N178" s="24">
        <v>3386899</v>
      </c>
      <c r="O178" s="23">
        <v>14277236</v>
      </c>
      <c r="P178" s="23">
        <v>6409703</v>
      </c>
      <c r="Q178" s="24">
        <v>3966402</v>
      </c>
      <c r="R178" s="24">
        <v>5624155</v>
      </c>
      <c r="S178" s="23">
        <v>16000260</v>
      </c>
      <c r="T178" s="23">
        <v>0</v>
      </c>
      <c r="U178" s="24">
        <v>0</v>
      </c>
      <c r="V178" s="24">
        <v>0</v>
      </c>
      <c r="W178" s="35">
        <v>0</v>
      </c>
    </row>
    <row r="179" spans="1:23" x14ac:dyDescent="0.2">
      <c r="A179" s="14" t="s">
        <v>19</v>
      </c>
      <c r="B179" s="15" t="s">
        <v>316</v>
      </c>
      <c r="C179" s="16" t="s">
        <v>317</v>
      </c>
      <c r="D179" s="23">
        <v>343557697</v>
      </c>
      <c r="E179" s="24">
        <v>326593681</v>
      </c>
      <c r="F179" s="24">
        <v>158312557</v>
      </c>
      <c r="G179" s="31">
        <f t="shared" si="35"/>
        <v>0.4847385794950515</v>
      </c>
      <c r="H179" s="23">
        <v>3543090</v>
      </c>
      <c r="I179" s="24">
        <v>14124026</v>
      </c>
      <c r="J179" s="24">
        <v>20600297</v>
      </c>
      <c r="K179" s="23">
        <v>38267413</v>
      </c>
      <c r="L179" s="23">
        <v>16126651</v>
      </c>
      <c r="M179" s="24">
        <v>33689271</v>
      </c>
      <c r="N179" s="24">
        <v>23888122</v>
      </c>
      <c r="O179" s="23">
        <v>73704044</v>
      </c>
      <c r="P179" s="23">
        <v>12562259</v>
      </c>
      <c r="Q179" s="24">
        <v>15291857</v>
      </c>
      <c r="R179" s="24">
        <v>18486984</v>
      </c>
      <c r="S179" s="23">
        <v>46341100</v>
      </c>
      <c r="T179" s="23">
        <v>0</v>
      </c>
      <c r="U179" s="24">
        <v>0</v>
      </c>
      <c r="V179" s="24">
        <v>0</v>
      </c>
      <c r="W179" s="35">
        <v>0</v>
      </c>
    </row>
    <row r="180" spans="1:23" x14ac:dyDescent="0.2">
      <c r="A180" s="14" t="s">
        <v>19</v>
      </c>
      <c r="B180" s="15" t="s">
        <v>318</v>
      </c>
      <c r="C180" s="16" t="s">
        <v>319</v>
      </c>
      <c r="D180" s="23">
        <v>503876925</v>
      </c>
      <c r="E180" s="24">
        <v>484502224</v>
      </c>
      <c r="F180" s="24">
        <v>232137643</v>
      </c>
      <c r="G180" s="31">
        <f t="shared" si="35"/>
        <v>0.47912606279388309</v>
      </c>
      <c r="H180" s="23">
        <v>45172412</v>
      </c>
      <c r="I180" s="24">
        <v>30070365</v>
      </c>
      <c r="J180" s="24">
        <v>19004966</v>
      </c>
      <c r="K180" s="23">
        <v>94247743</v>
      </c>
      <c r="L180" s="23">
        <v>25880888</v>
      </c>
      <c r="M180" s="24">
        <v>25380134</v>
      </c>
      <c r="N180" s="24">
        <v>31889595</v>
      </c>
      <c r="O180" s="23">
        <v>83150617</v>
      </c>
      <c r="P180" s="23">
        <v>18097340</v>
      </c>
      <c r="Q180" s="24">
        <v>23481206</v>
      </c>
      <c r="R180" s="24">
        <v>13160737</v>
      </c>
      <c r="S180" s="23">
        <v>54739283</v>
      </c>
      <c r="T180" s="23">
        <v>0</v>
      </c>
      <c r="U180" s="24">
        <v>0</v>
      </c>
      <c r="V180" s="24">
        <v>0</v>
      </c>
      <c r="W180" s="35">
        <v>0</v>
      </c>
    </row>
    <row r="181" spans="1:23" x14ac:dyDescent="0.2">
      <c r="A181" s="14" t="s">
        <v>19</v>
      </c>
      <c r="B181" s="15" t="s">
        <v>320</v>
      </c>
      <c r="C181" s="16" t="s">
        <v>321</v>
      </c>
      <c r="D181" s="23">
        <v>325650000</v>
      </c>
      <c r="E181" s="24">
        <v>304563306</v>
      </c>
      <c r="F181" s="24">
        <v>261136647</v>
      </c>
      <c r="G181" s="31">
        <f t="shared" si="35"/>
        <v>0.85741335825925136</v>
      </c>
      <c r="H181" s="23">
        <v>42190022</v>
      </c>
      <c r="I181" s="24">
        <v>23799442</v>
      </c>
      <c r="J181" s="24">
        <v>40336459</v>
      </c>
      <c r="K181" s="23">
        <v>106325923</v>
      </c>
      <c r="L181" s="23">
        <v>36668916</v>
      </c>
      <c r="M181" s="24">
        <v>28849828</v>
      </c>
      <c r="N181" s="24">
        <v>30586709</v>
      </c>
      <c r="O181" s="23">
        <v>96105453</v>
      </c>
      <c r="P181" s="23">
        <v>15449165</v>
      </c>
      <c r="Q181" s="24">
        <v>12774141</v>
      </c>
      <c r="R181" s="24">
        <v>30481965</v>
      </c>
      <c r="S181" s="23">
        <v>58705271</v>
      </c>
      <c r="T181" s="23">
        <v>0</v>
      </c>
      <c r="U181" s="24">
        <v>0</v>
      </c>
      <c r="V181" s="24">
        <v>0</v>
      </c>
      <c r="W181" s="35">
        <v>0</v>
      </c>
    </row>
    <row r="182" spans="1:23" x14ac:dyDescent="0.2">
      <c r="A182" s="14" t="s">
        <v>34</v>
      </c>
      <c r="B182" s="15" t="s">
        <v>322</v>
      </c>
      <c r="C182" s="16" t="s">
        <v>323</v>
      </c>
      <c r="D182" s="23">
        <v>896188979</v>
      </c>
      <c r="E182" s="24">
        <v>844314482</v>
      </c>
      <c r="F182" s="24">
        <v>480881884</v>
      </c>
      <c r="G182" s="31">
        <f t="shared" si="35"/>
        <v>0.56955304480967084</v>
      </c>
      <c r="H182" s="23">
        <v>28435616</v>
      </c>
      <c r="I182" s="24">
        <v>55275589</v>
      </c>
      <c r="J182" s="24">
        <v>42428452</v>
      </c>
      <c r="K182" s="23">
        <v>126139657</v>
      </c>
      <c r="L182" s="23">
        <v>62627132</v>
      </c>
      <c r="M182" s="24">
        <v>11195657</v>
      </c>
      <c r="N182" s="24">
        <v>128958104</v>
      </c>
      <c r="O182" s="23">
        <v>202780893</v>
      </c>
      <c r="P182" s="23">
        <v>19690421</v>
      </c>
      <c r="Q182" s="24">
        <v>52023635</v>
      </c>
      <c r="R182" s="24">
        <v>80247278</v>
      </c>
      <c r="S182" s="23">
        <v>151961334</v>
      </c>
      <c r="T182" s="23">
        <v>0</v>
      </c>
      <c r="U182" s="24">
        <v>0</v>
      </c>
      <c r="V182" s="24">
        <v>0</v>
      </c>
      <c r="W182" s="35">
        <v>0</v>
      </c>
    </row>
    <row r="183" spans="1:23" ht="16.5" x14ac:dyDescent="0.3">
      <c r="A183" s="17" t="s">
        <v>0</v>
      </c>
      <c r="B183" s="18" t="s">
        <v>324</v>
      </c>
      <c r="C183" s="19" t="s">
        <v>0</v>
      </c>
      <c r="D183" s="25">
        <f>SUM(D178:D182)</f>
        <v>2149309601</v>
      </c>
      <c r="E183" s="26">
        <f>SUM(E178:E182)</f>
        <v>2057876323</v>
      </c>
      <c r="F183" s="26">
        <f>SUM(F178:F182)</f>
        <v>1168469569</v>
      </c>
      <c r="G183" s="32">
        <f t="shared" si="35"/>
        <v>0.56780359244164358</v>
      </c>
      <c r="H183" s="25">
        <f t="shared" ref="H183:W183" si="37">SUM(H178:H182)</f>
        <v>120975774</v>
      </c>
      <c r="I183" s="26">
        <f t="shared" si="37"/>
        <v>123574540</v>
      </c>
      <c r="J183" s="26">
        <f t="shared" si="37"/>
        <v>126153764</v>
      </c>
      <c r="K183" s="25">
        <f t="shared" si="37"/>
        <v>370704078</v>
      </c>
      <c r="L183" s="25">
        <f t="shared" si="37"/>
        <v>146185409</v>
      </c>
      <c r="M183" s="26">
        <f t="shared" si="37"/>
        <v>105123405</v>
      </c>
      <c r="N183" s="26">
        <f t="shared" si="37"/>
        <v>218709429</v>
      </c>
      <c r="O183" s="25">
        <f t="shared" si="37"/>
        <v>470018243</v>
      </c>
      <c r="P183" s="25">
        <f t="shared" si="37"/>
        <v>72208888</v>
      </c>
      <c r="Q183" s="26">
        <f t="shared" si="37"/>
        <v>107537241</v>
      </c>
      <c r="R183" s="26">
        <f t="shared" si="37"/>
        <v>148001119</v>
      </c>
      <c r="S183" s="25">
        <f t="shared" si="37"/>
        <v>327747248</v>
      </c>
      <c r="T183" s="25">
        <f t="shared" si="37"/>
        <v>0</v>
      </c>
      <c r="U183" s="26">
        <f t="shared" si="37"/>
        <v>0</v>
      </c>
      <c r="V183" s="26">
        <f t="shared" si="37"/>
        <v>0</v>
      </c>
      <c r="W183" s="36">
        <f t="shared" si="37"/>
        <v>0</v>
      </c>
    </row>
    <row r="184" spans="1:23" x14ac:dyDescent="0.2">
      <c r="A184" s="14" t="s">
        <v>19</v>
      </c>
      <c r="B184" s="15" t="s">
        <v>325</v>
      </c>
      <c r="C184" s="16" t="s">
        <v>326</v>
      </c>
      <c r="D184" s="23">
        <v>86892000</v>
      </c>
      <c r="E184" s="24">
        <v>147328342</v>
      </c>
      <c r="F184" s="24">
        <v>47936146</v>
      </c>
      <c r="G184" s="31">
        <f t="shared" si="35"/>
        <v>0.3253694798248663</v>
      </c>
      <c r="H184" s="23">
        <v>0</v>
      </c>
      <c r="I184" s="24">
        <v>3178394</v>
      </c>
      <c r="J184" s="24">
        <v>4634614</v>
      </c>
      <c r="K184" s="23">
        <v>7813008</v>
      </c>
      <c r="L184" s="23">
        <v>8736458</v>
      </c>
      <c r="M184" s="24">
        <v>11401863</v>
      </c>
      <c r="N184" s="24">
        <v>0</v>
      </c>
      <c r="O184" s="23">
        <v>20138321</v>
      </c>
      <c r="P184" s="23">
        <v>11431143</v>
      </c>
      <c r="Q184" s="24">
        <v>2458429</v>
      </c>
      <c r="R184" s="24">
        <v>6095245</v>
      </c>
      <c r="S184" s="23">
        <v>19984817</v>
      </c>
      <c r="T184" s="23">
        <v>0</v>
      </c>
      <c r="U184" s="24">
        <v>0</v>
      </c>
      <c r="V184" s="24">
        <v>0</v>
      </c>
      <c r="W184" s="35">
        <v>0</v>
      </c>
    </row>
    <row r="185" spans="1:23" x14ac:dyDescent="0.2">
      <c r="A185" s="14" t="s">
        <v>19</v>
      </c>
      <c r="B185" s="15" t="s">
        <v>327</v>
      </c>
      <c r="C185" s="16" t="s">
        <v>328</v>
      </c>
      <c r="D185" s="23">
        <v>72380350</v>
      </c>
      <c r="E185" s="24">
        <v>73305346</v>
      </c>
      <c r="F185" s="24">
        <v>43296076</v>
      </c>
      <c r="G185" s="31">
        <f t="shared" si="35"/>
        <v>0.59062644626218663</v>
      </c>
      <c r="H185" s="23">
        <v>1759375</v>
      </c>
      <c r="I185" s="24">
        <v>8961183</v>
      </c>
      <c r="J185" s="24">
        <v>6251636</v>
      </c>
      <c r="K185" s="23">
        <v>16972194</v>
      </c>
      <c r="L185" s="23">
        <v>7671939</v>
      </c>
      <c r="M185" s="24">
        <v>8768381</v>
      </c>
      <c r="N185" s="24">
        <v>5656425</v>
      </c>
      <c r="O185" s="23">
        <v>22096745</v>
      </c>
      <c r="P185" s="23">
        <v>2039089</v>
      </c>
      <c r="Q185" s="24">
        <v>-1971854</v>
      </c>
      <c r="R185" s="24">
        <v>4159902</v>
      </c>
      <c r="S185" s="23">
        <v>4227137</v>
      </c>
      <c r="T185" s="23">
        <v>0</v>
      </c>
      <c r="U185" s="24">
        <v>0</v>
      </c>
      <c r="V185" s="24">
        <v>0</v>
      </c>
      <c r="W185" s="35">
        <v>0</v>
      </c>
    </row>
    <row r="186" spans="1:23" x14ac:dyDescent="0.2">
      <c r="A186" s="14" t="s">
        <v>19</v>
      </c>
      <c r="B186" s="15" t="s">
        <v>329</v>
      </c>
      <c r="C186" s="16" t="s">
        <v>330</v>
      </c>
      <c r="D186" s="23">
        <v>797238842</v>
      </c>
      <c r="E186" s="24">
        <v>866334700</v>
      </c>
      <c r="F186" s="24">
        <v>599837445</v>
      </c>
      <c r="G186" s="31">
        <f t="shared" si="35"/>
        <v>0.69238533906121968</v>
      </c>
      <c r="H186" s="23">
        <v>25618427</v>
      </c>
      <c r="I186" s="24">
        <v>98114913</v>
      </c>
      <c r="J186" s="24">
        <v>60375866</v>
      </c>
      <c r="K186" s="23">
        <v>184109206</v>
      </c>
      <c r="L186" s="23">
        <v>56182770</v>
      </c>
      <c r="M186" s="24">
        <v>82689466</v>
      </c>
      <c r="N186" s="24">
        <v>82441449</v>
      </c>
      <c r="O186" s="23">
        <v>221313685</v>
      </c>
      <c r="P186" s="23">
        <v>15132732</v>
      </c>
      <c r="Q186" s="24">
        <v>65133480</v>
      </c>
      <c r="R186" s="24">
        <v>114148342</v>
      </c>
      <c r="S186" s="23">
        <v>194414554</v>
      </c>
      <c r="T186" s="23">
        <v>0</v>
      </c>
      <c r="U186" s="24">
        <v>0</v>
      </c>
      <c r="V186" s="24">
        <v>0</v>
      </c>
      <c r="W186" s="35">
        <v>0</v>
      </c>
    </row>
    <row r="187" spans="1:23" x14ac:dyDescent="0.2">
      <c r="A187" s="14" t="s">
        <v>19</v>
      </c>
      <c r="B187" s="15" t="s">
        <v>331</v>
      </c>
      <c r="C187" s="16" t="s">
        <v>332</v>
      </c>
      <c r="D187" s="23">
        <v>299562774</v>
      </c>
      <c r="E187" s="24">
        <v>232981685</v>
      </c>
      <c r="F187" s="24">
        <v>21152390</v>
      </c>
      <c r="G187" s="31">
        <f t="shared" si="35"/>
        <v>9.0789926255362086E-2</v>
      </c>
      <c r="H187" s="23">
        <v>-41756319</v>
      </c>
      <c r="I187" s="24">
        <v>34647505</v>
      </c>
      <c r="J187" s="24">
        <v>21451733</v>
      </c>
      <c r="K187" s="23">
        <v>14342919</v>
      </c>
      <c r="L187" s="23">
        <v>25961308</v>
      </c>
      <c r="M187" s="24">
        <v>-22752029</v>
      </c>
      <c r="N187" s="24">
        <v>1604313</v>
      </c>
      <c r="O187" s="23">
        <v>4813592</v>
      </c>
      <c r="P187" s="23">
        <v>973328</v>
      </c>
      <c r="Q187" s="24">
        <v>1022551</v>
      </c>
      <c r="R187" s="24">
        <v>0</v>
      </c>
      <c r="S187" s="23">
        <v>1995879</v>
      </c>
      <c r="T187" s="23">
        <v>0</v>
      </c>
      <c r="U187" s="24">
        <v>0</v>
      </c>
      <c r="V187" s="24">
        <v>0</v>
      </c>
      <c r="W187" s="35">
        <v>0</v>
      </c>
    </row>
    <row r="188" spans="1:23" x14ac:dyDescent="0.2">
      <c r="A188" s="14" t="s">
        <v>34</v>
      </c>
      <c r="B188" s="15" t="s">
        <v>333</v>
      </c>
      <c r="C188" s="16" t="s">
        <v>334</v>
      </c>
      <c r="D188" s="23">
        <v>420353000</v>
      </c>
      <c r="E188" s="24">
        <v>516529000</v>
      </c>
      <c r="F188" s="24">
        <v>413013262</v>
      </c>
      <c r="G188" s="31">
        <f t="shared" si="35"/>
        <v>0.7995935600905274</v>
      </c>
      <c r="H188" s="23">
        <v>21087486</v>
      </c>
      <c r="I188" s="24">
        <v>91684774</v>
      </c>
      <c r="J188" s="24">
        <v>69701398</v>
      </c>
      <c r="K188" s="23">
        <v>182473658</v>
      </c>
      <c r="L188" s="23">
        <v>62645508</v>
      </c>
      <c r="M188" s="24">
        <v>76248958</v>
      </c>
      <c r="N188" s="24">
        <v>44756178</v>
      </c>
      <c r="O188" s="23">
        <v>183650644</v>
      </c>
      <c r="P188" s="23">
        <v>15566080</v>
      </c>
      <c r="Q188" s="24">
        <v>14826703</v>
      </c>
      <c r="R188" s="24">
        <v>16496177</v>
      </c>
      <c r="S188" s="23">
        <v>46888960</v>
      </c>
      <c r="T188" s="23">
        <v>0</v>
      </c>
      <c r="U188" s="24">
        <v>0</v>
      </c>
      <c r="V188" s="24">
        <v>0</v>
      </c>
      <c r="W188" s="35">
        <v>0</v>
      </c>
    </row>
    <row r="189" spans="1:23" ht="16.5" x14ac:dyDescent="0.3">
      <c r="A189" s="17" t="s">
        <v>0</v>
      </c>
      <c r="B189" s="18" t="s">
        <v>335</v>
      </c>
      <c r="C189" s="19" t="s">
        <v>0</v>
      </c>
      <c r="D189" s="25">
        <f>SUM(D184:D188)</f>
        <v>1676426966</v>
      </c>
      <c r="E189" s="26">
        <f>SUM(E184:E188)</f>
        <v>1836479073</v>
      </c>
      <c r="F189" s="26">
        <f>SUM(F184:F188)</f>
        <v>1125235319</v>
      </c>
      <c r="G189" s="32">
        <f t="shared" si="35"/>
        <v>0.61271339028212279</v>
      </c>
      <c r="H189" s="25">
        <f t="shared" ref="H189:W189" si="38">SUM(H184:H188)</f>
        <v>6708969</v>
      </c>
      <c r="I189" s="26">
        <f t="shared" si="38"/>
        <v>236586769</v>
      </c>
      <c r="J189" s="26">
        <f t="shared" si="38"/>
        <v>162415247</v>
      </c>
      <c r="K189" s="25">
        <f t="shared" si="38"/>
        <v>405710985</v>
      </c>
      <c r="L189" s="25">
        <f t="shared" si="38"/>
        <v>161197983</v>
      </c>
      <c r="M189" s="26">
        <f t="shared" si="38"/>
        <v>156356639</v>
      </c>
      <c r="N189" s="26">
        <f t="shared" si="38"/>
        <v>134458365</v>
      </c>
      <c r="O189" s="25">
        <f t="shared" si="38"/>
        <v>452012987</v>
      </c>
      <c r="P189" s="25">
        <f t="shared" si="38"/>
        <v>45142372</v>
      </c>
      <c r="Q189" s="26">
        <f t="shared" si="38"/>
        <v>81469309</v>
      </c>
      <c r="R189" s="26">
        <f t="shared" si="38"/>
        <v>140899666</v>
      </c>
      <c r="S189" s="25">
        <f t="shared" si="38"/>
        <v>267511347</v>
      </c>
      <c r="T189" s="25">
        <f t="shared" si="38"/>
        <v>0</v>
      </c>
      <c r="U189" s="26">
        <f t="shared" si="38"/>
        <v>0</v>
      </c>
      <c r="V189" s="26">
        <f t="shared" si="38"/>
        <v>0</v>
      </c>
      <c r="W189" s="36">
        <f t="shared" si="38"/>
        <v>0</v>
      </c>
    </row>
    <row r="190" spans="1:23" x14ac:dyDescent="0.2">
      <c r="A190" s="14" t="s">
        <v>19</v>
      </c>
      <c r="B190" s="15" t="s">
        <v>336</v>
      </c>
      <c r="C190" s="16" t="s">
        <v>337</v>
      </c>
      <c r="D190" s="23">
        <v>108462550</v>
      </c>
      <c r="E190" s="24">
        <v>101445300</v>
      </c>
      <c r="F190" s="24">
        <v>23439940</v>
      </c>
      <c r="G190" s="31">
        <f t="shared" si="35"/>
        <v>0.23105989138974403</v>
      </c>
      <c r="H190" s="23">
        <v>0</v>
      </c>
      <c r="I190" s="24">
        <v>0</v>
      </c>
      <c r="J190" s="24">
        <v>2456000</v>
      </c>
      <c r="K190" s="23">
        <v>2456000</v>
      </c>
      <c r="L190" s="23">
        <v>3751815</v>
      </c>
      <c r="M190" s="24">
        <v>12085359</v>
      </c>
      <c r="N190" s="24">
        <v>4690045</v>
      </c>
      <c r="O190" s="23">
        <v>20527219</v>
      </c>
      <c r="P190" s="23">
        <v>0</v>
      </c>
      <c r="Q190" s="24">
        <v>456721</v>
      </c>
      <c r="R190" s="24">
        <v>0</v>
      </c>
      <c r="S190" s="23">
        <v>456721</v>
      </c>
      <c r="T190" s="23">
        <v>0</v>
      </c>
      <c r="U190" s="24">
        <v>0</v>
      </c>
      <c r="V190" s="24">
        <v>0</v>
      </c>
      <c r="W190" s="35">
        <v>0</v>
      </c>
    </row>
    <row r="191" spans="1:23" x14ac:dyDescent="0.2">
      <c r="A191" s="14" t="s">
        <v>19</v>
      </c>
      <c r="B191" s="15" t="s">
        <v>338</v>
      </c>
      <c r="C191" s="16" t="s">
        <v>339</v>
      </c>
      <c r="D191" s="23">
        <v>106396650</v>
      </c>
      <c r="E191" s="24">
        <v>297046762</v>
      </c>
      <c r="F191" s="24">
        <v>72180758</v>
      </c>
      <c r="G191" s="31">
        <f t="shared" si="35"/>
        <v>0.24299459625148179</v>
      </c>
      <c r="H191" s="23">
        <v>-1487673</v>
      </c>
      <c r="I191" s="24">
        <v>5523525</v>
      </c>
      <c r="J191" s="24">
        <v>12473142</v>
      </c>
      <c r="K191" s="23">
        <v>16508994</v>
      </c>
      <c r="L191" s="23">
        <v>4122158</v>
      </c>
      <c r="M191" s="24">
        <v>7274604</v>
      </c>
      <c r="N191" s="24">
        <v>26551004</v>
      </c>
      <c r="O191" s="23">
        <v>37947766</v>
      </c>
      <c r="P191" s="23">
        <v>4449210</v>
      </c>
      <c r="Q191" s="24">
        <v>9955502</v>
      </c>
      <c r="R191" s="24">
        <v>3319286</v>
      </c>
      <c r="S191" s="23">
        <v>17723998</v>
      </c>
      <c r="T191" s="23">
        <v>0</v>
      </c>
      <c r="U191" s="24">
        <v>0</v>
      </c>
      <c r="V191" s="24">
        <v>0</v>
      </c>
      <c r="W191" s="35">
        <v>0</v>
      </c>
    </row>
    <row r="192" spans="1:23" x14ac:dyDescent="0.2">
      <c r="A192" s="14" t="s">
        <v>19</v>
      </c>
      <c r="B192" s="15" t="s">
        <v>340</v>
      </c>
      <c r="C192" s="16" t="s">
        <v>341</v>
      </c>
      <c r="D192" s="23">
        <v>92692900</v>
      </c>
      <c r="E192" s="24">
        <v>88968312</v>
      </c>
      <c r="F192" s="24">
        <v>52624792</v>
      </c>
      <c r="G192" s="31">
        <f t="shared" si="35"/>
        <v>0.59150039847895508</v>
      </c>
      <c r="H192" s="23">
        <v>1727525</v>
      </c>
      <c r="I192" s="24">
        <v>9386917</v>
      </c>
      <c r="J192" s="24">
        <v>5653911</v>
      </c>
      <c r="K192" s="23">
        <v>16768353</v>
      </c>
      <c r="L192" s="23">
        <v>3044397</v>
      </c>
      <c r="M192" s="24">
        <v>8712708</v>
      </c>
      <c r="N192" s="24">
        <v>8277740</v>
      </c>
      <c r="O192" s="23">
        <v>20034845</v>
      </c>
      <c r="P192" s="23">
        <v>7408257</v>
      </c>
      <c r="Q192" s="24">
        <v>4593599</v>
      </c>
      <c r="R192" s="24">
        <v>3819738</v>
      </c>
      <c r="S192" s="23">
        <v>15821594</v>
      </c>
      <c r="T192" s="23">
        <v>0</v>
      </c>
      <c r="U192" s="24">
        <v>0</v>
      </c>
      <c r="V192" s="24">
        <v>0</v>
      </c>
      <c r="W192" s="35">
        <v>0</v>
      </c>
    </row>
    <row r="193" spans="1:23" x14ac:dyDescent="0.2">
      <c r="A193" s="14" t="s">
        <v>19</v>
      </c>
      <c r="B193" s="15" t="s">
        <v>342</v>
      </c>
      <c r="C193" s="16" t="s">
        <v>343</v>
      </c>
      <c r="D193" s="23">
        <v>311598550</v>
      </c>
      <c r="E193" s="24">
        <v>450580302</v>
      </c>
      <c r="F193" s="24">
        <v>365181475</v>
      </c>
      <c r="G193" s="31">
        <f t="shared" si="35"/>
        <v>0.81046924017552813</v>
      </c>
      <c r="H193" s="23">
        <v>0</v>
      </c>
      <c r="I193" s="24">
        <v>14831063</v>
      </c>
      <c r="J193" s="24">
        <v>49544060</v>
      </c>
      <c r="K193" s="23">
        <v>64375123</v>
      </c>
      <c r="L193" s="23">
        <v>56033266</v>
      </c>
      <c r="M193" s="24">
        <v>60267766</v>
      </c>
      <c r="N193" s="24">
        <v>58955881</v>
      </c>
      <c r="O193" s="23">
        <v>175256913</v>
      </c>
      <c r="P193" s="23">
        <v>25851526</v>
      </c>
      <c r="Q193" s="24">
        <v>21719969</v>
      </c>
      <c r="R193" s="24">
        <v>77977944</v>
      </c>
      <c r="S193" s="23">
        <v>125549439</v>
      </c>
      <c r="T193" s="23">
        <v>0</v>
      </c>
      <c r="U193" s="24">
        <v>0</v>
      </c>
      <c r="V193" s="24">
        <v>0</v>
      </c>
      <c r="W193" s="35">
        <v>0</v>
      </c>
    </row>
    <row r="194" spans="1:23" x14ac:dyDescent="0.2">
      <c r="A194" s="14" t="s">
        <v>19</v>
      </c>
      <c r="B194" s="15" t="s">
        <v>344</v>
      </c>
      <c r="C194" s="16" t="s">
        <v>345</v>
      </c>
      <c r="D194" s="23">
        <v>219833258</v>
      </c>
      <c r="E194" s="24">
        <v>222343363</v>
      </c>
      <c r="F194" s="24">
        <v>127148576</v>
      </c>
      <c r="G194" s="31">
        <f t="shared" si="35"/>
        <v>0.5718568536718589</v>
      </c>
      <c r="H194" s="23">
        <v>16293591</v>
      </c>
      <c r="I194" s="24">
        <v>10589358</v>
      </c>
      <c r="J194" s="24">
        <v>9353456</v>
      </c>
      <c r="K194" s="23">
        <v>36236405</v>
      </c>
      <c r="L194" s="23">
        <v>20163694</v>
      </c>
      <c r="M194" s="24">
        <v>11536542</v>
      </c>
      <c r="N194" s="24">
        <v>43320966</v>
      </c>
      <c r="O194" s="23">
        <v>75021202</v>
      </c>
      <c r="P194" s="23">
        <v>3237931</v>
      </c>
      <c r="Q194" s="24">
        <v>637098</v>
      </c>
      <c r="R194" s="24">
        <v>12015940</v>
      </c>
      <c r="S194" s="23">
        <v>15890969</v>
      </c>
      <c r="T194" s="23">
        <v>0</v>
      </c>
      <c r="U194" s="24">
        <v>0</v>
      </c>
      <c r="V194" s="24">
        <v>0</v>
      </c>
      <c r="W194" s="35">
        <v>0</v>
      </c>
    </row>
    <row r="195" spans="1:23" x14ac:dyDescent="0.2">
      <c r="A195" s="14" t="s">
        <v>34</v>
      </c>
      <c r="B195" s="15" t="s">
        <v>346</v>
      </c>
      <c r="C195" s="16" t="s">
        <v>347</v>
      </c>
      <c r="D195" s="23">
        <v>150000</v>
      </c>
      <c r="E195" s="24">
        <v>180000</v>
      </c>
      <c r="F195" s="24">
        <v>0</v>
      </c>
      <c r="G195" s="31">
        <f t="shared" si="35"/>
        <v>0</v>
      </c>
      <c r="H195" s="23">
        <v>0</v>
      </c>
      <c r="I195" s="24">
        <v>0</v>
      </c>
      <c r="J195" s="24">
        <v>0</v>
      </c>
      <c r="K195" s="23">
        <v>0</v>
      </c>
      <c r="L195" s="23">
        <v>0</v>
      </c>
      <c r="M195" s="24">
        <v>0</v>
      </c>
      <c r="N195" s="24">
        <v>0</v>
      </c>
      <c r="O195" s="23">
        <v>0</v>
      </c>
      <c r="P195" s="23">
        <v>0</v>
      </c>
      <c r="Q195" s="24">
        <v>0</v>
      </c>
      <c r="R195" s="24">
        <v>0</v>
      </c>
      <c r="S195" s="23">
        <v>0</v>
      </c>
      <c r="T195" s="23">
        <v>0</v>
      </c>
      <c r="U195" s="24">
        <v>0</v>
      </c>
      <c r="V195" s="24">
        <v>0</v>
      </c>
      <c r="W195" s="35">
        <v>0</v>
      </c>
    </row>
    <row r="196" spans="1:23" ht="16.5" x14ac:dyDescent="0.3">
      <c r="A196" s="17" t="s">
        <v>0</v>
      </c>
      <c r="B196" s="18" t="s">
        <v>348</v>
      </c>
      <c r="C196" s="19" t="s">
        <v>0</v>
      </c>
      <c r="D196" s="25">
        <f>SUM(D190:D195)</f>
        <v>839133908</v>
      </c>
      <c r="E196" s="26">
        <f>SUM(E190:E195)</f>
        <v>1160564039</v>
      </c>
      <c r="F196" s="26">
        <f>SUM(F190:F195)</f>
        <v>640575541</v>
      </c>
      <c r="G196" s="32">
        <f t="shared" si="35"/>
        <v>0.55195191258205101</v>
      </c>
      <c r="H196" s="25">
        <f t="shared" ref="H196:W196" si="39">SUM(H190:H195)</f>
        <v>16533443</v>
      </c>
      <c r="I196" s="26">
        <f t="shared" si="39"/>
        <v>40330863</v>
      </c>
      <c r="J196" s="26">
        <f t="shared" si="39"/>
        <v>79480569</v>
      </c>
      <c r="K196" s="25">
        <f t="shared" si="39"/>
        <v>136344875</v>
      </c>
      <c r="L196" s="25">
        <f t="shared" si="39"/>
        <v>87115330</v>
      </c>
      <c r="M196" s="26">
        <f t="shared" si="39"/>
        <v>99876979</v>
      </c>
      <c r="N196" s="26">
        <f t="shared" si="39"/>
        <v>141795636</v>
      </c>
      <c r="O196" s="25">
        <f t="shared" si="39"/>
        <v>328787945</v>
      </c>
      <c r="P196" s="25">
        <f t="shared" si="39"/>
        <v>40946924</v>
      </c>
      <c r="Q196" s="26">
        <f t="shared" si="39"/>
        <v>37362889</v>
      </c>
      <c r="R196" s="26">
        <f t="shared" si="39"/>
        <v>97132908</v>
      </c>
      <c r="S196" s="25">
        <f t="shared" si="39"/>
        <v>175442721</v>
      </c>
      <c r="T196" s="25">
        <f t="shared" si="39"/>
        <v>0</v>
      </c>
      <c r="U196" s="26">
        <f t="shared" si="39"/>
        <v>0</v>
      </c>
      <c r="V196" s="26">
        <f t="shared" si="39"/>
        <v>0</v>
      </c>
      <c r="W196" s="36">
        <f t="shared" si="39"/>
        <v>0</v>
      </c>
    </row>
    <row r="197" spans="1:23" x14ac:dyDescent="0.2">
      <c r="A197" s="14" t="s">
        <v>19</v>
      </c>
      <c r="B197" s="15" t="s">
        <v>349</v>
      </c>
      <c r="C197" s="16" t="s">
        <v>350</v>
      </c>
      <c r="D197" s="23">
        <v>79359008</v>
      </c>
      <c r="E197" s="24">
        <v>73313629</v>
      </c>
      <c r="F197" s="24">
        <v>36055310</v>
      </c>
      <c r="G197" s="31">
        <f t="shared" si="35"/>
        <v>0.49179546138685892</v>
      </c>
      <c r="H197" s="23">
        <v>0</v>
      </c>
      <c r="I197" s="24">
        <v>2290988</v>
      </c>
      <c r="J197" s="24">
        <v>3898545</v>
      </c>
      <c r="K197" s="23">
        <v>6189533</v>
      </c>
      <c r="L197" s="23">
        <v>7625468</v>
      </c>
      <c r="M197" s="24">
        <v>7474447</v>
      </c>
      <c r="N197" s="24">
        <v>1968264</v>
      </c>
      <c r="O197" s="23">
        <v>17068179</v>
      </c>
      <c r="P197" s="23">
        <v>4067357</v>
      </c>
      <c r="Q197" s="24">
        <v>5434192</v>
      </c>
      <c r="R197" s="24">
        <v>3296049</v>
      </c>
      <c r="S197" s="23">
        <v>12797598</v>
      </c>
      <c r="T197" s="23">
        <v>0</v>
      </c>
      <c r="U197" s="24">
        <v>0</v>
      </c>
      <c r="V197" s="24">
        <v>0</v>
      </c>
      <c r="W197" s="35">
        <v>0</v>
      </c>
    </row>
    <row r="198" spans="1:23" x14ac:dyDescent="0.2">
      <c r="A198" s="14" t="s">
        <v>19</v>
      </c>
      <c r="B198" s="15" t="s">
        <v>351</v>
      </c>
      <c r="C198" s="16" t="s">
        <v>352</v>
      </c>
      <c r="D198" s="23">
        <v>84156000</v>
      </c>
      <c r="E198" s="24">
        <v>94038144</v>
      </c>
      <c r="F198" s="24">
        <v>64132540</v>
      </c>
      <c r="G198" s="31">
        <f t="shared" si="35"/>
        <v>0.68198432329757597</v>
      </c>
      <c r="H198" s="23">
        <v>913108</v>
      </c>
      <c r="I198" s="24">
        <v>-267391</v>
      </c>
      <c r="J198" s="24">
        <v>6179576</v>
      </c>
      <c r="K198" s="23">
        <v>6825293</v>
      </c>
      <c r="L198" s="23">
        <v>2127705</v>
      </c>
      <c r="M198" s="24">
        <v>11309355</v>
      </c>
      <c r="N198" s="24">
        <v>8185115</v>
      </c>
      <c r="O198" s="23">
        <v>21622175</v>
      </c>
      <c r="P198" s="23">
        <v>8136861</v>
      </c>
      <c r="Q198" s="24">
        <v>17552188</v>
      </c>
      <c r="R198" s="24">
        <v>9996023</v>
      </c>
      <c r="S198" s="23">
        <v>35685072</v>
      </c>
      <c r="T198" s="23">
        <v>0</v>
      </c>
      <c r="U198" s="24">
        <v>0</v>
      </c>
      <c r="V198" s="24">
        <v>0</v>
      </c>
      <c r="W198" s="35">
        <v>0</v>
      </c>
    </row>
    <row r="199" spans="1:23" x14ac:dyDescent="0.2">
      <c r="A199" s="14" t="s">
        <v>19</v>
      </c>
      <c r="B199" s="15" t="s">
        <v>353</v>
      </c>
      <c r="C199" s="16" t="s">
        <v>354</v>
      </c>
      <c r="D199" s="23">
        <v>236116080</v>
      </c>
      <c r="E199" s="24">
        <v>204472667</v>
      </c>
      <c r="F199" s="24">
        <v>132158091</v>
      </c>
      <c r="G199" s="31">
        <f t="shared" si="35"/>
        <v>0.64633622155473724</v>
      </c>
      <c r="H199" s="23">
        <v>14068734</v>
      </c>
      <c r="I199" s="24">
        <v>16210496</v>
      </c>
      <c r="J199" s="24">
        <v>16190600</v>
      </c>
      <c r="K199" s="23">
        <v>46469830</v>
      </c>
      <c r="L199" s="23">
        <v>11131623</v>
      </c>
      <c r="M199" s="24">
        <v>14194755</v>
      </c>
      <c r="N199" s="24">
        <v>30724565</v>
      </c>
      <c r="O199" s="23">
        <v>56050943</v>
      </c>
      <c r="P199" s="23">
        <v>11089405</v>
      </c>
      <c r="Q199" s="24">
        <v>10972421</v>
      </c>
      <c r="R199" s="24">
        <v>7575492</v>
      </c>
      <c r="S199" s="23">
        <v>29637318</v>
      </c>
      <c r="T199" s="23">
        <v>0</v>
      </c>
      <c r="U199" s="24">
        <v>0</v>
      </c>
      <c r="V199" s="24">
        <v>0</v>
      </c>
      <c r="W199" s="35">
        <v>0</v>
      </c>
    </row>
    <row r="200" spans="1:23" x14ac:dyDescent="0.2">
      <c r="A200" s="14" t="s">
        <v>19</v>
      </c>
      <c r="B200" s="15" t="s">
        <v>355</v>
      </c>
      <c r="C200" s="16" t="s">
        <v>356</v>
      </c>
      <c r="D200" s="23">
        <v>299863484</v>
      </c>
      <c r="E200" s="24">
        <v>441805421</v>
      </c>
      <c r="F200" s="24">
        <v>283181355</v>
      </c>
      <c r="G200" s="31">
        <f t="shared" si="35"/>
        <v>0.6409639663520561</v>
      </c>
      <c r="H200" s="23">
        <v>17465156</v>
      </c>
      <c r="I200" s="24">
        <v>12033604</v>
      </c>
      <c r="J200" s="24">
        <v>69644837</v>
      </c>
      <c r="K200" s="23">
        <v>99143597</v>
      </c>
      <c r="L200" s="23">
        <v>21734517</v>
      </c>
      <c r="M200" s="24">
        <v>84853983</v>
      </c>
      <c r="N200" s="24">
        <v>38449456</v>
      </c>
      <c r="O200" s="23">
        <v>145037956</v>
      </c>
      <c r="P200" s="23">
        <v>2901214</v>
      </c>
      <c r="Q200" s="24">
        <v>20759516</v>
      </c>
      <c r="R200" s="24">
        <v>15339072</v>
      </c>
      <c r="S200" s="23">
        <v>38999802</v>
      </c>
      <c r="T200" s="23">
        <v>0</v>
      </c>
      <c r="U200" s="24">
        <v>0</v>
      </c>
      <c r="V200" s="24">
        <v>0</v>
      </c>
      <c r="W200" s="35">
        <v>0</v>
      </c>
    </row>
    <row r="201" spans="1:23" x14ac:dyDescent="0.2">
      <c r="A201" s="14" t="s">
        <v>34</v>
      </c>
      <c r="B201" s="15" t="s">
        <v>357</v>
      </c>
      <c r="C201" s="16" t="s">
        <v>358</v>
      </c>
      <c r="D201" s="23">
        <v>593743325</v>
      </c>
      <c r="E201" s="24">
        <v>569617873</v>
      </c>
      <c r="F201" s="24">
        <v>223418798</v>
      </c>
      <c r="G201" s="31">
        <f t="shared" si="35"/>
        <v>0.39222575096410289</v>
      </c>
      <c r="H201" s="23">
        <v>0</v>
      </c>
      <c r="I201" s="24">
        <v>17449510</v>
      </c>
      <c r="J201" s="24">
        <v>16258253</v>
      </c>
      <c r="K201" s="23">
        <v>33707763</v>
      </c>
      <c r="L201" s="23">
        <v>21793713</v>
      </c>
      <c r="M201" s="24">
        <v>49254970</v>
      </c>
      <c r="N201" s="24">
        <v>47723808</v>
      </c>
      <c r="O201" s="23">
        <v>118772491</v>
      </c>
      <c r="P201" s="23">
        <v>17424703</v>
      </c>
      <c r="Q201" s="24">
        <v>28297337</v>
      </c>
      <c r="R201" s="24">
        <v>25216504</v>
      </c>
      <c r="S201" s="23">
        <v>70938544</v>
      </c>
      <c r="T201" s="23">
        <v>0</v>
      </c>
      <c r="U201" s="24">
        <v>0</v>
      </c>
      <c r="V201" s="24">
        <v>0</v>
      </c>
      <c r="W201" s="35">
        <v>0</v>
      </c>
    </row>
    <row r="202" spans="1:23" ht="16.5" x14ac:dyDescent="0.3">
      <c r="A202" s="17" t="s">
        <v>0</v>
      </c>
      <c r="B202" s="18" t="s">
        <v>359</v>
      </c>
      <c r="C202" s="19" t="s">
        <v>0</v>
      </c>
      <c r="D202" s="25">
        <f>SUM(D197:D201)</f>
        <v>1293237897</v>
      </c>
      <c r="E202" s="26">
        <f>SUM(E197:E201)</f>
        <v>1383247734</v>
      </c>
      <c r="F202" s="26">
        <f>SUM(F197:F201)</f>
        <v>738946094</v>
      </c>
      <c r="G202" s="32">
        <f t="shared" si="35"/>
        <v>0.5342109557361473</v>
      </c>
      <c r="H202" s="25">
        <f t="shared" ref="H202:W202" si="40">SUM(H197:H201)</f>
        <v>32446998</v>
      </c>
      <c r="I202" s="26">
        <f t="shared" si="40"/>
        <v>47717207</v>
      </c>
      <c r="J202" s="26">
        <f t="shared" si="40"/>
        <v>112171811</v>
      </c>
      <c r="K202" s="25">
        <f t="shared" si="40"/>
        <v>192336016</v>
      </c>
      <c r="L202" s="25">
        <f t="shared" si="40"/>
        <v>64413026</v>
      </c>
      <c r="M202" s="26">
        <f t="shared" si="40"/>
        <v>167087510</v>
      </c>
      <c r="N202" s="26">
        <f t="shared" si="40"/>
        <v>127051208</v>
      </c>
      <c r="O202" s="25">
        <f t="shared" si="40"/>
        <v>358551744</v>
      </c>
      <c r="P202" s="25">
        <f t="shared" si="40"/>
        <v>43619540</v>
      </c>
      <c r="Q202" s="26">
        <f t="shared" si="40"/>
        <v>83015654</v>
      </c>
      <c r="R202" s="26">
        <f t="shared" si="40"/>
        <v>61423140</v>
      </c>
      <c r="S202" s="25">
        <f t="shared" si="40"/>
        <v>188058334</v>
      </c>
      <c r="T202" s="25">
        <f t="shared" si="40"/>
        <v>0</v>
      </c>
      <c r="U202" s="26">
        <f t="shared" si="40"/>
        <v>0</v>
      </c>
      <c r="V202" s="26">
        <f t="shared" si="40"/>
        <v>0</v>
      </c>
      <c r="W202" s="36">
        <f t="shared" si="40"/>
        <v>0</v>
      </c>
    </row>
    <row r="203" spans="1:23" ht="16.5" x14ac:dyDescent="0.3">
      <c r="A203" s="17" t="s">
        <v>0</v>
      </c>
      <c r="B203" s="18" t="s">
        <v>360</v>
      </c>
      <c r="C203" s="19" t="s">
        <v>0</v>
      </c>
      <c r="D203" s="25">
        <f>SUM(D171:D176,D178:D182,D184:D188,D190:D195,D197:D201)</f>
        <v>7157260130</v>
      </c>
      <c r="E203" s="26">
        <f>SUM(E171:E176,E178:E182,E184:E188,E190:E195,E197:E201)</f>
        <v>7749476844</v>
      </c>
      <c r="F203" s="26">
        <f>SUM(F171:F176,F178:F182,F184:F188,F190:F195,F197:F201)</f>
        <v>4363775876</v>
      </c>
      <c r="G203" s="32">
        <f t="shared" si="35"/>
        <v>0.56310586686617892</v>
      </c>
      <c r="H203" s="25">
        <f t="shared" ref="H203:W203" si="41">SUM(H171:H176,H178:H182,H184:H188,H190:H195,H197:H201)</f>
        <v>234390485</v>
      </c>
      <c r="I203" s="26">
        <f t="shared" si="41"/>
        <v>526731935</v>
      </c>
      <c r="J203" s="26">
        <f t="shared" si="41"/>
        <v>592374117</v>
      </c>
      <c r="K203" s="25">
        <f t="shared" si="41"/>
        <v>1353496537</v>
      </c>
      <c r="L203" s="25">
        <f t="shared" si="41"/>
        <v>534946663</v>
      </c>
      <c r="M203" s="26">
        <f t="shared" si="41"/>
        <v>628577029</v>
      </c>
      <c r="N203" s="26">
        <f t="shared" si="41"/>
        <v>726020273</v>
      </c>
      <c r="O203" s="25">
        <f t="shared" si="41"/>
        <v>1889543965</v>
      </c>
      <c r="P203" s="25">
        <f t="shared" si="41"/>
        <v>224005542</v>
      </c>
      <c r="Q203" s="26">
        <f t="shared" si="41"/>
        <v>340714741</v>
      </c>
      <c r="R203" s="26">
        <f t="shared" si="41"/>
        <v>556015091</v>
      </c>
      <c r="S203" s="25">
        <f t="shared" si="41"/>
        <v>1120735374</v>
      </c>
      <c r="T203" s="25">
        <f t="shared" si="41"/>
        <v>0</v>
      </c>
      <c r="U203" s="26">
        <f t="shared" si="41"/>
        <v>0</v>
      </c>
      <c r="V203" s="26">
        <f t="shared" si="41"/>
        <v>0</v>
      </c>
      <c r="W203" s="36">
        <f t="shared" si="41"/>
        <v>0</v>
      </c>
    </row>
    <row r="204" spans="1:23" ht="14.45" customHeight="1" x14ac:dyDescent="0.3">
      <c r="A204" s="10"/>
      <c r="B204" s="11" t="s">
        <v>606</v>
      </c>
      <c r="D204" s="27"/>
      <c r="E204" s="28"/>
      <c r="F204" s="28"/>
      <c r="G204" s="33"/>
      <c r="H204" s="27"/>
      <c r="I204" s="28"/>
      <c r="J204" s="28"/>
      <c r="K204" s="27"/>
      <c r="L204" s="27"/>
      <c r="M204" s="28"/>
      <c r="N204" s="28"/>
      <c r="O204" s="27"/>
      <c r="P204" s="27"/>
      <c r="Q204" s="28"/>
      <c r="R204" s="28"/>
      <c r="S204" s="27"/>
      <c r="T204" s="27"/>
      <c r="U204" s="28"/>
      <c r="V204" s="28"/>
      <c r="W204" s="37"/>
    </row>
    <row r="205" spans="1:23" ht="14.45" customHeight="1" x14ac:dyDescent="0.3">
      <c r="A205" s="13" t="s">
        <v>0</v>
      </c>
      <c r="B205" s="11" t="s">
        <v>361</v>
      </c>
      <c r="D205" s="27"/>
      <c r="E205" s="28"/>
      <c r="F205" s="28"/>
      <c r="G205" s="33"/>
      <c r="H205" s="27"/>
      <c r="I205" s="28"/>
      <c r="J205" s="28"/>
      <c r="K205" s="27"/>
      <c r="L205" s="27"/>
      <c r="M205" s="28"/>
      <c r="N205" s="28"/>
      <c r="O205" s="27"/>
      <c r="P205" s="27"/>
      <c r="Q205" s="28"/>
      <c r="R205" s="28"/>
      <c r="S205" s="27"/>
      <c r="T205" s="27"/>
      <c r="U205" s="28"/>
      <c r="V205" s="28"/>
      <c r="W205" s="37"/>
    </row>
    <row r="206" spans="1:23" x14ac:dyDescent="0.2">
      <c r="A206" s="14" t="s">
        <v>19</v>
      </c>
      <c r="B206" s="15" t="s">
        <v>362</v>
      </c>
      <c r="C206" s="16" t="s">
        <v>363</v>
      </c>
      <c r="D206" s="23">
        <v>20500000</v>
      </c>
      <c r="E206" s="24">
        <v>520706563</v>
      </c>
      <c r="F206" s="24">
        <v>220143368</v>
      </c>
      <c r="G206" s="31">
        <f t="shared" ref="G206:G229" si="42">IF(($E206     =0),0,($F206     /$E206     ))</f>
        <v>0.42277817036079879</v>
      </c>
      <c r="H206" s="23">
        <v>0</v>
      </c>
      <c r="I206" s="24">
        <v>0</v>
      </c>
      <c r="J206" s="24">
        <v>30199976</v>
      </c>
      <c r="K206" s="23">
        <v>30199976</v>
      </c>
      <c r="L206" s="23">
        <v>23524846</v>
      </c>
      <c r="M206" s="24">
        <v>23114336</v>
      </c>
      <c r="N206" s="24">
        <v>44376793</v>
      </c>
      <c r="O206" s="23">
        <v>91015975</v>
      </c>
      <c r="P206" s="23">
        <v>17969498</v>
      </c>
      <c r="Q206" s="24">
        <v>34059689</v>
      </c>
      <c r="R206" s="24">
        <v>46898230</v>
      </c>
      <c r="S206" s="23">
        <v>98927417</v>
      </c>
      <c r="T206" s="23">
        <v>0</v>
      </c>
      <c r="U206" s="24">
        <v>0</v>
      </c>
      <c r="V206" s="24">
        <v>0</v>
      </c>
      <c r="W206" s="35">
        <v>0</v>
      </c>
    </row>
    <row r="207" spans="1:23" x14ac:dyDescent="0.2">
      <c r="A207" s="14" t="s">
        <v>19</v>
      </c>
      <c r="B207" s="15" t="s">
        <v>364</v>
      </c>
      <c r="C207" s="16" t="s">
        <v>365</v>
      </c>
      <c r="D207" s="23">
        <v>166448450</v>
      </c>
      <c r="E207" s="24">
        <v>168051680</v>
      </c>
      <c r="F207" s="24">
        <v>94360911</v>
      </c>
      <c r="G207" s="31">
        <f t="shared" si="42"/>
        <v>0.56149936138692569</v>
      </c>
      <c r="H207" s="23">
        <v>9179915</v>
      </c>
      <c r="I207" s="24">
        <v>20993768</v>
      </c>
      <c r="J207" s="24">
        <v>12622245</v>
      </c>
      <c r="K207" s="23">
        <v>42795928</v>
      </c>
      <c r="L207" s="23">
        <v>7785394</v>
      </c>
      <c r="M207" s="24">
        <v>9404241</v>
      </c>
      <c r="N207" s="24">
        <v>11540986</v>
      </c>
      <c r="O207" s="23">
        <v>28730621</v>
      </c>
      <c r="P207" s="23">
        <v>6135340</v>
      </c>
      <c r="Q207" s="24">
        <v>9726190</v>
      </c>
      <c r="R207" s="24">
        <v>6972832</v>
      </c>
      <c r="S207" s="23">
        <v>22834362</v>
      </c>
      <c r="T207" s="23">
        <v>0</v>
      </c>
      <c r="U207" s="24">
        <v>0</v>
      </c>
      <c r="V207" s="24">
        <v>0</v>
      </c>
      <c r="W207" s="35">
        <v>0</v>
      </c>
    </row>
    <row r="208" spans="1:23" x14ac:dyDescent="0.2">
      <c r="A208" s="14" t="s">
        <v>19</v>
      </c>
      <c r="B208" s="15" t="s">
        <v>366</v>
      </c>
      <c r="C208" s="16" t="s">
        <v>367</v>
      </c>
      <c r="D208" s="23">
        <v>82001634</v>
      </c>
      <c r="E208" s="24">
        <v>104524095</v>
      </c>
      <c r="F208" s="24">
        <v>61814756</v>
      </c>
      <c r="G208" s="31">
        <f t="shared" si="42"/>
        <v>0.59139240574147045</v>
      </c>
      <c r="H208" s="23">
        <v>0</v>
      </c>
      <c r="I208" s="24">
        <v>0</v>
      </c>
      <c r="J208" s="24">
        <v>27961234</v>
      </c>
      <c r="K208" s="23">
        <v>27961234</v>
      </c>
      <c r="L208" s="23">
        <v>4879911</v>
      </c>
      <c r="M208" s="24">
        <v>4097010</v>
      </c>
      <c r="N208" s="24">
        <v>11689596</v>
      </c>
      <c r="O208" s="23">
        <v>20666517</v>
      </c>
      <c r="P208" s="23">
        <v>1664633</v>
      </c>
      <c r="Q208" s="24">
        <v>3208017</v>
      </c>
      <c r="R208" s="24">
        <v>8314355</v>
      </c>
      <c r="S208" s="23">
        <v>13187005</v>
      </c>
      <c r="T208" s="23">
        <v>0</v>
      </c>
      <c r="U208" s="24">
        <v>0</v>
      </c>
      <c r="V208" s="24">
        <v>0</v>
      </c>
      <c r="W208" s="35">
        <v>0</v>
      </c>
    </row>
    <row r="209" spans="1:23" x14ac:dyDescent="0.2">
      <c r="A209" s="14" t="s">
        <v>19</v>
      </c>
      <c r="B209" s="15" t="s">
        <v>368</v>
      </c>
      <c r="C209" s="16" t="s">
        <v>369</v>
      </c>
      <c r="D209" s="23">
        <v>52356900</v>
      </c>
      <c r="E209" s="24">
        <v>46489900</v>
      </c>
      <c r="F209" s="24">
        <v>29174466</v>
      </c>
      <c r="G209" s="31">
        <f t="shared" si="42"/>
        <v>0.62754417626194081</v>
      </c>
      <c r="H209" s="23">
        <v>1739130</v>
      </c>
      <c r="I209" s="24">
        <v>7817755</v>
      </c>
      <c r="J209" s="24">
        <v>0</v>
      </c>
      <c r="K209" s="23">
        <v>9556885</v>
      </c>
      <c r="L209" s="23">
        <v>8586976</v>
      </c>
      <c r="M209" s="24">
        <v>0</v>
      </c>
      <c r="N209" s="24">
        <v>8087194</v>
      </c>
      <c r="O209" s="23">
        <v>16674170</v>
      </c>
      <c r="P209" s="23">
        <v>1967855</v>
      </c>
      <c r="Q209" s="24">
        <v>-4605202</v>
      </c>
      <c r="R209" s="24">
        <v>5580758</v>
      </c>
      <c r="S209" s="23">
        <v>2943411</v>
      </c>
      <c r="T209" s="23">
        <v>0</v>
      </c>
      <c r="U209" s="24">
        <v>0</v>
      </c>
      <c r="V209" s="24">
        <v>0</v>
      </c>
      <c r="W209" s="35">
        <v>0</v>
      </c>
    </row>
    <row r="210" spans="1:23" x14ac:dyDescent="0.2">
      <c r="A210" s="14" t="s">
        <v>19</v>
      </c>
      <c r="B210" s="15" t="s">
        <v>370</v>
      </c>
      <c r="C210" s="16" t="s">
        <v>371</v>
      </c>
      <c r="D210" s="23">
        <v>75686600</v>
      </c>
      <c r="E210" s="24">
        <v>92243791</v>
      </c>
      <c r="F210" s="24">
        <v>37766670</v>
      </c>
      <c r="G210" s="31">
        <f t="shared" si="42"/>
        <v>0.40942235342430799</v>
      </c>
      <c r="H210" s="23">
        <v>2053130</v>
      </c>
      <c r="I210" s="24">
        <v>7306156</v>
      </c>
      <c r="J210" s="24">
        <v>7963152</v>
      </c>
      <c r="K210" s="23">
        <v>17322438</v>
      </c>
      <c r="L210" s="23">
        <v>5919718</v>
      </c>
      <c r="M210" s="24">
        <v>1297548</v>
      </c>
      <c r="N210" s="24">
        <v>4938389</v>
      </c>
      <c r="O210" s="23">
        <v>12155655</v>
      </c>
      <c r="P210" s="23">
        <v>2700049</v>
      </c>
      <c r="Q210" s="24">
        <v>4860436</v>
      </c>
      <c r="R210" s="24">
        <v>728092</v>
      </c>
      <c r="S210" s="23">
        <v>8288577</v>
      </c>
      <c r="T210" s="23">
        <v>0</v>
      </c>
      <c r="U210" s="24">
        <v>0</v>
      </c>
      <c r="V210" s="24">
        <v>0</v>
      </c>
      <c r="W210" s="35">
        <v>0</v>
      </c>
    </row>
    <row r="211" spans="1:23" x14ac:dyDescent="0.2">
      <c r="A211" s="14" t="s">
        <v>19</v>
      </c>
      <c r="B211" s="15" t="s">
        <v>372</v>
      </c>
      <c r="C211" s="16" t="s">
        <v>373</v>
      </c>
      <c r="D211" s="23">
        <v>36500000</v>
      </c>
      <c r="E211" s="24">
        <v>36500000</v>
      </c>
      <c r="F211" s="24">
        <v>23987117</v>
      </c>
      <c r="G211" s="31">
        <f t="shared" si="42"/>
        <v>0.65718128767123285</v>
      </c>
      <c r="H211" s="23">
        <v>848951</v>
      </c>
      <c r="I211" s="24">
        <v>3852651</v>
      </c>
      <c r="J211" s="24">
        <v>2218424</v>
      </c>
      <c r="K211" s="23">
        <v>6920026</v>
      </c>
      <c r="L211" s="23">
        <v>4979450</v>
      </c>
      <c r="M211" s="24">
        <v>0</v>
      </c>
      <c r="N211" s="24">
        <v>4552846</v>
      </c>
      <c r="O211" s="23">
        <v>9532296</v>
      </c>
      <c r="P211" s="23">
        <v>52448</v>
      </c>
      <c r="Q211" s="24">
        <v>3709723</v>
      </c>
      <c r="R211" s="24">
        <v>3772624</v>
      </c>
      <c r="S211" s="23">
        <v>7534795</v>
      </c>
      <c r="T211" s="23">
        <v>0</v>
      </c>
      <c r="U211" s="24">
        <v>0</v>
      </c>
      <c r="V211" s="24">
        <v>0</v>
      </c>
      <c r="W211" s="35">
        <v>0</v>
      </c>
    </row>
    <row r="212" spans="1:23" x14ac:dyDescent="0.2">
      <c r="A212" s="14" t="s">
        <v>19</v>
      </c>
      <c r="B212" s="15" t="s">
        <v>374</v>
      </c>
      <c r="C212" s="16" t="s">
        <v>375</v>
      </c>
      <c r="D212" s="23">
        <v>172676550</v>
      </c>
      <c r="E212" s="24">
        <v>196092505</v>
      </c>
      <c r="F212" s="24">
        <v>132473846</v>
      </c>
      <c r="G212" s="31">
        <f t="shared" si="42"/>
        <v>0.6755681253600182</v>
      </c>
      <c r="H212" s="23">
        <v>5629102</v>
      </c>
      <c r="I212" s="24">
        <v>4221233</v>
      </c>
      <c r="J212" s="24">
        <v>38812254</v>
      </c>
      <c r="K212" s="23">
        <v>48662589</v>
      </c>
      <c r="L212" s="23">
        <v>14736253</v>
      </c>
      <c r="M212" s="24">
        <v>2248746</v>
      </c>
      <c r="N212" s="24">
        <v>21323604</v>
      </c>
      <c r="O212" s="23">
        <v>38308603</v>
      </c>
      <c r="P212" s="23">
        <v>4050217</v>
      </c>
      <c r="Q212" s="24">
        <v>20054979</v>
      </c>
      <c r="R212" s="24">
        <v>21397458</v>
      </c>
      <c r="S212" s="23">
        <v>45502654</v>
      </c>
      <c r="T212" s="23">
        <v>0</v>
      </c>
      <c r="U212" s="24">
        <v>0</v>
      </c>
      <c r="V212" s="24">
        <v>0</v>
      </c>
      <c r="W212" s="35">
        <v>0</v>
      </c>
    </row>
    <row r="213" spans="1:23" x14ac:dyDescent="0.2">
      <c r="A213" s="14" t="s">
        <v>34</v>
      </c>
      <c r="B213" s="15" t="s">
        <v>376</v>
      </c>
      <c r="C213" s="16" t="s">
        <v>377</v>
      </c>
      <c r="D213" s="23">
        <v>8277000</v>
      </c>
      <c r="E213" s="24">
        <v>8527000</v>
      </c>
      <c r="F213" s="24">
        <v>7640474</v>
      </c>
      <c r="G213" s="31">
        <f t="shared" si="42"/>
        <v>0.89603307142019473</v>
      </c>
      <c r="H213" s="23">
        <v>0</v>
      </c>
      <c r="I213" s="24">
        <v>8435</v>
      </c>
      <c r="J213" s="24">
        <v>1890</v>
      </c>
      <c r="K213" s="23">
        <v>10325</v>
      </c>
      <c r="L213" s="23">
        <v>0</v>
      </c>
      <c r="M213" s="24">
        <v>197120</v>
      </c>
      <c r="N213" s="24">
        <v>5396957</v>
      </c>
      <c r="O213" s="23">
        <v>5594077</v>
      </c>
      <c r="P213" s="23">
        <v>174650</v>
      </c>
      <c r="Q213" s="24">
        <v>57155</v>
      </c>
      <c r="R213" s="24">
        <v>1804267</v>
      </c>
      <c r="S213" s="23">
        <v>2036072</v>
      </c>
      <c r="T213" s="23">
        <v>0</v>
      </c>
      <c r="U213" s="24">
        <v>0</v>
      </c>
      <c r="V213" s="24">
        <v>0</v>
      </c>
      <c r="W213" s="35">
        <v>0</v>
      </c>
    </row>
    <row r="214" spans="1:23" ht="16.5" x14ac:dyDescent="0.3">
      <c r="A214" s="17" t="s">
        <v>0</v>
      </c>
      <c r="B214" s="18" t="s">
        <v>378</v>
      </c>
      <c r="C214" s="19" t="s">
        <v>0</v>
      </c>
      <c r="D214" s="25">
        <f>SUM(D206:D213)</f>
        <v>614447134</v>
      </c>
      <c r="E214" s="26">
        <f>SUM(E206:E213)</f>
        <v>1173135534</v>
      </c>
      <c r="F214" s="26">
        <f>SUM(F206:F213)</f>
        <v>607361608</v>
      </c>
      <c r="G214" s="32">
        <f t="shared" si="42"/>
        <v>0.51772501164388052</v>
      </c>
      <c r="H214" s="25">
        <f t="shared" ref="H214:W214" si="43">SUM(H206:H213)</f>
        <v>19450228</v>
      </c>
      <c r="I214" s="26">
        <f t="shared" si="43"/>
        <v>44199998</v>
      </c>
      <c r="J214" s="26">
        <f t="shared" si="43"/>
        <v>119779175</v>
      </c>
      <c r="K214" s="25">
        <f t="shared" si="43"/>
        <v>183429401</v>
      </c>
      <c r="L214" s="25">
        <f t="shared" si="43"/>
        <v>70412548</v>
      </c>
      <c r="M214" s="26">
        <f t="shared" si="43"/>
        <v>40359001</v>
      </c>
      <c r="N214" s="26">
        <f t="shared" si="43"/>
        <v>111906365</v>
      </c>
      <c r="O214" s="25">
        <f t="shared" si="43"/>
        <v>222677914</v>
      </c>
      <c r="P214" s="25">
        <f t="shared" si="43"/>
        <v>34714690</v>
      </c>
      <c r="Q214" s="26">
        <f t="shared" si="43"/>
        <v>71070987</v>
      </c>
      <c r="R214" s="26">
        <f t="shared" si="43"/>
        <v>95468616</v>
      </c>
      <c r="S214" s="25">
        <f t="shared" si="43"/>
        <v>201254293</v>
      </c>
      <c r="T214" s="25">
        <f t="shared" si="43"/>
        <v>0</v>
      </c>
      <c r="U214" s="26">
        <f t="shared" si="43"/>
        <v>0</v>
      </c>
      <c r="V214" s="26">
        <f t="shared" si="43"/>
        <v>0</v>
      </c>
      <c r="W214" s="36">
        <f t="shared" si="43"/>
        <v>0</v>
      </c>
    </row>
    <row r="215" spans="1:23" x14ac:dyDescent="0.2">
      <c r="A215" s="14" t="s">
        <v>19</v>
      </c>
      <c r="B215" s="15" t="s">
        <v>379</v>
      </c>
      <c r="C215" s="16" t="s">
        <v>380</v>
      </c>
      <c r="D215" s="23">
        <v>67530996</v>
      </c>
      <c r="E215" s="24">
        <v>67530996</v>
      </c>
      <c r="F215" s="24">
        <v>30791485</v>
      </c>
      <c r="G215" s="31">
        <f t="shared" si="42"/>
        <v>0.45596077096212234</v>
      </c>
      <c r="H215" s="23">
        <v>3452599</v>
      </c>
      <c r="I215" s="24">
        <v>2021780</v>
      </c>
      <c r="J215" s="24">
        <v>4070541</v>
      </c>
      <c r="K215" s="23">
        <v>9544920</v>
      </c>
      <c r="L215" s="23">
        <v>2301994</v>
      </c>
      <c r="M215" s="24">
        <v>0</v>
      </c>
      <c r="N215" s="24">
        <v>3993684</v>
      </c>
      <c r="O215" s="23">
        <v>6295678</v>
      </c>
      <c r="P215" s="23">
        <v>4071372</v>
      </c>
      <c r="Q215" s="24">
        <v>335330</v>
      </c>
      <c r="R215" s="24">
        <v>10544185</v>
      </c>
      <c r="S215" s="23">
        <v>14950887</v>
      </c>
      <c r="T215" s="23">
        <v>0</v>
      </c>
      <c r="U215" s="24">
        <v>0</v>
      </c>
      <c r="V215" s="24">
        <v>0</v>
      </c>
      <c r="W215" s="35">
        <v>0</v>
      </c>
    </row>
    <row r="216" spans="1:23" x14ac:dyDescent="0.2">
      <c r="A216" s="14" t="s">
        <v>19</v>
      </c>
      <c r="B216" s="15" t="s">
        <v>381</v>
      </c>
      <c r="C216" s="16" t="s">
        <v>382</v>
      </c>
      <c r="D216" s="23">
        <v>241268500</v>
      </c>
      <c r="E216" s="24">
        <v>231324194</v>
      </c>
      <c r="F216" s="24">
        <v>104625068</v>
      </c>
      <c r="G216" s="31">
        <f t="shared" si="42"/>
        <v>0.45228761501704401</v>
      </c>
      <c r="H216" s="23">
        <v>2564994</v>
      </c>
      <c r="I216" s="24">
        <v>21656937</v>
      </c>
      <c r="J216" s="24">
        <v>16118176</v>
      </c>
      <c r="K216" s="23">
        <v>40340107</v>
      </c>
      <c r="L216" s="23">
        <v>26399495</v>
      </c>
      <c r="M216" s="24">
        <v>10958959</v>
      </c>
      <c r="N216" s="24">
        <v>0</v>
      </c>
      <c r="O216" s="23">
        <v>37358454</v>
      </c>
      <c r="P216" s="23">
        <v>8521691</v>
      </c>
      <c r="Q216" s="24">
        <v>12992929</v>
      </c>
      <c r="R216" s="24">
        <v>5411887</v>
      </c>
      <c r="S216" s="23">
        <v>26926507</v>
      </c>
      <c r="T216" s="23">
        <v>0</v>
      </c>
      <c r="U216" s="24">
        <v>0</v>
      </c>
      <c r="V216" s="24">
        <v>0</v>
      </c>
      <c r="W216" s="35">
        <v>0</v>
      </c>
    </row>
    <row r="217" spans="1:23" x14ac:dyDescent="0.2">
      <c r="A217" s="14" t="s">
        <v>19</v>
      </c>
      <c r="B217" s="15" t="s">
        <v>383</v>
      </c>
      <c r="C217" s="16" t="s">
        <v>384</v>
      </c>
      <c r="D217" s="23">
        <v>234740664</v>
      </c>
      <c r="E217" s="24">
        <v>279446122</v>
      </c>
      <c r="F217" s="24">
        <v>132682781</v>
      </c>
      <c r="G217" s="31">
        <f t="shared" si="42"/>
        <v>0.47480630631188364</v>
      </c>
      <c r="H217" s="23">
        <v>133918</v>
      </c>
      <c r="I217" s="24">
        <v>1976393</v>
      </c>
      <c r="J217" s="24">
        <v>20447740</v>
      </c>
      <c r="K217" s="23">
        <v>22558051</v>
      </c>
      <c r="L217" s="23">
        <v>13006366</v>
      </c>
      <c r="M217" s="24">
        <v>19511573</v>
      </c>
      <c r="N217" s="24">
        <v>39447428</v>
      </c>
      <c r="O217" s="23">
        <v>71965367</v>
      </c>
      <c r="P217" s="23">
        <v>20391461</v>
      </c>
      <c r="Q217" s="24">
        <v>2933910</v>
      </c>
      <c r="R217" s="24">
        <v>14833992</v>
      </c>
      <c r="S217" s="23">
        <v>38159363</v>
      </c>
      <c r="T217" s="23">
        <v>0</v>
      </c>
      <c r="U217" s="24">
        <v>0</v>
      </c>
      <c r="V217" s="24">
        <v>0</v>
      </c>
      <c r="W217" s="35">
        <v>0</v>
      </c>
    </row>
    <row r="218" spans="1:23" x14ac:dyDescent="0.2">
      <c r="A218" s="14" t="s">
        <v>19</v>
      </c>
      <c r="B218" s="15" t="s">
        <v>385</v>
      </c>
      <c r="C218" s="16" t="s">
        <v>386</v>
      </c>
      <c r="D218" s="23">
        <v>58090950</v>
      </c>
      <c r="E218" s="24">
        <v>53431202</v>
      </c>
      <c r="F218" s="24">
        <v>26808841</v>
      </c>
      <c r="G218" s="31">
        <f t="shared" si="42"/>
        <v>0.50174504777189932</v>
      </c>
      <c r="H218" s="23">
        <v>112201</v>
      </c>
      <c r="I218" s="24">
        <v>3123850</v>
      </c>
      <c r="J218" s="24">
        <v>536772</v>
      </c>
      <c r="K218" s="23">
        <v>3772823</v>
      </c>
      <c r="L218" s="23">
        <v>2937198</v>
      </c>
      <c r="M218" s="24">
        <v>8568758</v>
      </c>
      <c r="N218" s="24">
        <v>3621945</v>
      </c>
      <c r="O218" s="23">
        <v>15127901</v>
      </c>
      <c r="P218" s="23">
        <v>3546495</v>
      </c>
      <c r="Q218" s="24">
        <v>4052870</v>
      </c>
      <c r="R218" s="24">
        <v>308752</v>
      </c>
      <c r="S218" s="23">
        <v>7908117</v>
      </c>
      <c r="T218" s="23">
        <v>0</v>
      </c>
      <c r="U218" s="24">
        <v>0</v>
      </c>
      <c r="V218" s="24">
        <v>0</v>
      </c>
      <c r="W218" s="35">
        <v>0</v>
      </c>
    </row>
    <row r="219" spans="1:23" x14ac:dyDescent="0.2">
      <c r="A219" s="14" t="s">
        <v>19</v>
      </c>
      <c r="B219" s="15" t="s">
        <v>387</v>
      </c>
      <c r="C219" s="16" t="s">
        <v>388</v>
      </c>
      <c r="D219" s="23">
        <v>274269047</v>
      </c>
      <c r="E219" s="24">
        <v>251294951</v>
      </c>
      <c r="F219" s="24">
        <v>164843818</v>
      </c>
      <c r="G219" s="31">
        <f t="shared" si="42"/>
        <v>0.65597743744560943</v>
      </c>
      <c r="H219" s="23">
        <v>1457040</v>
      </c>
      <c r="I219" s="24">
        <v>28492172</v>
      </c>
      <c r="J219" s="24">
        <v>23633512</v>
      </c>
      <c r="K219" s="23">
        <v>53582724</v>
      </c>
      <c r="L219" s="23">
        <v>23785720</v>
      </c>
      <c r="M219" s="24">
        <v>14288705</v>
      </c>
      <c r="N219" s="24">
        <v>47955225</v>
      </c>
      <c r="O219" s="23">
        <v>86029650</v>
      </c>
      <c r="P219" s="23">
        <v>3269600</v>
      </c>
      <c r="Q219" s="24">
        <v>4587508</v>
      </c>
      <c r="R219" s="24">
        <v>17374336</v>
      </c>
      <c r="S219" s="23">
        <v>25231444</v>
      </c>
      <c r="T219" s="23">
        <v>0</v>
      </c>
      <c r="U219" s="24">
        <v>0</v>
      </c>
      <c r="V219" s="24">
        <v>0</v>
      </c>
      <c r="W219" s="35">
        <v>0</v>
      </c>
    </row>
    <row r="220" spans="1:23" x14ac:dyDescent="0.2">
      <c r="A220" s="14" t="s">
        <v>19</v>
      </c>
      <c r="B220" s="15" t="s">
        <v>389</v>
      </c>
      <c r="C220" s="16" t="s">
        <v>390</v>
      </c>
      <c r="D220" s="23">
        <v>160610054</v>
      </c>
      <c r="E220" s="24">
        <v>147376545</v>
      </c>
      <c r="F220" s="24">
        <v>98322761</v>
      </c>
      <c r="G220" s="31">
        <f t="shared" si="42"/>
        <v>0.66715338590682793</v>
      </c>
      <c r="H220" s="23">
        <v>2473394</v>
      </c>
      <c r="I220" s="24">
        <v>8559335</v>
      </c>
      <c r="J220" s="24">
        <v>2155850</v>
      </c>
      <c r="K220" s="23">
        <v>13188579</v>
      </c>
      <c r="L220" s="23">
        <v>17156477</v>
      </c>
      <c r="M220" s="24">
        <v>20883169</v>
      </c>
      <c r="N220" s="24">
        <v>14229077</v>
      </c>
      <c r="O220" s="23">
        <v>52268723</v>
      </c>
      <c r="P220" s="23">
        <v>8468794</v>
      </c>
      <c r="Q220" s="24">
        <v>15629067</v>
      </c>
      <c r="R220" s="24">
        <v>8767598</v>
      </c>
      <c r="S220" s="23">
        <v>32865459</v>
      </c>
      <c r="T220" s="23">
        <v>0</v>
      </c>
      <c r="U220" s="24">
        <v>0</v>
      </c>
      <c r="V220" s="24">
        <v>0</v>
      </c>
      <c r="W220" s="35">
        <v>0</v>
      </c>
    </row>
    <row r="221" spans="1:23" x14ac:dyDescent="0.2">
      <c r="A221" s="14" t="s">
        <v>34</v>
      </c>
      <c r="B221" s="15" t="s">
        <v>391</v>
      </c>
      <c r="C221" s="16" t="s">
        <v>392</v>
      </c>
      <c r="D221" s="23">
        <v>60195000</v>
      </c>
      <c r="E221" s="24">
        <v>52521249</v>
      </c>
      <c r="F221" s="24">
        <v>19722308</v>
      </c>
      <c r="G221" s="31">
        <f t="shared" si="42"/>
        <v>0.37551102411901893</v>
      </c>
      <c r="H221" s="23">
        <v>689794</v>
      </c>
      <c r="I221" s="24">
        <v>352174</v>
      </c>
      <c r="J221" s="24">
        <v>1178414</v>
      </c>
      <c r="K221" s="23">
        <v>2220382</v>
      </c>
      <c r="L221" s="23">
        <v>2660529</v>
      </c>
      <c r="M221" s="24">
        <v>2501083</v>
      </c>
      <c r="N221" s="24">
        <v>8627295</v>
      </c>
      <c r="O221" s="23">
        <v>13788907</v>
      </c>
      <c r="P221" s="23">
        <v>915115</v>
      </c>
      <c r="Q221" s="24">
        <v>1628078</v>
      </c>
      <c r="R221" s="24">
        <v>1169826</v>
      </c>
      <c r="S221" s="23">
        <v>3713019</v>
      </c>
      <c r="T221" s="23">
        <v>0</v>
      </c>
      <c r="U221" s="24">
        <v>0</v>
      </c>
      <c r="V221" s="24">
        <v>0</v>
      </c>
      <c r="W221" s="35">
        <v>0</v>
      </c>
    </row>
    <row r="222" spans="1:23" ht="16.5" x14ac:dyDescent="0.3">
      <c r="A222" s="17" t="s">
        <v>0</v>
      </c>
      <c r="B222" s="18" t="s">
        <v>393</v>
      </c>
      <c r="C222" s="19" t="s">
        <v>0</v>
      </c>
      <c r="D222" s="25">
        <f>SUM(D215:D221)</f>
        <v>1096705211</v>
      </c>
      <c r="E222" s="26">
        <f>SUM(E215:E221)</f>
        <v>1082925259</v>
      </c>
      <c r="F222" s="26">
        <f>SUM(F215:F221)</f>
        <v>577797062</v>
      </c>
      <c r="G222" s="32">
        <f t="shared" si="42"/>
        <v>0.5335521146986193</v>
      </c>
      <c r="H222" s="25">
        <f t="shared" ref="H222:W222" si="44">SUM(H215:H221)</f>
        <v>10883940</v>
      </c>
      <c r="I222" s="26">
        <f t="shared" si="44"/>
        <v>66182641</v>
      </c>
      <c r="J222" s="26">
        <f t="shared" si="44"/>
        <v>68141005</v>
      </c>
      <c r="K222" s="25">
        <f t="shared" si="44"/>
        <v>145207586</v>
      </c>
      <c r="L222" s="25">
        <f t="shared" si="44"/>
        <v>88247779</v>
      </c>
      <c r="M222" s="26">
        <f t="shared" si="44"/>
        <v>76712247</v>
      </c>
      <c r="N222" s="26">
        <f t="shared" si="44"/>
        <v>117874654</v>
      </c>
      <c r="O222" s="25">
        <f t="shared" si="44"/>
        <v>282834680</v>
      </c>
      <c r="P222" s="25">
        <f t="shared" si="44"/>
        <v>49184528</v>
      </c>
      <c r="Q222" s="26">
        <f t="shared" si="44"/>
        <v>42159692</v>
      </c>
      <c r="R222" s="26">
        <f t="shared" si="44"/>
        <v>58410576</v>
      </c>
      <c r="S222" s="25">
        <f t="shared" si="44"/>
        <v>149754796</v>
      </c>
      <c r="T222" s="25">
        <f t="shared" si="44"/>
        <v>0</v>
      </c>
      <c r="U222" s="26">
        <f t="shared" si="44"/>
        <v>0</v>
      </c>
      <c r="V222" s="26">
        <f t="shared" si="44"/>
        <v>0</v>
      </c>
      <c r="W222" s="36">
        <f t="shared" si="44"/>
        <v>0</v>
      </c>
    </row>
    <row r="223" spans="1:23" x14ac:dyDescent="0.2">
      <c r="A223" s="14" t="s">
        <v>19</v>
      </c>
      <c r="B223" s="15" t="s">
        <v>394</v>
      </c>
      <c r="C223" s="16" t="s">
        <v>395</v>
      </c>
      <c r="D223" s="23">
        <v>164615600</v>
      </c>
      <c r="E223" s="24">
        <v>164615600</v>
      </c>
      <c r="F223" s="24">
        <v>102062786</v>
      </c>
      <c r="G223" s="31">
        <f t="shared" si="42"/>
        <v>0.62000676728086523</v>
      </c>
      <c r="H223" s="23">
        <v>258111</v>
      </c>
      <c r="I223" s="24">
        <v>8567884</v>
      </c>
      <c r="J223" s="24">
        <v>2497927</v>
      </c>
      <c r="K223" s="23">
        <v>11323922</v>
      </c>
      <c r="L223" s="23">
        <v>14886478</v>
      </c>
      <c r="M223" s="24">
        <v>7803954</v>
      </c>
      <c r="N223" s="24">
        <v>12987090</v>
      </c>
      <c r="O223" s="23">
        <v>35677522</v>
      </c>
      <c r="P223" s="23">
        <v>14109928</v>
      </c>
      <c r="Q223" s="24">
        <v>22122552</v>
      </c>
      <c r="R223" s="24">
        <v>18828862</v>
      </c>
      <c r="S223" s="23">
        <v>55061342</v>
      </c>
      <c r="T223" s="23">
        <v>0</v>
      </c>
      <c r="U223" s="24">
        <v>0</v>
      </c>
      <c r="V223" s="24">
        <v>0</v>
      </c>
      <c r="W223" s="35">
        <v>0</v>
      </c>
    </row>
    <row r="224" spans="1:23" x14ac:dyDescent="0.2">
      <c r="A224" s="14" t="s">
        <v>19</v>
      </c>
      <c r="B224" s="15" t="s">
        <v>396</v>
      </c>
      <c r="C224" s="16" t="s">
        <v>397</v>
      </c>
      <c r="D224" s="23">
        <v>390121492</v>
      </c>
      <c r="E224" s="24">
        <v>458899455</v>
      </c>
      <c r="F224" s="24">
        <v>216574426</v>
      </c>
      <c r="G224" s="31">
        <f t="shared" si="42"/>
        <v>0.47194308827409698</v>
      </c>
      <c r="H224" s="23">
        <v>0</v>
      </c>
      <c r="I224" s="24">
        <v>33424023</v>
      </c>
      <c r="J224" s="24">
        <v>25662027</v>
      </c>
      <c r="K224" s="23">
        <v>59086050</v>
      </c>
      <c r="L224" s="23">
        <v>22855395</v>
      </c>
      <c r="M224" s="24">
        <v>27580205</v>
      </c>
      <c r="N224" s="24">
        <v>31593961</v>
      </c>
      <c r="O224" s="23">
        <v>82029561</v>
      </c>
      <c r="P224" s="23">
        <v>10418884</v>
      </c>
      <c r="Q224" s="24">
        <v>25939572</v>
      </c>
      <c r="R224" s="24">
        <v>39100359</v>
      </c>
      <c r="S224" s="23">
        <v>75458815</v>
      </c>
      <c r="T224" s="23">
        <v>0</v>
      </c>
      <c r="U224" s="24">
        <v>0</v>
      </c>
      <c r="V224" s="24">
        <v>0</v>
      </c>
      <c r="W224" s="35">
        <v>0</v>
      </c>
    </row>
    <row r="225" spans="1:23" x14ac:dyDescent="0.2">
      <c r="A225" s="14" t="s">
        <v>19</v>
      </c>
      <c r="B225" s="15" t="s">
        <v>398</v>
      </c>
      <c r="C225" s="16" t="s">
        <v>399</v>
      </c>
      <c r="D225" s="23">
        <v>751483000</v>
      </c>
      <c r="E225" s="24">
        <v>711979987</v>
      </c>
      <c r="F225" s="24">
        <v>404165990</v>
      </c>
      <c r="G225" s="31">
        <f t="shared" si="42"/>
        <v>0.56766481836518246</v>
      </c>
      <c r="H225" s="23">
        <v>8921604</v>
      </c>
      <c r="I225" s="24">
        <v>55510655</v>
      </c>
      <c r="J225" s="24">
        <v>63459014</v>
      </c>
      <c r="K225" s="23">
        <v>127891273</v>
      </c>
      <c r="L225" s="23">
        <v>21655241</v>
      </c>
      <c r="M225" s="24">
        <v>19347654</v>
      </c>
      <c r="N225" s="24">
        <v>61205318</v>
      </c>
      <c r="O225" s="23">
        <v>102208213</v>
      </c>
      <c r="P225" s="23">
        <v>4804523</v>
      </c>
      <c r="Q225" s="24">
        <v>93734592</v>
      </c>
      <c r="R225" s="24">
        <v>75527389</v>
      </c>
      <c r="S225" s="23">
        <v>174066504</v>
      </c>
      <c r="T225" s="23">
        <v>0</v>
      </c>
      <c r="U225" s="24">
        <v>0</v>
      </c>
      <c r="V225" s="24">
        <v>0</v>
      </c>
      <c r="W225" s="35">
        <v>0</v>
      </c>
    </row>
    <row r="226" spans="1:23" x14ac:dyDescent="0.2">
      <c r="A226" s="14" t="s">
        <v>19</v>
      </c>
      <c r="B226" s="15" t="s">
        <v>400</v>
      </c>
      <c r="C226" s="16" t="s">
        <v>401</v>
      </c>
      <c r="D226" s="23">
        <v>645473997</v>
      </c>
      <c r="E226" s="24">
        <v>683978488</v>
      </c>
      <c r="F226" s="24">
        <v>482737994</v>
      </c>
      <c r="G226" s="31">
        <f t="shared" si="42"/>
        <v>0.70577949814117547</v>
      </c>
      <c r="H226" s="23">
        <v>69518405</v>
      </c>
      <c r="I226" s="24">
        <v>47577305</v>
      </c>
      <c r="J226" s="24">
        <v>25963448</v>
      </c>
      <c r="K226" s="23">
        <v>143059158</v>
      </c>
      <c r="L226" s="23">
        <v>53504479</v>
      </c>
      <c r="M226" s="24">
        <v>62016563</v>
      </c>
      <c r="N226" s="24">
        <v>82187864</v>
      </c>
      <c r="O226" s="23">
        <v>197708906</v>
      </c>
      <c r="P226" s="23">
        <v>26289611</v>
      </c>
      <c r="Q226" s="24">
        <v>22953040</v>
      </c>
      <c r="R226" s="24">
        <v>92727279</v>
      </c>
      <c r="S226" s="23">
        <v>141969930</v>
      </c>
      <c r="T226" s="23">
        <v>0</v>
      </c>
      <c r="U226" s="24">
        <v>0</v>
      </c>
      <c r="V226" s="24">
        <v>0</v>
      </c>
      <c r="W226" s="35">
        <v>0</v>
      </c>
    </row>
    <row r="227" spans="1:23" x14ac:dyDescent="0.2">
      <c r="A227" s="14" t="s">
        <v>34</v>
      </c>
      <c r="B227" s="15" t="s">
        <v>402</v>
      </c>
      <c r="C227" s="16" t="s">
        <v>403</v>
      </c>
      <c r="D227" s="23">
        <v>34613750</v>
      </c>
      <c r="E227" s="24">
        <v>135234890</v>
      </c>
      <c r="F227" s="24">
        <v>65480500</v>
      </c>
      <c r="G227" s="31">
        <f t="shared" si="42"/>
        <v>0.48419827161466983</v>
      </c>
      <c r="H227" s="23">
        <v>0</v>
      </c>
      <c r="I227" s="24">
        <v>2421715</v>
      </c>
      <c r="J227" s="24">
        <v>3643884</v>
      </c>
      <c r="K227" s="23">
        <v>6065599</v>
      </c>
      <c r="L227" s="23">
        <v>3547594</v>
      </c>
      <c r="M227" s="24">
        <v>7307701</v>
      </c>
      <c r="N227" s="24">
        <v>20173127</v>
      </c>
      <c r="O227" s="23">
        <v>31028422</v>
      </c>
      <c r="P227" s="23">
        <v>841132</v>
      </c>
      <c r="Q227" s="24">
        <v>14916568</v>
      </c>
      <c r="R227" s="24">
        <v>12628779</v>
      </c>
      <c r="S227" s="23">
        <v>28386479</v>
      </c>
      <c r="T227" s="23">
        <v>0</v>
      </c>
      <c r="U227" s="24">
        <v>0</v>
      </c>
      <c r="V227" s="24">
        <v>0</v>
      </c>
      <c r="W227" s="35">
        <v>0</v>
      </c>
    </row>
    <row r="228" spans="1:23" ht="16.5" x14ac:dyDescent="0.3">
      <c r="A228" s="17" t="s">
        <v>0</v>
      </c>
      <c r="B228" s="18" t="s">
        <v>404</v>
      </c>
      <c r="C228" s="19" t="s">
        <v>0</v>
      </c>
      <c r="D228" s="25">
        <f>SUM(D223:D227)</f>
        <v>1986307839</v>
      </c>
      <c r="E228" s="26">
        <f>SUM(E223:E227)</f>
        <v>2154708420</v>
      </c>
      <c r="F228" s="26">
        <f>SUM(F223:F227)</f>
        <v>1271021696</v>
      </c>
      <c r="G228" s="32">
        <f t="shared" si="42"/>
        <v>0.58988106427875753</v>
      </c>
      <c r="H228" s="25">
        <f t="shared" ref="H228:W228" si="45">SUM(H223:H227)</f>
        <v>78698120</v>
      </c>
      <c r="I228" s="26">
        <f t="shared" si="45"/>
        <v>147501582</v>
      </c>
      <c r="J228" s="26">
        <f t="shared" si="45"/>
        <v>121226300</v>
      </c>
      <c r="K228" s="25">
        <f t="shared" si="45"/>
        <v>347426002</v>
      </c>
      <c r="L228" s="25">
        <f t="shared" si="45"/>
        <v>116449187</v>
      </c>
      <c r="M228" s="26">
        <f t="shared" si="45"/>
        <v>124056077</v>
      </c>
      <c r="N228" s="26">
        <f t="shared" si="45"/>
        <v>208147360</v>
      </c>
      <c r="O228" s="25">
        <f t="shared" si="45"/>
        <v>448652624</v>
      </c>
      <c r="P228" s="25">
        <f t="shared" si="45"/>
        <v>56464078</v>
      </c>
      <c r="Q228" s="26">
        <f t="shared" si="45"/>
        <v>179666324</v>
      </c>
      <c r="R228" s="26">
        <f t="shared" si="45"/>
        <v>238812668</v>
      </c>
      <c r="S228" s="25">
        <f t="shared" si="45"/>
        <v>474943070</v>
      </c>
      <c r="T228" s="25">
        <f t="shared" si="45"/>
        <v>0</v>
      </c>
      <c r="U228" s="26">
        <f t="shared" si="45"/>
        <v>0</v>
      </c>
      <c r="V228" s="26">
        <f t="shared" si="45"/>
        <v>0</v>
      </c>
      <c r="W228" s="36">
        <f t="shared" si="45"/>
        <v>0</v>
      </c>
    </row>
    <row r="229" spans="1:23" ht="16.5" x14ac:dyDescent="0.3">
      <c r="A229" s="17" t="s">
        <v>0</v>
      </c>
      <c r="B229" s="18" t="s">
        <v>405</v>
      </c>
      <c r="C229" s="19" t="s">
        <v>0</v>
      </c>
      <c r="D229" s="25">
        <f>SUM(D206:D213,D215:D221,D223:D227)</f>
        <v>3697460184</v>
      </c>
      <c r="E229" s="26">
        <f>SUM(E206:E213,E215:E221,E223:E227)</f>
        <v>4410769213</v>
      </c>
      <c r="F229" s="26">
        <f>SUM(F206:F213,F215:F221,F223:F227)</f>
        <v>2456180366</v>
      </c>
      <c r="G229" s="32">
        <f t="shared" si="42"/>
        <v>0.55685986896816586</v>
      </c>
      <c r="H229" s="25">
        <f t="shared" ref="H229:W229" si="46">SUM(H206:H213,H215:H221,H223:H227)</f>
        <v>109032288</v>
      </c>
      <c r="I229" s="26">
        <f t="shared" si="46"/>
        <v>257884221</v>
      </c>
      <c r="J229" s="26">
        <f t="shared" si="46"/>
        <v>309146480</v>
      </c>
      <c r="K229" s="25">
        <f t="shared" si="46"/>
        <v>676062989</v>
      </c>
      <c r="L229" s="25">
        <f t="shared" si="46"/>
        <v>275109514</v>
      </c>
      <c r="M229" s="26">
        <f t="shared" si="46"/>
        <v>241127325</v>
      </c>
      <c r="N229" s="26">
        <f t="shared" si="46"/>
        <v>437928379</v>
      </c>
      <c r="O229" s="25">
        <f t="shared" si="46"/>
        <v>954165218</v>
      </c>
      <c r="P229" s="25">
        <f t="shared" si="46"/>
        <v>140363296</v>
      </c>
      <c r="Q229" s="26">
        <f t="shared" si="46"/>
        <v>292897003</v>
      </c>
      <c r="R229" s="26">
        <f t="shared" si="46"/>
        <v>392691860</v>
      </c>
      <c r="S229" s="25">
        <f t="shared" si="46"/>
        <v>825952159</v>
      </c>
      <c r="T229" s="25">
        <f t="shared" si="46"/>
        <v>0</v>
      </c>
      <c r="U229" s="26">
        <f t="shared" si="46"/>
        <v>0</v>
      </c>
      <c r="V229" s="26">
        <f t="shared" si="46"/>
        <v>0</v>
      </c>
      <c r="W229" s="36">
        <f t="shared" si="46"/>
        <v>0</v>
      </c>
    </row>
    <row r="230" spans="1:23" ht="14.45" customHeight="1" x14ac:dyDescent="0.3">
      <c r="A230" s="10"/>
      <c r="B230" s="11" t="s">
        <v>606</v>
      </c>
      <c r="D230" s="27"/>
      <c r="E230" s="28"/>
      <c r="F230" s="28"/>
      <c r="G230" s="33"/>
      <c r="H230" s="27"/>
      <c r="I230" s="28"/>
      <c r="J230" s="28"/>
      <c r="K230" s="27"/>
      <c r="L230" s="27"/>
      <c r="M230" s="28"/>
      <c r="N230" s="28"/>
      <c r="O230" s="27"/>
      <c r="P230" s="27"/>
      <c r="Q230" s="28"/>
      <c r="R230" s="28"/>
      <c r="S230" s="27"/>
      <c r="T230" s="27"/>
      <c r="U230" s="28"/>
      <c r="V230" s="28"/>
      <c r="W230" s="37"/>
    </row>
    <row r="231" spans="1:23" ht="14.45" customHeight="1" x14ac:dyDescent="0.3">
      <c r="A231" s="13" t="s">
        <v>0</v>
      </c>
      <c r="B231" s="11" t="s">
        <v>406</v>
      </c>
      <c r="D231" s="27"/>
      <c r="E231" s="28"/>
      <c r="F231" s="28"/>
      <c r="G231" s="33"/>
      <c r="H231" s="27"/>
      <c r="I231" s="28"/>
      <c r="J231" s="28"/>
      <c r="K231" s="27"/>
      <c r="L231" s="27"/>
      <c r="M231" s="28"/>
      <c r="N231" s="28"/>
      <c r="O231" s="27"/>
      <c r="P231" s="27"/>
      <c r="Q231" s="28"/>
      <c r="R231" s="28"/>
      <c r="S231" s="27"/>
      <c r="T231" s="27"/>
      <c r="U231" s="28"/>
      <c r="V231" s="28"/>
      <c r="W231" s="37"/>
    </row>
    <row r="232" spans="1:23" x14ac:dyDescent="0.2">
      <c r="A232" s="14" t="s">
        <v>19</v>
      </c>
      <c r="B232" s="15" t="s">
        <v>407</v>
      </c>
      <c r="C232" s="16" t="s">
        <v>408</v>
      </c>
      <c r="D232" s="23">
        <v>190134137</v>
      </c>
      <c r="E232" s="24">
        <v>199543437</v>
      </c>
      <c r="F232" s="24">
        <v>118843790</v>
      </c>
      <c r="G232" s="31">
        <f t="shared" ref="G232:G258" si="47">IF(($E232     =0),0,($F232     /$E232     ))</f>
        <v>0.59557854563765988</v>
      </c>
      <c r="H232" s="23">
        <v>16747691</v>
      </c>
      <c r="I232" s="24">
        <v>33134910</v>
      </c>
      <c r="J232" s="24">
        <v>13809147</v>
      </c>
      <c r="K232" s="23">
        <v>63691748</v>
      </c>
      <c r="L232" s="23">
        <v>14222055</v>
      </c>
      <c r="M232" s="24">
        <v>14189292</v>
      </c>
      <c r="N232" s="24">
        <v>11131390</v>
      </c>
      <c r="O232" s="23">
        <v>39542737</v>
      </c>
      <c r="P232" s="23">
        <v>5074100</v>
      </c>
      <c r="Q232" s="24">
        <v>5843843</v>
      </c>
      <c r="R232" s="24">
        <v>4691362</v>
      </c>
      <c r="S232" s="23">
        <v>15609305</v>
      </c>
      <c r="T232" s="23">
        <v>0</v>
      </c>
      <c r="U232" s="24">
        <v>0</v>
      </c>
      <c r="V232" s="24">
        <v>0</v>
      </c>
      <c r="W232" s="35">
        <v>0</v>
      </c>
    </row>
    <row r="233" spans="1:23" x14ac:dyDescent="0.2">
      <c r="A233" s="14" t="s">
        <v>19</v>
      </c>
      <c r="B233" s="15" t="s">
        <v>409</v>
      </c>
      <c r="C233" s="16" t="s">
        <v>410</v>
      </c>
      <c r="D233" s="23">
        <v>361808000</v>
      </c>
      <c r="E233" s="24">
        <v>353871165</v>
      </c>
      <c r="F233" s="24">
        <v>196853999</v>
      </c>
      <c r="G233" s="31">
        <f t="shared" si="47"/>
        <v>0.55628719847801111</v>
      </c>
      <c r="H233" s="23">
        <v>10475878</v>
      </c>
      <c r="I233" s="24">
        <v>18359184</v>
      </c>
      <c r="J233" s="24">
        <v>38721821</v>
      </c>
      <c r="K233" s="23">
        <v>67556883</v>
      </c>
      <c r="L233" s="23">
        <v>15452847</v>
      </c>
      <c r="M233" s="24">
        <v>40928317</v>
      </c>
      <c r="N233" s="24">
        <v>38212453</v>
      </c>
      <c r="O233" s="23">
        <v>94593617</v>
      </c>
      <c r="P233" s="23">
        <v>3499583</v>
      </c>
      <c r="Q233" s="24">
        <v>15247153</v>
      </c>
      <c r="R233" s="24">
        <v>15956763</v>
      </c>
      <c r="S233" s="23">
        <v>34703499</v>
      </c>
      <c r="T233" s="23">
        <v>0</v>
      </c>
      <c r="U233" s="24">
        <v>0</v>
      </c>
      <c r="V233" s="24">
        <v>0</v>
      </c>
      <c r="W233" s="35">
        <v>0</v>
      </c>
    </row>
    <row r="234" spans="1:23" x14ac:dyDescent="0.2">
      <c r="A234" s="14" t="s">
        <v>19</v>
      </c>
      <c r="B234" s="15" t="s">
        <v>411</v>
      </c>
      <c r="C234" s="16" t="s">
        <v>412</v>
      </c>
      <c r="D234" s="23">
        <v>614997558</v>
      </c>
      <c r="E234" s="24">
        <v>558660844</v>
      </c>
      <c r="F234" s="24">
        <v>161894394</v>
      </c>
      <c r="G234" s="31">
        <f t="shared" si="47"/>
        <v>0.28979012175050523</v>
      </c>
      <c r="H234" s="23">
        <v>8004207</v>
      </c>
      <c r="I234" s="24">
        <v>0</v>
      </c>
      <c r="J234" s="24">
        <v>8922034</v>
      </c>
      <c r="K234" s="23">
        <v>16926241</v>
      </c>
      <c r="L234" s="23">
        <v>48702807</v>
      </c>
      <c r="M234" s="24">
        <v>30435137</v>
      </c>
      <c r="N234" s="24">
        <v>25110107</v>
      </c>
      <c r="O234" s="23">
        <v>104248051</v>
      </c>
      <c r="P234" s="23">
        <v>4890493</v>
      </c>
      <c r="Q234" s="24">
        <v>16358246</v>
      </c>
      <c r="R234" s="24">
        <v>19471363</v>
      </c>
      <c r="S234" s="23">
        <v>40720102</v>
      </c>
      <c r="T234" s="23">
        <v>0</v>
      </c>
      <c r="U234" s="24">
        <v>0</v>
      </c>
      <c r="V234" s="24">
        <v>0</v>
      </c>
      <c r="W234" s="35">
        <v>0</v>
      </c>
    </row>
    <row r="235" spans="1:23" x14ac:dyDescent="0.2">
      <c r="A235" s="14" t="s">
        <v>19</v>
      </c>
      <c r="B235" s="15" t="s">
        <v>413</v>
      </c>
      <c r="C235" s="16" t="s">
        <v>414</v>
      </c>
      <c r="D235" s="23">
        <v>56886349</v>
      </c>
      <c r="E235" s="24">
        <v>55980400</v>
      </c>
      <c r="F235" s="24">
        <v>32415810</v>
      </c>
      <c r="G235" s="31">
        <f t="shared" si="47"/>
        <v>0.57905641974691147</v>
      </c>
      <c r="H235" s="23">
        <v>0</v>
      </c>
      <c r="I235" s="24">
        <v>3750802</v>
      </c>
      <c r="J235" s="24">
        <v>7703640</v>
      </c>
      <c r="K235" s="23">
        <v>11454442</v>
      </c>
      <c r="L235" s="23">
        <v>3818582</v>
      </c>
      <c r="M235" s="24">
        <v>5673442</v>
      </c>
      <c r="N235" s="24">
        <v>4892080</v>
      </c>
      <c r="O235" s="23">
        <v>14384104</v>
      </c>
      <c r="P235" s="23">
        <v>0</v>
      </c>
      <c r="Q235" s="24">
        <v>3605350</v>
      </c>
      <c r="R235" s="24">
        <v>2971914</v>
      </c>
      <c r="S235" s="23">
        <v>6577264</v>
      </c>
      <c r="T235" s="23">
        <v>0</v>
      </c>
      <c r="U235" s="24">
        <v>0</v>
      </c>
      <c r="V235" s="24">
        <v>0</v>
      </c>
      <c r="W235" s="35">
        <v>0</v>
      </c>
    </row>
    <row r="236" spans="1:23" x14ac:dyDescent="0.2">
      <c r="A236" s="14" t="s">
        <v>19</v>
      </c>
      <c r="B236" s="15" t="s">
        <v>415</v>
      </c>
      <c r="C236" s="16" t="s">
        <v>416</v>
      </c>
      <c r="D236" s="23">
        <v>244590790</v>
      </c>
      <c r="E236" s="24">
        <v>231793386</v>
      </c>
      <c r="F236" s="24">
        <v>151877983</v>
      </c>
      <c r="G236" s="31">
        <f t="shared" si="47"/>
        <v>0.65523001161042616</v>
      </c>
      <c r="H236" s="23">
        <v>9552184</v>
      </c>
      <c r="I236" s="24">
        <v>8925566</v>
      </c>
      <c r="J236" s="24">
        <v>17795704</v>
      </c>
      <c r="K236" s="23">
        <v>36273454</v>
      </c>
      <c r="L236" s="23">
        <v>19802034</v>
      </c>
      <c r="M236" s="24">
        <v>26539367</v>
      </c>
      <c r="N236" s="24">
        <v>25812625</v>
      </c>
      <c r="O236" s="23">
        <v>72154026</v>
      </c>
      <c r="P236" s="23">
        <v>11578682</v>
      </c>
      <c r="Q236" s="24">
        <v>5082655</v>
      </c>
      <c r="R236" s="24">
        <v>26789166</v>
      </c>
      <c r="S236" s="23">
        <v>43450503</v>
      </c>
      <c r="T236" s="23">
        <v>0</v>
      </c>
      <c r="U236" s="24">
        <v>0</v>
      </c>
      <c r="V236" s="24">
        <v>0</v>
      </c>
      <c r="W236" s="35">
        <v>0</v>
      </c>
    </row>
    <row r="237" spans="1:23" x14ac:dyDescent="0.2">
      <c r="A237" s="14" t="s">
        <v>34</v>
      </c>
      <c r="B237" s="15" t="s">
        <v>417</v>
      </c>
      <c r="C237" s="16" t="s">
        <v>418</v>
      </c>
      <c r="D237" s="23">
        <v>41440000</v>
      </c>
      <c r="E237" s="24">
        <v>41440000</v>
      </c>
      <c r="F237" s="24">
        <v>1050080</v>
      </c>
      <c r="G237" s="31">
        <f t="shared" si="47"/>
        <v>2.5339768339768341E-2</v>
      </c>
      <c r="H237" s="23">
        <v>0</v>
      </c>
      <c r="I237" s="24">
        <v>0</v>
      </c>
      <c r="J237" s="24">
        <v>925413</v>
      </c>
      <c r="K237" s="23">
        <v>925413</v>
      </c>
      <c r="L237" s="23">
        <v>0</v>
      </c>
      <c r="M237" s="24">
        <v>0</v>
      </c>
      <c r="N237" s="24">
        <v>106516</v>
      </c>
      <c r="O237" s="23">
        <v>106516</v>
      </c>
      <c r="P237" s="23">
        <v>0</v>
      </c>
      <c r="Q237" s="24">
        <v>0</v>
      </c>
      <c r="R237" s="24">
        <v>18151</v>
      </c>
      <c r="S237" s="23">
        <v>18151</v>
      </c>
      <c r="T237" s="23">
        <v>0</v>
      </c>
      <c r="U237" s="24">
        <v>0</v>
      </c>
      <c r="V237" s="24">
        <v>0</v>
      </c>
      <c r="W237" s="35">
        <v>0</v>
      </c>
    </row>
    <row r="238" spans="1:23" ht="16.5" x14ac:dyDescent="0.3">
      <c r="A238" s="17" t="s">
        <v>0</v>
      </c>
      <c r="B238" s="18" t="s">
        <v>419</v>
      </c>
      <c r="C238" s="19" t="s">
        <v>0</v>
      </c>
      <c r="D238" s="25">
        <f>SUM(D232:D237)</f>
        <v>1509856834</v>
      </c>
      <c r="E238" s="26">
        <f>SUM(E232:E237)</f>
        <v>1441289232</v>
      </c>
      <c r="F238" s="26">
        <f>SUM(F232:F237)</f>
        <v>662936056</v>
      </c>
      <c r="G238" s="32">
        <f t="shared" si="47"/>
        <v>0.45996045851260475</v>
      </c>
      <c r="H238" s="25">
        <f t="shared" ref="H238:W238" si="48">SUM(H232:H237)</f>
        <v>44779960</v>
      </c>
      <c r="I238" s="26">
        <f t="shared" si="48"/>
        <v>64170462</v>
      </c>
      <c r="J238" s="26">
        <f t="shared" si="48"/>
        <v>87877759</v>
      </c>
      <c r="K238" s="25">
        <f t="shared" si="48"/>
        <v>196828181</v>
      </c>
      <c r="L238" s="25">
        <f t="shared" si="48"/>
        <v>101998325</v>
      </c>
      <c r="M238" s="26">
        <f t="shared" si="48"/>
        <v>117765555</v>
      </c>
      <c r="N238" s="26">
        <f t="shared" si="48"/>
        <v>105265171</v>
      </c>
      <c r="O238" s="25">
        <f t="shared" si="48"/>
        <v>325029051</v>
      </c>
      <c r="P238" s="25">
        <f t="shared" si="48"/>
        <v>25042858</v>
      </c>
      <c r="Q238" s="26">
        <f t="shared" si="48"/>
        <v>46137247</v>
      </c>
      <c r="R238" s="26">
        <f t="shared" si="48"/>
        <v>69898719</v>
      </c>
      <c r="S238" s="25">
        <f t="shared" si="48"/>
        <v>141078824</v>
      </c>
      <c r="T238" s="25">
        <f t="shared" si="48"/>
        <v>0</v>
      </c>
      <c r="U238" s="26">
        <f t="shared" si="48"/>
        <v>0</v>
      </c>
      <c r="V238" s="26">
        <f t="shared" si="48"/>
        <v>0</v>
      </c>
      <c r="W238" s="36">
        <f t="shared" si="48"/>
        <v>0</v>
      </c>
    </row>
    <row r="239" spans="1:23" x14ac:dyDescent="0.2">
      <c r="A239" s="14" t="s">
        <v>19</v>
      </c>
      <c r="B239" s="15" t="s">
        <v>420</v>
      </c>
      <c r="C239" s="16" t="s">
        <v>421</v>
      </c>
      <c r="D239" s="23">
        <v>25740012</v>
      </c>
      <c r="E239" s="24">
        <v>49538472</v>
      </c>
      <c r="F239" s="24">
        <v>23670483</v>
      </c>
      <c r="G239" s="31">
        <f t="shared" si="47"/>
        <v>0.4778202081000803</v>
      </c>
      <c r="H239" s="23">
        <v>0</v>
      </c>
      <c r="I239" s="24">
        <v>0</v>
      </c>
      <c r="J239" s="24">
        <v>4080580</v>
      </c>
      <c r="K239" s="23">
        <v>4080580</v>
      </c>
      <c r="L239" s="23">
        <v>4561510</v>
      </c>
      <c r="M239" s="24">
        <v>7358552</v>
      </c>
      <c r="N239" s="24">
        <v>3820952</v>
      </c>
      <c r="O239" s="23">
        <v>15741014</v>
      </c>
      <c r="P239" s="23">
        <v>121473</v>
      </c>
      <c r="Q239" s="24">
        <v>0</v>
      </c>
      <c r="R239" s="24">
        <v>3727416</v>
      </c>
      <c r="S239" s="23">
        <v>3848889</v>
      </c>
      <c r="T239" s="23">
        <v>0</v>
      </c>
      <c r="U239" s="24">
        <v>0</v>
      </c>
      <c r="V239" s="24">
        <v>0</v>
      </c>
      <c r="W239" s="35">
        <v>0</v>
      </c>
    </row>
    <row r="240" spans="1:23" x14ac:dyDescent="0.2">
      <c r="A240" s="14" t="s">
        <v>19</v>
      </c>
      <c r="B240" s="15" t="s">
        <v>422</v>
      </c>
      <c r="C240" s="16" t="s">
        <v>423</v>
      </c>
      <c r="D240" s="23">
        <v>100910176</v>
      </c>
      <c r="E240" s="24">
        <v>32751000</v>
      </c>
      <c r="F240" s="24">
        <v>20996774</v>
      </c>
      <c r="G240" s="31">
        <f t="shared" si="47"/>
        <v>0.64110329455589143</v>
      </c>
      <c r="H240" s="23">
        <v>0</v>
      </c>
      <c r="I240" s="24">
        <v>0</v>
      </c>
      <c r="J240" s="24">
        <v>3060135</v>
      </c>
      <c r="K240" s="23">
        <v>3060135</v>
      </c>
      <c r="L240" s="23">
        <v>2715435</v>
      </c>
      <c r="M240" s="24">
        <v>1989477</v>
      </c>
      <c r="N240" s="24">
        <v>10509909</v>
      </c>
      <c r="O240" s="23">
        <v>15214821</v>
      </c>
      <c r="P240" s="23">
        <v>10509909</v>
      </c>
      <c r="Q240" s="24">
        <v>-7788091</v>
      </c>
      <c r="R240" s="24">
        <v>0</v>
      </c>
      <c r="S240" s="23">
        <v>2721818</v>
      </c>
      <c r="T240" s="23">
        <v>0</v>
      </c>
      <c r="U240" s="24">
        <v>0</v>
      </c>
      <c r="V240" s="24">
        <v>0</v>
      </c>
      <c r="W240" s="35">
        <v>0</v>
      </c>
    </row>
    <row r="241" spans="1:23" x14ac:dyDescent="0.2">
      <c r="A241" s="14" t="s">
        <v>19</v>
      </c>
      <c r="B241" s="15" t="s">
        <v>424</v>
      </c>
      <c r="C241" s="16" t="s">
        <v>425</v>
      </c>
      <c r="D241" s="23">
        <v>109599464</v>
      </c>
      <c r="E241" s="24">
        <v>114136960</v>
      </c>
      <c r="F241" s="24">
        <v>83936080</v>
      </c>
      <c r="G241" s="31">
        <f t="shared" si="47"/>
        <v>0.73539789389869858</v>
      </c>
      <c r="H241" s="23">
        <v>0</v>
      </c>
      <c r="I241" s="24">
        <v>8079942</v>
      </c>
      <c r="J241" s="24">
        <v>14144332</v>
      </c>
      <c r="K241" s="23">
        <v>22224274</v>
      </c>
      <c r="L241" s="23">
        <v>18661799</v>
      </c>
      <c r="M241" s="24">
        <v>11465438</v>
      </c>
      <c r="N241" s="24">
        <v>14708298</v>
      </c>
      <c r="O241" s="23">
        <v>44835535</v>
      </c>
      <c r="P241" s="23">
        <v>0</v>
      </c>
      <c r="Q241" s="24">
        <v>9859562</v>
      </c>
      <c r="R241" s="24">
        <v>7016709</v>
      </c>
      <c r="S241" s="23">
        <v>16876271</v>
      </c>
      <c r="T241" s="23">
        <v>0</v>
      </c>
      <c r="U241" s="24">
        <v>0</v>
      </c>
      <c r="V241" s="24">
        <v>0</v>
      </c>
      <c r="W241" s="35">
        <v>0</v>
      </c>
    </row>
    <row r="242" spans="1:23" x14ac:dyDescent="0.2">
      <c r="A242" s="14" t="s">
        <v>19</v>
      </c>
      <c r="B242" s="15" t="s">
        <v>426</v>
      </c>
      <c r="C242" s="16" t="s">
        <v>427</v>
      </c>
      <c r="D242" s="23">
        <v>129399000</v>
      </c>
      <c r="E242" s="24">
        <v>129399000</v>
      </c>
      <c r="F242" s="24">
        <v>12098394</v>
      </c>
      <c r="G242" s="31">
        <f t="shared" si="47"/>
        <v>9.3496812185565575E-2</v>
      </c>
      <c r="H242" s="23">
        <v>0</v>
      </c>
      <c r="I242" s="24">
        <v>0</v>
      </c>
      <c r="J242" s="24">
        <v>0</v>
      </c>
      <c r="K242" s="23">
        <v>0</v>
      </c>
      <c r="L242" s="23">
        <v>0</v>
      </c>
      <c r="M242" s="24">
        <v>6049832</v>
      </c>
      <c r="N242" s="24">
        <v>6049832</v>
      </c>
      <c r="O242" s="23">
        <v>12099664</v>
      </c>
      <c r="P242" s="23">
        <v>0</v>
      </c>
      <c r="Q242" s="24">
        <v>0</v>
      </c>
      <c r="R242" s="24">
        <v>-1270</v>
      </c>
      <c r="S242" s="23">
        <v>-1270</v>
      </c>
      <c r="T242" s="23">
        <v>0</v>
      </c>
      <c r="U242" s="24">
        <v>0</v>
      </c>
      <c r="V242" s="24">
        <v>0</v>
      </c>
      <c r="W242" s="35">
        <v>0</v>
      </c>
    </row>
    <row r="243" spans="1:23" x14ac:dyDescent="0.2">
      <c r="A243" s="14" t="s">
        <v>19</v>
      </c>
      <c r="B243" s="15" t="s">
        <v>428</v>
      </c>
      <c r="C243" s="16" t="s">
        <v>429</v>
      </c>
      <c r="D243" s="23">
        <v>39700032</v>
      </c>
      <c r="E243" s="24">
        <v>58176876</v>
      </c>
      <c r="F243" s="24">
        <v>2745495</v>
      </c>
      <c r="G243" s="31">
        <f t="shared" si="47"/>
        <v>4.7192203995278126E-2</v>
      </c>
      <c r="H243" s="23">
        <v>1113</v>
      </c>
      <c r="I243" s="24">
        <v>-2512205</v>
      </c>
      <c r="J243" s="24">
        <v>559899</v>
      </c>
      <c r="K243" s="23">
        <v>-1951193</v>
      </c>
      <c r="L243" s="23">
        <v>0</v>
      </c>
      <c r="M243" s="24">
        <v>268244</v>
      </c>
      <c r="N243" s="24">
        <v>3566140</v>
      </c>
      <c r="O243" s="23">
        <v>3834384</v>
      </c>
      <c r="P243" s="23">
        <v>1134</v>
      </c>
      <c r="Q243" s="24">
        <v>110941</v>
      </c>
      <c r="R243" s="24">
        <v>750229</v>
      </c>
      <c r="S243" s="23">
        <v>862304</v>
      </c>
      <c r="T243" s="23">
        <v>0</v>
      </c>
      <c r="U243" s="24">
        <v>0</v>
      </c>
      <c r="V243" s="24">
        <v>0</v>
      </c>
      <c r="W243" s="35">
        <v>0</v>
      </c>
    </row>
    <row r="244" spans="1:23" x14ac:dyDescent="0.2">
      <c r="A244" s="14" t="s">
        <v>34</v>
      </c>
      <c r="B244" s="15" t="s">
        <v>430</v>
      </c>
      <c r="C244" s="16" t="s">
        <v>431</v>
      </c>
      <c r="D244" s="23">
        <v>391343900</v>
      </c>
      <c r="E244" s="24">
        <v>508268149</v>
      </c>
      <c r="F244" s="24">
        <v>227742896</v>
      </c>
      <c r="G244" s="31">
        <f t="shared" si="47"/>
        <v>0.44807626928438515</v>
      </c>
      <c r="H244" s="23">
        <v>0</v>
      </c>
      <c r="I244" s="24">
        <v>3554829</v>
      </c>
      <c r="J244" s="24">
        <v>2984888</v>
      </c>
      <c r="K244" s="23">
        <v>6539717</v>
      </c>
      <c r="L244" s="23">
        <v>9140254</v>
      </c>
      <c r="M244" s="24">
        <v>25867767</v>
      </c>
      <c r="N244" s="24">
        <v>103160869</v>
      </c>
      <c r="O244" s="23">
        <v>138168890</v>
      </c>
      <c r="P244" s="23">
        <v>19566149</v>
      </c>
      <c r="Q244" s="24">
        <v>40042020</v>
      </c>
      <c r="R244" s="24">
        <v>23426120</v>
      </c>
      <c r="S244" s="23">
        <v>83034289</v>
      </c>
      <c r="T244" s="23">
        <v>0</v>
      </c>
      <c r="U244" s="24">
        <v>0</v>
      </c>
      <c r="V244" s="24">
        <v>0</v>
      </c>
      <c r="W244" s="35">
        <v>0</v>
      </c>
    </row>
    <row r="245" spans="1:23" ht="16.5" x14ac:dyDescent="0.3">
      <c r="A245" s="17" t="s">
        <v>0</v>
      </c>
      <c r="B245" s="18" t="s">
        <v>432</v>
      </c>
      <c r="C245" s="19" t="s">
        <v>0</v>
      </c>
      <c r="D245" s="25">
        <f>SUM(D239:D244)</f>
        <v>796692584</v>
      </c>
      <c r="E245" s="26">
        <f>SUM(E239:E244)</f>
        <v>892270457</v>
      </c>
      <c r="F245" s="26">
        <f>SUM(F239:F244)</f>
        <v>371190122</v>
      </c>
      <c r="G245" s="32">
        <f t="shared" si="47"/>
        <v>0.41600628944728135</v>
      </c>
      <c r="H245" s="25">
        <f t="shared" ref="H245:W245" si="49">SUM(H239:H244)</f>
        <v>1113</v>
      </c>
      <c r="I245" s="26">
        <f t="shared" si="49"/>
        <v>9122566</v>
      </c>
      <c r="J245" s="26">
        <f t="shared" si="49"/>
        <v>24829834</v>
      </c>
      <c r="K245" s="25">
        <f t="shared" si="49"/>
        <v>33953513</v>
      </c>
      <c r="L245" s="25">
        <f t="shared" si="49"/>
        <v>35078998</v>
      </c>
      <c r="M245" s="26">
        <f t="shared" si="49"/>
        <v>52999310</v>
      </c>
      <c r="N245" s="26">
        <f t="shared" si="49"/>
        <v>141816000</v>
      </c>
      <c r="O245" s="25">
        <f t="shared" si="49"/>
        <v>229894308</v>
      </c>
      <c r="P245" s="25">
        <f t="shared" si="49"/>
        <v>30198665</v>
      </c>
      <c r="Q245" s="26">
        <f t="shared" si="49"/>
        <v>42224432</v>
      </c>
      <c r="R245" s="26">
        <f t="shared" si="49"/>
        <v>34919204</v>
      </c>
      <c r="S245" s="25">
        <f t="shared" si="49"/>
        <v>107342301</v>
      </c>
      <c r="T245" s="25">
        <f t="shared" si="49"/>
        <v>0</v>
      </c>
      <c r="U245" s="26">
        <f t="shared" si="49"/>
        <v>0</v>
      </c>
      <c r="V245" s="26">
        <f t="shared" si="49"/>
        <v>0</v>
      </c>
      <c r="W245" s="36">
        <f t="shared" si="49"/>
        <v>0</v>
      </c>
    </row>
    <row r="246" spans="1:23" x14ac:dyDescent="0.2">
      <c r="A246" s="14" t="s">
        <v>19</v>
      </c>
      <c r="B246" s="15" t="s">
        <v>433</v>
      </c>
      <c r="C246" s="16" t="s">
        <v>434</v>
      </c>
      <c r="D246" s="23">
        <v>27506403</v>
      </c>
      <c r="E246" s="24">
        <v>61323103</v>
      </c>
      <c r="F246" s="24">
        <v>42270576</v>
      </c>
      <c r="G246" s="31">
        <f t="shared" si="47"/>
        <v>0.6893091499300027</v>
      </c>
      <c r="H246" s="23">
        <v>4157817</v>
      </c>
      <c r="I246" s="24">
        <v>0</v>
      </c>
      <c r="J246" s="24">
        <v>0</v>
      </c>
      <c r="K246" s="23">
        <v>4157817</v>
      </c>
      <c r="L246" s="23">
        <v>6536959</v>
      </c>
      <c r="M246" s="24">
        <v>5314433</v>
      </c>
      <c r="N246" s="24">
        <v>6312341</v>
      </c>
      <c r="O246" s="23">
        <v>18163733</v>
      </c>
      <c r="P246" s="23">
        <v>2366922</v>
      </c>
      <c r="Q246" s="24">
        <v>-2630105</v>
      </c>
      <c r="R246" s="24">
        <v>20212209</v>
      </c>
      <c r="S246" s="23">
        <v>19949026</v>
      </c>
      <c r="T246" s="23">
        <v>0</v>
      </c>
      <c r="U246" s="24">
        <v>0</v>
      </c>
      <c r="V246" s="24">
        <v>0</v>
      </c>
      <c r="W246" s="35">
        <v>0</v>
      </c>
    </row>
    <row r="247" spans="1:23" x14ac:dyDescent="0.2">
      <c r="A247" s="14" t="s">
        <v>19</v>
      </c>
      <c r="B247" s="15" t="s">
        <v>435</v>
      </c>
      <c r="C247" s="16" t="s">
        <v>436</v>
      </c>
      <c r="D247" s="23">
        <v>23531020</v>
      </c>
      <c r="E247" s="24">
        <v>43100658</v>
      </c>
      <c r="F247" s="24">
        <v>9980443</v>
      </c>
      <c r="G247" s="31">
        <f t="shared" si="47"/>
        <v>0.23156126757972001</v>
      </c>
      <c r="H247" s="23">
        <v>2752866</v>
      </c>
      <c r="I247" s="24">
        <v>458651</v>
      </c>
      <c r="J247" s="24">
        <v>737548</v>
      </c>
      <c r="K247" s="23">
        <v>3949065</v>
      </c>
      <c r="L247" s="23">
        <v>501104</v>
      </c>
      <c r="M247" s="24">
        <v>0</v>
      </c>
      <c r="N247" s="24">
        <v>0</v>
      </c>
      <c r="O247" s="23">
        <v>501104</v>
      </c>
      <c r="P247" s="23">
        <v>124032</v>
      </c>
      <c r="Q247" s="24">
        <v>0</v>
      </c>
      <c r="R247" s="24">
        <v>5406242</v>
      </c>
      <c r="S247" s="23">
        <v>5530274</v>
      </c>
      <c r="T247" s="23">
        <v>0</v>
      </c>
      <c r="U247" s="24">
        <v>0</v>
      </c>
      <c r="V247" s="24">
        <v>0</v>
      </c>
      <c r="W247" s="35">
        <v>0</v>
      </c>
    </row>
    <row r="248" spans="1:23" x14ac:dyDescent="0.2">
      <c r="A248" s="14" t="s">
        <v>19</v>
      </c>
      <c r="B248" s="15" t="s">
        <v>437</v>
      </c>
      <c r="C248" s="16" t="s">
        <v>438</v>
      </c>
      <c r="D248" s="23">
        <v>63856150</v>
      </c>
      <c r="E248" s="24">
        <v>60376149</v>
      </c>
      <c r="F248" s="24">
        <v>41112664</v>
      </c>
      <c r="G248" s="31">
        <f t="shared" si="47"/>
        <v>0.68094213826059025</v>
      </c>
      <c r="H248" s="23">
        <v>0</v>
      </c>
      <c r="I248" s="24">
        <v>7234648</v>
      </c>
      <c r="J248" s="24">
        <v>7333335</v>
      </c>
      <c r="K248" s="23">
        <v>14567983</v>
      </c>
      <c r="L248" s="23">
        <v>5157529</v>
      </c>
      <c r="M248" s="24">
        <v>10131063</v>
      </c>
      <c r="N248" s="24">
        <v>4980178</v>
      </c>
      <c r="O248" s="23">
        <v>20268770</v>
      </c>
      <c r="P248" s="23">
        <v>1148657</v>
      </c>
      <c r="Q248" s="24">
        <v>1652751</v>
      </c>
      <c r="R248" s="24">
        <v>3474503</v>
      </c>
      <c r="S248" s="23">
        <v>6275911</v>
      </c>
      <c r="T248" s="23">
        <v>0</v>
      </c>
      <c r="U248" s="24">
        <v>0</v>
      </c>
      <c r="V248" s="24">
        <v>0</v>
      </c>
      <c r="W248" s="35">
        <v>0</v>
      </c>
    </row>
    <row r="249" spans="1:23" x14ac:dyDescent="0.2">
      <c r="A249" s="14" t="s">
        <v>19</v>
      </c>
      <c r="B249" s="15" t="s">
        <v>439</v>
      </c>
      <c r="C249" s="16" t="s">
        <v>440</v>
      </c>
      <c r="D249" s="23">
        <v>16298000</v>
      </c>
      <c r="E249" s="24">
        <v>52893632</v>
      </c>
      <c r="F249" s="24">
        <v>44917437</v>
      </c>
      <c r="G249" s="31">
        <f t="shared" si="47"/>
        <v>0.84920311390225578</v>
      </c>
      <c r="H249" s="23">
        <v>1761750</v>
      </c>
      <c r="I249" s="24">
        <v>8000384</v>
      </c>
      <c r="J249" s="24">
        <v>8082076</v>
      </c>
      <c r="K249" s="23">
        <v>17844210</v>
      </c>
      <c r="L249" s="23">
        <v>3997323</v>
      </c>
      <c r="M249" s="24">
        <v>10878142</v>
      </c>
      <c r="N249" s="24">
        <v>10131559</v>
      </c>
      <c r="O249" s="23">
        <v>25007024</v>
      </c>
      <c r="P249" s="23">
        <v>0</v>
      </c>
      <c r="Q249" s="24">
        <v>1820760</v>
      </c>
      <c r="R249" s="24">
        <v>245443</v>
      </c>
      <c r="S249" s="23">
        <v>2066203</v>
      </c>
      <c r="T249" s="23">
        <v>0</v>
      </c>
      <c r="U249" s="24">
        <v>0</v>
      </c>
      <c r="V249" s="24">
        <v>0</v>
      </c>
      <c r="W249" s="35">
        <v>0</v>
      </c>
    </row>
    <row r="250" spans="1:23" x14ac:dyDescent="0.2">
      <c r="A250" s="14" t="s">
        <v>19</v>
      </c>
      <c r="B250" s="15" t="s">
        <v>441</v>
      </c>
      <c r="C250" s="16" t="s">
        <v>442</v>
      </c>
      <c r="D250" s="23">
        <v>41692584</v>
      </c>
      <c r="E250" s="24">
        <v>38674547</v>
      </c>
      <c r="F250" s="24">
        <v>1948050</v>
      </c>
      <c r="G250" s="31">
        <f t="shared" si="47"/>
        <v>5.0370337886569166E-2</v>
      </c>
      <c r="H250" s="23">
        <v>26300</v>
      </c>
      <c r="I250" s="24">
        <v>704418</v>
      </c>
      <c r="J250" s="24">
        <v>29200</v>
      </c>
      <c r="K250" s="23">
        <v>759918</v>
      </c>
      <c r="L250" s="23">
        <v>0</v>
      </c>
      <c r="M250" s="24">
        <v>0</v>
      </c>
      <c r="N250" s="24">
        <v>10000</v>
      </c>
      <c r="O250" s="23">
        <v>10000</v>
      </c>
      <c r="P250" s="23">
        <v>436589</v>
      </c>
      <c r="Q250" s="24">
        <v>741543</v>
      </c>
      <c r="R250" s="24">
        <v>0</v>
      </c>
      <c r="S250" s="23">
        <v>1178132</v>
      </c>
      <c r="T250" s="23">
        <v>0</v>
      </c>
      <c r="U250" s="24">
        <v>0</v>
      </c>
      <c r="V250" s="24">
        <v>0</v>
      </c>
      <c r="W250" s="35">
        <v>0</v>
      </c>
    </row>
    <row r="251" spans="1:23" x14ac:dyDescent="0.2">
      <c r="A251" s="14" t="s">
        <v>34</v>
      </c>
      <c r="B251" s="15" t="s">
        <v>443</v>
      </c>
      <c r="C251" s="16" t="s">
        <v>444</v>
      </c>
      <c r="D251" s="23">
        <v>47555000</v>
      </c>
      <c r="E251" s="24">
        <v>49279230</v>
      </c>
      <c r="F251" s="24">
        <v>165135409</v>
      </c>
      <c r="G251" s="31">
        <f t="shared" si="47"/>
        <v>3.3510143928791094</v>
      </c>
      <c r="H251" s="23">
        <v>195000</v>
      </c>
      <c r="I251" s="24">
        <v>5327938</v>
      </c>
      <c r="J251" s="24">
        <v>9349174</v>
      </c>
      <c r="K251" s="23">
        <v>14872112</v>
      </c>
      <c r="L251" s="23">
        <v>12156719</v>
      </c>
      <c r="M251" s="24">
        <v>35918478</v>
      </c>
      <c r="N251" s="24">
        <v>73854491</v>
      </c>
      <c r="O251" s="23">
        <v>121929688</v>
      </c>
      <c r="P251" s="23">
        <v>2866414</v>
      </c>
      <c r="Q251" s="24">
        <v>7365738</v>
      </c>
      <c r="R251" s="24">
        <v>18101457</v>
      </c>
      <c r="S251" s="23">
        <v>28333609</v>
      </c>
      <c r="T251" s="23">
        <v>0</v>
      </c>
      <c r="U251" s="24">
        <v>0</v>
      </c>
      <c r="V251" s="24">
        <v>0</v>
      </c>
      <c r="W251" s="35">
        <v>0</v>
      </c>
    </row>
    <row r="252" spans="1:23" ht="16.5" x14ac:dyDescent="0.3">
      <c r="A252" s="17" t="s">
        <v>0</v>
      </c>
      <c r="B252" s="18" t="s">
        <v>445</v>
      </c>
      <c r="C252" s="19" t="s">
        <v>0</v>
      </c>
      <c r="D252" s="25">
        <f>SUM(D246:D251)</f>
        <v>220439157</v>
      </c>
      <c r="E252" s="26">
        <f>SUM(E246:E251)</f>
        <v>305647319</v>
      </c>
      <c r="F252" s="26">
        <f>SUM(F246:F251)</f>
        <v>305364579</v>
      </c>
      <c r="G252" s="32">
        <f t="shared" si="47"/>
        <v>0.99907494689982868</v>
      </c>
      <c r="H252" s="25">
        <f t="shared" ref="H252:W252" si="50">SUM(H246:H251)</f>
        <v>8893733</v>
      </c>
      <c r="I252" s="26">
        <f t="shared" si="50"/>
        <v>21726039</v>
      </c>
      <c r="J252" s="26">
        <f t="shared" si="50"/>
        <v>25531333</v>
      </c>
      <c r="K252" s="25">
        <f t="shared" si="50"/>
        <v>56151105</v>
      </c>
      <c r="L252" s="25">
        <f t="shared" si="50"/>
        <v>28349634</v>
      </c>
      <c r="M252" s="26">
        <f t="shared" si="50"/>
        <v>62242116</v>
      </c>
      <c r="N252" s="26">
        <f t="shared" si="50"/>
        <v>95288569</v>
      </c>
      <c r="O252" s="25">
        <f t="shared" si="50"/>
        <v>185880319</v>
      </c>
      <c r="P252" s="25">
        <f t="shared" si="50"/>
        <v>6942614</v>
      </c>
      <c r="Q252" s="26">
        <f t="shared" si="50"/>
        <v>8950687</v>
      </c>
      <c r="R252" s="26">
        <f t="shared" si="50"/>
        <v>47439854</v>
      </c>
      <c r="S252" s="25">
        <f t="shared" si="50"/>
        <v>63333155</v>
      </c>
      <c r="T252" s="25">
        <f t="shared" si="50"/>
        <v>0</v>
      </c>
      <c r="U252" s="26">
        <f t="shared" si="50"/>
        <v>0</v>
      </c>
      <c r="V252" s="26">
        <f t="shared" si="50"/>
        <v>0</v>
      </c>
      <c r="W252" s="36">
        <f t="shared" si="50"/>
        <v>0</v>
      </c>
    </row>
    <row r="253" spans="1:23" x14ac:dyDescent="0.2">
      <c r="A253" s="14" t="s">
        <v>19</v>
      </c>
      <c r="B253" s="15" t="s">
        <v>446</v>
      </c>
      <c r="C253" s="16" t="s">
        <v>447</v>
      </c>
      <c r="D253" s="23">
        <v>231469401</v>
      </c>
      <c r="E253" s="24">
        <v>216856548</v>
      </c>
      <c r="F253" s="24">
        <v>90100349</v>
      </c>
      <c r="G253" s="31">
        <f t="shared" si="47"/>
        <v>0.4154836449762172</v>
      </c>
      <c r="H253" s="23">
        <v>245627</v>
      </c>
      <c r="I253" s="24">
        <v>1369679</v>
      </c>
      <c r="J253" s="24">
        <v>2482289</v>
      </c>
      <c r="K253" s="23">
        <v>4097595</v>
      </c>
      <c r="L253" s="23">
        <v>9533073</v>
      </c>
      <c r="M253" s="24">
        <v>4159946</v>
      </c>
      <c r="N253" s="24">
        <v>32672977</v>
      </c>
      <c r="O253" s="23">
        <v>46365996</v>
      </c>
      <c r="P253" s="23">
        <v>6502637</v>
      </c>
      <c r="Q253" s="24">
        <v>31087474</v>
      </c>
      <c r="R253" s="24">
        <v>2046647</v>
      </c>
      <c r="S253" s="23">
        <v>39636758</v>
      </c>
      <c r="T253" s="23">
        <v>0</v>
      </c>
      <c r="U253" s="24">
        <v>0</v>
      </c>
      <c r="V253" s="24">
        <v>0</v>
      </c>
      <c r="W253" s="35">
        <v>0</v>
      </c>
    </row>
    <row r="254" spans="1:23" x14ac:dyDescent="0.2">
      <c r="A254" s="14" t="s">
        <v>19</v>
      </c>
      <c r="B254" s="15" t="s">
        <v>448</v>
      </c>
      <c r="C254" s="16" t="s">
        <v>449</v>
      </c>
      <c r="D254" s="23">
        <v>94259738</v>
      </c>
      <c r="E254" s="24">
        <v>89903032</v>
      </c>
      <c r="F254" s="24">
        <v>46482684</v>
      </c>
      <c r="G254" s="31">
        <f t="shared" si="47"/>
        <v>0.51703132770872506</v>
      </c>
      <c r="H254" s="23">
        <v>3670655</v>
      </c>
      <c r="I254" s="24">
        <v>8368578</v>
      </c>
      <c r="J254" s="24">
        <v>5615330</v>
      </c>
      <c r="K254" s="23">
        <v>17654563</v>
      </c>
      <c r="L254" s="23">
        <v>1320502</v>
      </c>
      <c r="M254" s="24">
        <v>12743790</v>
      </c>
      <c r="N254" s="24">
        <v>4796977</v>
      </c>
      <c r="O254" s="23">
        <v>18861269</v>
      </c>
      <c r="P254" s="23">
        <v>1078590</v>
      </c>
      <c r="Q254" s="24">
        <v>2715777</v>
      </c>
      <c r="R254" s="24">
        <v>6172485</v>
      </c>
      <c r="S254" s="23">
        <v>9966852</v>
      </c>
      <c r="T254" s="23">
        <v>0</v>
      </c>
      <c r="U254" s="24">
        <v>0</v>
      </c>
      <c r="V254" s="24">
        <v>0</v>
      </c>
      <c r="W254" s="35">
        <v>0</v>
      </c>
    </row>
    <row r="255" spans="1:23" x14ac:dyDescent="0.2">
      <c r="A255" s="14" t="s">
        <v>19</v>
      </c>
      <c r="B255" s="15" t="s">
        <v>450</v>
      </c>
      <c r="C255" s="16" t="s">
        <v>451</v>
      </c>
      <c r="D255" s="23">
        <v>189041750</v>
      </c>
      <c r="E255" s="24">
        <v>225462001</v>
      </c>
      <c r="F255" s="24">
        <v>116378616</v>
      </c>
      <c r="G255" s="31">
        <f t="shared" si="47"/>
        <v>0.51617840471485921</v>
      </c>
      <c r="H255" s="23">
        <v>3183644</v>
      </c>
      <c r="I255" s="24">
        <v>0</v>
      </c>
      <c r="J255" s="24">
        <v>19903985</v>
      </c>
      <c r="K255" s="23">
        <v>23087629</v>
      </c>
      <c r="L255" s="23">
        <v>15815871</v>
      </c>
      <c r="M255" s="24">
        <v>23069741</v>
      </c>
      <c r="N255" s="24">
        <v>24628131</v>
      </c>
      <c r="O255" s="23">
        <v>63513743</v>
      </c>
      <c r="P255" s="23">
        <v>6485342</v>
      </c>
      <c r="Q255" s="24">
        <v>0</v>
      </c>
      <c r="R255" s="24">
        <v>23291902</v>
      </c>
      <c r="S255" s="23">
        <v>29777244</v>
      </c>
      <c r="T255" s="23">
        <v>0</v>
      </c>
      <c r="U255" s="24">
        <v>0</v>
      </c>
      <c r="V255" s="24">
        <v>0</v>
      </c>
      <c r="W255" s="35">
        <v>0</v>
      </c>
    </row>
    <row r="256" spans="1:23" x14ac:dyDescent="0.2">
      <c r="A256" s="14" t="s">
        <v>34</v>
      </c>
      <c r="B256" s="15" t="s">
        <v>452</v>
      </c>
      <c r="C256" s="16" t="s">
        <v>453</v>
      </c>
      <c r="D256" s="23">
        <v>39450000</v>
      </c>
      <c r="E256" s="24">
        <v>36850000</v>
      </c>
      <c r="F256" s="24">
        <v>25283049</v>
      </c>
      <c r="G256" s="31">
        <f t="shared" si="47"/>
        <v>0.68610716417910445</v>
      </c>
      <c r="H256" s="23">
        <v>0</v>
      </c>
      <c r="I256" s="24">
        <v>1553452</v>
      </c>
      <c r="J256" s="24">
        <v>190000</v>
      </c>
      <c r="K256" s="23">
        <v>1743452</v>
      </c>
      <c r="L256" s="23">
        <v>225337</v>
      </c>
      <c r="M256" s="24">
        <v>963217</v>
      </c>
      <c r="N256" s="24">
        <v>1845652</v>
      </c>
      <c r="O256" s="23">
        <v>3034206</v>
      </c>
      <c r="P256" s="23">
        <v>-868217</v>
      </c>
      <c r="Q256" s="24">
        <v>583890</v>
      </c>
      <c r="R256" s="24">
        <v>20789718</v>
      </c>
      <c r="S256" s="23">
        <v>20505391</v>
      </c>
      <c r="T256" s="23">
        <v>0</v>
      </c>
      <c r="U256" s="24">
        <v>0</v>
      </c>
      <c r="V256" s="24">
        <v>0</v>
      </c>
      <c r="W256" s="35">
        <v>0</v>
      </c>
    </row>
    <row r="257" spans="1:23" ht="16.5" x14ac:dyDescent="0.3">
      <c r="A257" s="17" t="s">
        <v>0</v>
      </c>
      <c r="B257" s="18" t="s">
        <v>454</v>
      </c>
      <c r="C257" s="19" t="s">
        <v>0</v>
      </c>
      <c r="D257" s="25">
        <f>SUM(D253:D256)</f>
        <v>554220889</v>
      </c>
      <c r="E257" s="26">
        <f>SUM(E253:E256)</f>
        <v>569071581</v>
      </c>
      <c r="F257" s="26">
        <f>SUM(F253:F256)</f>
        <v>278244698</v>
      </c>
      <c r="G257" s="32">
        <f t="shared" si="47"/>
        <v>0.48894498915418516</v>
      </c>
      <c r="H257" s="25">
        <f t="shared" ref="H257:W257" si="51">SUM(H253:H256)</f>
        <v>7099926</v>
      </c>
      <c r="I257" s="26">
        <f t="shared" si="51"/>
        <v>11291709</v>
      </c>
      <c r="J257" s="26">
        <f t="shared" si="51"/>
        <v>28191604</v>
      </c>
      <c r="K257" s="25">
        <f t="shared" si="51"/>
        <v>46583239</v>
      </c>
      <c r="L257" s="25">
        <f t="shared" si="51"/>
        <v>26894783</v>
      </c>
      <c r="M257" s="26">
        <f t="shared" si="51"/>
        <v>40936694</v>
      </c>
      <c r="N257" s="26">
        <f t="shared" si="51"/>
        <v>63943737</v>
      </c>
      <c r="O257" s="25">
        <f t="shared" si="51"/>
        <v>131775214</v>
      </c>
      <c r="P257" s="25">
        <f t="shared" si="51"/>
        <v>13198352</v>
      </c>
      <c r="Q257" s="26">
        <f t="shared" si="51"/>
        <v>34387141</v>
      </c>
      <c r="R257" s="26">
        <f t="shared" si="51"/>
        <v>52300752</v>
      </c>
      <c r="S257" s="25">
        <f t="shared" si="51"/>
        <v>99886245</v>
      </c>
      <c r="T257" s="25">
        <f t="shared" si="51"/>
        <v>0</v>
      </c>
      <c r="U257" s="26">
        <f t="shared" si="51"/>
        <v>0</v>
      </c>
      <c r="V257" s="26">
        <f t="shared" si="51"/>
        <v>0</v>
      </c>
      <c r="W257" s="36">
        <f t="shared" si="51"/>
        <v>0</v>
      </c>
    </row>
    <row r="258" spans="1:23" ht="16.5" x14ac:dyDescent="0.3">
      <c r="A258" s="17" t="s">
        <v>0</v>
      </c>
      <c r="B258" s="18" t="s">
        <v>455</v>
      </c>
      <c r="C258" s="19" t="s">
        <v>0</v>
      </c>
      <c r="D258" s="25">
        <f>SUM(D232:D237,D239:D244,D246:D251,D253:D256)</f>
        <v>3081209464</v>
      </c>
      <c r="E258" s="26">
        <f>SUM(E232:E237,E239:E244,E246:E251,E253:E256)</f>
        <v>3208278589</v>
      </c>
      <c r="F258" s="26">
        <f>SUM(F232:F237,F239:F244,F246:F251,F253:F256)</f>
        <v>1617735455</v>
      </c>
      <c r="G258" s="32">
        <f t="shared" si="47"/>
        <v>0.50423783662261012</v>
      </c>
      <c r="H258" s="25">
        <f t="shared" ref="H258:W258" si="52">SUM(H232:H237,H239:H244,H246:H251,H253:H256)</f>
        <v>60774732</v>
      </c>
      <c r="I258" s="26">
        <f t="shared" si="52"/>
        <v>106310776</v>
      </c>
      <c r="J258" s="26">
        <f t="shared" si="52"/>
        <v>166430530</v>
      </c>
      <c r="K258" s="25">
        <f t="shared" si="52"/>
        <v>333516038</v>
      </c>
      <c r="L258" s="25">
        <f t="shared" si="52"/>
        <v>192321740</v>
      </c>
      <c r="M258" s="26">
        <f t="shared" si="52"/>
        <v>273943675</v>
      </c>
      <c r="N258" s="26">
        <f t="shared" si="52"/>
        <v>406313477</v>
      </c>
      <c r="O258" s="25">
        <f t="shared" si="52"/>
        <v>872578892</v>
      </c>
      <c r="P258" s="25">
        <f t="shared" si="52"/>
        <v>75382489</v>
      </c>
      <c r="Q258" s="26">
        <f t="shared" si="52"/>
        <v>131699507</v>
      </c>
      <c r="R258" s="26">
        <f t="shared" si="52"/>
        <v>204558529</v>
      </c>
      <c r="S258" s="25">
        <f t="shared" si="52"/>
        <v>411640525</v>
      </c>
      <c r="T258" s="25">
        <f t="shared" si="52"/>
        <v>0</v>
      </c>
      <c r="U258" s="26">
        <f t="shared" si="52"/>
        <v>0</v>
      </c>
      <c r="V258" s="26">
        <f t="shared" si="52"/>
        <v>0</v>
      </c>
      <c r="W258" s="36">
        <f t="shared" si="52"/>
        <v>0</v>
      </c>
    </row>
    <row r="259" spans="1:23" ht="14.45" customHeight="1" x14ac:dyDescent="0.3">
      <c r="A259" s="10"/>
      <c r="B259" s="11" t="s">
        <v>606</v>
      </c>
      <c r="D259" s="27"/>
      <c r="E259" s="28"/>
      <c r="F259" s="28"/>
      <c r="G259" s="33"/>
      <c r="H259" s="27"/>
      <c r="I259" s="28"/>
      <c r="J259" s="28"/>
      <c r="K259" s="27"/>
      <c r="L259" s="27"/>
      <c r="M259" s="28"/>
      <c r="N259" s="28"/>
      <c r="O259" s="27"/>
      <c r="P259" s="27"/>
      <c r="Q259" s="28"/>
      <c r="R259" s="28"/>
      <c r="S259" s="27"/>
      <c r="T259" s="27"/>
      <c r="U259" s="28"/>
      <c r="V259" s="28"/>
      <c r="W259" s="37"/>
    </row>
    <row r="260" spans="1:23" ht="28.9" customHeight="1" x14ac:dyDescent="0.3">
      <c r="A260" s="13" t="s">
        <v>0</v>
      </c>
      <c r="B260" s="11" t="s">
        <v>456</v>
      </c>
      <c r="D260" s="27"/>
      <c r="E260" s="28"/>
      <c r="F260" s="28"/>
      <c r="G260" s="33"/>
      <c r="H260" s="27"/>
      <c r="I260" s="28"/>
      <c r="J260" s="28"/>
      <c r="K260" s="27"/>
      <c r="L260" s="27"/>
      <c r="M260" s="28"/>
      <c r="N260" s="28"/>
      <c r="O260" s="27"/>
      <c r="P260" s="27"/>
      <c r="Q260" s="28"/>
      <c r="R260" s="28"/>
      <c r="S260" s="27"/>
      <c r="T260" s="27"/>
      <c r="U260" s="28"/>
      <c r="V260" s="28"/>
      <c r="W260" s="37"/>
    </row>
    <row r="261" spans="1:23" x14ac:dyDescent="0.2">
      <c r="A261" s="14" t="s">
        <v>19</v>
      </c>
      <c r="B261" s="15" t="s">
        <v>457</v>
      </c>
      <c r="C261" s="16" t="s">
        <v>458</v>
      </c>
      <c r="D261" s="23">
        <v>137120650</v>
      </c>
      <c r="E261" s="24">
        <v>133795649</v>
      </c>
      <c r="F261" s="24">
        <v>61643935</v>
      </c>
      <c r="G261" s="31">
        <f t="shared" ref="G261:G297" si="53">IF(($E261     =0),0,($F261     /$E261     ))</f>
        <v>0.46073198538765636</v>
      </c>
      <c r="H261" s="23">
        <v>0</v>
      </c>
      <c r="I261" s="24">
        <v>2713129</v>
      </c>
      <c r="J261" s="24">
        <v>5622557</v>
      </c>
      <c r="K261" s="23">
        <v>8335686</v>
      </c>
      <c r="L261" s="23">
        <v>4257129</v>
      </c>
      <c r="M261" s="24">
        <v>2252982</v>
      </c>
      <c r="N261" s="24">
        <v>7279012</v>
      </c>
      <c r="O261" s="23">
        <v>13789123</v>
      </c>
      <c r="P261" s="23">
        <v>0</v>
      </c>
      <c r="Q261" s="24">
        <v>26101566</v>
      </c>
      <c r="R261" s="24">
        <v>13417560</v>
      </c>
      <c r="S261" s="23">
        <v>39519126</v>
      </c>
      <c r="T261" s="23">
        <v>0</v>
      </c>
      <c r="U261" s="24">
        <v>0</v>
      </c>
      <c r="V261" s="24">
        <v>0</v>
      </c>
      <c r="W261" s="35">
        <v>0</v>
      </c>
    </row>
    <row r="262" spans="1:23" x14ac:dyDescent="0.2">
      <c r="A262" s="14" t="s">
        <v>19</v>
      </c>
      <c r="B262" s="15" t="s">
        <v>459</v>
      </c>
      <c r="C262" s="16" t="s">
        <v>460</v>
      </c>
      <c r="D262" s="23">
        <v>190734000</v>
      </c>
      <c r="E262" s="24">
        <v>212456348</v>
      </c>
      <c r="F262" s="24">
        <v>120667774</v>
      </c>
      <c r="G262" s="31">
        <f t="shared" si="53"/>
        <v>0.5679650202779537</v>
      </c>
      <c r="H262" s="23">
        <v>7902158</v>
      </c>
      <c r="I262" s="24">
        <v>19633288</v>
      </c>
      <c r="J262" s="24">
        <v>6500121</v>
      </c>
      <c r="K262" s="23">
        <v>34035567</v>
      </c>
      <c r="L262" s="23">
        <v>10973914</v>
      </c>
      <c r="M262" s="24">
        <v>25253518</v>
      </c>
      <c r="N262" s="24">
        <v>18710943</v>
      </c>
      <c r="O262" s="23">
        <v>54938375</v>
      </c>
      <c r="P262" s="23">
        <v>3347310</v>
      </c>
      <c r="Q262" s="24">
        <v>16077328</v>
      </c>
      <c r="R262" s="24">
        <v>12269194</v>
      </c>
      <c r="S262" s="23">
        <v>31693832</v>
      </c>
      <c r="T262" s="23">
        <v>0</v>
      </c>
      <c r="U262" s="24">
        <v>0</v>
      </c>
      <c r="V262" s="24">
        <v>0</v>
      </c>
      <c r="W262" s="35">
        <v>0</v>
      </c>
    </row>
    <row r="263" spans="1:23" x14ac:dyDescent="0.2">
      <c r="A263" s="14" t="s">
        <v>19</v>
      </c>
      <c r="B263" s="15" t="s">
        <v>461</v>
      </c>
      <c r="C263" s="16" t="s">
        <v>462</v>
      </c>
      <c r="D263" s="23">
        <v>31510000</v>
      </c>
      <c r="E263" s="24">
        <v>34846000</v>
      </c>
      <c r="F263" s="24">
        <v>9238947</v>
      </c>
      <c r="G263" s="31">
        <f t="shared" si="53"/>
        <v>0.26513651495150087</v>
      </c>
      <c r="H263" s="23">
        <v>0</v>
      </c>
      <c r="I263" s="24">
        <v>0</v>
      </c>
      <c r="J263" s="24">
        <v>636327</v>
      </c>
      <c r="K263" s="23">
        <v>636327</v>
      </c>
      <c r="L263" s="23">
        <v>1525884</v>
      </c>
      <c r="M263" s="24">
        <v>101376</v>
      </c>
      <c r="N263" s="24">
        <v>2994599</v>
      </c>
      <c r="O263" s="23">
        <v>4621859</v>
      </c>
      <c r="P263" s="23">
        <v>919979</v>
      </c>
      <c r="Q263" s="24">
        <v>0</v>
      </c>
      <c r="R263" s="24">
        <v>3060782</v>
      </c>
      <c r="S263" s="23">
        <v>3980761</v>
      </c>
      <c r="T263" s="23">
        <v>0</v>
      </c>
      <c r="U263" s="24">
        <v>0</v>
      </c>
      <c r="V263" s="24">
        <v>0</v>
      </c>
      <c r="W263" s="35">
        <v>0</v>
      </c>
    </row>
    <row r="264" spans="1:23" x14ac:dyDescent="0.2">
      <c r="A264" s="14" t="s">
        <v>34</v>
      </c>
      <c r="B264" s="15" t="s">
        <v>463</v>
      </c>
      <c r="C264" s="16" t="s">
        <v>464</v>
      </c>
      <c r="D264" s="23">
        <v>250000</v>
      </c>
      <c r="E264" s="24">
        <v>575815</v>
      </c>
      <c r="F264" s="24">
        <v>280200</v>
      </c>
      <c r="G264" s="31">
        <f t="shared" si="53"/>
        <v>0.48661462448876808</v>
      </c>
      <c r="H264" s="23">
        <v>0</v>
      </c>
      <c r="I264" s="24">
        <v>0</v>
      </c>
      <c r="J264" s="24">
        <v>0</v>
      </c>
      <c r="K264" s="23">
        <v>0</v>
      </c>
      <c r="L264" s="23">
        <v>0</v>
      </c>
      <c r="M264" s="24">
        <v>0</v>
      </c>
      <c r="N264" s="24">
        <v>213000</v>
      </c>
      <c r="O264" s="23">
        <v>213000</v>
      </c>
      <c r="P264" s="23">
        <v>0</v>
      </c>
      <c r="Q264" s="24">
        <v>32550</v>
      </c>
      <c r="R264" s="24">
        <v>34650</v>
      </c>
      <c r="S264" s="23">
        <v>67200</v>
      </c>
      <c r="T264" s="23">
        <v>0</v>
      </c>
      <c r="U264" s="24">
        <v>0</v>
      </c>
      <c r="V264" s="24">
        <v>0</v>
      </c>
      <c r="W264" s="35">
        <v>0</v>
      </c>
    </row>
    <row r="265" spans="1:23" ht="16.5" x14ac:dyDescent="0.3">
      <c r="A265" s="17" t="s">
        <v>0</v>
      </c>
      <c r="B265" s="18" t="s">
        <v>465</v>
      </c>
      <c r="C265" s="19" t="s">
        <v>0</v>
      </c>
      <c r="D265" s="25">
        <f>SUM(D261:D264)</f>
        <v>359614650</v>
      </c>
      <c r="E265" s="26">
        <f>SUM(E261:E264)</f>
        <v>381673812</v>
      </c>
      <c r="F265" s="26">
        <f>SUM(F261:F264)</f>
        <v>191830856</v>
      </c>
      <c r="G265" s="32">
        <f t="shared" si="53"/>
        <v>0.50260418705383958</v>
      </c>
      <c r="H265" s="25">
        <f t="shared" ref="H265:W265" si="54">SUM(H261:H264)</f>
        <v>7902158</v>
      </c>
      <c r="I265" s="26">
        <f t="shared" si="54"/>
        <v>22346417</v>
      </c>
      <c r="J265" s="26">
        <f t="shared" si="54"/>
        <v>12759005</v>
      </c>
      <c r="K265" s="25">
        <f t="shared" si="54"/>
        <v>43007580</v>
      </c>
      <c r="L265" s="25">
        <f t="shared" si="54"/>
        <v>16756927</v>
      </c>
      <c r="M265" s="26">
        <f t="shared" si="54"/>
        <v>27607876</v>
      </c>
      <c r="N265" s="26">
        <f t="shared" si="54"/>
        <v>29197554</v>
      </c>
      <c r="O265" s="25">
        <f t="shared" si="54"/>
        <v>73562357</v>
      </c>
      <c r="P265" s="25">
        <f t="shared" si="54"/>
        <v>4267289</v>
      </c>
      <c r="Q265" s="26">
        <f t="shared" si="54"/>
        <v>42211444</v>
      </c>
      <c r="R265" s="26">
        <f t="shared" si="54"/>
        <v>28782186</v>
      </c>
      <c r="S265" s="25">
        <f t="shared" si="54"/>
        <v>75260919</v>
      </c>
      <c r="T265" s="25">
        <f t="shared" si="54"/>
        <v>0</v>
      </c>
      <c r="U265" s="26">
        <f t="shared" si="54"/>
        <v>0</v>
      </c>
      <c r="V265" s="26">
        <f t="shared" si="54"/>
        <v>0</v>
      </c>
      <c r="W265" s="36">
        <f t="shared" si="54"/>
        <v>0</v>
      </c>
    </row>
    <row r="266" spans="1:23" x14ac:dyDescent="0.2">
      <c r="A266" s="14" t="s">
        <v>19</v>
      </c>
      <c r="B266" s="15" t="s">
        <v>466</v>
      </c>
      <c r="C266" s="16" t="s">
        <v>467</v>
      </c>
      <c r="D266" s="23">
        <v>17986000</v>
      </c>
      <c r="E266" s="24">
        <v>18387500</v>
      </c>
      <c r="F266" s="24">
        <v>25479278</v>
      </c>
      <c r="G266" s="31">
        <f t="shared" si="53"/>
        <v>1.385684731475187</v>
      </c>
      <c r="H266" s="23">
        <v>16634061</v>
      </c>
      <c r="I266" s="24">
        <v>0</v>
      </c>
      <c r="J266" s="24">
        <v>0</v>
      </c>
      <c r="K266" s="23">
        <v>16634061</v>
      </c>
      <c r="L266" s="23">
        <v>1053791</v>
      </c>
      <c r="M266" s="24">
        <v>1119224</v>
      </c>
      <c r="N266" s="24">
        <v>247795</v>
      </c>
      <c r="O266" s="23">
        <v>2420810</v>
      </c>
      <c r="P266" s="23">
        <v>247184</v>
      </c>
      <c r="Q266" s="24">
        <v>4263537</v>
      </c>
      <c r="R266" s="24">
        <v>1913686</v>
      </c>
      <c r="S266" s="23">
        <v>6424407</v>
      </c>
      <c r="T266" s="23">
        <v>0</v>
      </c>
      <c r="U266" s="24">
        <v>0</v>
      </c>
      <c r="V266" s="24">
        <v>0</v>
      </c>
      <c r="W266" s="35">
        <v>0</v>
      </c>
    </row>
    <row r="267" spans="1:23" x14ac:dyDescent="0.2">
      <c r="A267" s="14" t="s">
        <v>19</v>
      </c>
      <c r="B267" s="15" t="s">
        <v>468</v>
      </c>
      <c r="C267" s="16" t="s">
        <v>469</v>
      </c>
      <c r="D267" s="23">
        <v>55899000</v>
      </c>
      <c r="E267" s="24">
        <v>48493934</v>
      </c>
      <c r="F267" s="24">
        <v>9467314</v>
      </c>
      <c r="G267" s="31">
        <f t="shared" si="53"/>
        <v>0.19522676794998731</v>
      </c>
      <c r="H267" s="23">
        <v>0</v>
      </c>
      <c r="I267" s="24">
        <v>0</v>
      </c>
      <c r="J267" s="24">
        <v>28556</v>
      </c>
      <c r="K267" s="23">
        <v>28556</v>
      </c>
      <c r="L267" s="23">
        <v>51177</v>
      </c>
      <c r="M267" s="24">
        <v>2007908</v>
      </c>
      <c r="N267" s="24">
        <v>616248</v>
      </c>
      <c r="O267" s="23">
        <v>2675333</v>
      </c>
      <c r="P267" s="23">
        <v>1133107</v>
      </c>
      <c r="Q267" s="24">
        <v>1890996</v>
      </c>
      <c r="R267" s="24">
        <v>3739322</v>
      </c>
      <c r="S267" s="23">
        <v>6763425</v>
      </c>
      <c r="T267" s="23">
        <v>0</v>
      </c>
      <c r="U267" s="24">
        <v>0</v>
      </c>
      <c r="V267" s="24">
        <v>0</v>
      </c>
      <c r="W267" s="35">
        <v>0</v>
      </c>
    </row>
    <row r="268" spans="1:23" x14ac:dyDescent="0.2">
      <c r="A268" s="14" t="s">
        <v>19</v>
      </c>
      <c r="B268" s="15" t="s">
        <v>470</v>
      </c>
      <c r="C268" s="16" t="s">
        <v>471</v>
      </c>
      <c r="D268" s="23">
        <v>13588935</v>
      </c>
      <c r="E268" s="24">
        <v>13047935</v>
      </c>
      <c r="F268" s="24">
        <v>1035281</v>
      </c>
      <c r="G268" s="31">
        <f t="shared" si="53"/>
        <v>7.9344432663099568E-2</v>
      </c>
      <c r="H268" s="23">
        <v>0</v>
      </c>
      <c r="I268" s="24">
        <v>0</v>
      </c>
      <c r="J268" s="24">
        <v>0</v>
      </c>
      <c r="K268" s="23">
        <v>0</v>
      </c>
      <c r="L268" s="23">
        <v>180265</v>
      </c>
      <c r="M268" s="24">
        <v>106546</v>
      </c>
      <c r="N268" s="24">
        <v>0</v>
      </c>
      <c r="O268" s="23">
        <v>286811</v>
      </c>
      <c r="P268" s="23">
        <v>385315</v>
      </c>
      <c r="Q268" s="24">
        <v>321712</v>
      </c>
      <c r="R268" s="24">
        <v>41443</v>
      </c>
      <c r="S268" s="23">
        <v>748470</v>
      </c>
      <c r="T268" s="23">
        <v>0</v>
      </c>
      <c r="U268" s="24">
        <v>0</v>
      </c>
      <c r="V268" s="24">
        <v>0</v>
      </c>
      <c r="W268" s="35">
        <v>0</v>
      </c>
    </row>
    <row r="269" spans="1:23" x14ac:dyDescent="0.2">
      <c r="A269" s="14" t="s">
        <v>19</v>
      </c>
      <c r="B269" s="15" t="s">
        <v>472</v>
      </c>
      <c r="C269" s="16" t="s">
        <v>473</v>
      </c>
      <c r="D269" s="23">
        <v>155400667</v>
      </c>
      <c r="E269" s="24">
        <v>160782615</v>
      </c>
      <c r="F269" s="24">
        <v>119894799</v>
      </c>
      <c r="G269" s="31">
        <f t="shared" si="53"/>
        <v>0.7456950429622009</v>
      </c>
      <c r="H269" s="23">
        <v>4015461</v>
      </c>
      <c r="I269" s="24">
        <v>6094247</v>
      </c>
      <c r="J269" s="24">
        <v>16155170</v>
      </c>
      <c r="K269" s="23">
        <v>26264878</v>
      </c>
      <c r="L269" s="23">
        <v>15827311</v>
      </c>
      <c r="M269" s="24">
        <v>25459099</v>
      </c>
      <c r="N269" s="24">
        <v>20554239</v>
      </c>
      <c r="O269" s="23">
        <v>61840649</v>
      </c>
      <c r="P269" s="23">
        <v>-2693960</v>
      </c>
      <c r="Q269" s="24">
        <v>0</v>
      </c>
      <c r="R269" s="24">
        <v>34483232</v>
      </c>
      <c r="S269" s="23">
        <v>31789272</v>
      </c>
      <c r="T269" s="23">
        <v>0</v>
      </c>
      <c r="U269" s="24">
        <v>0</v>
      </c>
      <c r="V269" s="24">
        <v>0</v>
      </c>
      <c r="W269" s="35">
        <v>0</v>
      </c>
    </row>
    <row r="270" spans="1:23" x14ac:dyDescent="0.2">
      <c r="A270" s="14" t="s">
        <v>19</v>
      </c>
      <c r="B270" s="15" t="s">
        <v>474</v>
      </c>
      <c r="C270" s="16" t="s">
        <v>475</v>
      </c>
      <c r="D270" s="23">
        <v>22333003</v>
      </c>
      <c r="E270" s="24">
        <v>30004000</v>
      </c>
      <c r="F270" s="24">
        <v>12873391</v>
      </c>
      <c r="G270" s="31">
        <f t="shared" si="53"/>
        <v>0.42905582588988134</v>
      </c>
      <c r="H270" s="23">
        <v>0</v>
      </c>
      <c r="I270" s="24">
        <v>2054179</v>
      </c>
      <c r="J270" s="24">
        <v>1860349</v>
      </c>
      <c r="K270" s="23">
        <v>3914528</v>
      </c>
      <c r="L270" s="23">
        <v>49547</v>
      </c>
      <c r="M270" s="24">
        <v>2282687</v>
      </c>
      <c r="N270" s="24">
        <v>2548317</v>
      </c>
      <c r="O270" s="23">
        <v>4880551</v>
      </c>
      <c r="P270" s="23">
        <v>488693</v>
      </c>
      <c r="Q270" s="24">
        <v>1015418</v>
      </c>
      <c r="R270" s="24">
        <v>2574201</v>
      </c>
      <c r="S270" s="23">
        <v>4078312</v>
      </c>
      <c r="T270" s="23">
        <v>0</v>
      </c>
      <c r="U270" s="24">
        <v>0</v>
      </c>
      <c r="V270" s="24">
        <v>0</v>
      </c>
      <c r="W270" s="35">
        <v>0</v>
      </c>
    </row>
    <row r="271" spans="1:23" x14ac:dyDescent="0.2">
      <c r="A271" s="14" t="s">
        <v>19</v>
      </c>
      <c r="B271" s="15" t="s">
        <v>476</v>
      </c>
      <c r="C271" s="16" t="s">
        <v>477</v>
      </c>
      <c r="D271" s="23">
        <v>14107000</v>
      </c>
      <c r="E271" s="24">
        <v>14107000</v>
      </c>
      <c r="F271" s="24">
        <v>10644281</v>
      </c>
      <c r="G271" s="31">
        <f t="shared" si="53"/>
        <v>0.75453895229318779</v>
      </c>
      <c r="H271" s="23">
        <v>0</v>
      </c>
      <c r="I271" s="24">
        <v>0</v>
      </c>
      <c r="J271" s="24">
        <v>2299185</v>
      </c>
      <c r="K271" s="23">
        <v>2299185</v>
      </c>
      <c r="L271" s="23">
        <v>9043</v>
      </c>
      <c r="M271" s="24">
        <v>2647830</v>
      </c>
      <c r="N271" s="24">
        <v>1663914</v>
      </c>
      <c r="O271" s="23">
        <v>4320787</v>
      </c>
      <c r="P271" s="23">
        <v>3903915</v>
      </c>
      <c r="Q271" s="24">
        <v>0</v>
      </c>
      <c r="R271" s="24">
        <v>120394</v>
      </c>
      <c r="S271" s="23">
        <v>4024309</v>
      </c>
      <c r="T271" s="23">
        <v>0</v>
      </c>
      <c r="U271" s="24">
        <v>0</v>
      </c>
      <c r="V271" s="24">
        <v>0</v>
      </c>
      <c r="W271" s="35">
        <v>0</v>
      </c>
    </row>
    <row r="272" spans="1:23" x14ac:dyDescent="0.2">
      <c r="A272" s="14" t="s">
        <v>34</v>
      </c>
      <c r="B272" s="15" t="s">
        <v>478</v>
      </c>
      <c r="C272" s="16" t="s">
        <v>479</v>
      </c>
      <c r="D272" s="23">
        <v>1115000</v>
      </c>
      <c r="E272" s="24">
        <v>3623628</v>
      </c>
      <c r="F272" s="24">
        <v>56900</v>
      </c>
      <c r="G272" s="31">
        <f t="shared" si="53"/>
        <v>1.5702494847705119E-2</v>
      </c>
      <c r="H272" s="23">
        <v>0</v>
      </c>
      <c r="I272" s="24">
        <v>0</v>
      </c>
      <c r="J272" s="24">
        <v>0</v>
      </c>
      <c r="K272" s="23">
        <v>0</v>
      </c>
      <c r="L272" s="23">
        <v>0</v>
      </c>
      <c r="M272" s="24">
        <v>0</v>
      </c>
      <c r="N272" s="24">
        <v>47300</v>
      </c>
      <c r="O272" s="23">
        <v>47300</v>
      </c>
      <c r="P272" s="23">
        <v>0</v>
      </c>
      <c r="Q272" s="24">
        <v>9600</v>
      </c>
      <c r="R272" s="24">
        <v>0</v>
      </c>
      <c r="S272" s="23">
        <v>9600</v>
      </c>
      <c r="T272" s="23">
        <v>0</v>
      </c>
      <c r="U272" s="24">
        <v>0</v>
      </c>
      <c r="V272" s="24">
        <v>0</v>
      </c>
      <c r="W272" s="35">
        <v>0</v>
      </c>
    </row>
    <row r="273" spans="1:23" ht="16.5" x14ac:dyDescent="0.3">
      <c r="A273" s="17" t="s">
        <v>0</v>
      </c>
      <c r="B273" s="18" t="s">
        <v>480</v>
      </c>
      <c r="C273" s="19" t="s">
        <v>0</v>
      </c>
      <c r="D273" s="25">
        <f>SUM(D266:D272)</f>
        <v>280429605</v>
      </c>
      <c r="E273" s="26">
        <f>SUM(E266:E272)</f>
        <v>288446612</v>
      </c>
      <c r="F273" s="26">
        <f>SUM(F266:F272)</f>
        <v>179451244</v>
      </c>
      <c r="G273" s="32">
        <f t="shared" si="53"/>
        <v>0.62212983801661015</v>
      </c>
      <c r="H273" s="25">
        <f t="shared" ref="H273:W273" si="55">SUM(H266:H272)</f>
        <v>20649522</v>
      </c>
      <c r="I273" s="26">
        <f t="shared" si="55"/>
        <v>8148426</v>
      </c>
      <c r="J273" s="26">
        <f t="shared" si="55"/>
        <v>20343260</v>
      </c>
      <c r="K273" s="25">
        <f t="shared" si="55"/>
        <v>49141208</v>
      </c>
      <c r="L273" s="25">
        <f t="shared" si="55"/>
        <v>17171134</v>
      </c>
      <c r="M273" s="26">
        <f t="shared" si="55"/>
        <v>33623294</v>
      </c>
      <c r="N273" s="26">
        <f t="shared" si="55"/>
        <v>25677813</v>
      </c>
      <c r="O273" s="25">
        <f t="shared" si="55"/>
        <v>76472241</v>
      </c>
      <c r="P273" s="25">
        <f t="shared" si="55"/>
        <v>3464254</v>
      </c>
      <c r="Q273" s="26">
        <f t="shared" si="55"/>
        <v>7501263</v>
      </c>
      <c r="R273" s="26">
        <f t="shared" si="55"/>
        <v>42872278</v>
      </c>
      <c r="S273" s="25">
        <f t="shared" si="55"/>
        <v>53837795</v>
      </c>
      <c r="T273" s="25">
        <f t="shared" si="55"/>
        <v>0</v>
      </c>
      <c r="U273" s="26">
        <f t="shared" si="55"/>
        <v>0</v>
      </c>
      <c r="V273" s="26">
        <f t="shared" si="55"/>
        <v>0</v>
      </c>
      <c r="W273" s="36">
        <f t="shared" si="55"/>
        <v>0</v>
      </c>
    </row>
    <row r="274" spans="1:23" x14ac:dyDescent="0.2">
      <c r="A274" s="14" t="s">
        <v>19</v>
      </c>
      <c r="B274" s="15" t="s">
        <v>481</v>
      </c>
      <c r="C274" s="16" t="s">
        <v>482</v>
      </c>
      <c r="D274" s="23">
        <v>37819000</v>
      </c>
      <c r="E274" s="24">
        <v>36280000</v>
      </c>
      <c r="F274" s="24">
        <v>11634946</v>
      </c>
      <c r="G274" s="31">
        <f t="shared" si="53"/>
        <v>0.32069862183020947</v>
      </c>
      <c r="H274" s="23">
        <v>0</v>
      </c>
      <c r="I274" s="24">
        <v>0</v>
      </c>
      <c r="J274" s="24">
        <v>1630855</v>
      </c>
      <c r="K274" s="23">
        <v>1630855</v>
      </c>
      <c r="L274" s="23">
        <v>1585192</v>
      </c>
      <c r="M274" s="24">
        <v>885799</v>
      </c>
      <c r="N274" s="24">
        <v>3115531</v>
      </c>
      <c r="O274" s="23">
        <v>5586522</v>
      </c>
      <c r="P274" s="23">
        <v>729365</v>
      </c>
      <c r="Q274" s="24">
        <v>241344</v>
      </c>
      <c r="R274" s="24">
        <v>3446860</v>
      </c>
      <c r="S274" s="23">
        <v>4417569</v>
      </c>
      <c r="T274" s="23">
        <v>0</v>
      </c>
      <c r="U274" s="24">
        <v>0</v>
      </c>
      <c r="V274" s="24">
        <v>0</v>
      </c>
      <c r="W274" s="35">
        <v>0</v>
      </c>
    </row>
    <row r="275" spans="1:23" x14ac:dyDescent="0.2">
      <c r="A275" s="14" t="s">
        <v>19</v>
      </c>
      <c r="B275" s="15" t="s">
        <v>483</v>
      </c>
      <c r="C275" s="16" t="s">
        <v>484</v>
      </c>
      <c r="D275" s="23">
        <v>30578700</v>
      </c>
      <c r="E275" s="24">
        <v>22282650</v>
      </c>
      <c r="F275" s="24">
        <v>11848118</v>
      </c>
      <c r="G275" s="31">
        <f t="shared" si="53"/>
        <v>0.5317194319347115</v>
      </c>
      <c r="H275" s="23">
        <v>22785</v>
      </c>
      <c r="I275" s="24">
        <v>177600</v>
      </c>
      <c r="J275" s="24">
        <v>904554</v>
      </c>
      <c r="K275" s="23">
        <v>1104939</v>
      </c>
      <c r="L275" s="23">
        <v>1093603</v>
      </c>
      <c r="M275" s="24">
        <v>1611065</v>
      </c>
      <c r="N275" s="24">
        <v>4616623</v>
      </c>
      <c r="O275" s="23">
        <v>7321291</v>
      </c>
      <c r="P275" s="23">
        <v>1323105</v>
      </c>
      <c r="Q275" s="24">
        <v>1977837</v>
      </c>
      <c r="R275" s="24">
        <v>120946</v>
      </c>
      <c r="S275" s="23">
        <v>3421888</v>
      </c>
      <c r="T275" s="23">
        <v>0</v>
      </c>
      <c r="U275" s="24">
        <v>0</v>
      </c>
      <c r="V275" s="24">
        <v>0</v>
      </c>
      <c r="W275" s="35">
        <v>0</v>
      </c>
    </row>
    <row r="276" spans="1:23" x14ac:dyDescent="0.2">
      <c r="A276" s="14" t="s">
        <v>19</v>
      </c>
      <c r="B276" s="15" t="s">
        <v>485</v>
      </c>
      <c r="C276" s="16" t="s">
        <v>486</v>
      </c>
      <c r="D276" s="23">
        <v>47658200</v>
      </c>
      <c r="E276" s="24">
        <v>53439200</v>
      </c>
      <c r="F276" s="24">
        <v>11876682</v>
      </c>
      <c r="G276" s="31">
        <f t="shared" si="53"/>
        <v>0.22224662794353209</v>
      </c>
      <c r="H276" s="23">
        <v>0</v>
      </c>
      <c r="I276" s="24">
        <v>0</v>
      </c>
      <c r="J276" s="24">
        <v>3156687</v>
      </c>
      <c r="K276" s="23">
        <v>3156687</v>
      </c>
      <c r="L276" s="23">
        <v>2237017</v>
      </c>
      <c r="M276" s="24">
        <v>3035233</v>
      </c>
      <c r="N276" s="24">
        <v>2355257</v>
      </c>
      <c r="O276" s="23">
        <v>7627507</v>
      </c>
      <c r="P276" s="23">
        <v>1092488</v>
      </c>
      <c r="Q276" s="24">
        <v>0</v>
      </c>
      <c r="R276" s="24">
        <v>0</v>
      </c>
      <c r="S276" s="23">
        <v>1092488</v>
      </c>
      <c r="T276" s="23">
        <v>0</v>
      </c>
      <c r="U276" s="24">
        <v>0</v>
      </c>
      <c r="V276" s="24">
        <v>0</v>
      </c>
      <c r="W276" s="35">
        <v>0</v>
      </c>
    </row>
    <row r="277" spans="1:23" x14ac:dyDescent="0.2">
      <c r="A277" s="14" t="s">
        <v>19</v>
      </c>
      <c r="B277" s="15" t="s">
        <v>487</v>
      </c>
      <c r="C277" s="16" t="s">
        <v>488</v>
      </c>
      <c r="D277" s="23">
        <v>9172000</v>
      </c>
      <c r="E277" s="24">
        <v>9172000</v>
      </c>
      <c r="F277" s="24">
        <v>2958310</v>
      </c>
      <c r="G277" s="31">
        <f t="shared" si="53"/>
        <v>0.32253706934147403</v>
      </c>
      <c r="H277" s="23">
        <v>0</v>
      </c>
      <c r="I277" s="24">
        <v>0</v>
      </c>
      <c r="J277" s="24">
        <v>728</v>
      </c>
      <c r="K277" s="23">
        <v>728</v>
      </c>
      <c r="L277" s="23">
        <v>719122</v>
      </c>
      <c r="M277" s="24">
        <v>0</v>
      </c>
      <c r="N277" s="24">
        <v>0</v>
      </c>
      <c r="O277" s="23">
        <v>719122</v>
      </c>
      <c r="P277" s="23">
        <v>0</v>
      </c>
      <c r="Q277" s="24">
        <v>0</v>
      </c>
      <c r="R277" s="24">
        <v>2238460</v>
      </c>
      <c r="S277" s="23">
        <v>2238460</v>
      </c>
      <c r="T277" s="23">
        <v>0</v>
      </c>
      <c r="U277" s="24">
        <v>0</v>
      </c>
      <c r="V277" s="24">
        <v>0</v>
      </c>
      <c r="W277" s="35">
        <v>0</v>
      </c>
    </row>
    <row r="278" spans="1:23" x14ac:dyDescent="0.2">
      <c r="A278" s="14" t="s">
        <v>19</v>
      </c>
      <c r="B278" s="15" t="s">
        <v>489</v>
      </c>
      <c r="C278" s="16" t="s">
        <v>490</v>
      </c>
      <c r="D278" s="23">
        <v>7998000</v>
      </c>
      <c r="E278" s="24">
        <v>16964000</v>
      </c>
      <c r="F278" s="24">
        <v>12159322</v>
      </c>
      <c r="G278" s="31">
        <f t="shared" si="53"/>
        <v>0.71677210563546334</v>
      </c>
      <c r="H278" s="23">
        <v>173658</v>
      </c>
      <c r="I278" s="24">
        <v>1909550</v>
      </c>
      <c r="J278" s="24">
        <v>0</v>
      </c>
      <c r="K278" s="23">
        <v>2083208</v>
      </c>
      <c r="L278" s="23">
        <v>144288</v>
      </c>
      <c r="M278" s="24">
        <v>3090169</v>
      </c>
      <c r="N278" s="24">
        <v>1194037</v>
      </c>
      <c r="O278" s="23">
        <v>4428494</v>
      </c>
      <c r="P278" s="23">
        <v>580433</v>
      </c>
      <c r="Q278" s="24">
        <v>3915185</v>
      </c>
      <c r="R278" s="24">
        <v>1152002</v>
      </c>
      <c r="S278" s="23">
        <v>5647620</v>
      </c>
      <c r="T278" s="23">
        <v>0</v>
      </c>
      <c r="U278" s="24">
        <v>0</v>
      </c>
      <c r="V278" s="24">
        <v>0</v>
      </c>
      <c r="W278" s="35">
        <v>0</v>
      </c>
    </row>
    <row r="279" spans="1:23" x14ac:dyDescent="0.2">
      <c r="A279" s="14" t="s">
        <v>19</v>
      </c>
      <c r="B279" s="15" t="s">
        <v>491</v>
      </c>
      <c r="C279" s="16" t="s">
        <v>492</v>
      </c>
      <c r="D279" s="23">
        <v>21401000</v>
      </c>
      <c r="E279" s="24">
        <v>14700000</v>
      </c>
      <c r="F279" s="24">
        <v>2512749</v>
      </c>
      <c r="G279" s="31">
        <f t="shared" si="53"/>
        <v>0.17093530612244898</v>
      </c>
      <c r="H279" s="23">
        <v>0</v>
      </c>
      <c r="I279" s="24">
        <v>0</v>
      </c>
      <c r="J279" s="24">
        <v>493393</v>
      </c>
      <c r="K279" s="23">
        <v>493393</v>
      </c>
      <c r="L279" s="23">
        <v>0</v>
      </c>
      <c r="M279" s="24">
        <v>0</v>
      </c>
      <c r="N279" s="24">
        <v>575531</v>
      </c>
      <c r="O279" s="23">
        <v>575531</v>
      </c>
      <c r="P279" s="23">
        <v>1443825</v>
      </c>
      <c r="Q279" s="24">
        <v>0</v>
      </c>
      <c r="R279" s="24">
        <v>0</v>
      </c>
      <c r="S279" s="23">
        <v>1443825</v>
      </c>
      <c r="T279" s="23">
        <v>0</v>
      </c>
      <c r="U279" s="24">
        <v>0</v>
      </c>
      <c r="V279" s="24">
        <v>0</v>
      </c>
      <c r="W279" s="35">
        <v>0</v>
      </c>
    </row>
    <row r="280" spans="1:23" x14ac:dyDescent="0.2">
      <c r="A280" s="14" t="s">
        <v>19</v>
      </c>
      <c r="B280" s="15" t="s">
        <v>493</v>
      </c>
      <c r="C280" s="16" t="s">
        <v>494</v>
      </c>
      <c r="D280" s="23">
        <v>30439003</v>
      </c>
      <c r="E280" s="24">
        <v>24179003</v>
      </c>
      <c r="F280" s="24">
        <v>10689775</v>
      </c>
      <c r="G280" s="31">
        <f t="shared" si="53"/>
        <v>0.44210983389182756</v>
      </c>
      <c r="H280" s="23">
        <v>1098368</v>
      </c>
      <c r="I280" s="24">
        <v>562827</v>
      </c>
      <c r="J280" s="24">
        <v>562827</v>
      </c>
      <c r="K280" s="23">
        <v>2224022</v>
      </c>
      <c r="L280" s="23">
        <v>957837</v>
      </c>
      <c r="M280" s="24">
        <v>856397</v>
      </c>
      <c r="N280" s="24">
        <v>905538</v>
      </c>
      <c r="O280" s="23">
        <v>2719772</v>
      </c>
      <c r="P280" s="23">
        <v>0</v>
      </c>
      <c r="Q280" s="24">
        <v>4772772</v>
      </c>
      <c r="R280" s="24">
        <v>973209</v>
      </c>
      <c r="S280" s="23">
        <v>5745981</v>
      </c>
      <c r="T280" s="23">
        <v>0</v>
      </c>
      <c r="U280" s="24">
        <v>0</v>
      </c>
      <c r="V280" s="24">
        <v>0</v>
      </c>
      <c r="W280" s="35">
        <v>0</v>
      </c>
    </row>
    <row r="281" spans="1:23" x14ac:dyDescent="0.2">
      <c r="A281" s="14" t="s">
        <v>19</v>
      </c>
      <c r="B281" s="15" t="s">
        <v>495</v>
      </c>
      <c r="C281" s="16" t="s">
        <v>496</v>
      </c>
      <c r="D281" s="23">
        <v>28371000</v>
      </c>
      <c r="E281" s="24">
        <v>47098000</v>
      </c>
      <c r="F281" s="24">
        <v>22345932</v>
      </c>
      <c r="G281" s="31">
        <f t="shared" si="53"/>
        <v>0.47445607032145737</v>
      </c>
      <c r="H281" s="23">
        <v>0</v>
      </c>
      <c r="I281" s="24">
        <v>354000</v>
      </c>
      <c r="J281" s="24">
        <v>0</v>
      </c>
      <c r="K281" s="23">
        <v>354000</v>
      </c>
      <c r="L281" s="23">
        <v>386700</v>
      </c>
      <c r="M281" s="24">
        <v>1304468</v>
      </c>
      <c r="N281" s="24">
        <v>1270452</v>
      </c>
      <c r="O281" s="23">
        <v>2961620</v>
      </c>
      <c r="P281" s="23">
        <v>0</v>
      </c>
      <c r="Q281" s="24">
        <v>5036583</v>
      </c>
      <c r="R281" s="24">
        <v>13993729</v>
      </c>
      <c r="S281" s="23">
        <v>19030312</v>
      </c>
      <c r="T281" s="23">
        <v>0</v>
      </c>
      <c r="U281" s="24">
        <v>0</v>
      </c>
      <c r="V281" s="24">
        <v>0</v>
      </c>
      <c r="W281" s="35">
        <v>0</v>
      </c>
    </row>
    <row r="282" spans="1:23" x14ac:dyDescent="0.2">
      <c r="A282" s="14" t="s">
        <v>34</v>
      </c>
      <c r="B282" s="15" t="s">
        <v>497</v>
      </c>
      <c r="C282" s="16" t="s">
        <v>498</v>
      </c>
      <c r="D282" s="23">
        <v>1150000</v>
      </c>
      <c r="E282" s="24">
        <v>700000</v>
      </c>
      <c r="F282" s="24">
        <v>499853</v>
      </c>
      <c r="G282" s="31">
        <f t="shared" si="53"/>
        <v>0.71407571428571426</v>
      </c>
      <c r="H282" s="23">
        <v>3382</v>
      </c>
      <c r="I282" s="24">
        <v>296065</v>
      </c>
      <c r="J282" s="24">
        <v>21172</v>
      </c>
      <c r="K282" s="23">
        <v>320619</v>
      </c>
      <c r="L282" s="23">
        <v>35021</v>
      </c>
      <c r="M282" s="24">
        <v>0</v>
      </c>
      <c r="N282" s="24">
        <v>98883</v>
      </c>
      <c r="O282" s="23">
        <v>133904</v>
      </c>
      <c r="P282" s="23">
        <v>0</v>
      </c>
      <c r="Q282" s="24">
        <v>24670</v>
      </c>
      <c r="R282" s="24">
        <v>20660</v>
      </c>
      <c r="S282" s="23">
        <v>45330</v>
      </c>
      <c r="T282" s="23">
        <v>0</v>
      </c>
      <c r="U282" s="24">
        <v>0</v>
      </c>
      <c r="V282" s="24">
        <v>0</v>
      </c>
      <c r="W282" s="35">
        <v>0</v>
      </c>
    </row>
    <row r="283" spans="1:23" ht="16.5" x14ac:dyDescent="0.3">
      <c r="A283" s="17" t="s">
        <v>0</v>
      </c>
      <c r="B283" s="18" t="s">
        <v>499</v>
      </c>
      <c r="C283" s="19" t="s">
        <v>0</v>
      </c>
      <c r="D283" s="25">
        <f>SUM(D274:D282)</f>
        <v>214586903</v>
      </c>
      <c r="E283" s="26">
        <f>SUM(E274:E282)</f>
        <v>224814853</v>
      </c>
      <c r="F283" s="26">
        <f>SUM(F274:F282)</f>
        <v>86525687</v>
      </c>
      <c r="G283" s="32">
        <f t="shared" si="53"/>
        <v>0.38487531337620295</v>
      </c>
      <c r="H283" s="25">
        <f t="shared" ref="H283:W283" si="56">SUM(H274:H282)</f>
        <v>1298193</v>
      </c>
      <c r="I283" s="26">
        <f t="shared" si="56"/>
        <v>3300042</v>
      </c>
      <c r="J283" s="26">
        <f t="shared" si="56"/>
        <v>6770216</v>
      </c>
      <c r="K283" s="25">
        <f t="shared" si="56"/>
        <v>11368451</v>
      </c>
      <c r="L283" s="25">
        <f t="shared" si="56"/>
        <v>7158780</v>
      </c>
      <c r="M283" s="26">
        <f t="shared" si="56"/>
        <v>10783131</v>
      </c>
      <c r="N283" s="26">
        <f t="shared" si="56"/>
        <v>14131852</v>
      </c>
      <c r="O283" s="25">
        <f t="shared" si="56"/>
        <v>32073763</v>
      </c>
      <c r="P283" s="25">
        <f t="shared" si="56"/>
        <v>5169216</v>
      </c>
      <c r="Q283" s="26">
        <f t="shared" si="56"/>
        <v>15968391</v>
      </c>
      <c r="R283" s="26">
        <f t="shared" si="56"/>
        <v>21945866</v>
      </c>
      <c r="S283" s="25">
        <f t="shared" si="56"/>
        <v>43083473</v>
      </c>
      <c r="T283" s="25">
        <f t="shared" si="56"/>
        <v>0</v>
      </c>
      <c r="U283" s="26">
        <f t="shared" si="56"/>
        <v>0</v>
      </c>
      <c r="V283" s="26">
        <f t="shared" si="56"/>
        <v>0</v>
      </c>
      <c r="W283" s="36">
        <f t="shared" si="56"/>
        <v>0</v>
      </c>
    </row>
    <row r="284" spans="1:23" x14ac:dyDescent="0.2">
      <c r="A284" s="14" t="s">
        <v>19</v>
      </c>
      <c r="B284" s="15" t="s">
        <v>500</v>
      </c>
      <c r="C284" s="16" t="s">
        <v>501</v>
      </c>
      <c r="D284" s="23">
        <v>37909686</v>
      </c>
      <c r="E284" s="24">
        <v>37909686</v>
      </c>
      <c r="F284" s="24">
        <v>9649275</v>
      </c>
      <c r="G284" s="31">
        <f t="shared" si="53"/>
        <v>0.25453323459339655</v>
      </c>
      <c r="H284" s="23">
        <v>0</v>
      </c>
      <c r="I284" s="24">
        <v>0</v>
      </c>
      <c r="J284" s="24">
        <v>5236577</v>
      </c>
      <c r="K284" s="23">
        <v>5236577</v>
      </c>
      <c r="L284" s="23">
        <v>1819437</v>
      </c>
      <c r="M284" s="24">
        <v>2186753</v>
      </c>
      <c r="N284" s="24">
        <v>274204</v>
      </c>
      <c r="O284" s="23">
        <v>4280394</v>
      </c>
      <c r="P284" s="23">
        <v>0</v>
      </c>
      <c r="Q284" s="24">
        <v>38327</v>
      </c>
      <c r="R284" s="24">
        <v>93977</v>
      </c>
      <c r="S284" s="23">
        <v>132304</v>
      </c>
      <c r="T284" s="23">
        <v>0</v>
      </c>
      <c r="U284" s="24">
        <v>0</v>
      </c>
      <c r="V284" s="24">
        <v>0</v>
      </c>
      <c r="W284" s="35">
        <v>0</v>
      </c>
    </row>
    <row r="285" spans="1:23" x14ac:dyDescent="0.2">
      <c r="A285" s="14" t="s">
        <v>19</v>
      </c>
      <c r="B285" s="15" t="s">
        <v>502</v>
      </c>
      <c r="C285" s="16" t="s">
        <v>503</v>
      </c>
      <c r="D285" s="23">
        <v>21331000</v>
      </c>
      <c r="E285" s="24">
        <v>11935000</v>
      </c>
      <c r="F285" s="24">
        <v>10933195</v>
      </c>
      <c r="G285" s="31">
        <f t="shared" si="53"/>
        <v>0.91606158357771261</v>
      </c>
      <c r="H285" s="23">
        <v>0</v>
      </c>
      <c r="I285" s="24">
        <v>0</v>
      </c>
      <c r="J285" s="24">
        <v>5651212</v>
      </c>
      <c r="K285" s="23">
        <v>5651212</v>
      </c>
      <c r="L285" s="23">
        <v>0</v>
      </c>
      <c r="M285" s="24">
        <v>0</v>
      </c>
      <c r="N285" s="24">
        <v>2819337</v>
      </c>
      <c r="O285" s="23">
        <v>2819337</v>
      </c>
      <c r="P285" s="23">
        <v>0</v>
      </c>
      <c r="Q285" s="24">
        <v>0</v>
      </c>
      <c r="R285" s="24">
        <v>2462646</v>
      </c>
      <c r="S285" s="23">
        <v>2462646</v>
      </c>
      <c r="T285" s="23">
        <v>0</v>
      </c>
      <c r="U285" s="24">
        <v>0</v>
      </c>
      <c r="V285" s="24">
        <v>0</v>
      </c>
      <c r="W285" s="35">
        <v>0</v>
      </c>
    </row>
    <row r="286" spans="1:23" x14ac:dyDescent="0.2">
      <c r="A286" s="14" t="s">
        <v>19</v>
      </c>
      <c r="B286" s="15" t="s">
        <v>504</v>
      </c>
      <c r="C286" s="16" t="s">
        <v>505</v>
      </c>
      <c r="D286" s="23">
        <v>40406014</v>
      </c>
      <c r="E286" s="24">
        <v>43299833</v>
      </c>
      <c r="F286" s="24">
        <v>10812629</v>
      </c>
      <c r="G286" s="31">
        <f t="shared" si="53"/>
        <v>0.24971525871704864</v>
      </c>
      <c r="H286" s="23">
        <v>0</v>
      </c>
      <c r="I286" s="24">
        <v>0</v>
      </c>
      <c r="J286" s="24">
        <v>0</v>
      </c>
      <c r="K286" s="23">
        <v>0</v>
      </c>
      <c r="L286" s="23">
        <v>1348758</v>
      </c>
      <c r="M286" s="24">
        <v>1598568</v>
      </c>
      <c r="N286" s="24">
        <v>1919654</v>
      </c>
      <c r="O286" s="23">
        <v>4866980</v>
      </c>
      <c r="P286" s="23">
        <v>1654077</v>
      </c>
      <c r="Q286" s="24">
        <v>400000</v>
      </c>
      <c r="R286" s="24">
        <v>3891572</v>
      </c>
      <c r="S286" s="23">
        <v>5945649</v>
      </c>
      <c r="T286" s="23">
        <v>0</v>
      </c>
      <c r="U286" s="24">
        <v>0</v>
      </c>
      <c r="V286" s="24">
        <v>0</v>
      </c>
      <c r="W286" s="35">
        <v>0</v>
      </c>
    </row>
    <row r="287" spans="1:23" x14ac:dyDescent="0.2">
      <c r="A287" s="14" t="s">
        <v>19</v>
      </c>
      <c r="B287" s="15" t="s">
        <v>506</v>
      </c>
      <c r="C287" s="16" t="s">
        <v>507</v>
      </c>
      <c r="D287" s="23">
        <v>24332000</v>
      </c>
      <c r="E287" s="24">
        <v>102662089</v>
      </c>
      <c r="F287" s="24">
        <v>64031233</v>
      </c>
      <c r="G287" s="31">
        <f t="shared" si="53"/>
        <v>0.62370865061980185</v>
      </c>
      <c r="H287" s="23">
        <v>0</v>
      </c>
      <c r="I287" s="24">
        <v>8724888</v>
      </c>
      <c r="J287" s="24">
        <v>6625675</v>
      </c>
      <c r="K287" s="23">
        <v>15350563</v>
      </c>
      <c r="L287" s="23">
        <v>12415448</v>
      </c>
      <c r="M287" s="24">
        <v>12599574</v>
      </c>
      <c r="N287" s="24">
        <v>15238540</v>
      </c>
      <c r="O287" s="23">
        <v>40253562</v>
      </c>
      <c r="P287" s="23">
        <v>0</v>
      </c>
      <c r="Q287" s="24">
        <v>3236924</v>
      </c>
      <c r="R287" s="24">
        <v>5190184</v>
      </c>
      <c r="S287" s="23">
        <v>8427108</v>
      </c>
      <c r="T287" s="23">
        <v>0</v>
      </c>
      <c r="U287" s="24">
        <v>0</v>
      </c>
      <c r="V287" s="24">
        <v>0</v>
      </c>
      <c r="W287" s="35">
        <v>0</v>
      </c>
    </row>
    <row r="288" spans="1:23" x14ac:dyDescent="0.2">
      <c r="A288" s="14" t="s">
        <v>19</v>
      </c>
      <c r="B288" s="15" t="s">
        <v>508</v>
      </c>
      <c r="C288" s="16" t="s">
        <v>509</v>
      </c>
      <c r="D288" s="23">
        <v>125753559</v>
      </c>
      <c r="E288" s="24">
        <v>111676653</v>
      </c>
      <c r="F288" s="24">
        <v>54025248</v>
      </c>
      <c r="G288" s="31">
        <f t="shared" si="53"/>
        <v>0.48376492801946708</v>
      </c>
      <c r="H288" s="23">
        <v>2189399</v>
      </c>
      <c r="I288" s="24">
        <v>2583016</v>
      </c>
      <c r="J288" s="24">
        <v>7096796</v>
      </c>
      <c r="K288" s="23">
        <v>11869211</v>
      </c>
      <c r="L288" s="23">
        <v>9428775</v>
      </c>
      <c r="M288" s="24">
        <v>5608446</v>
      </c>
      <c r="N288" s="24">
        <v>15545372</v>
      </c>
      <c r="O288" s="23">
        <v>30582593</v>
      </c>
      <c r="P288" s="23">
        <v>3828257</v>
      </c>
      <c r="Q288" s="24">
        <v>2995277</v>
      </c>
      <c r="R288" s="24">
        <v>4749910</v>
      </c>
      <c r="S288" s="23">
        <v>11573444</v>
      </c>
      <c r="T288" s="23">
        <v>0</v>
      </c>
      <c r="U288" s="24">
        <v>0</v>
      </c>
      <c r="V288" s="24">
        <v>0</v>
      </c>
      <c r="W288" s="35">
        <v>0</v>
      </c>
    </row>
    <row r="289" spans="1:23" x14ac:dyDescent="0.2">
      <c r="A289" s="14" t="s">
        <v>34</v>
      </c>
      <c r="B289" s="15" t="s">
        <v>510</v>
      </c>
      <c r="C289" s="16" t="s">
        <v>511</v>
      </c>
      <c r="D289" s="23">
        <v>2740000</v>
      </c>
      <c r="E289" s="24">
        <v>2631000</v>
      </c>
      <c r="F289" s="24">
        <v>1029018</v>
      </c>
      <c r="G289" s="31">
        <f t="shared" si="53"/>
        <v>0.39111288483466361</v>
      </c>
      <c r="H289" s="23">
        <v>0</v>
      </c>
      <c r="I289" s="24">
        <v>0</v>
      </c>
      <c r="J289" s="24">
        <v>727167</v>
      </c>
      <c r="K289" s="23">
        <v>727167</v>
      </c>
      <c r="L289" s="23">
        <v>0</v>
      </c>
      <c r="M289" s="24">
        <v>342356</v>
      </c>
      <c r="N289" s="24">
        <v>0</v>
      </c>
      <c r="O289" s="23">
        <v>342356</v>
      </c>
      <c r="P289" s="23">
        <v>14239</v>
      </c>
      <c r="Q289" s="24">
        <v>27000</v>
      </c>
      <c r="R289" s="24">
        <v>-81744</v>
      </c>
      <c r="S289" s="23">
        <v>-40505</v>
      </c>
      <c r="T289" s="23">
        <v>0</v>
      </c>
      <c r="U289" s="24">
        <v>0</v>
      </c>
      <c r="V289" s="24">
        <v>0</v>
      </c>
      <c r="W289" s="35">
        <v>0</v>
      </c>
    </row>
    <row r="290" spans="1:23" ht="16.5" x14ac:dyDescent="0.3">
      <c r="A290" s="17" t="s">
        <v>0</v>
      </c>
      <c r="B290" s="18" t="s">
        <v>512</v>
      </c>
      <c r="C290" s="19" t="s">
        <v>0</v>
      </c>
      <c r="D290" s="25">
        <f>SUM(D284:D289)</f>
        <v>252472259</v>
      </c>
      <c r="E290" s="26">
        <f>SUM(E284:E289)</f>
        <v>310114261</v>
      </c>
      <c r="F290" s="26">
        <f>SUM(F284:F289)</f>
        <v>150480598</v>
      </c>
      <c r="G290" s="32">
        <f t="shared" si="53"/>
        <v>0.48524243133726763</v>
      </c>
      <c r="H290" s="25">
        <f t="shared" ref="H290:W290" si="57">SUM(H284:H289)</f>
        <v>2189399</v>
      </c>
      <c r="I290" s="26">
        <f t="shared" si="57"/>
        <v>11307904</v>
      </c>
      <c r="J290" s="26">
        <f t="shared" si="57"/>
        <v>25337427</v>
      </c>
      <c r="K290" s="25">
        <f t="shared" si="57"/>
        <v>38834730</v>
      </c>
      <c r="L290" s="25">
        <f t="shared" si="57"/>
        <v>25012418</v>
      </c>
      <c r="M290" s="26">
        <f t="shared" si="57"/>
        <v>22335697</v>
      </c>
      <c r="N290" s="26">
        <f t="shared" si="57"/>
        <v>35797107</v>
      </c>
      <c r="O290" s="25">
        <f t="shared" si="57"/>
        <v>83145222</v>
      </c>
      <c r="P290" s="25">
        <f t="shared" si="57"/>
        <v>5496573</v>
      </c>
      <c r="Q290" s="26">
        <f t="shared" si="57"/>
        <v>6697528</v>
      </c>
      <c r="R290" s="26">
        <f t="shared" si="57"/>
        <v>16306545</v>
      </c>
      <c r="S290" s="25">
        <f t="shared" si="57"/>
        <v>28500646</v>
      </c>
      <c r="T290" s="25">
        <f t="shared" si="57"/>
        <v>0</v>
      </c>
      <c r="U290" s="26">
        <f t="shared" si="57"/>
        <v>0</v>
      </c>
      <c r="V290" s="26">
        <f t="shared" si="57"/>
        <v>0</v>
      </c>
      <c r="W290" s="36">
        <f t="shared" si="57"/>
        <v>0</v>
      </c>
    </row>
    <row r="291" spans="1:23" x14ac:dyDescent="0.2">
      <c r="A291" s="14" t="s">
        <v>19</v>
      </c>
      <c r="B291" s="15" t="s">
        <v>513</v>
      </c>
      <c r="C291" s="16" t="s">
        <v>514</v>
      </c>
      <c r="D291" s="23">
        <v>249473000</v>
      </c>
      <c r="E291" s="24">
        <v>271284000</v>
      </c>
      <c r="F291" s="24">
        <v>90442573</v>
      </c>
      <c r="G291" s="31">
        <f t="shared" si="53"/>
        <v>0.33338705194556256</v>
      </c>
      <c r="H291" s="23">
        <v>1772</v>
      </c>
      <c r="I291" s="24">
        <v>3842095</v>
      </c>
      <c r="J291" s="24">
        <v>6359017</v>
      </c>
      <c r="K291" s="23">
        <v>10202884</v>
      </c>
      <c r="L291" s="23">
        <v>7938523</v>
      </c>
      <c r="M291" s="24">
        <v>13979658</v>
      </c>
      <c r="N291" s="24">
        <v>6821814</v>
      </c>
      <c r="O291" s="23">
        <v>28739995</v>
      </c>
      <c r="P291" s="23">
        <v>5361382</v>
      </c>
      <c r="Q291" s="24">
        <v>25953336</v>
      </c>
      <c r="R291" s="24">
        <v>20184976</v>
      </c>
      <c r="S291" s="23">
        <v>51499694</v>
      </c>
      <c r="T291" s="23">
        <v>0</v>
      </c>
      <c r="U291" s="24">
        <v>0</v>
      </c>
      <c r="V291" s="24">
        <v>0</v>
      </c>
      <c r="W291" s="35">
        <v>0</v>
      </c>
    </row>
    <row r="292" spans="1:23" x14ac:dyDescent="0.2">
      <c r="A292" s="14" t="s">
        <v>19</v>
      </c>
      <c r="B292" s="15" t="s">
        <v>515</v>
      </c>
      <c r="C292" s="16" t="s">
        <v>516</v>
      </c>
      <c r="D292" s="23">
        <v>50257796</v>
      </c>
      <c r="E292" s="24">
        <v>52666796</v>
      </c>
      <c r="F292" s="24">
        <v>9797163</v>
      </c>
      <c r="G292" s="31">
        <f t="shared" si="53"/>
        <v>0.18602162546588177</v>
      </c>
      <c r="H292" s="23">
        <v>0</v>
      </c>
      <c r="I292" s="24">
        <v>729914</v>
      </c>
      <c r="J292" s="24">
        <v>4329528</v>
      </c>
      <c r="K292" s="23">
        <v>5059442</v>
      </c>
      <c r="L292" s="23">
        <v>346641</v>
      </c>
      <c r="M292" s="24">
        <v>5760</v>
      </c>
      <c r="N292" s="24">
        <v>274038</v>
      </c>
      <c r="O292" s="23">
        <v>626439</v>
      </c>
      <c r="P292" s="23">
        <v>272566</v>
      </c>
      <c r="Q292" s="24">
        <v>983437</v>
      </c>
      <c r="R292" s="24">
        <v>2855279</v>
      </c>
      <c r="S292" s="23">
        <v>4111282</v>
      </c>
      <c r="T292" s="23">
        <v>0</v>
      </c>
      <c r="U292" s="24">
        <v>0</v>
      </c>
      <c r="V292" s="24">
        <v>0</v>
      </c>
      <c r="W292" s="35">
        <v>0</v>
      </c>
    </row>
    <row r="293" spans="1:23" x14ac:dyDescent="0.2">
      <c r="A293" s="14" t="s">
        <v>19</v>
      </c>
      <c r="B293" s="15" t="s">
        <v>517</v>
      </c>
      <c r="C293" s="16" t="s">
        <v>518</v>
      </c>
      <c r="D293" s="23">
        <v>55257000</v>
      </c>
      <c r="E293" s="24">
        <v>61024000</v>
      </c>
      <c r="F293" s="24">
        <v>27511547</v>
      </c>
      <c r="G293" s="31">
        <f t="shared" si="53"/>
        <v>0.45083159084950186</v>
      </c>
      <c r="H293" s="23">
        <v>2591195</v>
      </c>
      <c r="I293" s="24">
        <v>2411071</v>
      </c>
      <c r="J293" s="24">
        <v>0</v>
      </c>
      <c r="K293" s="23">
        <v>5002266</v>
      </c>
      <c r="L293" s="23">
        <v>8241645</v>
      </c>
      <c r="M293" s="24">
        <v>4401000</v>
      </c>
      <c r="N293" s="24">
        <v>5693617</v>
      </c>
      <c r="O293" s="23">
        <v>18336262</v>
      </c>
      <c r="P293" s="23">
        <v>2854292</v>
      </c>
      <c r="Q293" s="24">
        <v>2854292</v>
      </c>
      <c r="R293" s="24">
        <v>-1535565</v>
      </c>
      <c r="S293" s="23">
        <v>4173019</v>
      </c>
      <c r="T293" s="23">
        <v>0</v>
      </c>
      <c r="U293" s="24">
        <v>0</v>
      </c>
      <c r="V293" s="24">
        <v>0</v>
      </c>
      <c r="W293" s="35">
        <v>0</v>
      </c>
    </row>
    <row r="294" spans="1:23" x14ac:dyDescent="0.2">
      <c r="A294" s="14" t="s">
        <v>19</v>
      </c>
      <c r="B294" s="15" t="s">
        <v>519</v>
      </c>
      <c r="C294" s="16" t="s">
        <v>520</v>
      </c>
      <c r="D294" s="23">
        <v>80253134</v>
      </c>
      <c r="E294" s="24">
        <v>83007481</v>
      </c>
      <c r="F294" s="24">
        <v>44519390</v>
      </c>
      <c r="G294" s="31">
        <f t="shared" si="53"/>
        <v>0.53632985200454397</v>
      </c>
      <c r="H294" s="23">
        <v>0</v>
      </c>
      <c r="I294" s="24">
        <v>3638617</v>
      </c>
      <c r="J294" s="24">
        <v>1404894</v>
      </c>
      <c r="K294" s="23">
        <v>5043511</v>
      </c>
      <c r="L294" s="23">
        <v>6738821</v>
      </c>
      <c r="M294" s="24">
        <v>4689821</v>
      </c>
      <c r="N294" s="24">
        <v>8703569</v>
      </c>
      <c r="O294" s="23">
        <v>20132211</v>
      </c>
      <c r="P294" s="23">
        <v>11858159</v>
      </c>
      <c r="Q294" s="24">
        <v>2255401</v>
      </c>
      <c r="R294" s="24">
        <v>5230108</v>
      </c>
      <c r="S294" s="23">
        <v>19343668</v>
      </c>
      <c r="T294" s="23">
        <v>0</v>
      </c>
      <c r="U294" s="24">
        <v>0</v>
      </c>
      <c r="V294" s="24">
        <v>0</v>
      </c>
      <c r="W294" s="35">
        <v>0</v>
      </c>
    </row>
    <row r="295" spans="1:23" x14ac:dyDescent="0.2">
      <c r="A295" s="14" t="s">
        <v>34</v>
      </c>
      <c r="B295" s="15" t="s">
        <v>521</v>
      </c>
      <c r="C295" s="16" t="s">
        <v>522</v>
      </c>
      <c r="D295" s="23">
        <v>7565400</v>
      </c>
      <c r="E295" s="24">
        <v>7517340</v>
      </c>
      <c r="F295" s="24">
        <v>1411889</v>
      </c>
      <c r="G295" s="31">
        <f t="shared" si="53"/>
        <v>0.18781763230078724</v>
      </c>
      <c r="H295" s="23">
        <v>0</v>
      </c>
      <c r="I295" s="24">
        <v>1039461</v>
      </c>
      <c r="J295" s="24">
        <v>12366</v>
      </c>
      <c r="K295" s="23">
        <v>1051827</v>
      </c>
      <c r="L295" s="23">
        <v>37524</v>
      </c>
      <c r="M295" s="24">
        <v>21793</v>
      </c>
      <c r="N295" s="24">
        <v>4241</v>
      </c>
      <c r="O295" s="23">
        <v>63558</v>
      </c>
      <c r="P295" s="23">
        <v>4461</v>
      </c>
      <c r="Q295" s="24">
        <v>6590</v>
      </c>
      <c r="R295" s="24">
        <v>285453</v>
      </c>
      <c r="S295" s="23">
        <v>296504</v>
      </c>
      <c r="T295" s="23">
        <v>0</v>
      </c>
      <c r="U295" s="24">
        <v>0</v>
      </c>
      <c r="V295" s="24">
        <v>0</v>
      </c>
      <c r="W295" s="35">
        <v>0</v>
      </c>
    </row>
    <row r="296" spans="1:23" ht="16.5" x14ac:dyDescent="0.3">
      <c r="A296" s="17" t="s">
        <v>0</v>
      </c>
      <c r="B296" s="18" t="s">
        <v>523</v>
      </c>
      <c r="C296" s="19" t="s">
        <v>0</v>
      </c>
      <c r="D296" s="25">
        <f>SUM(D291:D295)</f>
        <v>442806330</v>
      </c>
      <c r="E296" s="26">
        <f>SUM(E291:E295)</f>
        <v>475499617</v>
      </c>
      <c r="F296" s="26">
        <f>SUM(F291:F295)</f>
        <v>173682562</v>
      </c>
      <c r="G296" s="32">
        <f t="shared" si="53"/>
        <v>0.3652633057746501</v>
      </c>
      <c r="H296" s="25">
        <f t="shared" ref="H296:W296" si="58">SUM(H291:H295)</f>
        <v>2592967</v>
      </c>
      <c r="I296" s="26">
        <f t="shared" si="58"/>
        <v>11661158</v>
      </c>
      <c r="J296" s="26">
        <f t="shared" si="58"/>
        <v>12105805</v>
      </c>
      <c r="K296" s="25">
        <f t="shared" si="58"/>
        <v>26359930</v>
      </c>
      <c r="L296" s="25">
        <f t="shared" si="58"/>
        <v>23303154</v>
      </c>
      <c r="M296" s="26">
        <f t="shared" si="58"/>
        <v>23098032</v>
      </c>
      <c r="N296" s="26">
        <f t="shared" si="58"/>
        <v>21497279</v>
      </c>
      <c r="O296" s="25">
        <f t="shared" si="58"/>
        <v>67898465</v>
      </c>
      <c r="P296" s="25">
        <f t="shared" si="58"/>
        <v>20350860</v>
      </c>
      <c r="Q296" s="26">
        <f t="shared" si="58"/>
        <v>32053056</v>
      </c>
      <c r="R296" s="26">
        <f t="shared" si="58"/>
        <v>27020251</v>
      </c>
      <c r="S296" s="25">
        <f t="shared" si="58"/>
        <v>79424167</v>
      </c>
      <c r="T296" s="25">
        <f t="shared" si="58"/>
        <v>0</v>
      </c>
      <c r="U296" s="26">
        <f t="shared" si="58"/>
        <v>0</v>
      </c>
      <c r="V296" s="26">
        <f t="shared" si="58"/>
        <v>0</v>
      </c>
      <c r="W296" s="36">
        <f t="shared" si="58"/>
        <v>0</v>
      </c>
    </row>
    <row r="297" spans="1:23" ht="16.5" x14ac:dyDescent="0.3">
      <c r="A297" s="17" t="s">
        <v>0</v>
      </c>
      <c r="B297" s="18" t="s">
        <v>524</v>
      </c>
      <c r="C297" s="19" t="s">
        <v>0</v>
      </c>
      <c r="D297" s="25">
        <f>SUM(D261:D264,D266:D272,D274:D282,D284:D289,D291:D295)</f>
        <v>1549909747</v>
      </c>
      <c r="E297" s="26">
        <f>SUM(E261:E264,E266:E272,E274:E282,E284:E289,E291:E295)</f>
        <v>1680549155</v>
      </c>
      <c r="F297" s="26">
        <f>SUM(F261:F264,F266:F272,F274:F282,F284:F289,F291:F295)</f>
        <v>781970947</v>
      </c>
      <c r="G297" s="32">
        <f t="shared" si="53"/>
        <v>0.46530679847921497</v>
      </c>
      <c r="H297" s="25">
        <f t="shared" ref="H297:W297" si="59">SUM(H261:H264,H266:H272,H274:H282,H284:H289,H291:H295)</f>
        <v>34632239</v>
      </c>
      <c r="I297" s="26">
        <f t="shared" si="59"/>
        <v>56763947</v>
      </c>
      <c r="J297" s="26">
        <f t="shared" si="59"/>
        <v>77315713</v>
      </c>
      <c r="K297" s="25">
        <f t="shared" si="59"/>
        <v>168711899</v>
      </c>
      <c r="L297" s="25">
        <f t="shared" si="59"/>
        <v>89402413</v>
      </c>
      <c r="M297" s="26">
        <f t="shared" si="59"/>
        <v>117448030</v>
      </c>
      <c r="N297" s="26">
        <f t="shared" si="59"/>
        <v>126301605</v>
      </c>
      <c r="O297" s="25">
        <f t="shared" si="59"/>
        <v>333152048</v>
      </c>
      <c r="P297" s="25">
        <f t="shared" si="59"/>
        <v>38748192</v>
      </c>
      <c r="Q297" s="26">
        <f t="shared" si="59"/>
        <v>104431682</v>
      </c>
      <c r="R297" s="26">
        <f t="shared" si="59"/>
        <v>136927126</v>
      </c>
      <c r="S297" s="25">
        <f t="shared" si="59"/>
        <v>280107000</v>
      </c>
      <c r="T297" s="25">
        <f t="shared" si="59"/>
        <v>0</v>
      </c>
      <c r="U297" s="26">
        <f t="shared" si="59"/>
        <v>0</v>
      </c>
      <c r="V297" s="26">
        <f t="shared" si="59"/>
        <v>0</v>
      </c>
      <c r="W297" s="36">
        <f t="shared" si="59"/>
        <v>0</v>
      </c>
    </row>
    <row r="298" spans="1:23" ht="14.45" customHeight="1" x14ac:dyDescent="0.3">
      <c r="A298" s="10"/>
      <c r="B298" s="11" t="s">
        <v>606</v>
      </c>
      <c r="D298" s="27"/>
      <c r="E298" s="28"/>
      <c r="F298" s="28"/>
      <c r="G298" s="33"/>
      <c r="H298" s="27"/>
      <c r="I298" s="28"/>
      <c r="J298" s="28"/>
      <c r="K298" s="27"/>
      <c r="L298" s="27"/>
      <c r="M298" s="28"/>
      <c r="N298" s="28"/>
      <c r="O298" s="27"/>
      <c r="P298" s="27"/>
      <c r="Q298" s="28"/>
      <c r="R298" s="28"/>
      <c r="S298" s="27"/>
      <c r="T298" s="27"/>
      <c r="U298" s="28"/>
      <c r="V298" s="28"/>
      <c r="W298" s="37"/>
    </row>
    <row r="299" spans="1:23" ht="28.9" customHeight="1" x14ac:dyDescent="0.3">
      <c r="A299" s="13" t="s">
        <v>0</v>
      </c>
      <c r="B299" s="11" t="s">
        <v>525</v>
      </c>
      <c r="D299" s="27"/>
      <c r="E299" s="28"/>
      <c r="F299" s="28"/>
      <c r="G299" s="33"/>
      <c r="H299" s="27"/>
      <c r="I299" s="28"/>
      <c r="J299" s="28"/>
      <c r="K299" s="27"/>
      <c r="L299" s="27"/>
      <c r="M299" s="28"/>
      <c r="N299" s="28"/>
      <c r="O299" s="27"/>
      <c r="P299" s="27"/>
      <c r="Q299" s="28"/>
      <c r="R299" s="28"/>
      <c r="S299" s="27"/>
      <c r="T299" s="27"/>
      <c r="U299" s="28"/>
      <c r="V299" s="28"/>
      <c r="W299" s="37"/>
    </row>
    <row r="300" spans="1:23" x14ac:dyDescent="0.2">
      <c r="A300" s="14" t="s">
        <v>13</v>
      </c>
      <c r="B300" s="15" t="s">
        <v>526</v>
      </c>
      <c r="C300" s="16" t="s">
        <v>527</v>
      </c>
      <c r="D300" s="23">
        <v>11034869388</v>
      </c>
      <c r="E300" s="24">
        <v>11309337951</v>
      </c>
      <c r="F300" s="24">
        <v>5207736926</v>
      </c>
      <c r="G300" s="31">
        <f t="shared" ref="G300:G337" si="60">IF(($E300     =0),0,($F300     /$E300     ))</f>
        <v>0.46048114828326614</v>
      </c>
      <c r="H300" s="23">
        <v>173228328</v>
      </c>
      <c r="I300" s="24">
        <v>491817896</v>
      </c>
      <c r="J300" s="24">
        <v>510760319</v>
      </c>
      <c r="K300" s="23">
        <v>1175806543</v>
      </c>
      <c r="L300" s="23">
        <v>776407669</v>
      </c>
      <c r="M300" s="24">
        <v>675469685</v>
      </c>
      <c r="N300" s="24">
        <v>892634643</v>
      </c>
      <c r="O300" s="23">
        <v>2344511997</v>
      </c>
      <c r="P300" s="23">
        <v>376537295</v>
      </c>
      <c r="Q300" s="24">
        <v>704410770</v>
      </c>
      <c r="R300" s="24">
        <v>606470321</v>
      </c>
      <c r="S300" s="23">
        <v>1687418386</v>
      </c>
      <c r="T300" s="23">
        <v>0</v>
      </c>
      <c r="U300" s="24">
        <v>0</v>
      </c>
      <c r="V300" s="24">
        <v>0</v>
      </c>
      <c r="W300" s="35">
        <v>0</v>
      </c>
    </row>
    <row r="301" spans="1:23" ht="16.5" x14ac:dyDescent="0.3">
      <c r="A301" s="17" t="s">
        <v>0</v>
      </c>
      <c r="B301" s="18" t="s">
        <v>18</v>
      </c>
      <c r="C301" s="19" t="s">
        <v>0</v>
      </c>
      <c r="D301" s="25">
        <f>D300</f>
        <v>11034869388</v>
      </c>
      <c r="E301" s="26">
        <f>E300</f>
        <v>11309337951</v>
      </c>
      <c r="F301" s="26">
        <f>F300</f>
        <v>5207736926</v>
      </c>
      <c r="G301" s="32">
        <f t="shared" si="60"/>
        <v>0.46048114828326614</v>
      </c>
      <c r="H301" s="25">
        <f t="shared" ref="H301:W301" si="61">H300</f>
        <v>173228328</v>
      </c>
      <c r="I301" s="26">
        <f t="shared" si="61"/>
        <v>491817896</v>
      </c>
      <c r="J301" s="26">
        <f t="shared" si="61"/>
        <v>510760319</v>
      </c>
      <c r="K301" s="25">
        <f t="shared" si="61"/>
        <v>1175806543</v>
      </c>
      <c r="L301" s="25">
        <f t="shared" si="61"/>
        <v>776407669</v>
      </c>
      <c r="M301" s="26">
        <f t="shared" si="61"/>
        <v>675469685</v>
      </c>
      <c r="N301" s="26">
        <f t="shared" si="61"/>
        <v>892634643</v>
      </c>
      <c r="O301" s="25">
        <f t="shared" si="61"/>
        <v>2344511997</v>
      </c>
      <c r="P301" s="25">
        <f t="shared" si="61"/>
        <v>376537295</v>
      </c>
      <c r="Q301" s="26">
        <f t="shared" si="61"/>
        <v>704410770</v>
      </c>
      <c r="R301" s="26">
        <f t="shared" si="61"/>
        <v>606470321</v>
      </c>
      <c r="S301" s="25">
        <f t="shared" si="61"/>
        <v>1687418386</v>
      </c>
      <c r="T301" s="25">
        <f t="shared" si="61"/>
        <v>0</v>
      </c>
      <c r="U301" s="26">
        <f t="shared" si="61"/>
        <v>0</v>
      </c>
      <c r="V301" s="26">
        <f t="shared" si="61"/>
        <v>0</v>
      </c>
      <c r="W301" s="36">
        <f t="shared" si="61"/>
        <v>0</v>
      </c>
    </row>
    <row r="302" spans="1:23" x14ac:dyDescent="0.2">
      <c r="A302" s="14" t="s">
        <v>19</v>
      </c>
      <c r="B302" s="15" t="s">
        <v>528</v>
      </c>
      <c r="C302" s="16" t="s">
        <v>529</v>
      </c>
      <c r="D302" s="23">
        <v>51648038</v>
      </c>
      <c r="E302" s="24">
        <v>63460513</v>
      </c>
      <c r="F302" s="24">
        <v>23937507</v>
      </c>
      <c r="G302" s="31">
        <f t="shared" si="60"/>
        <v>0.37720317514609442</v>
      </c>
      <c r="H302" s="23">
        <v>0</v>
      </c>
      <c r="I302" s="24">
        <v>7894517</v>
      </c>
      <c r="J302" s="24">
        <v>1510544</v>
      </c>
      <c r="K302" s="23">
        <v>9405061</v>
      </c>
      <c r="L302" s="23">
        <v>2507238</v>
      </c>
      <c r="M302" s="24">
        <v>4150052</v>
      </c>
      <c r="N302" s="24">
        <v>2923346</v>
      </c>
      <c r="O302" s="23">
        <v>9580636</v>
      </c>
      <c r="P302" s="23">
        <v>348688</v>
      </c>
      <c r="Q302" s="24">
        <v>1991308</v>
      </c>
      <c r="R302" s="24">
        <v>2611814</v>
      </c>
      <c r="S302" s="23">
        <v>4951810</v>
      </c>
      <c r="T302" s="23">
        <v>0</v>
      </c>
      <c r="U302" s="24">
        <v>0</v>
      </c>
      <c r="V302" s="24">
        <v>0</v>
      </c>
      <c r="W302" s="35">
        <v>0</v>
      </c>
    </row>
    <row r="303" spans="1:23" x14ac:dyDescent="0.2">
      <c r="A303" s="14" t="s">
        <v>19</v>
      </c>
      <c r="B303" s="15" t="s">
        <v>530</v>
      </c>
      <c r="C303" s="16" t="s">
        <v>531</v>
      </c>
      <c r="D303" s="23">
        <v>86994625</v>
      </c>
      <c r="E303" s="24">
        <v>83894095</v>
      </c>
      <c r="F303" s="24">
        <v>29138159</v>
      </c>
      <c r="G303" s="31">
        <f t="shared" si="60"/>
        <v>0.34732073812823178</v>
      </c>
      <c r="H303" s="23">
        <v>323977</v>
      </c>
      <c r="I303" s="24">
        <v>1665943</v>
      </c>
      <c r="J303" s="24">
        <v>930239</v>
      </c>
      <c r="K303" s="23">
        <v>2920159</v>
      </c>
      <c r="L303" s="23">
        <v>5277720</v>
      </c>
      <c r="M303" s="24">
        <v>4045372</v>
      </c>
      <c r="N303" s="24">
        <v>2553766</v>
      </c>
      <c r="O303" s="23">
        <v>11876858</v>
      </c>
      <c r="P303" s="23">
        <v>631289</v>
      </c>
      <c r="Q303" s="24">
        <v>2363135</v>
      </c>
      <c r="R303" s="24">
        <v>11346718</v>
      </c>
      <c r="S303" s="23">
        <v>14341142</v>
      </c>
      <c r="T303" s="23">
        <v>0</v>
      </c>
      <c r="U303" s="24">
        <v>0</v>
      </c>
      <c r="V303" s="24">
        <v>0</v>
      </c>
      <c r="W303" s="35">
        <v>0</v>
      </c>
    </row>
    <row r="304" spans="1:23" x14ac:dyDescent="0.2">
      <c r="A304" s="14" t="s">
        <v>19</v>
      </c>
      <c r="B304" s="15" t="s">
        <v>532</v>
      </c>
      <c r="C304" s="16" t="s">
        <v>533</v>
      </c>
      <c r="D304" s="23">
        <v>102440609</v>
      </c>
      <c r="E304" s="24">
        <v>110441052</v>
      </c>
      <c r="F304" s="24">
        <v>62388527</v>
      </c>
      <c r="G304" s="31">
        <f t="shared" si="60"/>
        <v>0.56490341109753284</v>
      </c>
      <c r="H304" s="23">
        <v>709395</v>
      </c>
      <c r="I304" s="24">
        <v>4479509</v>
      </c>
      <c r="J304" s="24">
        <v>5820478</v>
      </c>
      <c r="K304" s="23">
        <v>11009382</v>
      </c>
      <c r="L304" s="23">
        <v>6817411</v>
      </c>
      <c r="M304" s="24">
        <v>22442288</v>
      </c>
      <c r="N304" s="24">
        <v>2700806</v>
      </c>
      <c r="O304" s="23">
        <v>31960505</v>
      </c>
      <c r="P304" s="23">
        <v>7436583</v>
      </c>
      <c r="Q304" s="24">
        <v>3652238</v>
      </c>
      <c r="R304" s="24">
        <v>8329819</v>
      </c>
      <c r="S304" s="23">
        <v>19418640</v>
      </c>
      <c r="T304" s="23">
        <v>0</v>
      </c>
      <c r="U304" s="24">
        <v>0</v>
      </c>
      <c r="V304" s="24">
        <v>0</v>
      </c>
      <c r="W304" s="35">
        <v>0</v>
      </c>
    </row>
    <row r="305" spans="1:23" x14ac:dyDescent="0.2">
      <c r="A305" s="14" t="s">
        <v>19</v>
      </c>
      <c r="B305" s="15" t="s">
        <v>534</v>
      </c>
      <c r="C305" s="16" t="s">
        <v>535</v>
      </c>
      <c r="D305" s="23">
        <v>312265443</v>
      </c>
      <c r="E305" s="24">
        <v>333252764</v>
      </c>
      <c r="F305" s="24">
        <v>112316515</v>
      </c>
      <c r="G305" s="31">
        <f t="shared" si="60"/>
        <v>0.33703100809090364</v>
      </c>
      <c r="H305" s="23">
        <v>6233898</v>
      </c>
      <c r="I305" s="24">
        <v>4774661</v>
      </c>
      <c r="J305" s="24">
        <v>12898230</v>
      </c>
      <c r="K305" s="23">
        <v>23906789</v>
      </c>
      <c r="L305" s="23">
        <v>12098498</v>
      </c>
      <c r="M305" s="24">
        <v>13803566</v>
      </c>
      <c r="N305" s="24">
        <v>20832446</v>
      </c>
      <c r="O305" s="23">
        <v>46734510</v>
      </c>
      <c r="P305" s="23">
        <v>2385341</v>
      </c>
      <c r="Q305" s="24">
        <v>19101519</v>
      </c>
      <c r="R305" s="24">
        <v>20188356</v>
      </c>
      <c r="S305" s="23">
        <v>41675216</v>
      </c>
      <c r="T305" s="23">
        <v>0</v>
      </c>
      <c r="U305" s="24">
        <v>0</v>
      </c>
      <c r="V305" s="24">
        <v>0</v>
      </c>
      <c r="W305" s="35">
        <v>0</v>
      </c>
    </row>
    <row r="306" spans="1:23" x14ac:dyDescent="0.2">
      <c r="A306" s="14" t="s">
        <v>19</v>
      </c>
      <c r="B306" s="15" t="s">
        <v>536</v>
      </c>
      <c r="C306" s="16" t="s">
        <v>537</v>
      </c>
      <c r="D306" s="23">
        <v>209052395</v>
      </c>
      <c r="E306" s="24">
        <v>248689919</v>
      </c>
      <c r="F306" s="24">
        <v>93126417</v>
      </c>
      <c r="G306" s="31">
        <f t="shared" si="60"/>
        <v>0.37446800165631161</v>
      </c>
      <c r="H306" s="23">
        <v>227881</v>
      </c>
      <c r="I306" s="24">
        <v>2480592</v>
      </c>
      <c r="J306" s="24">
        <v>5467054</v>
      </c>
      <c r="K306" s="23">
        <v>8175527</v>
      </c>
      <c r="L306" s="23">
        <v>14280928</v>
      </c>
      <c r="M306" s="24">
        <v>10715269</v>
      </c>
      <c r="N306" s="24">
        <v>22477681</v>
      </c>
      <c r="O306" s="23">
        <v>47473878</v>
      </c>
      <c r="P306" s="23">
        <v>6653152</v>
      </c>
      <c r="Q306" s="24">
        <v>8144546</v>
      </c>
      <c r="R306" s="24">
        <v>22679314</v>
      </c>
      <c r="S306" s="23">
        <v>37477012</v>
      </c>
      <c r="T306" s="23">
        <v>0</v>
      </c>
      <c r="U306" s="24">
        <v>0</v>
      </c>
      <c r="V306" s="24">
        <v>0</v>
      </c>
      <c r="W306" s="35">
        <v>0</v>
      </c>
    </row>
    <row r="307" spans="1:23" x14ac:dyDescent="0.2">
      <c r="A307" s="14" t="s">
        <v>34</v>
      </c>
      <c r="B307" s="15" t="s">
        <v>538</v>
      </c>
      <c r="C307" s="16" t="s">
        <v>539</v>
      </c>
      <c r="D307" s="23">
        <v>38500000</v>
      </c>
      <c r="E307" s="24">
        <v>151738000</v>
      </c>
      <c r="F307" s="24">
        <v>21999428</v>
      </c>
      <c r="G307" s="31">
        <f t="shared" si="60"/>
        <v>0.14498298382738667</v>
      </c>
      <c r="H307" s="23">
        <v>0</v>
      </c>
      <c r="I307" s="24">
        <v>34500</v>
      </c>
      <c r="J307" s="24">
        <v>31683</v>
      </c>
      <c r="K307" s="23">
        <v>66183</v>
      </c>
      <c r="L307" s="23">
        <v>2423051</v>
      </c>
      <c r="M307" s="24">
        <v>914940</v>
      </c>
      <c r="N307" s="24">
        <v>174326</v>
      </c>
      <c r="O307" s="23">
        <v>3512317</v>
      </c>
      <c r="P307" s="23">
        <v>111930</v>
      </c>
      <c r="Q307" s="24">
        <v>393607</v>
      </c>
      <c r="R307" s="24">
        <v>17915391</v>
      </c>
      <c r="S307" s="23">
        <v>18420928</v>
      </c>
      <c r="T307" s="23">
        <v>0</v>
      </c>
      <c r="U307" s="24">
        <v>0</v>
      </c>
      <c r="V307" s="24">
        <v>0</v>
      </c>
      <c r="W307" s="35">
        <v>0</v>
      </c>
    </row>
    <row r="308" spans="1:23" ht="16.5" x14ac:dyDescent="0.3">
      <c r="A308" s="17" t="s">
        <v>0</v>
      </c>
      <c r="B308" s="18" t="s">
        <v>540</v>
      </c>
      <c r="C308" s="19" t="s">
        <v>0</v>
      </c>
      <c r="D308" s="25">
        <f>SUM(D302:D307)</f>
        <v>800901110</v>
      </c>
      <c r="E308" s="26">
        <f>SUM(E302:E307)</f>
        <v>991476343</v>
      </c>
      <c r="F308" s="26">
        <f>SUM(F302:F307)</f>
        <v>342906553</v>
      </c>
      <c r="G308" s="32">
        <f t="shared" si="60"/>
        <v>0.34585449811382946</v>
      </c>
      <c r="H308" s="25">
        <f t="shared" ref="H308:W308" si="62">SUM(H302:H307)</f>
        <v>7495151</v>
      </c>
      <c r="I308" s="26">
        <f t="shared" si="62"/>
        <v>21329722</v>
      </c>
      <c r="J308" s="26">
        <f t="shared" si="62"/>
        <v>26658228</v>
      </c>
      <c r="K308" s="25">
        <f t="shared" si="62"/>
        <v>55483101</v>
      </c>
      <c r="L308" s="25">
        <f t="shared" si="62"/>
        <v>43404846</v>
      </c>
      <c r="M308" s="26">
        <f t="shared" si="62"/>
        <v>56071487</v>
      </c>
      <c r="N308" s="26">
        <f t="shared" si="62"/>
        <v>51662371</v>
      </c>
      <c r="O308" s="25">
        <f t="shared" si="62"/>
        <v>151138704</v>
      </c>
      <c r="P308" s="25">
        <f t="shared" si="62"/>
        <v>17566983</v>
      </c>
      <c r="Q308" s="26">
        <f t="shared" si="62"/>
        <v>35646353</v>
      </c>
      <c r="R308" s="26">
        <f t="shared" si="62"/>
        <v>83071412</v>
      </c>
      <c r="S308" s="25">
        <f t="shared" si="62"/>
        <v>136284748</v>
      </c>
      <c r="T308" s="25">
        <f t="shared" si="62"/>
        <v>0</v>
      </c>
      <c r="U308" s="26">
        <f t="shared" si="62"/>
        <v>0</v>
      </c>
      <c r="V308" s="26">
        <f t="shared" si="62"/>
        <v>0</v>
      </c>
      <c r="W308" s="36">
        <f t="shared" si="62"/>
        <v>0</v>
      </c>
    </row>
    <row r="309" spans="1:23" x14ac:dyDescent="0.2">
      <c r="A309" s="14" t="s">
        <v>19</v>
      </c>
      <c r="B309" s="15" t="s">
        <v>541</v>
      </c>
      <c r="C309" s="16" t="s">
        <v>542</v>
      </c>
      <c r="D309" s="23">
        <v>73264405</v>
      </c>
      <c r="E309" s="24">
        <v>84975541</v>
      </c>
      <c r="F309" s="24">
        <v>41537648</v>
      </c>
      <c r="G309" s="31">
        <f t="shared" si="60"/>
        <v>0.48881887083249048</v>
      </c>
      <c r="H309" s="23">
        <v>215671</v>
      </c>
      <c r="I309" s="24">
        <v>5739429</v>
      </c>
      <c r="J309" s="24">
        <v>4059257</v>
      </c>
      <c r="K309" s="23">
        <v>10014357</v>
      </c>
      <c r="L309" s="23">
        <v>5014059</v>
      </c>
      <c r="M309" s="24">
        <v>7537494</v>
      </c>
      <c r="N309" s="24">
        <v>6152930</v>
      </c>
      <c r="O309" s="23">
        <v>18704483</v>
      </c>
      <c r="P309" s="23">
        <v>1225640</v>
      </c>
      <c r="Q309" s="24">
        <v>4783226</v>
      </c>
      <c r="R309" s="24">
        <v>6809942</v>
      </c>
      <c r="S309" s="23">
        <v>12818808</v>
      </c>
      <c r="T309" s="23">
        <v>0</v>
      </c>
      <c r="U309" s="24">
        <v>0</v>
      </c>
      <c r="V309" s="24">
        <v>0</v>
      </c>
      <c r="W309" s="35">
        <v>0</v>
      </c>
    </row>
    <row r="310" spans="1:23" x14ac:dyDescent="0.2">
      <c r="A310" s="14" t="s">
        <v>19</v>
      </c>
      <c r="B310" s="15" t="s">
        <v>543</v>
      </c>
      <c r="C310" s="16" t="s">
        <v>544</v>
      </c>
      <c r="D310" s="23">
        <v>457423210</v>
      </c>
      <c r="E310" s="24">
        <v>495742138</v>
      </c>
      <c r="F310" s="24">
        <v>230452018</v>
      </c>
      <c r="G310" s="31">
        <f t="shared" si="60"/>
        <v>0.46486267826601418</v>
      </c>
      <c r="H310" s="23">
        <v>776979</v>
      </c>
      <c r="I310" s="24">
        <v>1377827</v>
      </c>
      <c r="J310" s="24">
        <v>12394916</v>
      </c>
      <c r="K310" s="23">
        <v>14549722</v>
      </c>
      <c r="L310" s="23">
        <v>28556882</v>
      </c>
      <c r="M310" s="24">
        <v>47529049</v>
      </c>
      <c r="N310" s="24">
        <v>63366676</v>
      </c>
      <c r="O310" s="23">
        <v>139452607</v>
      </c>
      <c r="P310" s="23">
        <v>10141961</v>
      </c>
      <c r="Q310" s="24">
        <v>31380240</v>
      </c>
      <c r="R310" s="24">
        <v>34927488</v>
      </c>
      <c r="S310" s="23">
        <v>76449689</v>
      </c>
      <c r="T310" s="23">
        <v>0</v>
      </c>
      <c r="U310" s="24">
        <v>0</v>
      </c>
      <c r="V310" s="24">
        <v>0</v>
      </c>
      <c r="W310" s="35">
        <v>0</v>
      </c>
    </row>
    <row r="311" spans="1:23" x14ac:dyDescent="0.2">
      <c r="A311" s="14" t="s">
        <v>19</v>
      </c>
      <c r="B311" s="15" t="s">
        <v>545</v>
      </c>
      <c r="C311" s="16" t="s">
        <v>546</v>
      </c>
      <c r="D311" s="23">
        <v>504799865</v>
      </c>
      <c r="E311" s="24">
        <v>491726021</v>
      </c>
      <c r="F311" s="24">
        <v>212066281</v>
      </c>
      <c r="G311" s="31">
        <f t="shared" si="60"/>
        <v>0.43126918638295936</v>
      </c>
      <c r="H311" s="23">
        <v>14056</v>
      </c>
      <c r="I311" s="24">
        <v>9795471</v>
      </c>
      <c r="J311" s="24">
        <v>17037791</v>
      </c>
      <c r="K311" s="23">
        <v>26847318</v>
      </c>
      <c r="L311" s="23">
        <v>27121746</v>
      </c>
      <c r="M311" s="24">
        <v>29974697</v>
      </c>
      <c r="N311" s="24">
        <v>42301142</v>
      </c>
      <c r="O311" s="23">
        <v>99397585</v>
      </c>
      <c r="P311" s="23">
        <v>13437584</v>
      </c>
      <c r="Q311" s="24">
        <v>21371247</v>
      </c>
      <c r="R311" s="24">
        <v>51012547</v>
      </c>
      <c r="S311" s="23">
        <v>85821378</v>
      </c>
      <c r="T311" s="23">
        <v>0</v>
      </c>
      <c r="U311" s="24">
        <v>0</v>
      </c>
      <c r="V311" s="24">
        <v>0</v>
      </c>
      <c r="W311" s="35">
        <v>0</v>
      </c>
    </row>
    <row r="312" spans="1:23" x14ac:dyDescent="0.2">
      <c r="A312" s="14" t="s">
        <v>19</v>
      </c>
      <c r="B312" s="15" t="s">
        <v>547</v>
      </c>
      <c r="C312" s="16" t="s">
        <v>548</v>
      </c>
      <c r="D312" s="23">
        <v>190530652</v>
      </c>
      <c r="E312" s="24">
        <v>293274201</v>
      </c>
      <c r="F312" s="24">
        <v>151067582</v>
      </c>
      <c r="G312" s="31">
        <f t="shared" si="60"/>
        <v>0.51510695957875952</v>
      </c>
      <c r="H312" s="23">
        <v>5936807</v>
      </c>
      <c r="I312" s="24">
        <v>22558512</v>
      </c>
      <c r="J312" s="24">
        <v>17592753</v>
      </c>
      <c r="K312" s="23">
        <v>46088072</v>
      </c>
      <c r="L312" s="23">
        <v>22344913</v>
      </c>
      <c r="M312" s="24">
        <v>13953805</v>
      </c>
      <c r="N312" s="24">
        <v>15388073</v>
      </c>
      <c r="O312" s="23">
        <v>51686791</v>
      </c>
      <c r="P312" s="23">
        <v>7076841</v>
      </c>
      <c r="Q312" s="24">
        <v>8729544</v>
      </c>
      <c r="R312" s="24">
        <v>37486334</v>
      </c>
      <c r="S312" s="23">
        <v>53292719</v>
      </c>
      <c r="T312" s="23">
        <v>0</v>
      </c>
      <c r="U312" s="24">
        <v>0</v>
      </c>
      <c r="V312" s="24">
        <v>0</v>
      </c>
      <c r="W312" s="35">
        <v>0</v>
      </c>
    </row>
    <row r="313" spans="1:23" x14ac:dyDescent="0.2">
      <c r="A313" s="14" t="s">
        <v>19</v>
      </c>
      <c r="B313" s="15" t="s">
        <v>549</v>
      </c>
      <c r="C313" s="16" t="s">
        <v>550</v>
      </c>
      <c r="D313" s="23">
        <v>119474427</v>
      </c>
      <c r="E313" s="24">
        <v>180598243</v>
      </c>
      <c r="F313" s="24">
        <v>90527686</v>
      </c>
      <c r="G313" s="31">
        <f t="shared" si="60"/>
        <v>0.50126559647648394</v>
      </c>
      <c r="H313" s="23">
        <v>8344547</v>
      </c>
      <c r="I313" s="24">
        <v>6540635</v>
      </c>
      <c r="J313" s="24">
        <v>3738301</v>
      </c>
      <c r="K313" s="23">
        <v>18623483</v>
      </c>
      <c r="L313" s="23">
        <v>11892757</v>
      </c>
      <c r="M313" s="24">
        <v>12508419</v>
      </c>
      <c r="N313" s="24">
        <v>26711804</v>
      </c>
      <c r="O313" s="23">
        <v>51112980</v>
      </c>
      <c r="P313" s="23">
        <v>2215944</v>
      </c>
      <c r="Q313" s="24">
        <v>9651625</v>
      </c>
      <c r="R313" s="24">
        <v>8923654</v>
      </c>
      <c r="S313" s="23">
        <v>20791223</v>
      </c>
      <c r="T313" s="23">
        <v>0</v>
      </c>
      <c r="U313" s="24">
        <v>0</v>
      </c>
      <c r="V313" s="24">
        <v>0</v>
      </c>
      <c r="W313" s="35">
        <v>0</v>
      </c>
    </row>
    <row r="314" spans="1:23" x14ac:dyDescent="0.2">
      <c r="A314" s="14" t="s">
        <v>34</v>
      </c>
      <c r="B314" s="15" t="s">
        <v>551</v>
      </c>
      <c r="C314" s="16" t="s">
        <v>552</v>
      </c>
      <c r="D314" s="23">
        <v>107668917</v>
      </c>
      <c r="E314" s="24">
        <v>70219802</v>
      </c>
      <c r="F314" s="24">
        <v>23252129</v>
      </c>
      <c r="G314" s="31">
        <f t="shared" si="60"/>
        <v>0.33113350276891979</v>
      </c>
      <c r="H314" s="23">
        <v>0</v>
      </c>
      <c r="I314" s="24">
        <v>1816981</v>
      </c>
      <c r="J314" s="24">
        <v>4426872</v>
      </c>
      <c r="K314" s="23">
        <v>6243853</v>
      </c>
      <c r="L314" s="23">
        <v>163832</v>
      </c>
      <c r="M314" s="24">
        <v>10726665</v>
      </c>
      <c r="N314" s="24">
        <v>1683701</v>
      </c>
      <c r="O314" s="23">
        <v>12574198</v>
      </c>
      <c r="P314" s="23">
        <v>25473</v>
      </c>
      <c r="Q314" s="24">
        <v>1340109</v>
      </c>
      <c r="R314" s="24">
        <v>3068496</v>
      </c>
      <c r="S314" s="23">
        <v>4434078</v>
      </c>
      <c r="T314" s="23">
        <v>0</v>
      </c>
      <c r="U314" s="24">
        <v>0</v>
      </c>
      <c r="V314" s="24">
        <v>0</v>
      </c>
      <c r="W314" s="35">
        <v>0</v>
      </c>
    </row>
    <row r="315" spans="1:23" ht="16.5" x14ac:dyDescent="0.3">
      <c r="A315" s="17" t="s">
        <v>0</v>
      </c>
      <c r="B315" s="18" t="s">
        <v>553</v>
      </c>
      <c r="C315" s="19" t="s">
        <v>0</v>
      </c>
      <c r="D315" s="25">
        <f>SUM(D309:D314)</f>
        <v>1453161476</v>
      </c>
      <c r="E315" s="26">
        <f>SUM(E309:E314)</f>
        <v>1616535946</v>
      </c>
      <c r="F315" s="26">
        <f>SUM(F309:F314)</f>
        <v>748903344</v>
      </c>
      <c r="G315" s="32">
        <f t="shared" si="60"/>
        <v>0.46327664154521686</v>
      </c>
      <c r="H315" s="25">
        <f t="shared" ref="H315:W315" si="63">SUM(H309:H314)</f>
        <v>15288060</v>
      </c>
      <c r="I315" s="26">
        <f t="shared" si="63"/>
        <v>47828855</v>
      </c>
      <c r="J315" s="26">
        <f t="shared" si="63"/>
        <v>59249890</v>
      </c>
      <c r="K315" s="25">
        <f t="shared" si="63"/>
        <v>122366805</v>
      </c>
      <c r="L315" s="25">
        <f t="shared" si="63"/>
        <v>95094189</v>
      </c>
      <c r="M315" s="26">
        <f t="shared" si="63"/>
        <v>122230129</v>
      </c>
      <c r="N315" s="26">
        <f t="shared" si="63"/>
        <v>155604326</v>
      </c>
      <c r="O315" s="25">
        <f t="shared" si="63"/>
        <v>372928644</v>
      </c>
      <c r="P315" s="25">
        <f t="shared" si="63"/>
        <v>34123443</v>
      </c>
      <c r="Q315" s="26">
        <f t="shared" si="63"/>
        <v>77255991</v>
      </c>
      <c r="R315" s="26">
        <f t="shared" si="63"/>
        <v>142228461</v>
      </c>
      <c r="S315" s="25">
        <f t="shared" si="63"/>
        <v>253607895</v>
      </c>
      <c r="T315" s="25">
        <f t="shared" si="63"/>
        <v>0</v>
      </c>
      <c r="U315" s="26">
        <f t="shared" si="63"/>
        <v>0</v>
      </c>
      <c r="V315" s="26">
        <f t="shared" si="63"/>
        <v>0</v>
      </c>
      <c r="W315" s="36">
        <f t="shared" si="63"/>
        <v>0</v>
      </c>
    </row>
    <row r="316" spans="1:23" x14ac:dyDescent="0.2">
      <c r="A316" s="14" t="s">
        <v>19</v>
      </c>
      <c r="B316" s="15" t="s">
        <v>554</v>
      </c>
      <c r="C316" s="16" t="s">
        <v>555</v>
      </c>
      <c r="D316" s="23">
        <v>147352476</v>
      </c>
      <c r="E316" s="24">
        <v>221854957</v>
      </c>
      <c r="F316" s="24">
        <v>56730540</v>
      </c>
      <c r="G316" s="31">
        <f t="shared" si="60"/>
        <v>0.25571004032152411</v>
      </c>
      <c r="H316" s="23">
        <v>303721</v>
      </c>
      <c r="I316" s="24">
        <v>1979380</v>
      </c>
      <c r="J316" s="24">
        <v>5762535</v>
      </c>
      <c r="K316" s="23">
        <v>8045636</v>
      </c>
      <c r="L316" s="23">
        <v>3534552</v>
      </c>
      <c r="M316" s="24">
        <v>5112641</v>
      </c>
      <c r="N316" s="24">
        <v>5118824</v>
      </c>
      <c r="O316" s="23">
        <v>13766017</v>
      </c>
      <c r="P316" s="23">
        <v>1561547</v>
      </c>
      <c r="Q316" s="24">
        <v>25194008</v>
      </c>
      <c r="R316" s="24">
        <v>8163332</v>
      </c>
      <c r="S316" s="23">
        <v>34918887</v>
      </c>
      <c r="T316" s="23">
        <v>0</v>
      </c>
      <c r="U316" s="24">
        <v>0</v>
      </c>
      <c r="V316" s="24">
        <v>0</v>
      </c>
      <c r="W316" s="35">
        <v>0</v>
      </c>
    </row>
    <row r="317" spans="1:23" x14ac:dyDescent="0.2">
      <c r="A317" s="14" t="s">
        <v>19</v>
      </c>
      <c r="B317" s="15" t="s">
        <v>556</v>
      </c>
      <c r="C317" s="16" t="s">
        <v>557</v>
      </c>
      <c r="D317" s="23">
        <v>209409052</v>
      </c>
      <c r="E317" s="24">
        <v>211644224</v>
      </c>
      <c r="F317" s="24">
        <v>74414238</v>
      </c>
      <c r="G317" s="31">
        <f t="shared" si="60"/>
        <v>0.35160060876501881</v>
      </c>
      <c r="H317" s="23">
        <v>519438</v>
      </c>
      <c r="I317" s="24">
        <v>9033669</v>
      </c>
      <c r="J317" s="24">
        <v>5753915</v>
      </c>
      <c r="K317" s="23">
        <v>15307022</v>
      </c>
      <c r="L317" s="23">
        <v>10930467</v>
      </c>
      <c r="M317" s="24">
        <v>8019079</v>
      </c>
      <c r="N317" s="24">
        <v>21798044</v>
      </c>
      <c r="O317" s="23">
        <v>40747590</v>
      </c>
      <c r="P317" s="23">
        <v>3438383</v>
      </c>
      <c r="Q317" s="24">
        <v>7468342</v>
      </c>
      <c r="R317" s="24">
        <v>7452901</v>
      </c>
      <c r="S317" s="23">
        <v>18359626</v>
      </c>
      <c r="T317" s="23">
        <v>0</v>
      </c>
      <c r="U317" s="24">
        <v>0</v>
      </c>
      <c r="V317" s="24">
        <v>0</v>
      </c>
      <c r="W317" s="35">
        <v>0</v>
      </c>
    </row>
    <row r="318" spans="1:23" x14ac:dyDescent="0.2">
      <c r="A318" s="14" t="s">
        <v>19</v>
      </c>
      <c r="B318" s="15" t="s">
        <v>558</v>
      </c>
      <c r="C318" s="16" t="s">
        <v>559</v>
      </c>
      <c r="D318" s="23">
        <v>59932535</v>
      </c>
      <c r="E318" s="24">
        <v>58059860</v>
      </c>
      <c r="F318" s="24">
        <v>25058249</v>
      </c>
      <c r="G318" s="31">
        <f t="shared" si="60"/>
        <v>0.43159334176830599</v>
      </c>
      <c r="H318" s="23">
        <v>884865</v>
      </c>
      <c r="I318" s="24">
        <v>1902537</v>
      </c>
      <c r="J318" s="24">
        <v>5806653</v>
      </c>
      <c r="K318" s="23">
        <v>8594055</v>
      </c>
      <c r="L318" s="23">
        <v>1494340</v>
      </c>
      <c r="M318" s="24">
        <v>7206562</v>
      </c>
      <c r="N318" s="24">
        <v>2049653</v>
      </c>
      <c r="O318" s="23">
        <v>10750555</v>
      </c>
      <c r="P318" s="23">
        <v>2738166</v>
      </c>
      <c r="Q318" s="24">
        <v>1266515</v>
      </c>
      <c r="R318" s="24">
        <v>1708958</v>
      </c>
      <c r="S318" s="23">
        <v>5713639</v>
      </c>
      <c r="T318" s="23">
        <v>0</v>
      </c>
      <c r="U318" s="24">
        <v>0</v>
      </c>
      <c r="V318" s="24">
        <v>0</v>
      </c>
      <c r="W318" s="35">
        <v>0</v>
      </c>
    </row>
    <row r="319" spans="1:23" x14ac:dyDescent="0.2">
      <c r="A319" s="14" t="s">
        <v>19</v>
      </c>
      <c r="B319" s="15" t="s">
        <v>560</v>
      </c>
      <c r="C319" s="16" t="s">
        <v>561</v>
      </c>
      <c r="D319" s="23">
        <v>46330276</v>
      </c>
      <c r="E319" s="24">
        <v>64306605</v>
      </c>
      <c r="F319" s="24">
        <v>28880304</v>
      </c>
      <c r="G319" s="31">
        <f t="shared" si="60"/>
        <v>0.44910322975377104</v>
      </c>
      <c r="H319" s="23">
        <v>248024</v>
      </c>
      <c r="I319" s="24">
        <v>2090219</v>
      </c>
      <c r="J319" s="24">
        <v>2381655</v>
      </c>
      <c r="K319" s="23">
        <v>4719898</v>
      </c>
      <c r="L319" s="23">
        <v>3194907</v>
      </c>
      <c r="M319" s="24">
        <v>3822333</v>
      </c>
      <c r="N319" s="24">
        <v>3170778</v>
      </c>
      <c r="O319" s="23">
        <v>10188018</v>
      </c>
      <c r="P319" s="23">
        <v>1181532</v>
      </c>
      <c r="Q319" s="24">
        <v>3706686</v>
      </c>
      <c r="R319" s="24">
        <v>9084170</v>
      </c>
      <c r="S319" s="23">
        <v>13972388</v>
      </c>
      <c r="T319" s="23">
        <v>0</v>
      </c>
      <c r="U319" s="24">
        <v>0</v>
      </c>
      <c r="V319" s="24">
        <v>0</v>
      </c>
      <c r="W319" s="35">
        <v>0</v>
      </c>
    </row>
    <row r="320" spans="1:23" x14ac:dyDescent="0.2">
      <c r="A320" s="14" t="s">
        <v>34</v>
      </c>
      <c r="B320" s="15" t="s">
        <v>562</v>
      </c>
      <c r="C320" s="16" t="s">
        <v>563</v>
      </c>
      <c r="D320" s="23">
        <v>6355000</v>
      </c>
      <c r="E320" s="24">
        <v>15564054</v>
      </c>
      <c r="F320" s="24">
        <v>8897311</v>
      </c>
      <c r="G320" s="31">
        <f t="shared" si="60"/>
        <v>0.57165767993351857</v>
      </c>
      <c r="H320" s="23">
        <v>0</v>
      </c>
      <c r="I320" s="24">
        <v>339175</v>
      </c>
      <c r="J320" s="24">
        <v>1299533</v>
      </c>
      <c r="K320" s="23">
        <v>1638708</v>
      </c>
      <c r="L320" s="23">
        <v>2812533</v>
      </c>
      <c r="M320" s="24">
        <v>1848841</v>
      </c>
      <c r="N320" s="24">
        <v>749027</v>
      </c>
      <c r="O320" s="23">
        <v>5410401</v>
      </c>
      <c r="P320" s="23">
        <v>494474</v>
      </c>
      <c r="Q320" s="24">
        <v>774997</v>
      </c>
      <c r="R320" s="24">
        <v>578731</v>
      </c>
      <c r="S320" s="23">
        <v>1848202</v>
      </c>
      <c r="T320" s="23">
        <v>0</v>
      </c>
      <c r="U320" s="24">
        <v>0</v>
      </c>
      <c r="V320" s="24">
        <v>0</v>
      </c>
      <c r="W320" s="35">
        <v>0</v>
      </c>
    </row>
    <row r="321" spans="1:23" ht="16.5" x14ac:dyDescent="0.3">
      <c r="A321" s="17" t="s">
        <v>0</v>
      </c>
      <c r="B321" s="18" t="s">
        <v>564</v>
      </c>
      <c r="C321" s="19" t="s">
        <v>0</v>
      </c>
      <c r="D321" s="25">
        <f>SUM(D316:D320)</f>
        <v>469379339</v>
      </c>
      <c r="E321" s="26">
        <f>SUM(E316:E320)</f>
        <v>571429700</v>
      </c>
      <c r="F321" s="26">
        <f>SUM(F316:F320)</f>
        <v>193980642</v>
      </c>
      <c r="G321" s="32">
        <f t="shared" si="60"/>
        <v>0.33946545305573023</v>
      </c>
      <c r="H321" s="25">
        <f t="shared" ref="H321:W321" si="64">SUM(H316:H320)</f>
        <v>1956048</v>
      </c>
      <c r="I321" s="26">
        <f t="shared" si="64"/>
        <v>15344980</v>
      </c>
      <c r="J321" s="26">
        <f t="shared" si="64"/>
        <v>21004291</v>
      </c>
      <c r="K321" s="25">
        <f t="shared" si="64"/>
        <v>38305319</v>
      </c>
      <c r="L321" s="25">
        <f t="shared" si="64"/>
        <v>21966799</v>
      </c>
      <c r="M321" s="26">
        <f t="shared" si="64"/>
        <v>26009456</v>
      </c>
      <c r="N321" s="26">
        <f t="shared" si="64"/>
        <v>32886326</v>
      </c>
      <c r="O321" s="25">
        <f t="shared" si="64"/>
        <v>80862581</v>
      </c>
      <c r="P321" s="25">
        <f t="shared" si="64"/>
        <v>9414102</v>
      </c>
      <c r="Q321" s="26">
        <f t="shared" si="64"/>
        <v>38410548</v>
      </c>
      <c r="R321" s="26">
        <f t="shared" si="64"/>
        <v>26988092</v>
      </c>
      <c r="S321" s="25">
        <f t="shared" si="64"/>
        <v>74812742</v>
      </c>
      <c r="T321" s="25">
        <f t="shared" si="64"/>
        <v>0</v>
      </c>
      <c r="U321" s="26">
        <f t="shared" si="64"/>
        <v>0</v>
      </c>
      <c r="V321" s="26">
        <f t="shared" si="64"/>
        <v>0</v>
      </c>
      <c r="W321" s="36">
        <f t="shared" si="64"/>
        <v>0</v>
      </c>
    </row>
    <row r="322" spans="1:23" x14ac:dyDescent="0.2">
      <c r="A322" s="14" t="s">
        <v>19</v>
      </c>
      <c r="B322" s="15" t="s">
        <v>565</v>
      </c>
      <c r="C322" s="16" t="s">
        <v>566</v>
      </c>
      <c r="D322" s="23">
        <v>13742913</v>
      </c>
      <c r="E322" s="24">
        <v>16026383</v>
      </c>
      <c r="F322" s="24">
        <v>8348503</v>
      </c>
      <c r="G322" s="31">
        <f t="shared" si="60"/>
        <v>0.52092246890642757</v>
      </c>
      <c r="H322" s="23">
        <v>0</v>
      </c>
      <c r="I322" s="24">
        <v>0</v>
      </c>
      <c r="J322" s="24">
        <v>530077</v>
      </c>
      <c r="K322" s="23">
        <v>530077</v>
      </c>
      <c r="L322" s="23">
        <v>3094780</v>
      </c>
      <c r="M322" s="24">
        <v>2103571</v>
      </c>
      <c r="N322" s="24">
        <v>1567008</v>
      </c>
      <c r="O322" s="23">
        <v>6765359</v>
      </c>
      <c r="P322" s="23">
        <v>0</v>
      </c>
      <c r="Q322" s="24">
        <v>1053067</v>
      </c>
      <c r="R322" s="24">
        <v>0</v>
      </c>
      <c r="S322" s="23">
        <v>1053067</v>
      </c>
      <c r="T322" s="23">
        <v>0</v>
      </c>
      <c r="U322" s="24">
        <v>0</v>
      </c>
      <c r="V322" s="24">
        <v>0</v>
      </c>
      <c r="W322" s="35">
        <v>0</v>
      </c>
    </row>
    <row r="323" spans="1:23" x14ac:dyDescent="0.2">
      <c r="A323" s="14" t="s">
        <v>19</v>
      </c>
      <c r="B323" s="15" t="s">
        <v>567</v>
      </c>
      <c r="C323" s="16" t="s">
        <v>568</v>
      </c>
      <c r="D323" s="23">
        <v>110382428</v>
      </c>
      <c r="E323" s="24">
        <v>204262228</v>
      </c>
      <c r="F323" s="24">
        <v>79798704</v>
      </c>
      <c r="G323" s="31">
        <f t="shared" si="60"/>
        <v>0.39066794081968009</v>
      </c>
      <c r="H323" s="23">
        <v>4705630</v>
      </c>
      <c r="I323" s="24">
        <v>3643772</v>
      </c>
      <c r="J323" s="24">
        <v>6488236</v>
      </c>
      <c r="K323" s="23">
        <v>14837638</v>
      </c>
      <c r="L323" s="23">
        <v>4694923</v>
      </c>
      <c r="M323" s="24">
        <v>20470361</v>
      </c>
      <c r="N323" s="24">
        <v>14463415</v>
      </c>
      <c r="O323" s="23">
        <v>39628699</v>
      </c>
      <c r="P323" s="23">
        <v>4341423</v>
      </c>
      <c r="Q323" s="24">
        <v>7040250</v>
      </c>
      <c r="R323" s="24">
        <v>13950694</v>
      </c>
      <c r="S323" s="23">
        <v>25332367</v>
      </c>
      <c r="T323" s="23">
        <v>0</v>
      </c>
      <c r="U323" s="24">
        <v>0</v>
      </c>
      <c r="V323" s="24">
        <v>0</v>
      </c>
      <c r="W323" s="35">
        <v>0</v>
      </c>
    </row>
    <row r="324" spans="1:23" x14ac:dyDescent="0.2">
      <c r="A324" s="14" t="s">
        <v>19</v>
      </c>
      <c r="B324" s="15" t="s">
        <v>569</v>
      </c>
      <c r="C324" s="16" t="s">
        <v>570</v>
      </c>
      <c r="D324" s="23">
        <v>381703743</v>
      </c>
      <c r="E324" s="24">
        <v>471716289</v>
      </c>
      <c r="F324" s="24">
        <v>186417241</v>
      </c>
      <c r="G324" s="31">
        <f t="shared" si="60"/>
        <v>0.39518932321626909</v>
      </c>
      <c r="H324" s="23">
        <v>6657651</v>
      </c>
      <c r="I324" s="24">
        <v>20554441</v>
      </c>
      <c r="J324" s="24">
        <v>22921469</v>
      </c>
      <c r="K324" s="23">
        <v>50133561</v>
      </c>
      <c r="L324" s="23">
        <v>21270776</v>
      </c>
      <c r="M324" s="24">
        <v>24244449</v>
      </c>
      <c r="N324" s="24">
        <v>22801223</v>
      </c>
      <c r="O324" s="23">
        <v>68316448</v>
      </c>
      <c r="P324" s="23">
        <v>17897207</v>
      </c>
      <c r="Q324" s="24">
        <v>26318346</v>
      </c>
      <c r="R324" s="24">
        <v>23751679</v>
      </c>
      <c r="S324" s="23">
        <v>67967232</v>
      </c>
      <c r="T324" s="23">
        <v>0</v>
      </c>
      <c r="U324" s="24">
        <v>0</v>
      </c>
      <c r="V324" s="24">
        <v>0</v>
      </c>
      <c r="W324" s="35">
        <v>0</v>
      </c>
    </row>
    <row r="325" spans="1:23" x14ac:dyDescent="0.2">
      <c r="A325" s="14" t="s">
        <v>19</v>
      </c>
      <c r="B325" s="15" t="s">
        <v>571</v>
      </c>
      <c r="C325" s="16" t="s">
        <v>572</v>
      </c>
      <c r="D325" s="23">
        <v>1023042577</v>
      </c>
      <c r="E325" s="24">
        <v>1728729492</v>
      </c>
      <c r="F325" s="24">
        <v>519871462</v>
      </c>
      <c r="G325" s="31">
        <f t="shared" si="60"/>
        <v>0.30072458670127206</v>
      </c>
      <c r="H325" s="23">
        <v>5691756</v>
      </c>
      <c r="I325" s="24">
        <v>42409730</v>
      </c>
      <c r="J325" s="24">
        <v>69728867</v>
      </c>
      <c r="K325" s="23">
        <v>117830353</v>
      </c>
      <c r="L325" s="23">
        <v>80418916</v>
      </c>
      <c r="M325" s="24">
        <v>82560852</v>
      </c>
      <c r="N325" s="24">
        <v>74456230</v>
      </c>
      <c r="O325" s="23">
        <v>237435998</v>
      </c>
      <c r="P325" s="23">
        <v>40616688</v>
      </c>
      <c r="Q325" s="24">
        <v>61425475</v>
      </c>
      <c r="R325" s="24">
        <v>62562948</v>
      </c>
      <c r="S325" s="23">
        <v>164605111</v>
      </c>
      <c r="T325" s="23">
        <v>0</v>
      </c>
      <c r="U325" s="24">
        <v>0</v>
      </c>
      <c r="V325" s="24">
        <v>0</v>
      </c>
      <c r="W325" s="35">
        <v>0</v>
      </c>
    </row>
    <row r="326" spans="1:23" x14ac:dyDescent="0.2">
      <c r="A326" s="14" t="s">
        <v>19</v>
      </c>
      <c r="B326" s="15" t="s">
        <v>573</v>
      </c>
      <c r="C326" s="16" t="s">
        <v>574</v>
      </c>
      <c r="D326" s="23">
        <v>59489500</v>
      </c>
      <c r="E326" s="24">
        <v>68366700</v>
      </c>
      <c r="F326" s="24">
        <v>40471164</v>
      </c>
      <c r="G326" s="31">
        <f t="shared" si="60"/>
        <v>0.59197188104735199</v>
      </c>
      <c r="H326" s="23">
        <v>1729345</v>
      </c>
      <c r="I326" s="24">
        <v>1412219</v>
      </c>
      <c r="J326" s="24">
        <v>8485165</v>
      </c>
      <c r="K326" s="23">
        <v>11626729</v>
      </c>
      <c r="L326" s="23">
        <v>4312639</v>
      </c>
      <c r="M326" s="24">
        <v>4328278</v>
      </c>
      <c r="N326" s="24">
        <v>8602165</v>
      </c>
      <c r="O326" s="23">
        <v>17243082</v>
      </c>
      <c r="P326" s="23">
        <v>4476758</v>
      </c>
      <c r="Q326" s="24">
        <v>2067929</v>
      </c>
      <c r="R326" s="24">
        <v>5056666</v>
      </c>
      <c r="S326" s="23">
        <v>11601353</v>
      </c>
      <c r="T326" s="23">
        <v>0</v>
      </c>
      <c r="U326" s="24">
        <v>0</v>
      </c>
      <c r="V326" s="24">
        <v>0</v>
      </c>
      <c r="W326" s="35">
        <v>0</v>
      </c>
    </row>
    <row r="327" spans="1:23" x14ac:dyDescent="0.2">
      <c r="A327" s="14" t="s">
        <v>19</v>
      </c>
      <c r="B327" s="15" t="s">
        <v>575</v>
      </c>
      <c r="C327" s="16" t="s">
        <v>576</v>
      </c>
      <c r="D327" s="23">
        <v>109432104</v>
      </c>
      <c r="E327" s="24">
        <v>128792691</v>
      </c>
      <c r="F327" s="24">
        <v>42501329</v>
      </c>
      <c r="G327" s="31">
        <f t="shared" si="60"/>
        <v>0.32999798878338521</v>
      </c>
      <c r="H327" s="23">
        <v>0</v>
      </c>
      <c r="I327" s="24">
        <v>380992</v>
      </c>
      <c r="J327" s="24">
        <v>3694124</v>
      </c>
      <c r="K327" s="23">
        <v>4075116</v>
      </c>
      <c r="L327" s="23">
        <v>6164045</v>
      </c>
      <c r="M327" s="24">
        <v>12324259</v>
      </c>
      <c r="N327" s="24">
        <v>5299600</v>
      </c>
      <c r="O327" s="23">
        <v>23787904</v>
      </c>
      <c r="P327" s="23">
        <v>1046177</v>
      </c>
      <c r="Q327" s="24">
        <v>9804091</v>
      </c>
      <c r="R327" s="24">
        <v>3788041</v>
      </c>
      <c r="S327" s="23">
        <v>14638309</v>
      </c>
      <c r="T327" s="23">
        <v>0</v>
      </c>
      <c r="U327" s="24">
        <v>0</v>
      </c>
      <c r="V327" s="24">
        <v>0</v>
      </c>
      <c r="W327" s="35">
        <v>0</v>
      </c>
    </row>
    <row r="328" spans="1:23" x14ac:dyDescent="0.2">
      <c r="A328" s="14" t="s">
        <v>19</v>
      </c>
      <c r="B328" s="15" t="s">
        <v>577</v>
      </c>
      <c r="C328" s="16" t="s">
        <v>578</v>
      </c>
      <c r="D328" s="23">
        <v>110738609</v>
      </c>
      <c r="E328" s="24">
        <v>118886921</v>
      </c>
      <c r="F328" s="24">
        <v>138565252</v>
      </c>
      <c r="G328" s="31">
        <f t="shared" si="60"/>
        <v>1.1655214117287132</v>
      </c>
      <c r="H328" s="23">
        <v>97925534</v>
      </c>
      <c r="I328" s="24">
        <v>4289202</v>
      </c>
      <c r="J328" s="24">
        <v>4144664</v>
      </c>
      <c r="K328" s="23">
        <v>106359400</v>
      </c>
      <c r="L328" s="23">
        <v>2877634</v>
      </c>
      <c r="M328" s="24">
        <v>3303394</v>
      </c>
      <c r="N328" s="24">
        <v>3878249</v>
      </c>
      <c r="O328" s="23">
        <v>10059277</v>
      </c>
      <c r="P328" s="23">
        <v>7000413</v>
      </c>
      <c r="Q328" s="24">
        <v>5128016</v>
      </c>
      <c r="R328" s="24">
        <v>10018146</v>
      </c>
      <c r="S328" s="23">
        <v>22146575</v>
      </c>
      <c r="T328" s="23">
        <v>0</v>
      </c>
      <c r="U328" s="24">
        <v>0</v>
      </c>
      <c r="V328" s="24">
        <v>0</v>
      </c>
      <c r="W328" s="35">
        <v>0</v>
      </c>
    </row>
    <row r="329" spans="1:23" x14ac:dyDescent="0.2">
      <c r="A329" s="14" t="s">
        <v>34</v>
      </c>
      <c r="B329" s="15" t="s">
        <v>579</v>
      </c>
      <c r="C329" s="16" t="s">
        <v>580</v>
      </c>
      <c r="D329" s="23">
        <v>158300075</v>
      </c>
      <c r="E329" s="24">
        <v>52116191</v>
      </c>
      <c r="F329" s="24">
        <v>28309099</v>
      </c>
      <c r="G329" s="31">
        <f t="shared" si="60"/>
        <v>0.54319201877205492</v>
      </c>
      <c r="H329" s="23">
        <v>-20710856</v>
      </c>
      <c r="I329" s="24">
        <v>6594386</v>
      </c>
      <c r="J329" s="24">
        <v>2875376</v>
      </c>
      <c r="K329" s="23">
        <v>-11241094</v>
      </c>
      <c r="L329" s="23">
        <v>27881787</v>
      </c>
      <c r="M329" s="24">
        <v>2888713</v>
      </c>
      <c r="N329" s="24">
        <v>783303</v>
      </c>
      <c r="O329" s="23">
        <v>31553803</v>
      </c>
      <c r="P329" s="23">
        <v>881703</v>
      </c>
      <c r="Q329" s="24">
        <v>4506149</v>
      </c>
      <c r="R329" s="24">
        <v>2608538</v>
      </c>
      <c r="S329" s="23">
        <v>7996390</v>
      </c>
      <c r="T329" s="23">
        <v>0</v>
      </c>
      <c r="U329" s="24">
        <v>0</v>
      </c>
      <c r="V329" s="24">
        <v>0</v>
      </c>
      <c r="W329" s="35">
        <v>0</v>
      </c>
    </row>
    <row r="330" spans="1:23" ht="16.5" x14ac:dyDescent="0.3">
      <c r="A330" s="17" t="s">
        <v>0</v>
      </c>
      <c r="B330" s="18" t="s">
        <v>581</v>
      </c>
      <c r="C330" s="19" t="s">
        <v>0</v>
      </c>
      <c r="D330" s="25">
        <f>SUM(D322:D329)</f>
        <v>1966831949</v>
      </c>
      <c r="E330" s="26">
        <f>SUM(E322:E329)</f>
        <v>2788896895</v>
      </c>
      <c r="F330" s="26">
        <f>SUM(F322:F329)</f>
        <v>1044282754</v>
      </c>
      <c r="G330" s="32">
        <f t="shared" si="60"/>
        <v>0.37444294045872212</v>
      </c>
      <c r="H330" s="25">
        <f t="shared" ref="H330:W330" si="65">SUM(H322:H329)</f>
        <v>95999060</v>
      </c>
      <c r="I330" s="26">
        <f t="shared" si="65"/>
        <v>79284742</v>
      </c>
      <c r="J330" s="26">
        <f t="shared" si="65"/>
        <v>118867978</v>
      </c>
      <c r="K330" s="25">
        <f t="shared" si="65"/>
        <v>294151780</v>
      </c>
      <c r="L330" s="25">
        <f t="shared" si="65"/>
        <v>150715500</v>
      </c>
      <c r="M330" s="26">
        <f t="shared" si="65"/>
        <v>152223877</v>
      </c>
      <c r="N330" s="26">
        <f t="shared" si="65"/>
        <v>131851193</v>
      </c>
      <c r="O330" s="25">
        <f t="shared" si="65"/>
        <v>434790570</v>
      </c>
      <c r="P330" s="25">
        <f t="shared" si="65"/>
        <v>76260369</v>
      </c>
      <c r="Q330" s="26">
        <f t="shared" si="65"/>
        <v>117343323</v>
      </c>
      <c r="R330" s="26">
        <f t="shared" si="65"/>
        <v>121736712</v>
      </c>
      <c r="S330" s="25">
        <f t="shared" si="65"/>
        <v>315340404</v>
      </c>
      <c r="T330" s="25">
        <f t="shared" si="65"/>
        <v>0</v>
      </c>
      <c r="U330" s="26">
        <f t="shared" si="65"/>
        <v>0</v>
      </c>
      <c r="V330" s="26">
        <f t="shared" si="65"/>
        <v>0</v>
      </c>
      <c r="W330" s="36">
        <f t="shared" si="65"/>
        <v>0</v>
      </c>
    </row>
    <row r="331" spans="1:23" x14ac:dyDescent="0.2">
      <c r="A331" s="14" t="s">
        <v>19</v>
      </c>
      <c r="B331" s="15" t="s">
        <v>582</v>
      </c>
      <c r="C331" s="16" t="s">
        <v>583</v>
      </c>
      <c r="D331" s="23">
        <v>48344052</v>
      </c>
      <c r="E331" s="24">
        <v>48432120</v>
      </c>
      <c r="F331" s="24">
        <v>36627253</v>
      </c>
      <c r="G331" s="31">
        <f t="shared" si="60"/>
        <v>0.75625954428589948</v>
      </c>
      <c r="H331" s="23">
        <v>23123358</v>
      </c>
      <c r="I331" s="24">
        <v>2656041</v>
      </c>
      <c r="J331" s="24">
        <v>618896</v>
      </c>
      <c r="K331" s="23">
        <v>26398295</v>
      </c>
      <c r="L331" s="23">
        <v>1853997</v>
      </c>
      <c r="M331" s="24">
        <v>363426</v>
      </c>
      <c r="N331" s="24">
        <v>4053776</v>
      </c>
      <c r="O331" s="23">
        <v>6271199</v>
      </c>
      <c r="P331" s="23">
        <v>154619</v>
      </c>
      <c r="Q331" s="24">
        <v>1753024</v>
      </c>
      <c r="R331" s="24">
        <v>2050116</v>
      </c>
      <c r="S331" s="23">
        <v>3957759</v>
      </c>
      <c r="T331" s="23">
        <v>0</v>
      </c>
      <c r="U331" s="24">
        <v>0</v>
      </c>
      <c r="V331" s="24">
        <v>0</v>
      </c>
      <c r="W331" s="35">
        <v>0</v>
      </c>
    </row>
    <row r="332" spans="1:23" x14ac:dyDescent="0.2">
      <c r="A332" s="14" t="s">
        <v>19</v>
      </c>
      <c r="B332" s="15" t="s">
        <v>584</v>
      </c>
      <c r="C332" s="16" t="s">
        <v>585</v>
      </c>
      <c r="D332" s="23">
        <v>27200044</v>
      </c>
      <c r="E332" s="24">
        <v>36621661</v>
      </c>
      <c r="F332" s="24">
        <v>9073085</v>
      </c>
      <c r="G332" s="31">
        <f t="shared" si="60"/>
        <v>0.24775187012953892</v>
      </c>
      <c r="H332" s="23">
        <v>600666</v>
      </c>
      <c r="I332" s="24">
        <v>910509</v>
      </c>
      <c r="J332" s="24">
        <v>3146861</v>
      </c>
      <c r="K332" s="23">
        <v>4658036</v>
      </c>
      <c r="L332" s="23">
        <v>1111595</v>
      </c>
      <c r="M332" s="24">
        <v>1112840</v>
      </c>
      <c r="N332" s="24">
        <v>833081</v>
      </c>
      <c r="O332" s="23">
        <v>3057516</v>
      </c>
      <c r="P332" s="23">
        <v>92481</v>
      </c>
      <c r="Q332" s="24">
        <v>963873</v>
      </c>
      <c r="R332" s="24">
        <v>301179</v>
      </c>
      <c r="S332" s="23">
        <v>1357533</v>
      </c>
      <c r="T332" s="23">
        <v>0</v>
      </c>
      <c r="U332" s="24">
        <v>0</v>
      </c>
      <c r="V332" s="24">
        <v>0</v>
      </c>
      <c r="W332" s="35">
        <v>0</v>
      </c>
    </row>
    <row r="333" spans="1:23" x14ac:dyDescent="0.2">
      <c r="A333" s="14" t="s">
        <v>19</v>
      </c>
      <c r="B333" s="15" t="s">
        <v>586</v>
      </c>
      <c r="C333" s="16" t="s">
        <v>587</v>
      </c>
      <c r="D333" s="23">
        <v>13976999</v>
      </c>
      <c r="E333" s="24">
        <v>17571310</v>
      </c>
      <c r="F333" s="24">
        <v>7166639</v>
      </c>
      <c r="G333" s="31">
        <f t="shared" si="60"/>
        <v>0.40786025629278638</v>
      </c>
      <c r="H333" s="23">
        <v>1400795</v>
      </c>
      <c r="I333" s="24">
        <v>0</v>
      </c>
      <c r="J333" s="24">
        <v>831935</v>
      </c>
      <c r="K333" s="23">
        <v>2232730</v>
      </c>
      <c r="L333" s="23">
        <v>148198</v>
      </c>
      <c r="M333" s="24">
        <v>2446708</v>
      </c>
      <c r="N333" s="24">
        <v>2187328</v>
      </c>
      <c r="O333" s="23">
        <v>4782234</v>
      </c>
      <c r="P333" s="23">
        <v>0</v>
      </c>
      <c r="Q333" s="24">
        <v>0</v>
      </c>
      <c r="R333" s="24">
        <v>151675</v>
      </c>
      <c r="S333" s="23">
        <v>151675</v>
      </c>
      <c r="T333" s="23">
        <v>0</v>
      </c>
      <c r="U333" s="24">
        <v>0</v>
      </c>
      <c r="V333" s="24">
        <v>0</v>
      </c>
      <c r="W333" s="35">
        <v>0</v>
      </c>
    </row>
    <row r="334" spans="1:23" x14ac:dyDescent="0.2">
      <c r="A334" s="14" t="s">
        <v>34</v>
      </c>
      <c r="B334" s="15" t="s">
        <v>588</v>
      </c>
      <c r="C334" s="16" t="s">
        <v>589</v>
      </c>
      <c r="D334" s="23">
        <v>400000</v>
      </c>
      <c r="E334" s="24">
        <v>3970795</v>
      </c>
      <c r="F334" s="24">
        <v>663842</v>
      </c>
      <c r="G334" s="31">
        <f t="shared" si="60"/>
        <v>0.16718113123442535</v>
      </c>
      <c r="H334" s="23">
        <v>0</v>
      </c>
      <c r="I334" s="24">
        <v>43084</v>
      </c>
      <c r="J334" s="24">
        <v>0</v>
      </c>
      <c r="K334" s="23">
        <v>43084</v>
      </c>
      <c r="L334" s="23">
        <v>25247</v>
      </c>
      <c r="M334" s="24">
        <v>5080</v>
      </c>
      <c r="N334" s="24">
        <v>18694</v>
      </c>
      <c r="O334" s="23">
        <v>49021</v>
      </c>
      <c r="P334" s="23">
        <v>19673</v>
      </c>
      <c r="Q334" s="24">
        <v>1126</v>
      </c>
      <c r="R334" s="24">
        <v>550938</v>
      </c>
      <c r="S334" s="23">
        <v>571737</v>
      </c>
      <c r="T334" s="23">
        <v>0</v>
      </c>
      <c r="U334" s="24">
        <v>0</v>
      </c>
      <c r="V334" s="24">
        <v>0</v>
      </c>
      <c r="W334" s="35">
        <v>0</v>
      </c>
    </row>
    <row r="335" spans="1:23" ht="16.5" x14ac:dyDescent="0.3">
      <c r="A335" s="17" t="s">
        <v>0</v>
      </c>
      <c r="B335" s="18" t="s">
        <v>590</v>
      </c>
      <c r="C335" s="19" t="s">
        <v>0</v>
      </c>
      <c r="D335" s="25">
        <f>SUM(D331:D334)</f>
        <v>89921095</v>
      </c>
      <c r="E335" s="26">
        <f>SUM(E331:E334)</f>
        <v>106595886</v>
      </c>
      <c r="F335" s="26">
        <f>SUM(F331:F334)</f>
        <v>53530819</v>
      </c>
      <c r="G335" s="32">
        <f t="shared" si="60"/>
        <v>0.50218466217354762</v>
      </c>
      <c r="H335" s="25">
        <f t="shared" ref="H335:W335" si="66">SUM(H331:H334)</f>
        <v>25124819</v>
      </c>
      <c r="I335" s="26">
        <f t="shared" si="66"/>
        <v>3609634</v>
      </c>
      <c r="J335" s="26">
        <f t="shared" si="66"/>
        <v>4597692</v>
      </c>
      <c r="K335" s="25">
        <f t="shared" si="66"/>
        <v>33332145</v>
      </c>
      <c r="L335" s="25">
        <f t="shared" si="66"/>
        <v>3139037</v>
      </c>
      <c r="M335" s="26">
        <f t="shared" si="66"/>
        <v>3928054</v>
      </c>
      <c r="N335" s="26">
        <f t="shared" si="66"/>
        <v>7092879</v>
      </c>
      <c r="O335" s="25">
        <f t="shared" si="66"/>
        <v>14159970</v>
      </c>
      <c r="P335" s="25">
        <f t="shared" si="66"/>
        <v>266773</v>
      </c>
      <c r="Q335" s="26">
        <f t="shared" si="66"/>
        <v>2718023</v>
      </c>
      <c r="R335" s="26">
        <f t="shared" si="66"/>
        <v>3053908</v>
      </c>
      <c r="S335" s="25">
        <f t="shared" si="66"/>
        <v>6038704</v>
      </c>
      <c r="T335" s="25">
        <f t="shared" si="66"/>
        <v>0</v>
      </c>
      <c r="U335" s="26">
        <f t="shared" si="66"/>
        <v>0</v>
      </c>
      <c r="V335" s="26">
        <f t="shared" si="66"/>
        <v>0</v>
      </c>
      <c r="W335" s="36">
        <f t="shared" si="66"/>
        <v>0</v>
      </c>
    </row>
    <row r="336" spans="1:23" ht="16.5" x14ac:dyDescent="0.3">
      <c r="A336" s="17" t="s">
        <v>0</v>
      </c>
      <c r="B336" s="18" t="s">
        <v>591</v>
      </c>
      <c r="C336" s="19" t="s">
        <v>0</v>
      </c>
      <c r="D336" s="25">
        <f>SUM(D300,D302:D307,D309:D314,D316:D320,D322:D329,D331:D334)</f>
        <v>15815064357</v>
      </c>
      <c r="E336" s="26">
        <f>SUM(E300,E302:E307,E309:E314,E316:E320,E322:E329,E331:E334)</f>
        <v>17384272721</v>
      </c>
      <c r="F336" s="26">
        <f>SUM(F300,F302:F307,F309:F314,F316:F320,F322:F329,F331:F334)</f>
        <v>7591341038</v>
      </c>
      <c r="G336" s="32">
        <f t="shared" si="60"/>
        <v>0.436678666967169</v>
      </c>
      <c r="H336" s="25">
        <f t="shared" ref="H336:W336" si="67">SUM(H300,H302:H307,H309:H314,H316:H320,H322:H329,H331:H334)</f>
        <v>319091466</v>
      </c>
      <c r="I336" s="26">
        <f t="shared" si="67"/>
        <v>659215829</v>
      </c>
      <c r="J336" s="26">
        <f t="shared" si="67"/>
        <v>741138398</v>
      </c>
      <c r="K336" s="25">
        <f t="shared" si="67"/>
        <v>1719445693</v>
      </c>
      <c r="L336" s="25">
        <f t="shared" si="67"/>
        <v>1090728040</v>
      </c>
      <c r="M336" s="26">
        <f t="shared" si="67"/>
        <v>1035932688</v>
      </c>
      <c r="N336" s="26">
        <f t="shared" si="67"/>
        <v>1271731738</v>
      </c>
      <c r="O336" s="25">
        <f t="shared" si="67"/>
        <v>3398392466</v>
      </c>
      <c r="P336" s="25">
        <f t="shared" si="67"/>
        <v>514168965</v>
      </c>
      <c r="Q336" s="26">
        <f t="shared" si="67"/>
        <v>975785008</v>
      </c>
      <c r="R336" s="26">
        <f t="shared" si="67"/>
        <v>983548906</v>
      </c>
      <c r="S336" s="25">
        <f t="shared" si="67"/>
        <v>2473502879</v>
      </c>
      <c r="T336" s="25">
        <f t="shared" si="67"/>
        <v>0</v>
      </c>
      <c r="U336" s="26">
        <f t="shared" si="67"/>
        <v>0</v>
      </c>
      <c r="V336" s="26">
        <f t="shared" si="67"/>
        <v>0</v>
      </c>
      <c r="W336" s="36">
        <f t="shared" si="67"/>
        <v>0</v>
      </c>
    </row>
    <row r="337" spans="1:23" ht="16.5" x14ac:dyDescent="0.3">
      <c r="A337" s="20" t="s">
        <v>0</v>
      </c>
      <c r="B337" s="21" t="s">
        <v>592</v>
      </c>
      <c r="C337" s="22" t="s">
        <v>0</v>
      </c>
      <c r="D337" s="29">
        <f>SUM(D6:D7,D9:D16,D18:D24,D26:D32,D34:D37,D39:D44,D46:D50,D55,D57:D60,D62:D67,D69:D75,D77:D81,D86:D88,D90:D93,D95:D98,D103,D105:D109,D111:D118,D120:D123,D125:D129,D131:D134,D136:D141,D143:D147,D149:D154,D156:D160,D162:D166,D171:D176,D178:D182,D184:D188,D190:D195,D197:D201,D206:D213,D215:D221,D223:D227,D232:D237,D239:D244,D246:D251,D253:D256,D261:D264,D266:D272,D274:D282,D284:D289,D291:D295,D300,D302:D307,D309:D314,D316:D320,D322:D329,D331:D334)</f>
        <v>76009039360</v>
      </c>
      <c r="E337" s="30">
        <f>SUM(E6:E7,E9:E16,E18:E24,E26:E32,E34:E37,E39:E44,E46:E50,E55,E57:E60,E62:E67,E69:E75,E77:E81,E86:E88,E90:E93,E95:E98,E103,E105:E109,E111:E118,E120:E123,E125:E129,E131:E134,E136:E141,E143:E147,E149:E154,E156:E160,E162:E166,E171:E176,E178:E182,E184:E188,E190:E195,E197:E201,E206:E213,E215:E221,E223:E227,E232:E237,E239:E244,E246:E251,E253:E256,E261:E264,E266:E272,E274:E282,E284:E289,E291:E295,E300,E302:E307,E309:E314,E316:E320,E322:E329,E331:E334)</f>
        <v>78957191699</v>
      </c>
      <c r="F337" s="30">
        <f>SUM(F6:F7,F9:F16,F18:F24,F26:F32,F34:F37,F39:F44,F46:F50,F55,F57:F60,F62:F67,F69:F75,F77:F81,F86:F88,F90:F93,F95:F98,F103,F105:F109,F111:F118,F120:F123,F125:F129,F131:F134,F136:F141,F143:F147,F149:F154,F156:F160,F162:F166,F171:F176,F178:F182,F184:F188,F190:F195,F197:F201,F206:F213,F215:F221,F223:F227,F232:F237,F239:F244,F246:F251,F253:F256,F261:F264,F266:F272,F274:F282,F284:F289,F291:F295,F300,F302:F307,F309:F314,F316:F320,F322:F329,F331:F334)</f>
        <v>38103458210</v>
      </c>
      <c r="G337" s="34">
        <f t="shared" si="60"/>
        <v>0.48258375697121692</v>
      </c>
      <c r="H337" s="29">
        <f t="shared" ref="H337:W337" si="68">SUM(H6:H7,H9:H16,H18:H24,H26:H32,H34:H37,H39:H44,H46:H50,H55,H57:H60,H62:H67,H69:H75,H77:H81,H86:H88,H90:H93,H95:H98,H103,H105:H109,H111:H118,H120:H123,H125:H129,H131:H134,H136:H141,H143:H147,H149:H154,H156:H160,H162:H166,H171:H176,H178:H182,H184:H188,H190:H195,H197:H201,H206:H213,H215:H221,H223:H227,H232:H237,H239:H244,H246:H251,H253:H256,H261:H264,H266:H272,H274:H282,H284:H289,H291:H295,H300,H302:H307,H309:H314,H316:H320,H322:H329,H331:H334)</f>
        <v>33753330479</v>
      </c>
      <c r="I337" s="30">
        <f t="shared" si="68"/>
        <v>3702442087</v>
      </c>
      <c r="J337" s="30">
        <f t="shared" si="68"/>
        <v>3980735771</v>
      </c>
      <c r="K337" s="29">
        <f t="shared" si="68"/>
        <v>41436508337</v>
      </c>
      <c r="L337" s="29">
        <f t="shared" si="68"/>
        <v>-27135040937</v>
      </c>
      <c r="M337" s="30">
        <f t="shared" si="68"/>
        <v>5186235617</v>
      </c>
      <c r="N337" s="30">
        <f t="shared" si="68"/>
        <v>6329838423</v>
      </c>
      <c r="O337" s="29">
        <f t="shared" si="68"/>
        <v>-15618966897</v>
      </c>
      <c r="P337" s="29">
        <f t="shared" si="68"/>
        <v>2579951709</v>
      </c>
      <c r="Q337" s="30">
        <f t="shared" si="68"/>
        <v>4112061199</v>
      </c>
      <c r="R337" s="30">
        <f t="shared" si="68"/>
        <v>5593903862</v>
      </c>
      <c r="S337" s="29">
        <f t="shared" si="68"/>
        <v>12285916770</v>
      </c>
      <c r="T337" s="29">
        <f t="shared" si="68"/>
        <v>0</v>
      </c>
      <c r="U337" s="30">
        <f t="shared" si="68"/>
        <v>0</v>
      </c>
      <c r="V337" s="30">
        <f t="shared" si="68"/>
        <v>0</v>
      </c>
      <c r="W337" s="38">
        <f t="shared" si="68"/>
        <v>0</v>
      </c>
    </row>
    <row r="338" spans="1:23" x14ac:dyDescent="0.2">
      <c r="B338" s="1"/>
      <c r="D338" s="28"/>
      <c r="E338" s="28"/>
      <c r="F338" s="28"/>
      <c r="G338" s="33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</row>
    <row r="339" spans="1:23" x14ac:dyDescent="0.2">
      <c r="B339" s="1"/>
      <c r="D339" s="28"/>
      <c r="E339" s="28"/>
      <c r="F339" s="28"/>
      <c r="G339" s="33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</row>
    <row r="340" spans="1:23" x14ac:dyDescent="0.2">
      <c r="B340" s="1"/>
      <c r="D340" s="28"/>
      <c r="E340" s="28"/>
      <c r="F340" s="28"/>
      <c r="G340" s="33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</row>
    <row r="341" spans="1:23" x14ac:dyDescent="0.2">
      <c r="B341" s="1"/>
      <c r="D341" s="28"/>
      <c r="E341" s="28"/>
      <c r="F341" s="28"/>
      <c r="G341" s="33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</row>
    <row r="342" spans="1:23" x14ac:dyDescent="0.2">
      <c r="B342" s="1"/>
      <c r="D342" s="28"/>
      <c r="E342" s="28"/>
      <c r="F342" s="28"/>
      <c r="G342" s="33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</row>
    <row r="343" spans="1:23" x14ac:dyDescent="0.2">
      <c r="B343" s="1"/>
      <c r="D343" s="28"/>
      <c r="E343" s="28"/>
      <c r="F343" s="28"/>
      <c r="G343" s="33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</row>
    <row r="344" spans="1:23" x14ac:dyDescent="0.2">
      <c r="B344" s="1"/>
      <c r="D344" s="28"/>
      <c r="E344" s="28"/>
      <c r="F344" s="28"/>
      <c r="G344" s="33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</row>
    <row r="345" spans="1:23" x14ac:dyDescent="0.2">
      <c r="B345" s="1"/>
      <c r="D345" s="28"/>
      <c r="E345" s="28"/>
      <c r="F345" s="28"/>
      <c r="G345" s="33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</row>
    <row r="346" spans="1:23" x14ac:dyDescent="0.2">
      <c r="B346" s="1"/>
      <c r="D346" s="28"/>
      <c r="E346" s="28"/>
      <c r="F346" s="28"/>
      <c r="G346" s="33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</row>
    <row r="347" spans="1:23" x14ac:dyDescent="0.2">
      <c r="B347" s="1"/>
      <c r="D347" s="28"/>
      <c r="E347" s="28"/>
      <c r="F347" s="28"/>
      <c r="G347" s="33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</row>
    <row r="348" spans="1:23" x14ac:dyDescent="0.2">
      <c r="B348" s="1"/>
      <c r="D348" s="28"/>
      <c r="E348" s="28"/>
      <c r="F348" s="28"/>
      <c r="G348" s="33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</row>
    <row r="349" spans="1:23" x14ac:dyDescent="0.2">
      <c r="B349" s="1"/>
      <c r="D349" s="28"/>
      <c r="E349" s="28"/>
      <c r="F349" s="28"/>
      <c r="G349" s="33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</row>
    <row r="350" spans="1:23" x14ac:dyDescent="0.2">
      <c r="B350" s="1"/>
      <c r="D350" s="28"/>
      <c r="E350" s="28"/>
      <c r="F350" s="28"/>
      <c r="G350" s="33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</row>
    <row r="351" spans="1:23" x14ac:dyDescent="0.2">
      <c r="B351" s="1"/>
      <c r="D351" s="28"/>
      <c r="E351" s="28"/>
      <c r="F351" s="28"/>
      <c r="G351" s="33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</row>
    <row r="352" spans="1:23" x14ac:dyDescent="0.2">
      <c r="B352" s="1"/>
      <c r="D352" s="28"/>
      <c r="E352" s="28"/>
      <c r="F352" s="28"/>
      <c r="G352" s="33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</row>
    <row r="353" spans="2:23" x14ac:dyDescent="0.2">
      <c r="B353" s="1"/>
      <c r="D353" s="28"/>
      <c r="E353" s="28"/>
      <c r="F353" s="28"/>
      <c r="G353" s="33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</row>
    <row r="354" spans="2:23" x14ac:dyDescent="0.2">
      <c r="B354" s="1"/>
      <c r="D354" s="28"/>
      <c r="E354" s="28"/>
      <c r="F354" s="28"/>
      <c r="G354" s="33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</row>
    <row r="355" spans="2:23" x14ac:dyDescent="0.2">
      <c r="B355" s="1"/>
      <c r="D355" s="28"/>
      <c r="E355" s="28"/>
      <c r="F355" s="28"/>
      <c r="G355" s="33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</row>
    <row r="356" spans="2:23" x14ac:dyDescent="0.2">
      <c r="B356" s="1"/>
      <c r="D356" s="28"/>
      <c r="E356" s="28"/>
      <c r="F356" s="28"/>
      <c r="G356" s="33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</row>
    <row r="357" spans="2:23" x14ac:dyDescent="0.2">
      <c r="B357" s="1"/>
      <c r="D357" s="28"/>
      <c r="E357" s="28"/>
      <c r="F357" s="28"/>
      <c r="G357" s="33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</row>
    <row r="358" spans="2:23" x14ac:dyDescent="0.2">
      <c r="B358" s="1"/>
      <c r="D358" s="28"/>
      <c r="E358" s="28"/>
      <c r="F358" s="28"/>
      <c r="G358" s="33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</row>
    <row r="359" spans="2:23" x14ac:dyDescent="0.2">
      <c r="B359" s="1"/>
      <c r="D359" s="28"/>
      <c r="E359" s="28"/>
      <c r="F359" s="28"/>
      <c r="G359" s="33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</row>
    <row r="360" spans="2:23" x14ac:dyDescent="0.2">
      <c r="B360" s="1"/>
      <c r="D360" s="28"/>
      <c r="E360" s="28"/>
      <c r="F360" s="28"/>
      <c r="G360" s="33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</row>
  </sheetData>
  <mergeCells count="2">
    <mergeCell ref="B1:W1"/>
    <mergeCell ref="B2:W2"/>
  </mergeCells>
  <printOptions horizontalCentered="1"/>
  <pageMargins left="0.05" right="0.05" top="0.59055118110236204" bottom="0.59055118110236204" header="0.31496062992126" footer="0.31496062992126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97E1C2AB45A748B70EBBBB3F4830C7" ma:contentTypeVersion="" ma:contentTypeDescription="Create a new document." ma:contentTypeScope="" ma:versionID="f68aa413ea198626af3856aa91207604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9f2915bc449c9eb1438cf294b3051d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EE33AC0-8E63-4536-B1EB-168CC1FEB4FC}"/>
</file>

<file path=customXml/itemProps2.xml><?xml version="1.0" encoding="utf-8"?>
<ds:datastoreItem xmlns:ds="http://schemas.openxmlformats.org/officeDocument/2006/customXml" ds:itemID="{717A404A-A5FB-4C38-BE61-D80AF62EAABA}"/>
</file>

<file path=customXml/itemProps3.xml><?xml version="1.0" encoding="utf-8"?>
<ds:datastoreItem xmlns:ds="http://schemas.openxmlformats.org/officeDocument/2006/customXml" ds:itemID="{F722568B-274B-4344-92B7-D33C5CC79E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Capital</vt:lpstr>
      <vt:lpstr>Capital!Print_Area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2024-05-31T07:42:52Z</dcterms:created>
  <dcterms:modified xsi:type="dcterms:W3CDTF">2024-05-31T07:44:20Z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0x010100C597E1C2AB45A748B70EBBBB3F4830C7</vt:lpwstr>
  </property>
</Properties>
</file>