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AE3021B2-DCFB-4362-8DB3-8438EBBA5496}" xr6:coauthVersionLast="47" xr6:coauthVersionMax="47" xr10:uidLastSave="{00000000-0000-0000-0000-000000000000}"/>
  <workbookProtection workbookAlgorithmName="SHA-512" workbookHashValue="6byOUDZILQ+PR8NQLLkzCxNLhbrlniPtR1ZETqd+OCOZiMmuwkD/gCDVbE86kIOton65UIwQhwwdKp0ZYJ/MWQ==" workbookSaltValue="Vt4Atum6oRFNNtnl689TvQ==" workbookSpinCount="100000" lockStructure="1"/>
  <bookViews>
    <workbookView xWindow="-120" yWindow="-120" windowWidth="29040" windowHeight="1584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'FS184'!$A$1:$X$128</definedName>
    <definedName name="_xlnm.Print_Area" localSheetId="2">'GT421'!$A$1:$X$128</definedName>
    <definedName name="_xlnm.Print_Area" localSheetId="3">'GT481'!$A$1:$X$128</definedName>
    <definedName name="_xlnm.Print_Area" localSheetId="4">'KZN225'!$A$1:$X$128</definedName>
    <definedName name="_xlnm.Print_Area" localSheetId="5">'KZN252'!$A$1:$X$128</definedName>
    <definedName name="_xlnm.Print_Area" localSheetId="6">'KZN282'!$A$1:$X$128</definedName>
    <definedName name="_xlnm.Print_Area" localSheetId="7">'LIM354'!$A$1:$X$128</definedName>
    <definedName name="_xlnm.Print_Area" localSheetId="8">'MP307'!$A$1:$X$128</definedName>
    <definedName name="_xlnm.Print_Area" localSheetId="9">'MP312'!$A$1:$X$128</definedName>
    <definedName name="_xlnm.Print_Area" localSheetId="10">'MP313'!$A$1:$X$128</definedName>
    <definedName name="_xlnm.Print_Area" localSheetId="11">'MP326'!$A$1:$X$128</definedName>
    <definedName name="_xlnm.Print_Area" localSheetId="12">'NC091'!$A$1:$X$128</definedName>
    <definedName name="_xlnm.Print_Area" localSheetId="13">'NW372'!$A$1:$X$128</definedName>
    <definedName name="_xlnm.Print_Area" localSheetId="14">'NW373'!$A$1:$X$128</definedName>
    <definedName name="_xlnm.Print_Area" localSheetId="15">'NW403'!$A$1:$X$128</definedName>
    <definedName name="_xlnm.Print_Area" localSheetId="16">'NW405'!$A$1:$X$128</definedName>
    <definedName name="_xlnm.Print_Area" localSheetId="0">Summary!$A$1:$X$128</definedName>
    <definedName name="_xlnm.Print_Area" localSheetId="17">'WC023'!$A$1:$X$128</definedName>
    <definedName name="_xlnm.Print_Area" localSheetId="18">'WC024'!$A$1:$X$128</definedName>
    <definedName name="_xlnm.Print_Area" localSheetId="19">'WC044'!$A$1:$X$128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F113" i="2"/>
  <c r="U112" i="2"/>
  <c r="T112" i="2"/>
  <c r="S112" i="2"/>
  <c r="R112" i="2"/>
  <c r="S111" i="2"/>
  <c r="R111" i="2"/>
  <c r="E111" i="2"/>
  <c r="S110" i="2"/>
  <c r="R110" i="2"/>
  <c r="E110" i="2"/>
  <c r="S109" i="2"/>
  <c r="R109" i="2"/>
  <c r="E109" i="2"/>
  <c r="S108" i="2"/>
  <c r="R108" i="2"/>
  <c r="E108" i="2"/>
  <c r="T108" i="2" s="1"/>
  <c r="S107" i="2"/>
  <c r="R107" i="2"/>
  <c r="E107" i="2"/>
  <c r="S106" i="2"/>
  <c r="R106" i="2"/>
  <c r="E106" i="2"/>
  <c r="S105" i="2"/>
  <c r="R105" i="2"/>
  <c r="E105" i="2"/>
  <c r="S104" i="2"/>
  <c r="R104" i="2"/>
  <c r="E104" i="2"/>
  <c r="U104" i="2" s="1"/>
  <c r="S103" i="2"/>
  <c r="R103" i="2"/>
  <c r="E103" i="2"/>
  <c r="T102" i="2"/>
  <c r="S102" i="2"/>
  <c r="R102" i="2"/>
  <c r="E102" i="2"/>
  <c r="U102" i="2" s="1"/>
  <c r="S101" i="2"/>
  <c r="R101" i="2"/>
  <c r="E101" i="2"/>
  <c r="U101" i="2" s="1"/>
  <c r="S100" i="2"/>
  <c r="R100" i="2"/>
  <c r="E100" i="2"/>
  <c r="T100" i="2" s="1"/>
  <c r="S99" i="2"/>
  <c r="R99" i="2"/>
  <c r="E99" i="2"/>
  <c r="T99" i="2" s="1"/>
  <c r="S98" i="2"/>
  <c r="R98" i="2"/>
  <c r="E98" i="2"/>
  <c r="S97" i="2"/>
  <c r="R97" i="2"/>
  <c r="E97" i="2"/>
  <c r="T97" i="2" s="1"/>
  <c r="W96" i="2"/>
  <c r="W113" i="2" s="1"/>
  <c r="V96" i="2"/>
  <c r="V113" i="2" s="1"/>
  <c r="S96" i="2"/>
  <c r="M96" i="2"/>
  <c r="M113" i="2" s="1"/>
  <c r="S113" i="2" s="1"/>
  <c r="L96" i="2"/>
  <c r="L113" i="2" s="1"/>
  <c r="R113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S109" i="3"/>
  <c r="R109" i="3"/>
  <c r="E109" i="3"/>
  <c r="S108" i="3"/>
  <c r="R108" i="3"/>
  <c r="E108" i="3"/>
  <c r="S107" i="3"/>
  <c r="R107" i="3"/>
  <c r="E107" i="3"/>
  <c r="S106" i="3"/>
  <c r="R106" i="3"/>
  <c r="E106" i="3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T100" i="3"/>
  <c r="S100" i="3"/>
  <c r="R100" i="3"/>
  <c r="E100" i="3"/>
  <c r="U100" i="3" s="1"/>
  <c r="S99" i="3"/>
  <c r="R99" i="3"/>
  <c r="E99" i="3"/>
  <c r="T98" i="3"/>
  <c r="S98" i="3"/>
  <c r="R98" i="3"/>
  <c r="E98" i="3"/>
  <c r="U98" i="3" s="1"/>
  <c r="S97" i="3"/>
  <c r="R97" i="3"/>
  <c r="E97" i="3"/>
  <c r="W96" i="3"/>
  <c r="W113" i="3" s="1"/>
  <c r="V96" i="3"/>
  <c r="V113" i="3" s="1"/>
  <c r="M96" i="3"/>
  <c r="M113" i="3" s="1"/>
  <c r="S113" i="3" s="1"/>
  <c r="L96" i="3"/>
  <c r="L113" i="3" s="1"/>
  <c r="R113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U111" i="4" s="1"/>
  <c r="S110" i="4"/>
  <c r="R110" i="4"/>
  <c r="E110" i="4"/>
  <c r="T110" i="4" s="1"/>
  <c r="S109" i="4"/>
  <c r="R109" i="4"/>
  <c r="E109" i="4"/>
  <c r="S108" i="4"/>
  <c r="R108" i="4"/>
  <c r="E108" i="4"/>
  <c r="S107" i="4"/>
  <c r="R107" i="4"/>
  <c r="E107" i="4"/>
  <c r="U107" i="4" s="1"/>
  <c r="S106" i="4"/>
  <c r="R106" i="4"/>
  <c r="E106" i="4"/>
  <c r="S105" i="4"/>
  <c r="R105" i="4"/>
  <c r="E105" i="4"/>
  <c r="S104" i="4"/>
  <c r="R104" i="4"/>
  <c r="E104" i="4"/>
  <c r="S103" i="4"/>
  <c r="R103" i="4"/>
  <c r="E103" i="4"/>
  <c r="U103" i="4" s="1"/>
  <c r="S102" i="4"/>
  <c r="R102" i="4"/>
  <c r="E102" i="4"/>
  <c r="U101" i="4"/>
  <c r="S101" i="4"/>
  <c r="R101" i="4"/>
  <c r="E101" i="4"/>
  <c r="T101" i="4" s="1"/>
  <c r="S100" i="4"/>
  <c r="R100" i="4"/>
  <c r="E100" i="4"/>
  <c r="S99" i="4"/>
  <c r="R99" i="4"/>
  <c r="E99" i="4"/>
  <c r="T99" i="4" s="1"/>
  <c r="S98" i="4"/>
  <c r="R98" i="4"/>
  <c r="E98" i="4"/>
  <c r="S97" i="4"/>
  <c r="R97" i="4"/>
  <c r="E97" i="4"/>
  <c r="W96" i="4"/>
  <c r="W113" i="4" s="1"/>
  <c r="V96" i="4"/>
  <c r="V113" i="4" s="1"/>
  <c r="M96" i="4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R114" i="5"/>
  <c r="Q114" i="5"/>
  <c r="P114" i="5"/>
  <c r="O114" i="5"/>
  <c r="N114" i="5"/>
  <c r="M114" i="5"/>
  <c r="S114" i="5" s="1"/>
  <c r="L114" i="5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D113" i="5"/>
  <c r="U112" i="5"/>
  <c r="T112" i="5"/>
  <c r="S112" i="5"/>
  <c r="R112" i="5"/>
  <c r="S111" i="5"/>
  <c r="R111" i="5"/>
  <c r="E111" i="5"/>
  <c r="S110" i="5"/>
  <c r="R110" i="5"/>
  <c r="E110" i="5"/>
  <c r="U110" i="5" s="1"/>
  <c r="S109" i="5"/>
  <c r="R109" i="5"/>
  <c r="E109" i="5"/>
  <c r="S108" i="5"/>
  <c r="R108" i="5"/>
  <c r="E108" i="5"/>
  <c r="U108" i="5" s="1"/>
  <c r="S107" i="5"/>
  <c r="R107" i="5"/>
  <c r="E107" i="5"/>
  <c r="U107" i="5" s="1"/>
  <c r="S106" i="5"/>
  <c r="R106" i="5"/>
  <c r="E106" i="5"/>
  <c r="S105" i="5"/>
  <c r="R105" i="5"/>
  <c r="E105" i="5"/>
  <c r="U105" i="5" s="1"/>
  <c r="S104" i="5"/>
  <c r="R104" i="5"/>
  <c r="E104" i="5"/>
  <c r="U104" i="5" s="1"/>
  <c r="S103" i="5"/>
  <c r="R103" i="5"/>
  <c r="E103" i="5"/>
  <c r="S102" i="5"/>
  <c r="R102" i="5"/>
  <c r="E102" i="5"/>
  <c r="T102" i="5" s="1"/>
  <c r="S101" i="5"/>
  <c r="R101" i="5"/>
  <c r="E101" i="5"/>
  <c r="S100" i="5"/>
  <c r="R100" i="5"/>
  <c r="E100" i="5"/>
  <c r="T100" i="5" s="1"/>
  <c r="S99" i="5"/>
  <c r="R99" i="5"/>
  <c r="E99" i="5"/>
  <c r="S98" i="5"/>
  <c r="R98" i="5"/>
  <c r="E98" i="5"/>
  <c r="S97" i="5"/>
  <c r="R97" i="5"/>
  <c r="E97" i="5"/>
  <c r="U97" i="5" s="1"/>
  <c r="W96" i="5"/>
  <c r="W113" i="5" s="1"/>
  <c r="V96" i="5"/>
  <c r="V113" i="5" s="1"/>
  <c r="M96" i="5"/>
  <c r="S96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S110" i="6"/>
  <c r="R110" i="6"/>
  <c r="E110" i="6"/>
  <c r="S109" i="6"/>
  <c r="R109" i="6"/>
  <c r="E109" i="6"/>
  <c r="S108" i="6"/>
  <c r="R108" i="6"/>
  <c r="E108" i="6"/>
  <c r="U108" i="6" s="1"/>
  <c r="S107" i="6"/>
  <c r="R107" i="6"/>
  <c r="E107" i="6"/>
  <c r="S106" i="6"/>
  <c r="R106" i="6"/>
  <c r="E106" i="6"/>
  <c r="U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U103" i="6" s="1"/>
  <c r="S102" i="6"/>
  <c r="R102" i="6"/>
  <c r="E102" i="6"/>
  <c r="S101" i="6"/>
  <c r="R101" i="6"/>
  <c r="E101" i="6"/>
  <c r="U101" i="6" s="1"/>
  <c r="S100" i="6"/>
  <c r="R100" i="6"/>
  <c r="E100" i="6"/>
  <c r="S99" i="6"/>
  <c r="R99" i="6"/>
  <c r="E99" i="6"/>
  <c r="S98" i="6"/>
  <c r="R98" i="6"/>
  <c r="E98" i="6"/>
  <c r="S97" i="6"/>
  <c r="R97" i="6"/>
  <c r="E97" i="6"/>
  <c r="U97" i="6" s="1"/>
  <c r="W96" i="6"/>
  <c r="W113" i="6" s="1"/>
  <c r="V96" i="6"/>
  <c r="V113" i="6" s="1"/>
  <c r="M96" i="6"/>
  <c r="L96" i="6"/>
  <c r="L113" i="6" s="1"/>
  <c r="R113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0" i="7"/>
  <c r="T110" i="7"/>
  <c r="S110" i="7"/>
  <c r="R110" i="7"/>
  <c r="E110" i="7"/>
  <c r="S109" i="7"/>
  <c r="R109" i="7"/>
  <c r="E109" i="7"/>
  <c r="S108" i="7"/>
  <c r="R108" i="7"/>
  <c r="E108" i="7"/>
  <c r="S107" i="7"/>
  <c r="R107" i="7"/>
  <c r="E107" i="7"/>
  <c r="S106" i="7"/>
  <c r="R106" i="7"/>
  <c r="E106" i="7"/>
  <c r="U106" i="7" s="1"/>
  <c r="S105" i="7"/>
  <c r="R105" i="7"/>
  <c r="E105" i="7"/>
  <c r="S104" i="7"/>
  <c r="R104" i="7"/>
  <c r="E104" i="7"/>
  <c r="U104" i="7" s="1"/>
  <c r="S103" i="7"/>
  <c r="R103" i="7"/>
  <c r="E103" i="7"/>
  <c r="S102" i="7"/>
  <c r="R102" i="7"/>
  <c r="E102" i="7"/>
  <c r="U102" i="7" s="1"/>
  <c r="S101" i="7"/>
  <c r="R101" i="7"/>
  <c r="E101" i="7"/>
  <c r="S100" i="7"/>
  <c r="R100" i="7"/>
  <c r="E100" i="7"/>
  <c r="S99" i="7"/>
  <c r="R99" i="7"/>
  <c r="E99" i="7"/>
  <c r="T98" i="7"/>
  <c r="S98" i="7"/>
  <c r="R98" i="7"/>
  <c r="E98" i="7"/>
  <c r="U98" i="7" s="1"/>
  <c r="S97" i="7"/>
  <c r="R97" i="7"/>
  <c r="E97" i="7"/>
  <c r="W96" i="7"/>
  <c r="W113" i="7" s="1"/>
  <c r="V96" i="7"/>
  <c r="V113" i="7" s="1"/>
  <c r="M96" i="7"/>
  <c r="M113" i="7" s="1"/>
  <c r="S113" i="7" s="1"/>
  <c r="L96" i="7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R114" i="8"/>
  <c r="Q114" i="8"/>
  <c r="P114" i="8"/>
  <c r="O114" i="8"/>
  <c r="N114" i="8"/>
  <c r="M114" i="8"/>
  <c r="S114" i="8" s="1"/>
  <c r="L114" i="8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S110" i="8"/>
  <c r="R110" i="8"/>
  <c r="E110" i="8"/>
  <c r="S109" i="8"/>
  <c r="R109" i="8"/>
  <c r="E109" i="8"/>
  <c r="S108" i="8"/>
  <c r="R108" i="8"/>
  <c r="E108" i="8"/>
  <c r="U108" i="8" s="1"/>
  <c r="S107" i="8"/>
  <c r="R107" i="8"/>
  <c r="E107" i="8"/>
  <c r="U107" i="8" s="1"/>
  <c r="S106" i="8"/>
  <c r="R106" i="8"/>
  <c r="E106" i="8"/>
  <c r="S105" i="8"/>
  <c r="R105" i="8"/>
  <c r="E105" i="8"/>
  <c r="U105" i="8" s="1"/>
  <c r="S104" i="8"/>
  <c r="R104" i="8"/>
  <c r="E104" i="8"/>
  <c r="S103" i="8"/>
  <c r="R103" i="8"/>
  <c r="E103" i="8"/>
  <c r="U103" i="8" s="1"/>
  <c r="S102" i="8"/>
  <c r="R102" i="8"/>
  <c r="E102" i="8"/>
  <c r="S101" i="8"/>
  <c r="R101" i="8"/>
  <c r="E101" i="8"/>
  <c r="S100" i="8"/>
  <c r="R100" i="8"/>
  <c r="E100" i="8"/>
  <c r="S99" i="8"/>
  <c r="R99" i="8"/>
  <c r="E99" i="8"/>
  <c r="U99" i="8" s="1"/>
  <c r="S98" i="8"/>
  <c r="R98" i="8"/>
  <c r="E98" i="8"/>
  <c r="S97" i="8"/>
  <c r="R97" i="8"/>
  <c r="E97" i="8"/>
  <c r="T97" i="8" s="1"/>
  <c r="W96" i="8"/>
  <c r="W113" i="8" s="1"/>
  <c r="V96" i="8"/>
  <c r="V113" i="8" s="1"/>
  <c r="R96" i="8"/>
  <c r="M96" i="8"/>
  <c r="M113" i="8" s="1"/>
  <c r="S113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T106" i="9"/>
  <c r="S106" i="9"/>
  <c r="R106" i="9"/>
  <c r="E106" i="9"/>
  <c r="U106" i="9" s="1"/>
  <c r="S105" i="9"/>
  <c r="R105" i="9"/>
  <c r="E105" i="9"/>
  <c r="S104" i="9"/>
  <c r="R104" i="9"/>
  <c r="E104" i="9"/>
  <c r="U104" i="9" s="1"/>
  <c r="S103" i="9"/>
  <c r="R103" i="9"/>
  <c r="E103" i="9"/>
  <c r="U103" i="9" s="1"/>
  <c r="S102" i="9"/>
  <c r="R102" i="9"/>
  <c r="E102" i="9"/>
  <c r="S101" i="9"/>
  <c r="R101" i="9"/>
  <c r="E101" i="9"/>
  <c r="T101" i="9" s="1"/>
  <c r="S100" i="9"/>
  <c r="R100" i="9"/>
  <c r="E100" i="9"/>
  <c r="U100" i="9" s="1"/>
  <c r="S99" i="9"/>
  <c r="R99" i="9"/>
  <c r="E99" i="9"/>
  <c r="T99" i="9" s="1"/>
  <c r="S98" i="9"/>
  <c r="R98" i="9"/>
  <c r="E98" i="9"/>
  <c r="U98" i="9" s="1"/>
  <c r="S97" i="9"/>
  <c r="R97" i="9"/>
  <c r="E97" i="9"/>
  <c r="W96" i="9"/>
  <c r="W113" i="9" s="1"/>
  <c r="V96" i="9"/>
  <c r="V113" i="9" s="1"/>
  <c r="M96" i="9"/>
  <c r="S96" i="9" s="1"/>
  <c r="L96" i="9"/>
  <c r="L113" i="9" s="1"/>
  <c r="R113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U114" i="10" s="1"/>
  <c r="D114" i="10"/>
  <c r="C114" i="10"/>
  <c r="B114" i="10"/>
  <c r="Q113" i="10"/>
  <c r="P113" i="10"/>
  <c r="O113" i="10"/>
  <c r="N113" i="10"/>
  <c r="F113" i="10"/>
  <c r="U112" i="10"/>
  <c r="T112" i="10"/>
  <c r="S112" i="10"/>
  <c r="R112" i="10"/>
  <c r="S111" i="10"/>
  <c r="R111" i="10"/>
  <c r="E111" i="10"/>
  <c r="U110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T108" i="10" s="1"/>
  <c r="S107" i="10"/>
  <c r="R107" i="10"/>
  <c r="E107" i="10"/>
  <c r="T107" i="10" s="1"/>
  <c r="S106" i="10"/>
  <c r="R106" i="10"/>
  <c r="E106" i="10"/>
  <c r="S105" i="10"/>
  <c r="R105" i="10"/>
  <c r="E105" i="10"/>
  <c r="T105" i="10" s="1"/>
  <c r="S104" i="10"/>
  <c r="R104" i="10"/>
  <c r="E104" i="10"/>
  <c r="T104" i="10" s="1"/>
  <c r="S103" i="10"/>
  <c r="R103" i="10"/>
  <c r="E103" i="10"/>
  <c r="S102" i="10"/>
  <c r="R102" i="10"/>
  <c r="E102" i="10"/>
  <c r="T102" i="10" s="1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S97" i="10"/>
  <c r="R97" i="10"/>
  <c r="E97" i="10"/>
  <c r="T97" i="10" s="1"/>
  <c r="W96" i="10"/>
  <c r="W113" i="10" s="1"/>
  <c r="V96" i="10"/>
  <c r="V113" i="10" s="1"/>
  <c r="M96" i="10"/>
  <c r="M113" i="10" s="1"/>
  <c r="S113" i="10" s="1"/>
  <c r="L96" i="10"/>
  <c r="L113" i="10" s="1"/>
  <c r="R113" i="10" s="1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D114" i="11"/>
  <c r="C114" i="11"/>
  <c r="B114" i="11"/>
  <c r="Q113" i="11"/>
  <c r="P113" i="11"/>
  <c r="O113" i="11"/>
  <c r="N113" i="11"/>
  <c r="U112" i="11"/>
  <c r="T112" i="11"/>
  <c r="S112" i="11"/>
  <c r="R112" i="11"/>
  <c r="U111" i="11"/>
  <c r="S111" i="11"/>
  <c r="R111" i="11"/>
  <c r="E111" i="11"/>
  <c r="T111" i="11" s="1"/>
  <c r="S110" i="11"/>
  <c r="R110" i="11"/>
  <c r="E110" i="11"/>
  <c r="S109" i="11"/>
  <c r="R109" i="11"/>
  <c r="E109" i="11"/>
  <c r="S108" i="11"/>
  <c r="R108" i="11"/>
  <c r="E108" i="11"/>
  <c r="S107" i="11"/>
  <c r="R107" i="11"/>
  <c r="E107" i="11"/>
  <c r="S106" i="11"/>
  <c r="R106" i="11"/>
  <c r="E106" i="11"/>
  <c r="S105" i="11"/>
  <c r="R105" i="11"/>
  <c r="E105" i="11"/>
  <c r="S104" i="11"/>
  <c r="R104" i="11"/>
  <c r="E104" i="11"/>
  <c r="T103" i="11"/>
  <c r="S103" i="11"/>
  <c r="R103" i="11"/>
  <c r="E103" i="11"/>
  <c r="U103" i="11" s="1"/>
  <c r="S102" i="11"/>
  <c r="R102" i="11"/>
  <c r="E102" i="11"/>
  <c r="U102" i="11" s="1"/>
  <c r="S101" i="11"/>
  <c r="R101" i="11"/>
  <c r="E101" i="11"/>
  <c r="S100" i="11"/>
  <c r="R100" i="11"/>
  <c r="E100" i="11"/>
  <c r="U100" i="11" s="1"/>
  <c r="S99" i="11"/>
  <c r="R99" i="11"/>
  <c r="E99" i="11"/>
  <c r="T98" i="11"/>
  <c r="S98" i="11"/>
  <c r="R98" i="11"/>
  <c r="E98" i="11"/>
  <c r="U98" i="11" s="1"/>
  <c r="S97" i="11"/>
  <c r="R97" i="11"/>
  <c r="E97" i="11"/>
  <c r="U97" i="11" s="1"/>
  <c r="W96" i="11"/>
  <c r="W113" i="11" s="1"/>
  <c r="V96" i="11"/>
  <c r="V113" i="11" s="1"/>
  <c r="M96" i="11"/>
  <c r="L96" i="11"/>
  <c r="L113" i="11" s="1"/>
  <c r="R113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U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U111" i="12" s="1"/>
  <c r="S110" i="12"/>
  <c r="R110" i="12"/>
  <c r="E110" i="12"/>
  <c r="S109" i="12"/>
  <c r="R109" i="12"/>
  <c r="E109" i="12"/>
  <c r="T109" i="12" s="1"/>
  <c r="S108" i="12"/>
  <c r="R108" i="12"/>
  <c r="E108" i="12"/>
  <c r="S107" i="12"/>
  <c r="R107" i="12"/>
  <c r="E107" i="12"/>
  <c r="U107" i="12" s="1"/>
  <c r="S106" i="12"/>
  <c r="R106" i="12"/>
  <c r="E106" i="12"/>
  <c r="S105" i="12"/>
  <c r="R105" i="12"/>
  <c r="E105" i="12"/>
  <c r="T105" i="12" s="1"/>
  <c r="S104" i="12"/>
  <c r="R104" i="12"/>
  <c r="E104" i="12"/>
  <c r="T104" i="12" s="1"/>
  <c r="S103" i="12"/>
  <c r="R103" i="12"/>
  <c r="E103" i="12"/>
  <c r="S102" i="12"/>
  <c r="R102" i="12"/>
  <c r="E102" i="12"/>
  <c r="T102" i="12" s="1"/>
  <c r="S101" i="12"/>
  <c r="R101" i="12"/>
  <c r="E101" i="12"/>
  <c r="S100" i="12"/>
  <c r="R100" i="12"/>
  <c r="E100" i="12"/>
  <c r="S99" i="12"/>
  <c r="R99" i="12"/>
  <c r="E99" i="12"/>
  <c r="T99" i="12" s="1"/>
  <c r="S98" i="12"/>
  <c r="R98" i="12"/>
  <c r="E98" i="12"/>
  <c r="S97" i="12"/>
  <c r="R97" i="12"/>
  <c r="E97" i="12"/>
  <c r="T97" i="12" s="1"/>
  <c r="W96" i="12"/>
  <c r="W113" i="12" s="1"/>
  <c r="V96" i="12"/>
  <c r="V113" i="12" s="1"/>
  <c r="M96" i="12"/>
  <c r="L96" i="12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D114" i="13"/>
  <c r="C114" i="13"/>
  <c r="B114" i="13"/>
  <c r="Q113" i="13"/>
  <c r="P113" i="13"/>
  <c r="O113" i="13"/>
  <c r="N113" i="13"/>
  <c r="M113" i="13"/>
  <c r="S113" i="13" s="1"/>
  <c r="D113" i="13"/>
  <c r="U112" i="13"/>
  <c r="T112" i="13"/>
  <c r="S112" i="13"/>
  <c r="R112" i="13"/>
  <c r="S111" i="13"/>
  <c r="R111" i="13"/>
  <c r="E111" i="13"/>
  <c r="S110" i="13"/>
  <c r="R110" i="13"/>
  <c r="E110" i="13"/>
  <c r="S109" i="13"/>
  <c r="R109" i="13"/>
  <c r="E109" i="13"/>
  <c r="S108" i="13"/>
  <c r="R108" i="13"/>
  <c r="E108" i="13"/>
  <c r="S107" i="13"/>
  <c r="R107" i="13"/>
  <c r="E107" i="13"/>
  <c r="U107" i="13" s="1"/>
  <c r="S106" i="13"/>
  <c r="R106" i="13"/>
  <c r="E106" i="13"/>
  <c r="T106" i="13" s="1"/>
  <c r="T105" i="13"/>
  <c r="S105" i="13"/>
  <c r="R105" i="13"/>
  <c r="E105" i="13"/>
  <c r="U105" i="13" s="1"/>
  <c r="S104" i="13"/>
  <c r="R104" i="13"/>
  <c r="E104" i="13"/>
  <c r="S103" i="13"/>
  <c r="R103" i="13"/>
  <c r="E103" i="13"/>
  <c r="U103" i="13" s="1"/>
  <c r="S102" i="13"/>
  <c r="R102" i="13"/>
  <c r="E102" i="13"/>
  <c r="S101" i="13"/>
  <c r="R101" i="13"/>
  <c r="E101" i="13"/>
  <c r="S100" i="13"/>
  <c r="R100" i="13"/>
  <c r="E100" i="13"/>
  <c r="S99" i="13"/>
  <c r="R99" i="13"/>
  <c r="E99" i="13"/>
  <c r="U99" i="13" s="1"/>
  <c r="U98" i="13"/>
  <c r="S98" i="13"/>
  <c r="R98" i="13"/>
  <c r="E98" i="13"/>
  <c r="T98" i="13" s="1"/>
  <c r="S97" i="13"/>
  <c r="R97" i="13"/>
  <c r="E97" i="13"/>
  <c r="T97" i="13" s="1"/>
  <c r="W96" i="13"/>
  <c r="W113" i="13" s="1"/>
  <c r="V96" i="13"/>
  <c r="V113" i="13" s="1"/>
  <c r="R96" i="13"/>
  <c r="M96" i="13"/>
  <c r="S96" i="13" s="1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T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T111" i="14" s="1"/>
  <c r="U110" i="14"/>
  <c r="S110" i="14"/>
  <c r="R110" i="14"/>
  <c r="E110" i="14"/>
  <c r="T110" i="14" s="1"/>
  <c r="S109" i="14"/>
  <c r="R109" i="14"/>
  <c r="E109" i="14"/>
  <c r="U108" i="14"/>
  <c r="S108" i="14"/>
  <c r="R108" i="14"/>
  <c r="E108" i="14"/>
  <c r="T108" i="14" s="1"/>
  <c r="S107" i="14"/>
  <c r="R107" i="14"/>
  <c r="E107" i="14"/>
  <c r="T106" i="14"/>
  <c r="S106" i="14"/>
  <c r="R106" i="14"/>
  <c r="E106" i="14"/>
  <c r="U106" i="14" s="1"/>
  <c r="S105" i="14"/>
  <c r="R105" i="14"/>
  <c r="E105" i="14"/>
  <c r="S104" i="14"/>
  <c r="R104" i="14"/>
  <c r="E104" i="14"/>
  <c r="U103" i="14"/>
  <c r="S103" i="14"/>
  <c r="R103" i="14"/>
  <c r="E103" i="14"/>
  <c r="T103" i="14" s="1"/>
  <c r="S102" i="14"/>
  <c r="R102" i="14"/>
  <c r="E102" i="14"/>
  <c r="T102" i="14" s="1"/>
  <c r="S101" i="14"/>
  <c r="R101" i="14"/>
  <c r="E101" i="14"/>
  <c r="S100" i="14"/>
  <c r="R100" i="14"/>
  <c r="E100" i="14"/>
  <c r="T100" i="14" s="1"/>
  <c r="S99" i="14"/>
  <c r="R99" i="14"/>
  <c r="E99" i="14"/>
  <c r="S98" i="14"/>
  <c r="R98" i="14"/>
  <c r="E98" i="14"/>
  <c r="U98" i="14" s="1"/>
  <c r="S97" i="14"/>
  <c r="R97" i="14"/>
  <c r="E97" i="14"/>
  <c r="W96" i="14"/>
  <c r="W113" i="14" s="1"/>
  <c r="V96" i="14"/>
  <c r="V113" i="14" s="1"/>
  <c r="M96" i="14"/>
  <c r="M113" i="14" s="1"/>
  <c r="S113" i="14" s="1"/>
  <c r="L96" i="14"/>
  <c r="L113" i="14" s="1"/>
  <c r="R113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U111" i="15" s="1"/>
  <c r="S110" i="15"/>
  <c r="R110" i="15"/>
  <c r="E110" i="15"/>
  <c r="S109" i="15"/>
  <c r="R109" i="15"/>
  <c r="E109" i="15"/>
  <c r="U109" i="15" s="1"/>
  <c r="S108" i="15"/>
  <c r="R108" i="15"/>
  <c r="E108" i="15"/>
  <c r="S107" i="15"/>
  <c r="R107" i="15"/>
  <c r="E107" i="15"/>
  <c r="U107" i="15" s="1"/>
  <c r="T106" i="15"/>
  <c r="S106" i="15"/>
  <c r="R106" i="15"/>
  <c r="E106" i="15"/>
  <c r="U106" i="15" s="1"/>
  <c r="S105" i="15"/>
  <c r="R105" i="15"/>
  <c r="E105" i="15"/>
  <c r="S104" i="15"/>
  <c r="R104" i="15"/>
  <c r="E104" i="15"/>
  <c r="T104" i="15" s="1"/>
  <c r="S103" i="15"/>
  <c r="R103" i="15"/>
  <c r="E103" i="15"/>
  <c r="U103" i="15" s="1"/>
  <c r="S102" i="15"/>
  <c r="R102" i="15"/>
  <c r="E102" i="15"/>
  <c r="T101" i="15"/>
  <c r="S101" i="15"/>
  <c r="R101" i="15"/>
  <c r="E101" i="15"/>
  <c r="U101" i="15" s="1"/>
  <c r="S100" i="15"/>
  <c r="R100" i="15"/>
  <c r="E100" i="15"/>
  <c r="S99" i="15"/>
  <c r="R99" i="15"/>
  <c r="E99" i="15"/>
  <c r="U99" i="15" s="1"/>
  <c r="S98" i="15"/>
  <c r="R98" i="15"/>
  <c r="E98" i="15"/>
  <c r="U98" i="15" s="1"/>
  <c r="S97" i="15"/>
  <c r="R97" i="15"/>
  <c r="E97" i="15"/>
  <c r="W96" i="15"/>
  <c r="W113" i="15" s="1"/>
  <c r="V96" i="15"/>
  <c r="V113" i="15" s="1"/>
  <c r="M96" i="15"/>
  <c r="L96" i="15"/>
  <c r="R96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S110" i="16"/>
  <c r="R110" i="16"/>
  <c r="E110" i="16"/>
  <c r="U110" i="16" s="1"/>
  <c r="S109" i="16"/>
  <c r="R109" i="16"/>
  <c r="E109" i="16"/>
  <c r="S108" i="16"/>
  <c r="R108" i="16"/>
  <c r="E108" i="16"/>
  <c r="U108" i="16" s="1"/>
  <c r="T107" i="16"/>
  <c r="S107" i="16"/>
  <c r="R107" i="16"/>
  <c r="E107" i="16"/>
  <c r="U107" i="16" s="1"/>
  <c r="S106" i="16"/>
  <c r="R106" i="16"/>
  <c r="E106" i="16"/>
  <c r="S105" i="16"/>
  <c r="R105" i="16"/>
  <c r="E105" i="16"/>
  <c r="T105" i="16" s="1"/>
  <c r="S104" i="16"/>
  <c r="R104" i="16"/>
  <c r="E104" i="16"/>
  <c r="S103" i="16"/>
  <c r="R103" i="16"/>
  <c r="E103" i="16"/>
  <c r="S102" i="16"/>
  <c r="R102" i="16"/>
  <c r="E102" i="16"/>
  <c r="T102" i="16" s="1"/>
  <c r="S101" i="16"/>
  <c r="R101" i="16"/>
  <c r="E101" i="16"/>
  <c r="T100" i="16"/>
  <c r="S100" i="16"/>
  <c r="R100" i="16"/>
  <c r="E100" i="16"/>
  <c r="U100" i="16" s="1"/>
  <c r="T99" i="16"/>
  <c r="S99" i="16"/>
  <c r="R99" i="16"/>
  <c r="E99" i="16"/>
  <c r="U99" i="16" s="1"/>
  <c r="S98" i="16"/>
  <c r="R98" i="16"/>
  <c r="E98" i="16"/>
  <c r="S97" i="16"/>
  <c r="R97" i="16"/>
  <c r="E97" i="16"/>
  <c r="T97" i="16" s="1"/>
  <c r="W96" i="16"/>
  <c r="W113" i="16" s="1"/>
  <c r="V96" i="16"/>
  <c r="V113" i="16" s="1"/>
  <c r="R96" i="16"/>
  <c r="M96" i="16"/>
  <c r="S96" i="16" s="1"/>
  <c r="L96" i="16"/>
  <c r="L113" i="16" s="1"/>
  <c r="R113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U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U111" i="17" s="1"/>
  <c r="S110" i="17"/>
  <c r="R110" i="17"/>
  <c r="E110" i="17"/>
  <c r="S109" i="17"/>
  <c r="R109" i="17"/>
  <c r="E109" i="17"/>
  <c r="U109" i="17" s="1"/>
  <c r="S108" i="17"/>
  <c r="R108" i="17"/>
  <c r="E108" i="17"/>
  <c r="T108" i="17" s="1"/>
  <c r="S107" i="17"/>
  <c r="R107" i="17"/>
  <c r="E107" i="17"/>
  <c r="S106" i="17"/>
  <c r="R106" i="17"/>
  <c r="E106" i="17"/>
  <c r="T106" i="17" s="1"/>
  <c r="S105" i="17"/>
  <c r="R105" i="17"/>
  <c r="E105" i="17"/>
  <c r="S104" i="17"/>
  <c r="R104" i="17"/>
  <c r="E104" i="17"/>
  <c r="S103" i="17"/>
  <c r="R103" i="17"/>
  <c r="E103" i="17"/>
  <c r="U103" i="17" s="1"/>
  <c r="S102" i="17"/>
  <c r="R102" i="17"/>
  <c r="E102" i="17"/>
  <c r="S101" i="17"/>
  <c r="R101" i="17"/>
  <c r="E101" i="17"/>
  <c r="U101" i="17" s="1"/>
  <c r="S100" i="17"/>
  <c r="R100" i="17"/>
  <c r="E100" i="17"/>
  <c r="T100" i="17" s="1"/>
  <c r="S99" i="17"/>
  <c r="R99" i="17"/>
  <c r="E99" i="17"/>
  <c r="S98" i="17"/>
  <c r="R98" i="17"/>
  <c r="E98" i="17"/>
  <c r="T98" i="17" s="1"/>
  <c r="S97" i="17"/>
  <c r="R97" i="17"/>
  <c r="E97" i="17"/>
  <c r="U97" i="17" s="1"/>
  <c r="W96" i="17"/>
  <c r="W113" i="17" s="1"/>
  <c r="V96" i="17"/>
  <c r="V113" i="17" s="1"/>
  <c r="M96" i="17"/>
  <c r="M113" i="17" s="1"/>
  <c r="S113" i="17" s="1"/>
  <c r="L96" i="17"/>
  <c r="L113" i="17" s="1"/>
  <c r="R113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U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T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S110" i="18"/>
  <c r="R110" i="18"/>
  <c r="E110" i="18"/>
  <c r="U110" i="18" s="1"/>
  <c r="U109" i="18"/>
  <c r="S109" i="18"/>
  <c r="R109" i="18"/>
  <c r="E109" i="18"/>
  <c r="T109" i="18" s="1"/>
  <c r="S108" i="18"/>
  <c r="R108" i="18"/>
  <c r="E108" i="18"/>
  <c r="S107" i="18"/>
  <c r="R107" i="18"/>
  <c r="E107" i="18"/>
  <c r="T107" i="18" s="1"/>
  <c r="S106" i="18"/>
  <c r="R106" i="18"/>
  <c r="E106" i="18"/>
  <c r="U106" i="18" s="1"/>
  <c r="S105" i="18"/>
  <c r="R105" i="18"/>
  <c r="E105" i="18"/>
  <c r="T104" i="18"/>
  <c r="S104" i="18"/>
  <c r="R104" i="18"/>
  <c r="E104" i="18"/>
  <c r="U104" i="18" s="1"/>
  <c r="S103" i="18"/>
  <c r="R103" i="18"/>
  <c r="E103" i="18"/>
  <c r="S102" i="18"/>
  <c r="R102" i="18"/>
  <c r="E102" i="18"/>
  <c r="U102" i="18" s="1"/>
  <c r="S101" i="18"/>
  <c r="R101" i="18"/>
  <c r="E101" i="18"/>
  <c r="T101" i="18" s="1"/>
  <c r="S100" i="18"/>
  <c r="R100" i="18"/>
  <c r="E100" i="18"/>
  <c r="S99" i="18"/>
  <c r="R99" i="18"/>
  <c r="E99" i="18"/>
  <c r="T99" i="18" s="1"/>
  <c r="S98" i="18"/>
  <c r="R98" i="18"/>
  <c r="E98" i="18"/>
  <c r="U98" i="18" s="1"/>
  <c r="S97" i="18"/>
  <c r="R97" i="18"/>
  <c r="E97" i="18"/>
  <c r="W96" i="18"/>
  <c r="W113" i="18" s="1"/>
  <c r="V96" i="18"/>
  <c r="V113" i="18" s="1"/>
  <c r="M96" i="18"/>
  <c r="M113" i="18" s="1"/>
  <c r="S113" i="18" s="1"/>
  <c r="L96" i="18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U111" i="19" s="1"/>
  <c r="S110" i="19"/>
  <c r="R110" i="19"/>
  <c r="E110" i="19"/>
  <c r="T110" i="19" s="1"/>
  <c r="S109" i="19"/>
  <c r="R109" i="19"/>
  <c r="E109" i="19"/>
  <c r="S108" i="19"/>
  <c r="R108" i="19"/>
  <c r="E108" i="19"/>
  <c r="S107" i="19"/>
  <c r="R107" i="19"/>
  <c r="E107" i="19"/>
  <c r="U107" i="19" s="1"/>
  <c r="S106" i="19"/>
  <c r="R106" i="19"/>
  <c r="E106" i="19"/>
  <c r="S105" i="19"/>
  <c r="R105" i="19"/>
  <c r="E105" i="19"/>
  <c r="U105" i="19" s="1"/>
  <c r="S104" i="19"/>
  <c r="R104" i="19"/>
  <c r="E104" i="19"/>
  <c r="S103" i="19"/>
  <c r="R103" i="19"/>
  <c r="E103" i="19"/>
  <c r="U103" i="19" s="1"/>
  <c r="U102" i="19"/>
  <c r="S102" i="19"/>
  <c r="R102" i="19"/>
  <c r="E102" i="19"/>
  <c r="T102" i="19" s="1"/>
  <c r="S101" i="19"/>
  <c r="R101" i="19"/>
  <c r="E101" i="19"/>
  <c r="S100" i="19"/>
  <c r="R100" i="19"/>
  <c r="E100" i="19"/>
  <c r="S99" i="19"/>
  <c r="R99" i="19"/>
  <c r="E99" i="19"/>
  <c r="U99" i="19" s="1"/>
  <c r="S98" i="19"/>
  <c r="R98" i="19"/>
  <c r="E98" i="19"/>
  <c r="S97" i="19"/>
  <c r="R97" i="19"/>
  <c r="E97" i="19"/>
  <c r="U97" i="19" s="1"/>
  <c r="W96" i="19"/>
  <c r="W113" i="19" s="1"/>
  <c r="V96" i="19"/>
  <c r="V113" i="19" s="1"/>
  <c r="M96" i="19"/>
  <c r="M113" i="19" s="1"/>
  <c r="S113" i="19" s="1"/>
  <c r="L96" i="19"/>
  <c r="R96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T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S110" i="20"/>
  <c r="R110" i="20"/>
  <c r="E110" i="20"/>
  <c r="S109" i="20"/>
  <c r="R109" i="20"/>
  <c r="E109" i="20"/>
  <c r="S108" i="20"/>
  <c r="R108" i="20"/>
  <c r="E108" i="20"/>
  <c r="U108" i="20" s="1"/>
  <c r="S107" i="20"/>
  <c r="R107" i="20"/>
  <c r="E107" i="20"/>
  <c r="S106" i="20"/>
  <c r="R106" i="20"/>
  <c r="E106" i="20"/>
  <c r="T106" i="20" s="1"/>
  <c r="S105" i="20"/>
  <c r="R105" i="20"/>
  <c r="E105" i="20"/>
  <c r="S104" i="20"/>
  <c r="R104" i="20"/>
  <c r="E104" i="20"/>
  <c r="U104" i="20" s="1"/>
  <c r="S103" i="20"/>
  <c r="R103" i="20"/>
  <c r="E103" i="20"/>
  <c r="S102" i="20"/>
  <c r="R102" i="20"/>
  <c r="E102" i="20"/>
  <c r="S101" i="20"/>
  <c r="R101" i="20"/>
  <c r="E101" i="20"/>
  <c r="T101" i="20" s="1"/>
  <c r="T100" i="20"/>
  <c r="S100" i="20"/>
  <c r="R100" i="20"/>
  <c r="E100" i="20"/>
  <c r="U100" i="20" s="1"/>
  <c r="S99" i="20"/>
  <c r="R99" i="20"/>
  <c r="E99" i="20"/>
  <c r="T98" i="20"/>
  <c r="S98" i="20"/>
  <c r="R98" i="20"/>
  <c r="E98" i="20"/>
  <c r="U98" i="20" s="1"/>
  <c r="S97" i="20"/>
  <c r="R97" i="20"/>
  <c r="E97" i="20"/>
  <c r="W96" i="20"/>
  <c r="W113" i="20" s="1"/>
  <c r="V96" i="20"/>
  <c r="V113" i="20" s="1"/>
  <c r="M96" i="20"/>
  <c r="S96" i="20" s="1"/>
  <c r="L96" i="20"/>
  <c r="L113" i="20" s="1"/>
  <c r="R113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S110" i="1"/>
  <c r="R110" i="1"/>
  <c r="E110" i="1"/>
  <c r="T110" i="1" s="1"/>
  <c r="T109" i="1"/>
  <c r="S109" i="1"/>
  <c r="R109" i="1"/>
  <c r="E109" i="1"/>
  <c r="U109" i="1" s="1"/>
  <c r="S108" i="1"/>
  <c r="R108" i="1"/>
  <c r="E108" i="1"/>
  <c r="S107" i="1"/>
  <c r="R107" i="1"/>
  <c r="E107" i="1"/>
  <c r="U107" i="1" s="1"/>
  <c r="S106" i="1"/>
  <c r="R106" i="1"/>
  <c r="E106" i="1"/>
  <c r="S105" i="1"/>
  <c r="R105" i="1"/>
  <c r="E105" i="1"/>
  <c r="U105" i="1" s="1"/>
  <c r="S104" i="1"/>
  <c r="R104" i="1"/>
  <c r="E104" i="1"/>
  <c r="T104" i="1" s="1"/>
  <c r="S103" i="1"/>
  <c r="R103" i="1"/>
  <c r="E103" i="1"/>
  <c r="U102" i="1"/>
  <c r="S102" i="1"/>
  <c r="R102" i="1"/>
  <c r="E102" i="1"/>
  <c r="T102" i="1" s="1"/>
  <c r="S101" i="1"/>
  <c r="R101" i="1"/>
  <c r="E101" i="1"/>
  <c r="U101" i="1" s="1"/>
  <c r="S100" i="1"/>
  <c r="R100" i="1"/>
  <c r="E100" i="1"/>
  <c r="S99" i="1"/>
  <c r="R99" i="1"/>
  <c r="E99" i="1"/>
  <c r="U99" i="1" s="1"/>
  <c r="S98" i="1"/>
  <c r="R98" i="1"/>
  <c r="E98" i="1"/>
  <c r="S97" i="1"/>
  <c r="R97" i="1"/>
  <c r="E97" i="1"/>
  <c r="U97" i="1" s="1"/>
  <c r="W96" i="1"/>
  <c r="W113" i="1" s="1"/>
  <c r="V96" i="1"/>
  <c r="V113" i="1" s="1"/>
  <c r="M96" i="1"/>
  <c r="M113" i="1" s="1"/>
  <c r="S113" i="1" s="1"/>
  <c r="L96" i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0" i="2" s="1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20"/>
  <c r="R94" i="20"/>
  <c r="Q94" i="20"/>
  <c r="P94" i="20"/>
  <c r="E94" i="20"/>
  <c r="S93" i="20"/>
  <c r="R93" i="20"/>
  <c r="Q93" i="20"/>
  <c r="P93" i="20"/>
  <c r="E93" i="20"/>
  <c r="U93" i="20" s="1"/>
  <c r="S92" i="20"/>
  <c r="R92" i="20"/>
  <c r="Q92" i="20"/>
  <c r="P92" i="20"/>
  <c r="E92" i="20"/>
  <c r="T92" i="20" s="1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S87" i="20"/>
  <c r="R87" i="20"/>
  <c r="Q87" i="20"/>
  <c r="P87" i="20"/>
  <c r="E87" i="20"/>
  <c r="U87" i="20" s="1"/>
  <c r="V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V72" i="20"/>
  <c r="O72" i="20"/>
  <c r="N72" i="20"/>
  <c r="M72" i="20"/>
  <c r="L72" i="20"/>
  <c r="K72" i="20"/>
  <c r="S72" i="20" s="1"/>
  <c r="J72" i="20"/>
  <c r="R72" i="20" s="1"/>
  <c r="I72" i="20"/>
  <c r="H72" i="20"/>
  <c r="G72" i="20"/>
  <c r="F72" i="20"/>
  <c r="C72" i="20"/>
  <c r="E72" i="20" s="1"/>
  <c r="B72" i="20"/>
  <c r="V71" i="20"/>
  <c r="R71" i="20"/>
  <c r="O71" i="20"/>
  <c r="N71" i="20"/>
  <c r="M71" i="20"/>
  <c r="L71" i="20"/>
  <c r="K71" i="20"/>
  <c r="S71" i="20" s="1"/>
  <c r="J71" i="20"/>
  <c r="I71" i="20"/>
  <c r="H71" i="20"/>
  <c r="P71" i="20" s="1"/>
  <c r="G71" i="20"/>
  <c r="F71" i="20"/>
  <c r="C71" i="20"/>
  <c r="B71" i="20"/>
  <c r="U70" i="20"/>
  <c r="S70" i="20"/>
  <c r="R70" i="20"/>
  <c r="Q70" i="20"/>
  <c r="P70" i="20"/>
  <c r="E70" i="20"/>
  <c r="T70" i="20" s="1"/>
  <c r="S69" i="20"/>
  <c r="R69" i="20"/>
  <c r="Q69" i="20"/>
  <c r="P69" i="20"/>
  <c r="E69" i="20"/>
  <c r="U69" i="20" s="1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S66" i="20" s="1"/>
  <c r="J66" i="20"/>
  <c r="R66" i="20" s="1"/>
  <c r="I66" i="20"/>
  <c r="Q66" i="20" s="1"/>
  <c r="H66" i="20"/>
  <c r="G66" i="20"/>
  <c r="F66" i="20"/>
  <c r="C66" i="20"/>
  <c r="B66" i="20"/>
  <c r="S65" i="20"/>
  <c r="R65" i="20"/>
  <c r="Q65" i="20"/>
  <c r="P65" i="20"/>
  <c r="E65" i="20"/>
  <c r="S64" i="20"/>
  <c r="R64" i="20"/>
  <c r="Q64" i="20"/>
  <c r="P64" i="20"/>
  <c r="E64" i="20"/>
  <c r="U63" i="20"/>
  <c r="S63" i="20"/>
  <c r="R63" i="20"/>
  <c r="Q63" i="20"/>
  <c r="P63" i="20"/>
  <c r="E63" i="20"/>
  <c r="T63" i="20" s="1"/>
  <c r="T62" i="20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E59" i="20" s="1"/>
  <c r="T58" i="20"/>
  <c r="S58" i="20"/>
  <c r="R58" i="20"/>
  <c r="Q58" i="20"/>
  <c r="P58" i="20"/>
  <c r="E58" i="20"/>
  <c r="U58" i="20" s="1"/>
  <c r="S57" i="20"/>
  <c r="R57" i="20"/>
  <c r="Q57" i="20"/>
  <c r="P57" i="20"/>
  <c r="E57" i="20"/>
  <c r="S56" i="20"/>
  <c r="R56" i="20"/>
  <c r="Q56" i="20"/>
  <c r="P56" i="20"/>
  <c r="E56" i="20"/>
  <c r="U56" i="20" s="1"/>
  <c r="U55" i="20"/>
  <c r="T55" i="20"/>
  <c r="S55" i="20"/>
  <c r="R55" i="20"/>
  <c r="Q55" i="20"/>
  <c r="P55" i="20"/>
  <c r="E55" i="20"/>
  <c r="V53" i="20"/>
  <c r="O53" i="20"/>
  <c r="N53" i="20"/>
  <c r="M53" i="20"/>
  <c r="S53" i="20" s="1"/>
  <c r="L53" i="20"/>
  <c r="K53" i="20"/>
  <c r="J53" i="20"/>
  <c r="I53" i="20"/>
  <c r="H53" i="20"/>
  <c r="P53" i="20" s="1"/>
  <c r="G53" i="20"/>
  <c r="F53" i="20"/>
  <c r="C53" i="20"/>
  <c r="B53" i="20"/>
  <c r="S52" i="20"/>
  <c r="R52" i="20"/>
  <c r="Q52" i="20"/>
  <c r="P52" i="20"/>
  <c r="E52" i="20"/>
  <c r="U52" i="20" s="1"/>
  <c r="S51" i="20"/>
  <c r="R51" i="20"/>
  <c r="Q51" i="20"/>
  <c r="P51" i="20"/>
  <c r="E51" i="20"/>
  <c r="T51" i="20" s="1"/>
  <c r="U50" i="20"/>
  <c r="T50" i="20"/>
  <c r="S50" i="20"/>
  <c r="R50" i="20"/>
  <c r="Q50" i="20"/>
  <c r="P50" i="20"/>
  <c r="E50" i="20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T47" i="20" s="1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S44" i="20"/>
  <c r="R44" i="20"/>
  <c r="Q44" i="20"/>
  <c r="P44" i="20"/>
  <c r="E44" i="20"/>
  <c r="T43" i="20"/>
  <c r="S43" i="20"/>
  <c r="R43" i="20"/>
  <c r="Q43" i="20"/>
  <c r="P43" i="20"/>
  <c r="E43" i="20"/>
  <c r="U42" i="20"/>
  <c r="T42" i="20"/>
  <c r="S42" i="20"/>
  <c r="R42" i="20"/>
  <c r="Q42" i="20"/>
  <c r="P42" i="20"/>
  <c r="E42" i="20"/>
  <c r="V40" i="20"/>
  <c r="O40" i="20"/>
  <c r="N40" i="20"/>
  <c r="M40" i="20"/>
  <c r="L40" i="20"/>
  <c r="K40" i="20"/>
  <c r="S40" i="20" s="1"/>
  <c r="J40" i="20"/>
  <c r="R40" i="20" s="1"/>
  <c r="I40" i="20"/>
  <c r="H40" i="20"/>
  <c r="G40" i="20"/>
  <c r="F40" i="20"/>
  <c r="C40" i="20"/>
  <c r="B40" i="20"/>
  <c r="U39" i="20"/>
  <c r="S39" i="20"/>
  <c r="R39" i="20"/>
  <c r="Q39" i="20"/>
  <c r="P39" i="20"/>
  <c r="E39" i="20"/>
  <c r="T39" i="20" s="1"/>
  <c r="S38" i="20"/>
  <c r="R38" i="20"/>
  <c r="Q38" i="20"/>
  <c r="P38" i="20"/>
  <c r="E38" i="20"/>
  <c r="S37" i="20"/>
  <c r="R37" i="20"/>
  <c r="Q37" i="20"/>
  <c r="P37" i="20"/>
  <c r="E37" i="20"/>
  <c r="S36" i="20"/>
  <c r="R36" i="20"/>
  <c r="Q36" i="20"/>
  <c r="P36" i="20"/>
  <c r="T36" i="20" s="1"/>
  <c r="E36" i="20"/>
  <c r="S35" i="20"/>
  <c r="R35" i="20"/>
  <c r="Q35" i="20"/>
  <c r="P35" i="20"/>
  <c r="E35" i="20"/>
  <c r="V33" i="20"/>
  <c r="O33" i="20"/>
  <c r="N33" i="20"/>
  <c r="M33" i="20"/>
  <c r="L33" i="20"/>
  <c r="K33" i="20"/>
  <c r="S33" i="20" s="1"/>
  <c r="J33" i="20"/>
  <c r="R33" i="20" s="1"/>
  <c r="I33" i="20"/>
  <c r="H33" i="20"/>
  <c r="G33" i="20"/>
  <c r="F33" i="20"/>
  <c r="C33" i="20"/>
  <c r="B33" i="20"/>
  <c r="E33" i="20" s="1"/>
  <c r="S32" i="20"/>
  <c r="R32" i="20"/>
  <c r="Q32" i="20"/>
  <c r="P32" i="20"/>
  <c r="E32" i="20"/>
  <c r="U32" i="20" s="1"/>
  <c r="V30" i="20"/>
  <c r="O30" i="20"/>
  <c r="N30" i="20"/>
  <c r="M30" i="20"/>
  <c r="L30" i="20"/>
  <c r="K30" i="20"/>
  <c r="J30" i="20"/>
  <c r="I30" i="20"/>
  <c r="Q30" i="20" s="1"/>
  <c r="H30" i="20"/>
  <c r="G30" i="20"/>
  <c r="F30" i="20"/>
  <c r="C30" i="20"/>
  <c r="B30" i="20"/>
  <c r="S29" i="20"/>
  <c r="R29" i="20"/>
  <c r="Q29" i="20"/>
  <c r="P29" i="20"/>
  <c r="E29" i="20"/>
  <c r="S28" i="20"/>
  <c r="R28" i="20"/>
  <c r="Q28" i="20"/>
  <c r="P28" i="20"/>
  <c r="T28" i="20" s="1"/>
  <c r="E28" i="20"/>
  <c r="S27" i="20"/>
  <c r="R27" i="20"/>
  <c r="Q27" i="20"/>
  <c r="P27" i="20"/>
  <c r="E27" i="20"/>
  <c r="T26" i="20"/>
  <c r="S26" i="20"/>
  <c r="R26" i="20"/>
  <c r="Q26" i="20"/>
  <c r="P26" i="20"/>
  <c r="E26" i="20"/>
  <c r="U26" i="20" s="1"/>
  <c r="V24" i="20"/>
  <c r="O24" i="20"/>
  <c r="N24" i="20"/>
  <c r="M24" i="20"/>
  <c r="L24" i="20"/>
  <c r="R24" i="20" s="1"/>
  <c r="K24" i="20"/>
  <c r="J24" i="20"/>
  <c r="I24" i="20"/>
  <c r="H24" i="20"/>
  <c r="G24" i="20"/>
  <c r="F24" i="20"/>
  <c r="C24" i="20"/>
  <c r="B24" i="20"/>
  <c r="S23" i="20"/>
  <c r="R23" i="20"/>
  <c r="Q23" i="20"/>
  <c r="P23" i="20"/>
  <c r="E23" i="20"/>
  <c r="T23" i="20" s="1"/>
  <c r="T22" i="20"/>
  <c r="S22" i="20"/>
  <c r="R22" i="20"/>
  <c r="Q22" i="20"/>
  <c r="P22" i="20"/>
  <c r="E22" i="20"/>
  <c r="U22" i="20" s="1"/>
  <c r="U21" i="20"/>
  <c r="S21" i="20"/>
  <c r="R21" i="20"/>
  <c r="Q21" i="20"/>
  <c r="P21" i="20"/>
  <c r="E21" i="20"/>
  <c r="T21" i="20" s="1"/>
  <c r="S20" i="20"/>
  <c r="R20" i="20"/>
  <c r="Q20" i="20"/>
  <c r="P20" i="20"/>
  <c r="E20" i="20"/>
  <c r="U20" i="20" s="1"/>
  <c r="U19" i="20"/>
  <c r="S19" i="20"/>
  <c r="R19" i="20"/>
  <c r="Q19" i="20"/>
  <c r="P19" i="20"/>
  <c r="E19" i="20"/>
  <c r="T19" i="20" s="1"/>
  <c r="S18" i="20"/>
  <c r="R18" i="20"/>
  <c r="Q18" i="20"/>
  <c r="P18" i="20"/>
  <c r="E18" i="20"/>
  <c r="S17" i="20"/>
  <c r="R17" i="20"/>
  <c r="Q17" i="20"/>
  <c r="P17" i="20"/>
  <c r="E17" i="20"/>
  <c r="V15" i="20"/>
  <c r="O15" i="20"/>
  <c r="N15" i="20"/>
  <c r="M15" i="20"/>
  <c r="L15" i="20"/>
  <c r="K15" i="20"/>
  <c r="J15" i="20"/>
  <c r="I15" i="20"/>
  <c r="H15" i="20"/>
  <c r="G15" i="20"/>
  <c r="F15" i="20"/>
  <c r="C15" i="20"/>
  <c r="B15" i="20"/>
  <c r="E15" i="20" s="1"/>
  <c r="S14" i="20"/>
  <c r="R14" i="20"/>
  <c r="Q14" i="20"/>
  <c r="P14" i="20"/>
  <c r="T14" i="20" s="1"/>
  <c r="E14" i="20"/>
  <c r="U14" i="20" s="1"/>
  <c r="S13" i="20"/>
  <c r="R13" i="20"/>
  <c r="Q13" i="20"/>
  <c r="P13" i="20"/>
  <c r="E13" i="20"/>
  <c r="U12" i="20"/>
  <c r="T12" i="20"/>
  <c r="S12" i="20"/>
  <c r="R12" i="20"/>
  <c r="Q12" i="20"/>
  <c r="P12" i="20"/>
  <c r="E12" i="20"/>
  <c r="S11" i="20"/>
  <c r="R11" i="20"/>
  <c r="Q11" i="20"/>
  <c r="P11" i="20"/>
  <c r="E11" i="20"/>
  <c r="S10" i="20"/>
  <c r="R10" i="20"/>
  <c r="Q10" i="20"/>
  <c r="P10" i="20"/>
  <c r="E10" i="20"/>
  <c r="U10" i="20" s="1"/>
  <c r="S9" i="20"/>
  <c r="R9" i="20"/>
  <c r="Q9" i="20"/>
  <c r="P9" i="20"/>
  <c r="E9" i="20"/>
  <c r="S94" i="19"/>
  <c r="R94" i="19"/>
  <c r="Q94" i="19"/>
  <c r="P94" i="19"/>
  <c r="E94" i="19"/>
  <c r="U94" i="19" s="1"/>
  <c r="S93" i="19"/>
  <c r="R93" i="19"/>
  <c r="Q93" i="19"/>
  <c r="P93" i="19"/>
  <c r="E93" i="19"/>
  <c r="S92" i="19"/>
  <c r="R92" i="19"/>
  <c r="Q92" i="19"/>
  <c r="P92" i="19"/>
  <c r="E92" i="19"/>
  <c r="U92" i="19" s="1"/>
  <c r="T91" i="19"/>
  <c r="S91" i="19"/>
  <c r="R91" i="19"/>
  <c r="Q91" i="19"/>
  <c r="P91" i="19"/>
  <c r="E91" i="19"/>
  <c r="U91" i="19" s="1"/>
  <c r="U90" i="19"/>
  <c r="T90" i="19"/>
  <c r="S90" i="19"/>
  <c r="R90" i="19"/>
  <c r="Q90" i="19"/>
  <c r="P90" i="19"/>
  <c r="E90" i="19"/>
  <c r="S89" i="19"/>
  <c r="R89" i="19"/>
  <c r="Q89" i="19"/>
  <c r="P89" i="19"/>
  <c r="E89" i="19"/>
  <c r="T89" i="19" s="1"/>
  <c r="S88" i="19"/>
  <c r="R88" i="19"/>
  <c r="Q88" i="19"/>
  <c r="P88" i="19"/>
  <c r="E88" i="19"/>
  <c r="U88" i="19" s="1"/>
  <c r="S87" i="19"/>
  <c r="R87" i="19"/>
  <c r="Q87" i="19"/>
  <c r="P87" i="19"/>
  <c r="E87" i="19"/>
  <c r="V73" i="19"/>
  <c r="O73" i="19"/>
  <c r="N73" i="19"/>
  <c r="M73" i="19"/>
  <c r="L73" i="19"/>
  <c r="K73" i="19"/>
  <c r="J73" i="19"/>
  <c r="I73" i="19"/>
  <c r="H73" i="19"/>
  <c r="G73" i="19"/>
  <c r="F73" i="19"/>
  <c r="C73" i="19"/>
  <c r="B73" i="19"/>
  <c r="V72" i="19"/>
  <c r="R72" i="19"/>
  <c r="O72" i="19"/>
  <c r="N72" i="19"/>
  <c r="M72" i="19"/>
  <c r="L72" i="19"/>
  <c r="K72" i="19"/>
  <c r="S72" i="19" s="1"/>
  <c r="J72" i="19"/>
  <c r="I72" i="19"/>
  <c r="H72" i="19"/>
  <c r="G72" i="19"/>
  <c r="F72" i="19"/>
  <c r="C72" i="19"/>
  <c r="B72" i="19"/>
  <c r="E72" i="19" s="1"/>
  <c r="V71" i="19"/>
  <c r="O71" i="19"/>
  <c r="N71" i="19"/>
  <c r="M71" i="19"/>
  <c r="L71" i="19"/>
  <c r="K71" i="19"/>
  <c r="S71" i="19" s="1"/>
  <c r="J71" i="19"/>
  <c r="R71" i="19" s="1"/>
  <c r="I71" i="19"/>
  <c r="Q71" i="19" s="1"/>
  <c r="H71" i="19"/>
  <c r="P71" i="19" s="1"/>
  <c r="G71" i="19"/>
  <c r="F71" i="19"/>
  <c r="E71" i="19"/>
  <c r="C71" i="19"/>
  <c r="B71" i="19"/>
  <c r="U70" i="19"/>
  <c r="T70" i="19"/>
  <c r="S70" i="19"/>
  <c r="R70" i="19"/>
  <c r="Q70" i="19"/>
  <c r="P70" i="19"/>
  <c r="E70" i="19"/>
  <c r="S69" i="19"/>
  <c r="R69" i="19"/>
  <c r="Q69" i="19"/>
  <c r="P69" i="19"/>
  <c r="E69" i="19"/>
  <c r="T69" i="19" s="1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E67" i="19" s="1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B66" i="19"/>
  <c r="E66" i="19" s="1"/>
  <c r="U65" i="19"/>
  <c r="T65" i="19"/>
  <c r="S65" i="19"/>
  <c r="R65" i="19"/>
  <c r="Q65" i="19"/>
  <c r="P65" i="19"/>
  <c r="E65" i="19"/>
  <c r="U64" i="19"/>
  <c r="T64" i="19"/>
  <c r="S64" i="19"/>
  <c r="R64" i="19"/>
  <c r="Q64" i="19"/>
  <c r="P64" i="19"/>
  <c r="E64" i="19"/>
  <c r="S63" i="19"/>
  <c r="R63" i="19"/>
  <c r="Q63" i="19"/>
  <c r="P63" i="19"/>
  <c r="E63" i="19"/>
  <c r="U63" i="19" s="1"/>
  <c r="S62" i="19"/>
  <c r="R62" i="19"/>
  <c r="Q62" i="19"/>
  <c r="P62" i="19"/>
  <c r="E62" i="19"/>
  <c r="U62" i="19" s="1"/>
  <c r="U61" i="19"/>
  <c r="T61" i="19"/>
  <c r="S61" i="19"/>
  <c r="R61" i="19"/>
  <c r="Q61" i="19"/>
  <c r="P61" i="19"/>
  <c r="E61" i="19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B59" i="19"/>
  <c r="S58" i="19"/>
  <c r="R58" i="19"/>
  <c r="Q58" i="19"/>
  <c r="P58" i="19"/>
  <c r="E58" i="19"/>
  <c r="S57" i="19"/>
  <c r="R57" i="19"/>
  <c r="Q57" i="19"/>
  <c r="P57" i="19"/>
  <c r="E57" i="19"/>
  <c r="U57" i="19" s="1"/>
  <c r="U56" i="19"/>
  <c r="S56" i="19"/>
  <c r="R56" i="19"/>
  <c r="Q56" i="19"/>
  <c r="P56" i="19"/>
  <c r="E56" i="19"/>
  <c r="T56" i="19" s="1"/>
  <c r="S55" i="19"/>
  <c r="R55" i="19"/>
  <c r="Q55" i="19"/>
  <c r="P55" i="19"/>
  <c r="E55" i="19"/>
  <c r="U55" i="19" s="1"/>
  <c r="V53" i="19"/>
  <c r="O53" i="19"/>
  <c r="N53" i="19"/>
  <c r="M53" i="19"/>
  <c r="L53" i="19"/>
  <c r="K53" i="19"/>
  <c r="S53" i="19" s="1"/>
  <c r="J53" i="19"/>
  <c r="R53" i="19" s="1"/>
  <c r="I53" i="19"/>
  <c r="H53" i="19"/>
  <c r="G53" i="19"/>
  <c r="F53" i="19"/>
  <c r="C53" i="19"/>
  <c r="B53" i="19"/>
  <c r="E53" i="19" s="1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S49" i="19"/>
  <c r="R49" i="19"/>
  <c r="Q49" i="19"/>
  <c r="P49" i="19"/>
  <c r="E49" i="19"/>
  <c r="U49" i="19" s="1"/>
  <c r="U48" i="19"/>
  <c r="S48" i="19"/>
  <c r="R48" i="19"/>
  <c r="Q48" i="19"/>
  <c r="P48" i="19"/>
  <c r="E48" i="19"/>
  <c r="T48" i="19" s="1"/>
  <c r="S47" i="19"/>
  <c r="R47" i="19"/>
  <c r="Q47" i="19"/>
  <c r="P47" i="19"/>
  <c r="E47" i="19"/>
  <c r="U47" i="19" s="1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U44" i="19"/>
  <c r="T44" i="19"/>
  <c r="S44" i="19"/>
  <c r="R44" i="19"/>
  <c r="Q44" i="19"/>
  <c r="P44" i="19"/>
  <c r="E44" i="19"/>
  <c r="S43" i="19"/>
  <c r="R43" i="19"/>
  <c r="Q43" i="19"/>
  <c r="P43" i="19"/>
  <c r="E43" i="19"/>
  <c r="S42" i="19"/>
  <c r="R42" i="19"/>
  <c r="Q42" i="19"/>
  <c r="P42" i="19"/>
  <c r="E42" i="19"/>
  <c r="U42" i="19" s="1"/>
  <c r="V40" i="19"/>
  <c r="O40" i="19"/>
  <c r="N40" i="19"/>
  <c r="M40" i="19"/>
  <c r="L40" i="19"/>
  <c r="K40" i="19"/>
  <c r="S40" i="19" s="1"/>
  <c r="J40" i="19"/>
  <c r="R40" i="19" s="1"/>
  <c r="I40" i="19"/>
  <c r="H40" i="19"/>
  <c r="P40" i="19" s="1"/>
  <c r="G40" i="19"/>
  <c r="F40" i="19"/>
  <c r="C40" i="19"/>
  <c r="B40" i="19"/>
  <c r="S39" i="19"/>
  <c r="R39" i="19"/>
  <c r="Q39" i="19"/>
  <c r="P39" i="19"/>
  <c r="E39" i="19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S36" i="19"/>
  <c r="R36" i="19"/>
  <c r="Q36" i="19"/>
  <c r="P36" i="19"/>
  <c r="E36" i="19"/>
  <c r="U36" i="19" s="1"/>
  <c r="S35" i="19"/>
  <c r="R35" i="19"/>
  <c r="Q35" i="19"/>
  <c r="P35" i="19"/>
  <c r="E35" i="19"/>
  <c r="V33" i="19"/>
  <c r="O33" i="19"/>
  <c r="N33" i="19"/>
  <c r="M33" i="19"/>
  <c r="L33" i="19"/>
  <c r="K33" i="19"/>
  <c r="J33" i="19"/>
  <c r="R33" i="19" s="1"/>
  <c r="I33" i="19"/>
  <c r="H33" i="19"/>
  <c r="G33" i="19"/>
  <c r="F33" i="19"/>
  <c r="C33" i="19"/>
  <c r="E33" i="19" s="1"/>
  <c r="B33" i="19"/>
  <c r="S32" i="19"/>
  <c r="R32" i="19"/>
  <c r="Q32" i="19"/>
  <c r="P32" i="19"/>
  <c r="E32" i="19"/>
  <c r="U32" i="19" s="1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E30" i="19"/>
  <c r="C30" i="19"/>
  <c r="B30" i="19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U26" i="19" s="1"/>
  <c r="V24" i="19"/>
  <c r="O24" i="19"/>
  <c r="N24" i="19"/>
  <c r="M24" i="19"/>
  <c r="L24" i="19"/>
  <c r="K24" i="19"/>
  <c r="J24" i="19"/>
  <c r="I24" i="19"/>
  <c r="Q24" i="19" s="1"/>
  <c r="H24" i="19"/>
  <c r="G24" i="19"/>
  <c r="F24" i="19"/>
  <c r="C24" i="19"/>
  <c r="E24" i="19" s="1"/>
  <c r="B24" i="19"/>
  <c r="S23" i="19"/>
  <c r="R23" i="19"/>
  <c r="Q23" i="19"/>
  <c r="P23" i="19"/>
  <c r="E23" i="19"/>
  <c r="U23" i="19" s="1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U20" i="19" s="1"/>
  <c r="S19" i="19"/>
  <c r="R19" i="19"/>
  <c r="Q19" i="19"/>
  <c r="P19" i="19"/>
  <c r="E19" i="19"/>
  <c r="U18" i="19"/>
  <c r="T18" i="19"/>
  <c r="S18" i="19"/>
  <c r="R18" i="19"/>
  <c r="Q18" i="19"/>
  <c r="P18" i="19"/>
  <c r="E18" i="19"/>
  <c r="S17" i="19"/>
  <c r="R17" i="19"/>
  <c r="Q17" i="19"/>
  <c r="P17" i="19"/>
  <c r="T17" i="19" s="1"/>
  <c r="E17" i="19"/>
  <c r="U17" i="19" s="1"/>
  <c r="V15" i="19"/>
  <c r="O15" i="19"/>
  <c r="N15" i="19"/>
  <c r="M15" i="19"/>
  <c r="L15" i="19"/>
  <c r="K15" i="19"/>
  <c r="S15" i="19" s="1"/>
  <c r="J15" i="19"/>
  <c r="R15" i="19" s="1"/>
  <c r="I15" i="19"/>
  <c r="Q15" i="19" s="1"/>
  <c r="H15" i="19"/>
  <c r="G15" i="19"/>
  <c r="F15" i="19"/>
  <c r="C15" i="19"/>
  <c r="B15" i="19"/>
  <c r="E15" i="19" s="1"/>
  <c r="S14" i="19"/>
  <c r="R14" i="19"/>
  <c r="Q14" i="19"/>
  <c r="P14" i="19"/>
  <c r="E14" i="19"/>
  <c r="U14" i="19" s="1"/>
  <c r="U13" i="19"/>
  <c r="T13" i="19"/>
  <c r="S13" i="19"/>
  <c r="R13" i="19"/>
  <c r="Q13" i="19"/>
  <c r="P13" i="19"/>
  <c r="E13" i="19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S10" i="19"/>
  <c r="R10" i="19"/>
  <c r="Q10" i="19"/>
  <c r="P10" i="19"/>
  <c r="E10" i="19"/>
  <c r="U10" i="19" s="1"/>
  <c r="U9" i="19"/>
  <c r="T9" i="19"/>
  <c r="S9" i="19"/>
  <c r="R9" i="19"/>
  <c r="Q9" i="19"/>
  <c r="P9" i="19"/>
  <c r="E9" i="19"/>
  <c r="S94" i="18"/>
  <c r="R94" i="18"/>
  <c r="Q94" i="18"/>
  <c r="P94" i="18"/>
  <c r="E94" i="18"/>
  <c r="T94" i="18" s="1"/>
  <c r="S93" i="18"/>
  <c r="R93" i="18"/>
  <c r="Q93" i="18"/>
  <c r="P93" i="18"/>
  <c r="E93" i="18"/>
  <c r="S92" i="18"/>
  <c r="R92" i="18"/>
  <c r="Q92" i="18"/>
  <c r="P92" i="18"/>
  <c r="E92" i="18"/>
  <c r="U92" i="18" s="1"/>
  <c r="U91" i="18"/>
  <c r="S91" i="18"/>
  <c r="R91" i="18"/>
  <c r="Q91" i="18"/>
  <c r="P91" i="18"/>
  <c r="E91" i="18"/>
  <c r="T91" i="18" s="1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U87" i="18"/>
  <c r="T87" i="18"/>
  <c r="S87" i="18"/>
  <c r="R87" i="18"/>
  <c r="Q87" i="18"/>
  <c r="P87" i="18"/>
  <c r="E87" i="18"/>
  <c r="V73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V72" i="18"/>
  <c r="O72" i="18"/>
  <c r="N72" i="18"/>
  <c r="M72" i="18"/>
  <c r="L72" i="18"/>
  <c r="K72" i="18"/>
  <c r="S72" i="18" s="1"/>
  <c r="J72" i="18"/>
  <c r="R72" i="18" s="1"/>
  <c r="I72" i="18"/>
  <c r="H72" i="18"/>
  <c r="P72" i="18" s="1"/>
  <c r="G72" i="18"/>
  <c r="F72" i="18"/>
  <c r="C72" i="18"/>
  <c r="B72" i="18"/>
  <c r="V71" i="18"/>
  <c r="O71" i="18"/>
  <c r="N71" i="18"/>
  <c r="M71" i="18"/>
  <c r="L71" i="18"/>
  <c r="K71" i="18"/>
  <c r="S71" i="18" s="1"/>
  <c r="J71" i="18"/>
  <c r="R71" i="18" s="1"/>
  <c r="I71" i="18"/>
  <c r="H71" i="18"/>
  <c r="G71" i="18"/>
  <c r="F71" i="18"/>
  <c r="C71" i="18"/>
  <c r="B71" i="18"/>
  <c r="E71" i="18" s="1"/>
  <c r="U70" i="18"/>
  <c r="T70" i="18"/>
  <c r="S70" i="18"/>
  <c r="R70" i="18"/>
  <c r="Q70" i="18"/>
  <c r="P70" i="18"/>
  <c r="E70" i="18"/>
  <c r="S69" i="18"/>
  <c r="R69" i="18"/>
  <c r="Q69" i="18"/>
  <c r="P69" i="18"/>
  <c r="E69" i="18"/>
  <c r="U69" i="18" s="1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V66" i="18"/>
  <c r="O66" i="18"/>
  <c r="N66" i="18"/>
  <c r="M66" i="18"/>
  <c r="L66" i="18"/>
  <c r="K66" i="18"/>
  <c r="S66" i="18" s="1"/>
  <c r="J66" i="18"/>
  <c r="R66" i="18" s="1"/>
  <c r="I66" i="18"/>
  <c r="Q66" i="18" s="1"/>
  <c r="H66" i="18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S64" i="18"/>
  <c r="R64" i="18"/>
  <c r="Q64" i="18"/>
  <c r="P64" i="18"/>
  <c r="E64" i="18"/>
  <c r="S63" i="18"/>
  <c r="R63" i="18"/>
  <c r="Q63" i="18"/>
  <c r="P63" i="18"/>
  <c r="E63" i="18"/>
  <c r="S62" i="18"/>
  <c r="R62" i="18"/>
  <c r="Q62" i="18"/>
  <c r="P62" i="18"/>
  <c r="E62" i="18"/>
  <c r="U62" i="18" s="1"/>
  <c r="T61" i="18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V53" i="18"/>
  <c r="O53" i="18"/>
  <c r="N53" i="18"/>
  <c r="M53" i="18"/>
  <c r="L53" i="18"/>
  <c r="K53" i="18"/>
  <c r="S53" i="18" s="1"/>
  <c r="J53" i="18"/>
  <c r="R53" i="18" s="1"/>
  <c r="I53" i="18"/>
  <c r="H53" i="18"/>
  <c r="G53" i="18"/>
  <c r="F53" i="18"/>
  <c r="C53" i="18"/>
  <c r="B53" i="18"/>
  <c r="E53" i="18" s="1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U50" i="18"/>
  <c r="S50" i="18"/>
  <c r="R50" i="18"/>
  <c r="Q50" i="18"/>
  <c r="P50" i="18"/>
  <c r="E50" i="18"/>
  <c r="T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S47" i="18"/>
  <c r="R47" i="18"/>
  <c r="Q47" i="18"/>
  <c r="P47" i="18"/>
  <c r="E47" i="18"/>
  <c r="U47" i="18" s="1"/>
  <c r="U46" i="18"/>
  <c r="T46" i="18"/>
  <c r="S46" i="18"/>
  <c r="R46" i="18"/>
  <c r="Q46" i="18"/>
  <c r="P46" i="18"/>
  <c r="E46" i="18"/>
  <c r="S45" i="18"/>
  <c r="R45" i="18"/>
  <c r="Q45" i="18"/>
  <c r="P45" i="18"/>
  <c r="E45" i="18"/>
  <c r="U45" i="18" s="1"/>
  <c r="S44" i="18"/>
  <c r="R44" i="18"/>
  <c r="Q44" i="18"/>
  <c r="P44" i="18"/>
  <c r="E44" i="18"/>
  <c r="U44" i="18" s="1"/>
  <c r="S43" i="18"/>
  <c r="R43" i="18"/>
  <c r="Q43" i="18"/>
  <c r="P43" i="18"/>
  <c r="E43" i="18"/>
  <c r="U42" i="18"/>
  <c r="T42" i="18"/>
  <c r="S42" i="18"/>
  <c r="R42" i="18"/>
  <c r="Q42" i="18"/>
  <c r="P42" i="18"/>
  <c r="E42" i="18"/>
  <c r="V40" i="18"/>
  <c r="O40" i="18"/>
  <c r="N40" i="18"/>
  <c r="M40" i="18"/>
  <c r="L40" i="18"/>
  <c r="K40" i="18"/>
  <c r="J40" i="18"/>
  <c r="R40" i="18" s="1"/>
  <c r="I40" i="18"/>
  <c r="H40" i="18"/>
  <c r="G40" i="18"/>
  <c r="F40" i="18"/>
  <c r="C40" i="18"/>
  <c r="B40" i="18"/>
  <c r="S39" i="18"/>
  <c r="R39" i="18"/>
  <c r="Q39" i="18"/>
  <c r="P39" i="18"/>
  <c r="E39" i="18"/>
  <c r="U39" i="18" s="1"/>
  <c r="U38" i="18"/>
  <c r="T38" i="18"/>
  <c r="S38" i="18"/>
  <c r="R38" i="18"/>
  <c r="Q38" i="18"/>
  <c r="P38" i="18"/>
  <c r="E38" i="18"/>
  <c r="S37" i="18"/>
  <c r="R37" i="18"/>
  <c r="Q37" i="18"/>
  <c r="P37" i="18"/>
  <c r="E37" i="18"/>
  <c r="T37" i="18" s="1"/>
  <c r="S36" i="18"/>
  <c r="R36" i="18"/>
  <c r="Q36" i="18"/>
  <c r="P36" i="18"/>
  <c r="E36" i="18"/>
  <c r="S35" i="18"/>
  <c r="R35" i="18"/>
  <c r="Q35" i="18"/>
  <c r="U35" i="18" s="1"/>
  <c r="P35" i="18"/>
  <c r="E35" i="18"/>
  <c r="V33" i="18"/>
  <c r="O33" i="18"/>
  <c r="N33" i="18"/>
  <c r="M33" i="18"/>
  <c r="L33" i="18"/>
  <c r="K33" i="18"/>
  <c r="S33" i="18" s="1"/>
  <c r="J33" i="18"/>
  <c r="I33" i="18"/>
  <c r="H33" i="18"/>
  <c r="G33" i="18"/>
  <c r="F33" i="18"/>
  <c r="C33" i="18"/>
  <c r="B33" i="18"/>
  <c r="S32" i="18"/>
  <c r="R32" i="18"/>
  <c r="Q32" i="18"/>
  <c r="P32" i="18"/>
  <c r="E32" i="18"/>
  <c r="V30" i="18"/>
  <c r="O30" i="18"/>
  <c r="N30" i="18"/>
  <c r="M30" i="18"/>
  <c r="L30" i="18"/>
  <c r="K30" i="18"/>
  <c r="S30" i="18" s="1"/>
  <c r="J30" i="18"/>
  <c r="R30" i="18" s="1"/>
  <c r="I30" i="18"/>
  <c r="H30" i="18"/>
  <c r="P30" i="18" s="1"/>
  <c r="G30" i="18"/>
  <c r="F30" i="18"/>
  <c r="E30" i="18"/>
  <c r="C30" i="18"/>
  <c r="B30" i="18"/>
  <c r="S29" i="18"/>
  <c r="R29" i="18"/>
  <c r="Q29" i="18"/>
  <c r="P29" i="18"/>
  <c r="E29" i="18"/>
  <c r="T29" i="18" s="1"/>
  <c r="S28" i="18"/>
  <c r="R28" i="18"/>
  <c r="Q28" i="18"/>
  <c r="P28" i="18"/>
  <c r="E28" i="18"/>
  <c r="S27" i="18"/>
  <c r="R27" i="18"/>
  <c r="Q27" i="18"/>
  <c r="P27" i="18"/>
  <c r="E27" i="18"/>
  <c r="U27" i="18" s="1"/>
  <c r="U26" i="18"/>
  <c r="S26" i="18"/>
  <c r="R26" i="18"/>
  <c r="Q26" i="18"/>
  <c r="P26" i="18"/>
  <c r="E26" i="18"/>
  <c r="T26" i="18" s="1"/>
  <c r="V24" i="18"/>
  <c r="O24" i="18"/>
  <c r="N24" i="18"/>
  <c r="M24" i="18"/>
  <c r="L24" i="18"/>
  <c r="K24" i="18"/>
  <c r="J24" i="18"/>
  <c r="I24" i="18"/>
  <c r="H24" i="18"/>
  <c r="G24" i="18"/>
  <c r="F24" i="18"/>
  <c r="C24" i="18"/>
  <c r="B24" i="18"/>
  <c r="E24" i="18" s="1"/>
  <c r="S23" i="18"/>
  <c r="R23" i="18"/>
  <c r="Q23" i="18"/>
  <c r="P23" i="18"/>
  <c r="E23" i="18"/>
  <c r="U23" i="18" s="1"/>
  <c r="U22" i="18"/>
  <c r="S22" i="18"/>
  <c r="R22" i="18"/>
  <c r="Q22" i="18"/>
  <c r="P22" i="18"/>
  <c r="E22" i="18"/>
  <c r="T22" i="18" s="1"/>
  <c r="S21" i="18"/>
  <c r="R21" i="18"/>
  <c r="Q21" i="18"/>
  <c r="P21" i="18"/>
  <c r="E21" i="18"/>
  <c r="U21" i="18" s="1"/>
  <c r="S20" i="18"/>
  <c r="R20" i="18"/>
  <c r="Q20" i="18"/>
  <c r="P20" i="18"/>
  <c r="E20" i="18"/>
  <c r="S19" i="18"/>
  <c r="R19" i="18"/>
  <c r="Q19" i="18"/>
  <c r="P19" i="18"/>
  <c r="E19" i="18"/>
  <c r="U19" i="18" s="1"/>
  <c r="S18" i="18"/>
  <c r="R18" i="18"/>
  <c r="Q18" i="18"/>
  <c r="P18" i="18"/>
  <c r="E18" i="18"/>
  <c r="S17" i="18"/>
  <c r="R17" i="18"/>
  <c r="Q17" i="18"/>
  <c r="P17" i="18"/>
  <c r="E17" i="18"/>
  <c r="T17" i="18" s="1"/>
  <c r="V15" i="18"/>
  <c r="O15" i="18"/>
  <c r="N15" i="18"/>
  <c r="M15" i="18"/>
  <c r="L15" i="18"/>
  <c r="K15" i="18"/>
  <c r="J15" i="18"/>
  <c r="I15" i="18"/>
  <c r="H15" i="18"/>
  <c r="G15" i="18"/>
  <c r="F15" i="18"/>
  <c r="C15" i="18"/>
  <c r="B15" i="18"/>
  <c r="E15" i="18" s="1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U11" i="18"/>
  <c r="T11" i="18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S94" i="17"/>
  <c r="R94" i="17"/>
  <c r="Q94" i="17"/>
  <c r="P94" i="17"/>
  <c r="E94" i="17"/>
  <c r="U94" i="17" s="1"/>
  <c r="S93" i="17"/>
  <c r="R93" i="17"/>
  <c r="Q93" i="17"/>
  <c r="P93" i="17"/>
  <c r="E93" i="17"/>
  <c r="U93" i="17" s="1"/>
  <c r="U92" i="17"/>
  <c r="S92" i="17"/>
  <c r="R92" i="17"/>
  <c r="Q92" i="17"/>
  <c r="P92" i="17"/>
  <c r="E92" i="17"/>
  <c r="T92" i="17" s="1"/>
  <c r="S91" i="17"/>
  <c r="R91" i="17"/>
  <c r="Q91" i="17"/>
  <c r="P91" i="17"/>
  <c r="E91" i="17"/>
  <c r="T91" i="17" s="1"/>
  <c r="T90" i="17"/>
  <c r="S90" i="17"/>
  <c r="R90" i="17"/>
  <c r="Q90" i="17"/>
  <c r="P90" i="17"/>
  <c r="E90" i="17"/>
  <c r="U90" i="17" s="1"/>
  <c r="U89" i="17"/>
  <c r="T89" i="17"/>
  <c r="S89" i="17"/>
  <c r="R89" i="17"/>
  <c r="Q89" i="17"/>
  <c r="P89" i="17"/>
  <c r="E89" i="17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V73" i="17"/>
  <c r="R73" i="17"/>
  <c r="O73" i="17"/>
  <c r="N73" i="17"/>
  <c r="M73" i="17"/>
  <c r="L73" i="17"/>
  <c r="K73" i="17"/>
  <c r="S73" i="17" s="1"/>
  <c r="J73" i="17"/>
  <c r="I73" i="17"/>
  <c r="H73" i="17"/>
  <c r="G73" i="17"/>
  <c r="F73" i="17"/>
  <c r="C73" i="17"/>
  <c r="B73" i="17"/>
  <c r="E73" i="17" s="1"/>
  <c r="V72" i="17"/>
  <c r="O72" i="17"/>
  <c r="N72" i="17"/>
  <c r="M72" i="17"/>
  <c r="L72" i="17"/>
  <c r="K72" i="17"/>
  <c r="S72" i="17" s="1"/>
  <c r="J72" i="17"/>
  <c r="R72" i="17" s="1"/>
  <c r="I72" i="17"/>
  <c r="Q72" i="17" s="1"/>
  <c r="H72" i="17"/>
  <c r="G72" i="17"/>
  <c r="F72" i="17"/>
  <c r="C72" i="17"/>
  <c r="B72" i="17"/>
  <c r="E72" i="17" s="1"/>
  <c r="V71" i="17"/>
  <c r="S71" i="17"/>
  <c r="O71" i="17"/>
  <c r="N71" i="17"/>
  <c r="M71" i="17"/>
  <c r="L71" i="17"/>
  <c r="K71" i="17"/>
  <c r="J71" i="17"/>
  <c r="I71" i="17"/>
  <c r="H71" i="17"/>
  <c r="G71" i="17"/>
  <c r="F71" i="17"/>
  <c r="C71" i="17"/>
  <c r="B71" i="17"/>
  <c r="E71" i="17" s="1"/>
  <c r="S70" i="17"/>
  <c r="R70" i="17"/>
  <c r="Q70" i="17"/>
  <c r="P70" i="17"/>
  <c r="E70" i="17"/>
  <c r="U70" i="17" s="1"/>
  <c r="S69" i="17"/>
  <c r="R69" i="17"/>
  <c r="Q69" i="17"/>
  <c r="P69" i="17"/>
  <c r="E69" i="17"/>
  <c r="U69" i="17" s="1"/>
  <c r="V67" i="17"/>
  <c r="O67" i="17"/>
  <c r="N67" i="17"/>
  <c r="M67" i="17"/>
  <c r="L67" i="17"/>
  <c r="K67" i="17"/>
  <c r="S67" i="17" s="1"/>
  <c r="J67" i="17"/>
  <c r="I67" i="17"/>
  <c r="H67" i="17"/>
  <c r="G67" i="17"/>
  <c r="F67" i="17"/>
  <c r="C67" i="17"/>
  <c r="B67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E66" i="17" s="1"/>
  <c r="S65" i="17"/>
  <c r="R65" i="17"/>
  <c r="Q65" i="17"/>
  <c r="P65" i="17"/>
  <c r="E65" i="17"/>
  <c r="U65" i="17" s="1"/>
  <c r="S64" i="17"/>
  <c r="R64" i="17"/>
  <c r="Q64" i="17"/>
  <c r="P64" i="17"/>
  <c r="E64" i="17"/>
  <c r="U63" i="17"/>
  <c r="T63" i="17"/>
  <c r="S63" i="17"/>
  <c r="R63" i="17"/>
  <c r="Q63" i="17"/>
  <c r="P63" i="17"/>
  <c r="E63" i="17"/>
  <c r="S62" i="17"/>
  <c r="R62" i="17"/>
  <c r="Q62" i="17"/>
  <c r="P62" i="17"/>
  <c r="E62" i="17"/>
  <c r="T62" i="17" s="1"/>
  <c r="S61" i="17"/>
  <c r="R61" i="17"/>
  <c r="Q61" i="17"/>
  <c r="P61" i="17"/>
  <c r="E61" i="17"/>
  <c r="T61" i="17" s="1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E59" i="17"/>
  <c r="C59" i="17"/>
  <c r="B59" i="17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S56" i="17"/>
  <c r="R56" i="17"/>
  <c r="Q56" i="17"/>
  <c r="P56" i="17"/>
  <c r="E56" i="17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S53" i="17" s="1"/>
  <c r="J53" i="17"/>
  <c r="I53" i="17"/>
  <c r="H53" i="17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P51" i="17"/>
  <c r="T51" i="17" s="1"/>
  <c r="E51" i="17"/>
  <c r="U51" i="17" s="1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S47" i="17"/>
  <c r="R47" i="17"/>
  <c r="Q47" i="17"/>
  <c r="P47" i="17"/>
  <c r="E47" i="17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U44" i="17" s="1"/>
  <c r="P44" i="17"/>
  <c r="T44" i="17" s="1"/>
  <c r="E44" i="17"/>
  <c r="S43" i="17"/>
  <c r="R43" i="17"/>
  <c r="Q43" i="17"/>
  <c r="P43" i="17"/>
  <c r="E43" i="17"/>
  <c r="S42" i="17"/>
  <c r="R42" i="17"/>
  <c r="Q42" i="17"/>
  <c r="P42" i="17"/>
  <c r="E42" i="17"/>
  <c r="U42" i="17" s="1"/>
  <c r="V40" i="17"/>
  <c r="R40" i="17"/>
  <c r="O40" i="17"/>
  <c r="N40" i="17"/>
  <c r="M40" i="17"/>
  <c r="L40" i="17"/>
  <c r="K40" i="17"/>
  <c r="S40" i="17" s="1"/>
  <c r="J40" i="17"/>
  <c r="I40" i="17"/>
  <c r="H40" i="17"/>
  <c r="P40" i="17" s="1"/>
  <c r="G40" i="17"/>
  <c r="F40" i="17"/>
  <c r="E40" i="17"/>
  <c r="C40" i="17"/>
  <c r="B40" i="17"/>
  <c r="U39" i="17"/>
  <c r="T39" i="17"/>
  <c r="S39" i="17"/>
  <c r="R39" i="17"/>
  <c r="Q39" i="17"/>
  <c r="P39" i="17"/>
  <c r="E39" i="17"/>
  <c r="S38" i="17"/>
  <c r="R38" i="17"/>
  <c r="Q38" i="17"/>
  <c r="P38" i="17"/>
  <c r="E38" i="17"/>
  <c r="U38" i="17" s="1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U35" i="17" s="1"/>
  <c r="P35" i="17"/>
  <c r="E35" i="17"/>
  <c r="T35" i="17" s="1"/>
  <c r="V33" i="17"/>
  <c r="O33" i="17"/>
  <c r="N33" i="17"/>
  <c r="M33" i="17"/>
  <c r="L33" i="17"/>
  <c r="K33" i="17"/>
  <c r="S33" i="17" s="1"/>
  <c r="J33" i="17"/>
  <c r="I33" i="17"/>
  <c r="H33" i="17"/>
  <c r="P33" i="17" s="1"/>
  <c r="G33" i="17"/>
  <c r="F33" i="17"/>
  <c r="C33" i="17"/>
  <c r="B33" i="17"/>
  <c r="S32" i="17"/>
  <c r="R32" i="17"/>
  <c r="Q32" i="17"/>
  <c r="P32" i="17"/>
  <c r="E32" i="17"/>
  <c r="V30" i="17"/>
  <c r="O30" i="17"/>
  <c r="N30" i="17"/>
  <c r="M30" i="17"/>
  <c r="L30" i="17"/>
  <c r="K30" i="17"/>
  <c r="S30" i="17" s="1"/>
  <c r="J30" i="17"/>
  <c r="R30" i="17" s="1"/>
  <c r="I30" i="17"/>
  <c r="H30" i="17"/>
  <c r="G30" i="17"/>
  <c r="F30" i="17"/>
  <c r="E30" i="17"/>
  <c r="C30" i="17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U27" i="17" s="1"/>
  <c r="S26" i="17"/>
  <c r="R26" i="17"/>
  <c r="Q26" i="17"/>
  <c r="P26" i="17"/>
  <c r="E26" i="17"/>
  <c r="U26" i="17" s="1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B24" i="17"/>
  <c r="E24" i="17" s="1"/>
  <c r="S23" i="17"/>
  <c r="R23" i="17"/>
  <c r="Q23" i="17"/>
  <c r="P23" i="17"/>
  <c r="E23" i="17"/>
  <c r="U23" i="17" s="1"/>
  <c r="U22" i="17"/>
  <c r="T22" i="17"/>
  <c r="S22" i="17"/>
  <c r="R22" i="17"/>
  <c r="Q22" i="17"/>
  <c r="P22" i="17"/>
  <c r="E22" i="17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S17" i="17"/>
  <c r="R17" i="17"/>
  <c r="Q17" i="17"/>
  <c r="P17" i="17"/>
  <c r="E17" i="17"/>
  <c r="U17" i="17" s="1"/>
  <c r="V15" i="17"/>
  <c r="O15" i="17"/>
  <c r="Q15" i="17" s="1"/>
  <c r="N15" i="17"/>
  <c r="M15" i="17"/>
  <c r="L15" i="17"/>
  <c r="K15" i="17"/>
  <c r="S15" i="17" s="1"/>
  <c r="J15" i="17"/>
  <c r="I15" i="17"/>
  <c r="H15" i="17"/>
  <c r="G15" i="17"/>
  <c r="F15" i="17"/>
  <c r="C15" i="17"/>
  <c r="B15" i="17"/>
  <c r="S14" i="17"/>
  <c r="R14" i="17"/>
  <c r="Q14" i="17"/>
  <c r="P14" i="17"/>
  <c r="E14" i="17"/>
  <c r="T14" i="17" s="1"/>
  <c r="S13" i="17"/>
  <c r="R13" i="17"/>
  <c r="Q13" i="17"/>
  <c r="P13" i="17"/>
  <c r="E13" i="17"/>
  <c r="U13" i="17" s="1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E10" i="17"/>
  <c r="U10" i="17" s="1"/>
  <c r="S9" i="17"/>
  <c r="R9" i="17"/>
  <c r="Q9" i="17"/>
  <c r="P9" i="17"/>
  <c r="E9" i="17"/>
  <c r="T9" i="17" s="1"/>
  <c r="U94" i="16"/>
  <c r="T94" i="16"/>
  <c r="S94" i="16"/>
  <c r="R94" i="16"/>
  <c r="Q94" i="16"/>
  <c r="P94" i="16"/>
  <c r="E94" i="16"/>
  <c r="U93" i="16"/>
  <c r="T93" i="16"/>
  <c r="S93" i="16"/>
  <c r="R93" i="16"/>
  <c r="Q93" i="16"/>
  <c r="P93" i="16"/>
  <c r="E93" i="16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U89" i="16" s="1"/>
  <c r="S88" i="16"/>
  <c r="R88" i="16"/>
  <c r="Q88" i="16"/>
  <c r="P88" i="16"/>
  <c r="E88" i="16"/>
  <c r="T88" i="16" s="1"/>
  <c r="S87" i="16"/>
  <c r="R87" i="16"/>
  <c r="Q87" i="16"/>
  <c r="P87" i="16"/>
  <c r="E87" i="16"/>
  <c r="V73" i="16"/>
  <c r="O73" i="16"/>
  <c r="N73" i="16"/>
  <c r="M73" i="16"/>
  <c r="L73" i="16"/>
  <c r="K73" i="16"/>
  <c r="J73" i="16"/>
  <c r="I73" i="16"/>
  <c r="H73" i="16"/>
  <c r="G73" i="16"/>
  <c r="F73" i="16"/>
  <c r="C73" i="16"/>
  <c r="B73" i="16"/>
  <c r="E73" i="16" s="1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V71" i="16"/>
  <c r="O71" i="16"/>
  <c r="N71" i="16"/>
  <c r="M71" i="16"/>
  <c r="L71" i="16"/>
  <c r="K71" i="16"/>
  <c r="S71" i="16" s="1"/>
  <c r="J71" i="16"/>
  <c r="R71" i="16" s="1"/>
  <c r="I71" i="16"/>
  <c r="H71" i="16"/>
  <c r="G71" i="16"/>
  <c r="F71" i="16"/>
  <c r="C71" i="16"/>
  <c r="B71" i="16"/>
  <c r="T70" i="16"/>
  <c r="S70" i="16"/>
  <c r="R70" i="16"/>
  <c r="Q70" i="16"/>
  <c r="P70" i="16"/>
  <c r="E70" i="16"/>
  <c r="U70" i="16" s="1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U65" i="16" s="1"/>
  <c r="U64" i="16"/>
  <c r="S64" i="16"/>
  <c r="R64" i="16"/>
  <c r="Q64" i="16"/>
  <c r="P64" i="16"/>
  <c r="E64" i="16"/>
  <c r="T64" i="16" s="1"/>
  <c r="S63" i="16"/>
  <c r="R63" i="16"/>
  <c r="Q63" i="16"/>
  <c r="P63" i="16"/>
  <c r="E63" i="16"/>
  <c r="S62" i="16"/>
  <c r="R62" i="16"/>
  <c r="Q62" i="16"/>
  <c r="P62" i="16"/>
  <c r="E62" i="16"/>
  <c r="U62" i="16" s="1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E59" i="16" s="1"/>
  <c r="S58" i="16"/>
  <c r="R58" i="16"/>
  <c r="Q58" i="16"/>
  <c r="P58" i="16"/>
  <c r="E58" i="16"/>
  <c r="U58" i="16" s="1"/>
  <c r="S57" i="16"/>
  <c r="R57" i="16"/>
  <c r="Q57" i="16"/>
  <c r="P57" i="16"/>
  <c r="E57" i="16"/>
  <c r="S56" i="16"/>
  <c r="R56" i="16"/>
  <c r="Q56" i="16"/>
  <c r="P56" i="16"/>
  <c r="E56" i="16"/>
  <c r="U56" i="16" s="1"/>
  <c r="U55" i="16"/>
  <c r="S55" i="16"/>
  <c r="R55" i="16"/>
  <c r="Q55" i="16"/>
  <c r="P55" i="16"/>
  <c r="E55" i="16"/>
  <c r="T55" i="16" s="1"/>
  <c r="V53" i="16"/>
  <c r="O53" i="16"/>
  <c r="N53" i="16"/>
  <c r="M53" i="16"/>
  <c r="L53" i="16"/>
  <c r="K53" i="16"/>
  <c r="S53" i="16" s="1"/>
  <c r="J53" i="16"/>
  <c r="I53" i="16"/>
  <c r="H53" i="16"/>
  <c r="G53" i="16"/>
  <c r="F53" i="16"/>
  <c r="C53" i="16"/>
  <c r="B53" i="16"/>
  <c r="U52" i="16"/>
  <c r="S52" i="16"/>
  <c r="R52" i="16"/>
  <c r="Q52" i="16"/>
  <c r="P52" i="16"/>
  <c r="E52" i="16"/>
  <c r="T52" i="16" s="1"/>
  <c r="S51" i="16"/>
  <c r="R51" i="16"/>
  <c r="Q51" i="16"/>
  <c r="P51" i="16"/>
  <c r="E51" i="16"/>
  <c r="U51" i="16" s="1"/>
  <c r="T50" i="16"/>
  <c r="S50" i="16"/>
  <c r="R50" i="16"/>
  <c r="Q50" i="16"/>
  <c r="P50" i="16"/>
  <c r="E50" i="16"/>
  <c r="U50" i="16" s="1"/>
  <c r="U49" i="16"/>
  <c r="T49" i="16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S45" i="16"/>
  <c r="R45" i="16"/>
  <c r="Q45" i="16"/>
  <c r="P45" i="16"/>
  <c r="E45" i="16"/>
  <c r="T45" i="16" s="1"/>
  <c r="U44" i="16"/>
  <c r="S44" i="16"/>
  <c r="R44" i="16"/>
  <c r="Q44" i="16"/>
  <c r="P44" i="16"/>
  <c r="E44" i="16"/>
  <c r="T44" i="16" s="1"/>
  <c r="S43" i="16"/>
  <c r="R43" i="16"/>
  <c r="Q43" i="16"/>
  <c r="P43" i="16"/>
  <c r="E43" i="16"/>
  <c r="T43" i="16" s="1"/>
  <c r="T42" i="16"/>
  <c r="S42" i="16"/>
  <c r="R42" i="16"/>
  <c r="Q42" i="16"/>
  <c r="P42" i="16"/>
  <c r="E42" i="16"/>
  <c r="U42" i="16" s="1"/>
  <c r="V40" i="16"/>
  <c r="O40" i="16"/>
  <c r="N40" i="16"/>
  <c r="M40" i="16"/>
  <c r="L40" i="16"/>
  <c r="K40" i="16"/>
  <c r="J40" i="16"/>
  <c r="I40" i="16"/>
  <c r="H40" i="16"/>
  <c r="G40" i="16"/>
  <c r="F40" i="16"/>
  <c r="C40" i="16"/>
  <c r="B40" i="16"/>
  <c r="E40" i="16" s="1"/>
  <c r="S39" i="16"/>
  <c r="R39" i="16"/>
  <c r="Q39" i="16"/>
  <c r="P39" i="16"/>
  <c r="E39" i="16"/>
  <c r="T39" i="16" s="1"/>
  <c r="S38" i="16"/>
  <c r="R38" i="16"/>
  <c r="Q38" i="16"/>
  <c r="P38" i="16"/>
  <c r="E38" i="16"/>
  <c r="U38" i="16" s="1"/>
  <c r="U37" i="16"/>
  <c r="T37" i="16"/>
  <c r="S37" i="16"/>
  <c r="R37" i="16"/>
  <c r="Q37" i="16"/>
  <c r="P37" i="16"/>
  <c r="E37" i="16"/>
  <c r="S36" i="16"/>
  <c r="R36" i="16"/>
  <c r="Q36" i="16"/>
  <c r="P36" i="16"/>
  <c r="E36" i="16"/>
  <c r="U36" i="16" s="1"/>
  <c r="S35" i="16"/>
  <c r="R35" i="16"/>
  <c r="Q35" i="16"/>
  <c r="P35" i="16"/>
  <c r="E35" i="16"/>
  <c r="T35" i="16" s="1"/>
  <c r="V33" i="16"/>
  <c r="O33" i="16"/>
  <c r="N33" i="16"/>
  <c r="M33" i="16"/>
  <c r="L33" i="16"/>
  <c r="K33" i="16"/>
  <c r="J33" i="16"/>
  <c r="R33" i="16" s="1"/>
  <c r="I33" i="16"/>
  <c r="H33" i="16"/>
  <c r="G33" i="16"/>
  <c r="F33" i="16"/>
  <c r="C33" i="16"/>
  <c r="B33" i="16"/>
  <c r="E33" i="16" s="1"/>
  <c r="U32" i="16"/>
  <c r="S32" i="16"/>
  <c r="R32" i="16"/>
  <c r="Q32" i="16"/>
  <c r="P32" i="16"/>
  <c r="E32" i="16"/>
  <c r="V30" i="16"/>
  <c r="S30" i="16"/>
  <c r="O30" i="16"/>
  <c r="N30" i="16"/>
  <c r="M30" i="16"/>
  <c r="L30" i="16"/>
  <c r="K30" i="16"/>
  <c r="J30" i="16"/>
  <c r="R30" i="16" s="1"/>
  <c r="I30" i="16"/>
  <c r="H30" i="16"/>
  <c r="G30" i="16"/>
  <c r="F30" i="16"/>
  <c r="C30" i="16"/>
  <c r="B30" i="16"/>
  <c r="E30" i="16" s="1"/>
  <c r="S29" i="16"/>
  <c r="R29" i="16"/>
  <c r="Q29" i="16"/>
  <c r="P29" i="16"/>
  <c r="E29" i="16"/>
  <c r="U29" i="16" s="1"/>
  <c r="U28" i="16"/>
  <c r="S28" i="16"/>
  <c r="R28" i="16"/>
  <c r="Q28" i="16"/>
  <c r="P28" i="16"/>
  <c r="E28" i="16"/>
  <c r="T28" i="16" s="1"/>
  <c r="S27" i="16"/>
  <c r="R27" i="16"/>
  <c r="Q27" i="16"/>
  <c r="P27" i="16"/>
  <c r="E27" i="16"/>
  <c r="U27" i="16" s="1"/>
  <c r="S26" i="16"/>
  <c r="R26" i="16"/>
  <c r="Q26" i="16"/>
  <c r="P26" i="16"/>
  <c r="E26" i="16"/>
  <c r="V24" i="16"/>
  <c r="O24" i="16"/>
  <c r="N24" i="16"/>
  <c r="M24" i="16"/>
  <c r="L24" i="16"/>
  <c r="K24" i="16"/>
  <c r="S24" i="16" s="1"/>
  <c r="J24" i="16"/>
  <c r="R24" i="16" s="1"/>
  <c r="I24" i="16"/>
  <c r="H24" i="16"/>
  <c r="G24" i="16"/>
  <c r="F24" i="16"/>
  <c r="E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U20" i="16"/>
  <c r="S20" i="16"/>
  <c r="R20" i="16"/>
  <c r="Q20" i="16"/>
  <c r="P20" i="16"/>
  <c r="E20" i="16"/>
  <c r="T20" i="16" s="1"/>
  <c r="S19" i="16"/>
  <c r="R19" i="16"/>
  <c r="Q19" i="16"/>
  <c r="P19" i="16"/>
  <c r="E19" i="16"/>
  <c r="T19" i="16" s="1"/>
  <c r="S18" i="16"/>
  <c r="R18" i="16"/>
  <c r="Q18" i="16"/>
  <c r="P18" i="16"/>
  <c r="E18" i="16"/>
  <c r="U18" i="16" s="1"/>
  <c r="S17" i="16"/>
  <c r="R17" i="16"/>
  <c r="Q17" i="16"/>
  <c r="P17" i="16"/>
  <c r="E17" i="16"/>
  <c r="V15" i="16"/>
  <c r="O15" i="16"/>
  <c r="N15" i="16"/>
  <c r="M15" i="16"/>
  <c r="L15" i="16"/>
  <c r="K15" i="16"/>
  <c r="J15" i="16"/>
  <c r="I15" i="16"/>
  <c r="H15" i="16"/>
  <c r="G15" i="16"/>
  <c r="F15" i="16"/>
  <c r="C15" i="16"/>
  <c r="B15" i="16"/>
  <c r="S14" i="16"/>
  <c r="R14" i="16"/>
  <c r="Q14" i="16"/>
  <c r="P14" i="16"/>
  <c r="E14" i="16"/>
  <c r="U14" i="16" s="1"/>
  <c r="U13" i="16"/>
  <c r="S13" i="16"/>
  <c r="R13" i="16"/>
  <c r="Q13" i="16"/>
  <c r="P13" i="16"/>
  <c r="T13" i="16" s="1"/>
  <c r="E13" i="16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T9" i="16" s="1"/>
  <c r="U94" i="15"/>
  <c r="S94" i="15"/>
  <c r="R94" i="15"/>
  <c r="Q94" i="15"/>
  <c r="P94" i="15"/>
  <c r="E94" i="15"/>
  <c r="T94" i="15" s="1"/>
  <c r="S93" i="15"/>
  <c r="R93" i="15"/>
  <c r="Q93" i="15"/>
  <c r="P93" i="15"/>
  <c r="E93" i="15"/>
  <c r="U93" i="15" s="1"/>
  <c r="T92" i="15"/>
  <c r="S92" i="15"/>
  <c r="R92" i="15"/>
  <c r="Q92" i="15"/>
  <c r="P92" i="15"/>
  <c r="E92" i="15"/>
  <c r="U92" i="15" s="1"/>
  <c r="U91" i="15"/>
  <c r="T91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U88" i="15"/>
  <c r="S88" i="15"/>
  <c r="R88" i="15"/>
  <c r="Q88" i="15"/>
  <c r="P88" i="15"/>
  <c r="E88" i="15"/>
  <c r="T88" i="15" s="1"/>
  <c r="S87" i="15"/>
  <c r="R87" i="15"/>
  <c r="Q87" i="15"/>
  <c r="P87" i="15"/>
  <c r="E87" i="15"/>
  <c r="V73" i="15"/>
  <c r="O73" i="15"/>
  <c r="N73" i="15"/>
  <c r="M73" i="15"/>
  <c r="L73" i="15"/>
  <c r="K73" i="15"/>
  <c r="J73" i="15"/>
  <c r="I73" i="15"/>
  <c r="H73" i="15"/>
  <c r="G73" i="15"/>
  <c r="F73" i="15"/>
  <c r="C73" i="15"/>
  <c r="B73" i="15"/>
  <c r="E73" i="15" s="1"/>
  <c r="V72" i="15"/>
  <c r="O72" i="15"/>
  <c r="N72" i="15"/>
  <c r="M72" i="15"/>
  <c r="L72" i="15"/>
  <c r="K72" i="15"/>
  <c r="J72" i="15"/>
  <c r="R72" i="15" s="1"/>
  <c r="I72" i="15"/>
  <c r="H72" i="15"/>
  <c r="G72" i="15"/>
  <c r="F72" i="15"/>
  <c r="C72" i="15"/>
  <c r="B72" i="15"/>
  <c r="E72" i="15" s="1"/>
  <c r="V71" i="15"/>
  <c r="O71" i="15"/>
  <c r="N71" i="15"/>
  <c r="M71" i="15"/>
  <c r="L71" i="15"/>
  <c r="K71" i="15"/>
  <c r="J71" i="15"/>
  <c r="R71" i="15" s="1"/>
  <c r="I71" i="15"/>
  <c r="Q71" i="15" s="1"/>
  <c r="H71" i="15"/>
  <c r="P71" i="15" s="1"/>
  <c r="G71" i="15"/>
  <c r="F71" i="15"/>
  <c r="C71" i="15"/>
  <c r="B71" i="15"/>
  <c r="S70" i="15"/>
  <c r="R70" i="15"/>
  <c r="Q70" i="15"/>
  <c r="P70" i="15"/>
  <c r="E70" i="15"/>
  <c r="U70" i="15" s="1"/>
  <c r="S69" i="15"/>
  <c r="R69" i="15"/>
  <c r="Q69" i="15"/>
  <c r="P69" i="15"/>
  <c r="E69" i="15"/>
  <c r="U69" i="15" s="1"/>
  <c r="V67" i="15"/>
  <c r="O67" i="15"/>
  <c r="N67" i="15"/>
  <c r="M67" i="15"/>
  <c r="L67" i="15"/>
  <c r="K67" i="15"/>
  <c r="S67" i="15" s="1"/>
  <c r="J67" i="15"/>
  <c r="I67" i="15"/>
  <c r="H67" i="15"/>
  <c r="G67" i="15"/>
  <c r="F67" i="15"/>
  <c r="C67" i="15"/>
  <c r="B67" i="15"/>
  <c r="V66" i="15"/>
  <c r="O66" i="15"/>
  <c r="N66" i="15"/>
  <c r="M66" i="15"/>
  <c r="L66" i="15"/>
  <c r="K66" i="15"/>
  <c r="S66" i="15" s="1"/>
  <c r="J66" i="15"/>
  <c r="R66" i="15" s="1"/>
  <c r="I66" i="15"/>
  <c r="H66" i="15"/>
  <c r="P66" i="15" s="1"/>
  <c r="G66" i="15"/>
  <c r="F66" i="15"/>
  <c r="C66" i="15"/>
  <c r="E66" i="15" s="1"/>
  <c r="B66" i="15"/>
  <c r="S65" i="15"/>
  <c r="R65" i="15"/>
  <c r="Q65" i="15"/>
  <c r="P65" i="15"/>
  <c r="E65" i="15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U62" i="15"/>
  <c r="T62" i="15"/>
  <c r="S62" i="15"/>
  <c r="R62" i="15"/>
  <c r="Q62" i="15"/>
  <c r="P62" i="15"/>
  <c r="E62" i="15"/>
  <c r="S61" i="15"/>
  <c r="R61" i="15"/>
  <c r="Q61" i="15"/>
  <c r="P61" i="15"/>
  <c r="E61" i="15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S58" i="15"/>
  <c r="R58" i="15"/>
  <c r="Q58" i="15"/>
  <c r="P58" i="15"/>
  <c r="E58" i="15"/>
  <c r="U58" i="15" s="1"/>
  <c r="U57" i="15"/>
  <c r="T57" i="15"/>
  <c r="S57" i="15"/>
  <c r="R57" i="15"/>
  <c r="Q57" i="15"/>
  <c r="P57" i="15"/>
  <c r="E57" i="15"/>
  <c r="S56" i="15"/>
  <c r="R56" i="15"/>
  <c r="Q56" i="15"/>
  <c r="P56" i="15"/>
  <c r="E56" i="15"/>
  <c r="S55" i="15"/>
  <c r="R55" i="15"/>
  <c r="Q55" i="15"/>
  <c r="P55" i="15"/>
  <c r="E55" i="15"/>
  <c r="T55" i="15" s="1"/>
  <c r="V53" i="15"/>
  <c r="O53" i="15"/>
  <c r="N53" i="15"/>
  <c r="M53" i="15"/>
  <c r="L53" i="15"/>
  <c r="K53" i="15"/>
  <c r="J53" i="15"/>
  <c r="R53" i="15" s="1"/>
  <c r="I53" i="15"/>
  <c r="H53" i="15"/>
  <c r="G53" i="15"/>
  <c r="F53" i="15"/>
  <c r="C53" i="15"/>
  <c r="B53" i="15"/>
  <c r="E53" i="15" s="1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U49" i="15"/>
  <c r="S49" i="15"/>
  <c r="R49" i="15"/>
  <c r="Q49" i="15"/>
  <c r="P49" i="15"/>
  <c r="E49" i="15"/>
  <c r="T49" i="15" s="1"/>
  <c r="S48" i="15"/>
  <c r="R48" i="15"/>
  <c r="Q48" i="15"/>
  <c r="P48" i="15"/>
  <c r="E48" i="15"/>
  <c r="U47" i="15"/>
  <c r="S47" i="15"/>
  <c r="R47" i="15"/>
  <c r="Q47" i="15"/>
  <c r="P47" i="15"/>
  <c r="E47" i="15"/>
  <c r="T47" i="15" s="1"/>
  <c r="T46" i="15"/>
  <c r="S46" i="15"/>
  <c r="R46" i="15"/>
  <c r="Q46" i="15"/>
  <c r="P46" i="15"/>
  <c r="E46" i="15"/>
  <c r="U46" i="15" s="1"/>
  <c r="S45" i="15"/>
  <c r="R45" i="15"/>
  <c r="Q45" i="15"/>
  <c r="P45" i="15"/>
  <c r="E45" i="15"/>
  <c r="S44" i="15"/>
  <c r="R44" i="15"/>
  <c r="Q44" i="15"/>
  <c r="P44" i="15"/>
  <c r="E44" i="15"/>
  <c r="S43" i="15"/>
  <c r="R43" i="15"/>
  <c r="Q43" i="15"/>
  <c r="P43" i="15"/>
  <c r="E43" i="15"/>
  <c r="T42" i="15"/>
  <c r="S42" i="15"/>
  <c r="R42" i="15"/>
  <c r="Q42" i="15"/>
  <c r="P42" i="15"/>
  <c r="E42" i="15"/>
  <c r="U42" i="15" s="1"/>
  <c r="V40" i="15"/>
  <c r="O40" i="15"/>
  <c r="N40" i="15"/>
  <c r="M40" i="15"/>
  <c r="L40" i="15"/>
  <c r="R40" i="15" s="1"/>
  <c r="K40" i="15"/>
  <c r="J40" i="15"/>
  <c r="I40" i="15"/>
  <c r="H40" i="15"/>
  <c r="G40" i="15"/>
  <c r="F40" i="15"/>
  <c r="C40" i="15"/>
  <c r="B40" i="15"/>
  <c r="E40" i="15" s="1"/>
  <c r="S39" i="15"/>
  <c r="R39" i="15"/>
  <c r="Q39" i="15"/>
  <c r="P39" i="15"/>
  <c r="E39" i="15"/>
  <c r="T39" i="15" s="1"/>
  <c r="S38" i="15"/>
  <c r="R38" i="15"/>
  <c r="Q38" i="15"/>
  <c r="P38" i="15"/>
  <c r="E38" i="15"/>
  <c r="S37" i="15"/>
  <c r="R37" i="15"/>
  <c r="Q37" i="15"/>
  <c r="P37" i="15"/>
  <c r="E37" i="15"/>
  <c r="U36" i="15"/>
  <c r="S36" i="15"/>
  <c r="R36" i="15"/>
  <c r="Q36" i="15"/>
  <c r="P36" i="15"/>
  <c r="E36" i="15"/>
  <c r="T36" i="15" s="1"/>
  <c r="S35" i="15"/>
  <c r="R35" i="15"/>
  <c r="Q35" i="15"/>
  <c r="P35" i="15"/>
  <c r="E35" i="15"/>
  <c r="V33" i="15"/>
  <c r="S33" i="15"/>
  <c r="O33" i="15"/>
  <c r="N33" i="15"/>
  <c r="M33" i="15"/>
  <c r="L33" i="15"/>
  <c r="K33" i="15"/>
  <c r="J33" i="15"/>
  <c r="I33" i="15"/>
  <c r="H33" i="15"/>
  <c r="G33" i="15"/>
  <c r="F33" i="15"/>
  <c r="C33" i="15"/>
  <c r="B33" i="15"/>
  <c r="E33" i="15" s="1"/>
  <c r="S32" i="15"/>
  <c r="R32" i="15"/>
  <c r="Q32" i="15"/>
  <c r="U32" i="15" s="1"/>
  <c r="P32" i="15"/>
  <c r="E32" i="15"/>
  <c r="V30" i="15"/>
  <c r="O30" i="15"/>
  <c r="N30" i="15"/>
  <c r="M30" i="15"/>
  <c r="L30" i="15"/>
  <c r="K30" i="15"/>
  <c r="S30" i="15" s="1"/>
  <c r="J30" i="15"/>
  <c r="I30" i="15"/>
  <c r="H30" i="15"/>
  <c r="G30" i="15"/>
  <c r="F30" i="15"/>
  <c r="C30" i="15"/>
  <c r="B30" i="15"/>
  <c r="S29" i="15"/>
  <c r="R29" i="15"/>
  <c r="Q29" i="15"/>
  <c r="P29" i="15"/>
  <c r="E29" i="15"/>
  <c r="S28" i="15"/>
  <c r="R28" i="15"/>
  <c r="Q28" i="15"/>
  <c r="P28" i="15"/>
  <c r="E28" i="15"/>
  <c r="S27" i="15"/>
  <c r="R27" i="15"/>
  <c r="Q27" i="15"/>
  <c r="P27" i="15"/>
  <c r="E27" i="15"/>
  <c r="U26" i="15"/>
  <c r="S26" i="15"/>
  <c r="R26" i="15"/>
  <c r="Q26" i="15"/>
  <c r="P26" i="15"/>
  <c r="E26" i="15"/>
  <c r="T26" i="15" s="1"/>
  <c r="V24" i="15"/>
  <c r="O24" i="15"/>
  <c r="N24" i="15"/>
  <c r="M24" i="15"/>
  <c r="L24" i="15"/>
  <c r="K24" i="15"/>
  <c r="S24" i="15" s="1"/>
  <c r="J24" i="15"/>
  <c r="R24" i="15" s="1"/>
  <c r="I24" i="15"/>
  <c r="H24" i="15"/>
  <c r="G24" i="15"/>
  <c r="F24" i="15"/>
  <c r="C24" i="15"/>
  <c r="B24" i="15"/>
  <c r="E24" i="15" s="1"/>
  <c r="S23" i="15"/>
  <c r="R23" i="15"/>
  <c r="Q23" i="15"/>
  <c r="P23" i="15"/>
  <c r="E23" i="15"/>
  <c r="U23" i="15" s="1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S20" i="15"/>
  <c r="R20" i="15"/>
  <c r="Q20" i="15"/>
  <c r="P20" i="15"/>
  <c r="E20" i="15"/>
  <c r="U20" i="15" s="1"/>
  <c r="S19" i="15"/>
  <c r="R19" i="15"/>
  <c r="Q19" i="15"/>
  <c r="P19" i="15"/>
  <c r="E19" i="15"/>
  <c r="T19" i="15" s="1"/>
  <c r="S18" i="15"/>
  <c r="R18" i="15"/>
  <c r="Q18" i="15"/>
  <c r="P18" i="15"/>
  <c r="E18" i="15"/>
  <c r="U17" i="15"/>
  <c r="S17" i="15"/>
  <c r="R17" i="15"/>
  <c r="Q17" i="15"/>
  <c r="P17" i="15"/>
  <c r="E17" i="15"/>
  <c r="T17" i="15" s="1"/>
  <c r="V15" i="15"/>
  <c r="R15" i="15"/>
  <c r="O15" i="15"/>
  <c r="N15" i="15"/>
  <c r="M15" i="15"/>
  <c r="L15" i="15"/>
  <c r="K15" i="15"/>
  <c r="J15" i="15"/>
  <c r="I15" i="15"/>
  <c r="H15" i="15"/>
  <c r="P15" i="15" s="1"/>
  <c r="G15" i="15"/>
  <c r="F15" i="15"/>
  <c r="C15" i="15"/>
  <c r="B15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U11" i="15"/>
  <c r="S11" i="15"/>
  <c r="R11" i="15"/>
  <c r="Q11" i="15"/>
  <c r="P11" i="15"/>
  <c r="E11" i="15"/>
  <c r="T11" i="15" s="1"/>
  <c r="S10" i="15"/>
  <c r="R10" i="15"/>
  <c r="Q10" i="15"/>
  <c r="P10" i="15"/>
  <c r="E10" i="15"/>
  <c r="U10" i="15" s="1"/>
  <c r="S9" i="15"/>
  <c r="R9" i="15"/>
  <c r="Q9" i="15"/>
  <c r="P9" i="15"/>
  <c r="E9" i="15"/>
  <c r="S94" i="14"/>
  <c r="R94" i="14"/>
  <c r="Q94" i="14"/>
  <c r="P94" i="14"/>
  <c r="E94" i="14"/>
  <c r="S93" i="14"/>
  <c r="R93" i="14"/>
  <c r="Q93" i="14"/>
  <c r="P93" i="14"/>
  <c r="E93" i="14"/>
  <c r="T93" i="14" s="1"/>
  <c r="S92" i="14"/>
  <c r="R92" i="14"/>
  <c r="Q92" i="14"/>
  <c r="P92" i="14"/>
  <c r="E92" i="14"/>
  <c r="U92" i="14" s="1"/>
  <c r="U91" i="14"/>
  <c r="S91" i="14"/>
  <c r="R91" i="14"/>
  <c r="Q91" i="14"/>
  <c r="P91" i="14"/>
  <c r="E91" i="14"/>
  <c r="T91" i="14" s="1"/>
  <c r="S90" i="14"/>
  <c r="R90" i="14"/>
  <c r="Q90" i="14"/>
  <c r="P90" i="14"/>
  <c r="E90" i="14"/>
  <c r="U90" i="14" s="1"/>
  <c r="S89" i="14"/>
  <c r="R89" i="14"/>
  <c r="Q89" i="14"/>
  <c r="P89" i="14"/>
  <c r="E89" i="14"/>
  <c r="S88" i="14"/>
  <c r="R88" i="14"/>
  <c r="Q88" i="14"/>
  <c r="P88" i="14"/>
  <c r="E88" i="14"/>
  <c r="S87" i="14"/>
  <c r="R87" i="14"/>
  <c r="Q87" i="14"/>
  <c r="P87" i="14"/>
  <c r="E87" i="14"/>
  <c r="V73" i="14"/>
  <c r="O73" i="14"/>
  <c r="N73" i="14"/>
  <c r="M73" i="14"/>
  <c r="L73" i="14"/>
  <c r="K73" i="14"/>
  <c r="J73" i="14"/>
  <c r="R73" i="14" s="1"/>
  <c r="I73" i="14"/>
  <c r="H73" i="14"/>
  <c r="G73" i="14"/>
  <c r="F73" i="14"/>
  <c r="C73" i="14"/>
  <c r="B73" i="14"/>
  <c r="V72" i="14"/>
  <c r="O72" i="14"/>
  <c r="N72" i="14"/>
  <c r="M72" i="14"/>
  <c r="L72" i="14"/>
  <c r="K72" i="14"/>
  <c r="S72" i="14" s="1"/>
  <c r="J72" i="14"/>
  <c r="R72" i="14" s="1"/>
  <c r="I72" i="14"/>
  <c r="H72" i="14"/>
  <c r="G72" i="14"/>
  <c r="F72" i="14"/>
  <c r="C72" i="14"/>
  <c r="B72" i="14"/>
  <c r="E72" i="14" s="1"/>
  <c r="V71" i="14"/>
  <c r="O71" i="14"/>
  <c r="N71" i="14"/>
  <c r="M71" i="14"/>
  <c r="L71" i="14"/>
  <c r="K71" i="14"/>
  <c r="S71" i="14" s="1"/>
  <c r="J71" i="14"/>
  <c r="R71" i="14" s="1"/>
  <c r="I71" i="14"/>
  <c r="Q71" i="14" s="1"/>
  <c r="H71" i="14"/>
  <c r="G71" i="14"/>
  <c r="F71" i="14"/>
  <c r="C71" i="14"/>
  <c r="B71" i="14"/>
  <c r="E71" i="14" s="1"/>
  <c r="U70" i="14"/>
  <c r="S70" i="14"/>
  <c r="R70" i="14"/>
  <c r="Q70" i="14"/>
  <c r="P70" i="14"/>
  <c r="E70" i="14"/>
  <c r="T70" i="14" s="1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V66" i="14"/>
  <c r="O66" i="14"/>
  <c r="N66" i="14"/>
  <c r="M66" i="14"/>
  <c r="L66" i="14"/>
  <c r="K66" i="14"/>
  <c r="S66" i="14" s="1"/>
  <c r="J66" i="14"/>
  <c r="R66" i="14" s="1"/>
  <c r="I66" i="14"/>
  <c r="H66" i="14"/>
  <c r="P66" i="14" s="1"/>
  <c r="G66" i="14"/>
  <c r="F66" i="14"/>
  <c r="C66" i="14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T64" i="14" s="1"/>
  <c r="S63" i="14"/>
  <c r="R63" i="14"/>
  <c r="Q63" i="14"/>
  <c r="P63" i="14"/>
  <c r="E63" i="14"/>
  <c r="T63" i="14" s="1"/>
  <c r="S62" i="14"/>
  <c r="R62" i="14"/>
  <c r="Q62" i="14"/>
  <c r="P62" i="14"/>
  <c r="E62" i="14"/>
  <c r="U62" i="14" s="1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E59" i="14" s="1"/>
  <c r="U58" i="14"/>
  <c r="T58" i="14"/>
  <c r="S58" i="14"/>
  <c r="R58" i="14"/>
  <c r="Q58" i="14"/>
  <c r="P58" i="14"/>
  <c r="E58" i="14"/>
  <c r="S57" i="14"/>
  <c r="R57" i="14"/>
  <c r="Q57" i="14"/>
  <c r="P57" i="14"/>
  <c r="E57" i="14"/>
  <c r="T57" i="14" s="1"/>
  <c r="T56" i="14"/>
  <c r="S56" i="14"/>
  <c r="R56" i="14"/>
  <c r="Q56" i="14"/>
  <c r="P56" i="14"/>
  <c r="E56" i="14"/>
  <c r="U56" i="14" s="1"/>
  <c r="S55" i="14"/>
  <c r="R55" i="14"/>
  <c r="Q55" i="14"/>
  <c r="P55" i="14"/>
  <c r="E55" i="14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B53" i="14"/>
  <c r="S52" i="14"/>
  <c r="R52" i="14"/>
  <c r="Q52" i="14"/>
  <c r="U52" i="14" s="1"/>
  <c r="P52" i="14"/>
  <c r="E52" i="14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T48" i="14" s="1"/>
  <c r="T47" i="14"/>
  <c r="S47" i="14"/>
  <c r="R47" i="14"/>
  <c r="Q47" i="14"/>
  <c r="P47" i="14"/>
  <c r="E47" i="14"/>
  <c r="U47" i="14" s="1"/>
  <c r="S46" i="14"/>
  <c r="R46" i="14"/>
  <c r="Q46" i="14"/>
  <c r="P46" i="14"/>
  <c r="E46" i="14"/>
  <c r="S45" i="14"/>
  <c r="R45" i="14"/>
  <c r="Q45" i="14"/>
  <c r="P45" i="14"/>
  <c r="E45" i="14"/>
  <c r="U45" i="14" s="1"/>
  <c r="S44" i="14"/>
  <c r="R44" i="14"/>
  <c r="Q44" i="14"/>
  <c r="P44" i="14"/>
  <c r="E44" i="14"/>
  <c r="U43" i="14"/>
  <c r="T43" i="14"/>
  <c r="S43" i="14"/>
  <c r="R43" i="14"/>
  <c r="Q43" i="14"/>
  <c r="P43" i="14"/>
  <c r="E43" i="14"/>
  <c r="S42" i="14"/>
  <c r="R42" i="14"/>
  <c r="Q42" i="14"/>
  <c r="P42" i="14"/>
  <c r="E42" i="14"/>
  <c r="T42" i="14" s="1"/>
  <c r="V40" i="14"/>
  <c r="O40" i="14"/>
  <c r="N40" i="14"/>
  <c r="M40" i="14"/>
  <c r="L40" i="14"/>
  <c r="K40" i="14"/>
  <c r="S40" i="14" s="1"/>
  <c r="J40" i="14"/>
  <c r="I40" i="14"/>
  <c r="H40" i="14"/>
  <c r="G40" i="14"/>
  <c r="F40" i="14"/>
  <c r="C40" i="14"/>
  <c r="B40" i="14"/>
  <c r="S39" i="14"/>
  <c r="R39" i="14"/>
  <c r="Q39" i="14"/>
  <c r="P39" i="14"/>
  <c r="E39" i="14"/>
  <c r="U38" i="14"/>
  <c r="S38" i="14"/>
  <c r="R38" i="14"/>
  <c r="Q38" i="14"/>
  <c r="P38" i="14"/>
  <c r="E38" i="14"/>
  <c r="T38" i="14" s="1"/>
  <c r="S37" i="14"/>
  <c r="R37" i="14"/>
  <c r="Q37" i="14"/>
  <c r="P37" i="14"/>
  <c r="E37" i="14"/>
  <c r="U37" i="14" s="1"/>
  <c r="S36" i="14"/>
  <c r="R36" i="14"/>
  <c r="Q36" i="14"/>
  <c r="P36" i="14"/>
  <c r="E36" i="14"/>
  <c r="U36" i="14" s="1"/>
  <c r="S35" i="14"/>
  <c r="R35" i="14"/>
  <c r="Q35" i="14"/>
  <c r="P35" i="14"/>
  <c r="E35" i="14"/>
  <c r="V33" i="14"/>
  <c r="O33" i="14"/>
  <c r="N33" i="14"/>
  <c r="M33" i="14"/>
  <c r="S33" i="14" s="1"/>
  <c r="L33" i="14"/>
  <c r="K33" i="14"/>
  <c r="J33" i="14"/>
  <c r="R33" i="14" s="1"/>
  <c r="I33" i="14"/>
  <c r="H33" i="14"/>
  <c r="G33" i="14"/>
  <c r="F33" i="14"/>
  <c r="E33" i="14"/>
  <c r="C33" i="14"/>
  <c r="B33" i="14"/>
  <c r="S32" i="14"/>
  <c r="R32" i="14"/>
  <c r="Q32" i="14"/>
  <c r="P32" i="14"/>
  <c r="E32" i="14"/>
  <c r="V30" i="14"/>
  <c r="O30" i="14"/>
  <c r="N30" i="14"/>
  <c r="M30" i="14"/>
  <c r="L30" i="14"/>
  <c r="K30" i="14"/>
  <c r="S30" i="14" s="1"/>
  <c r="J30" i="14"/>
  <c r="R30" i="14" s="1"/>
  <c r="I30" i="14"/>
  <c r="H30" i="14"/>
  <c r="P30" i="14" s="1"/>
  <c r="G30" i="14"/>
  <c r="F30" i="14"/>
  <c r="C30" i="14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U27" i="14"/>
  <c r="S27" i="14"/>
  <c r="R27" i="14"/>
  <c r="Q27" i="14"/>
  <c r="P27" i="14"/>
  <c r="E27" i="14"/>
  <c r="T27" i="14" s="1"/>
  <c r="S26" i="14"/>
  <c r="R26" i="14"/>
  <c r="Q26" i="14"/>
  <c r="P26" i="14"/>
  <c r="E26" i="14"/>
  <c r="V24" i="14"/>
  <c r="O24" i="14"/>
  <c r="N24" i="14"/>
  <c r="M24" i="14"/>
  <c r="L24" i="14"/>
  <c r="K24" i="14"/>
  <c r="S24" i="14" s="1"/>
  <c r="J24" i="14"/>
  <c r="R24" i="14" s="1"/>
  <c r="I24" i="14"/>
  <c r="H24" i="14"/>
  <c r="G24" i="14"/>
  <c r="F24" i="14"/>
  <c r="C24" i="14"/>
  <c r="B24" i="14"/>
  <c r="S23" i="14"/>
  <c r="R23" i="14"/>
  <c r="Q23" i="14"/>
  <c r="P23" i="14"/>
  <c r="E23" i="14"/>
  <c r="U22" i="14"/>
  <c r="S22" i="14"/>
  <c r="R22" i="14"/>
  <c r="Q22" i="14"/>
  <c r="P22" i="14"/>
  <c r="E22" i="14"/>
  <c r="T22" i="14" s="1"/>
  <c r="S21" i="14"/>
  <c r="R21" i="14"/>
  <c r="Q21" i="14"/>
  <c r="P21" i="14"/>
  <c r="E21" i="14"/>
  <c r="U21" i="14" s="1"/>
  <c r="S20" i="14"/>
  <c r="R20" i="14"/>
  <c r="Q20" i="14"/>
  <c r="P20" i="14"/>
  <c r="E20" i="14"/>
  <c r="U19" i="14"/>
  <c r="S19" i="14"/>
  <c r="R19" i="14"/>
  <c r="Q19" i="14"/>
  <c r="P19" i="14"/>
  <c r="E19" i="14"/>
  <c r="T19" i="14" s="1"/>
  <c r="S18" i="14"/>
  <c r="R18" i="14"/>
  <c r="Q18" i="14"/>
  <c r="P18" i="14"/>
  <c r="E18" i="14"/>
  <c r="U17" i="14"/>
  <c r="S17" i="14"/>
  <c r="R17" i="14"/>
  <c r="Q17" i="14"/>
  <c r="P17" i="14"/>
  <c r="E17" i="14"/>
  <c r="T17" i="14" s="1"/>
  <c r="V15" i="14"/>
  <c r="O15" i="14"/>
  <c r="N15" i="14"/>
  <c r="M15" i="14"/>
  <c r="L15" i="14"/>
  <c r="K15" i="14"/>
  <c r="S15" i="14" s="1"/>
  <c r="J15" i="14"/>
  <c r="I15" i="14"/>
  <c r="H15" i="14"/>
  <c r="G15" i="14"/>
  <c r="F15" i="14"/>
  <c r="C15" i="14"/>
  <c r="B15" i="14"/>
  <c r="S14" i="14"/>
  <c r="R14" i="14"/>
  <c r="Q14" i="14"/>
  <c r="P14" i="14"/>
  <c r="E14" i="14"/>
  <c r="T14" i="14" s="1"/>
  <c r="S13" i="14"/>
  <c r="R13" i="14"/>
  <c r="Q13" i="14"/>
  <c r="P13" i="14"/>
  <c r="E13" i="14"/>
  <c r="U13" i="14" s="1"/>
  <c r="U12" i="14"/>
  <c r="S12" i="14"/>
  <c r="R12" i="14"/>
  <c r="Q12" i="14"/>
  <c r="P12" i="14"/>
  <c r="E12" i="14"/>
  <c r="T12" i="14" s="1"/>
  <c r="S11" i="14"/>
  <c r="R11" i="14"/>
  <c r="Q11" i="14"/>
  <c r="P11" i="14"/>
  <c r="E11" i="14"/>
  <c r="U11" i="14" s="1"/>
  <c r="S10" i="14"/>
  <c r="R10" i="14"/>
  <c r="Q10" i="14"/>
  <c r="P10" i="14"/>
  <c r="E10" i="14"/>
  <c r="T10" i="14" s="1"/>
  <c r="S9" i="14"/>
  <c r="R9" i="14"/>
  <c r="Q9" i="14"/>
  <c r="P9" i="14"/>
  <c r="E9" i="14"/>
  <c r="U9" i="14" s="1"/>
  <c r="S94" i="13"/>
  <c r="R94" i="13"/>
  <c r="Q94" i="13"/>
  <c r="P94" i="13"/>
  <c r="E94" i="13"/>
  <c r="U93" i="13"/>
  <c r="T93" i="13"/>
  <c r="S93" i="13"/>
  <c r="R93" i="13"/>
  <c r="Q93" i="13"/>
  <c r="P93" i="13"/>
  <c r="E93" i="13"/>
  <c r="S92" i="13"/>
  <c r="R92" i="13"/>
  <c r="Q92" i="13"/>
  <c r="P92" i="13"/>
  <c r="E92" i="13"/>
  <c r="U91" i="13"/>
  <c r="S91" i="13"/>
  <c r="R91" i="13"/>
  <c r="Q91" i="13"/>
  <c r="P91" i="13"/>
  <c r="E91" i="13"/>
  <c r="T91" i="13" s="1"/>
  <c r="S90" i="13"/>
  <c r="R90" i="13"/>
  <c r="Q90" i="13"/>
  <c r="P90" i="13"/>
  <c r="E90" i="13"/>
  <c r="T89" i="13"/>
  <c r="S89" i="13"/>
  <c r="R89" i="13"/>
  <c r="Q89" i="13"/>
  <c r="P89" i="13"/>
  <c r="E89" i="13"/>
  <c r="U89" i="13" s="1"/>
  <c r="S88" i="13"/>
  <c r="R88" i="13"/>
  <c r="Q88" i="13"/>
  <c r="P88" i="13"/>
  <c r="E88" i="13"/>
  <c r="S87" i="13"/>
  <c r="R87" i="13"/>
  <c r="Q87" i="13"/>
  <c r="P87" i="13"/>
  <c r="E87" i="13"/>
  <c r="V73" i="13"/>
  <c r="O73" i="13"/>
  <c r="N73" i="13"/>
  <c r="M73" i="13"/>
  <c r="L73" i="13"/>
  <c r="K73" i="13"/>
  <c r="J73" i="13"/>
  <c r="I73" i="13"/>
  <c r="H73" i="13"/>
  <c r="G73" i="13"/>
  <c r="F73" i="13"/>
  <c r="C73" i="13"/>
  <c r="B73" i="13"/>
  <c r="V72" i="13"/>
  <c r="O72" i="13"/>
  <c r="N72" i="13"/>
  <c r="M72" i="13"/>
  <c r="L72" i="13"/>
  <c r="K72" i="13"/>
  <c r="S72" i="13" s="1"/>
  <c r="J72" i="13"/>
  <c r="R72" i="13" s="1"/>
  <c r="I72" i="13"/>
  <c r="H72" i="13"/>
  <c r="G72" i="13"/>
  <c r="F72" i="13"/>
  <c r="C72" i="13"/>
  <c r="B72" i="13"/>
  <c r="E72" i="13" s="1"/>
  <c r="V71" i="13"/>
  <c r="O71" i="13"/>
  <c r="N71" i="13"/>
  <c r="M71" i="13"/>
  <c r="L71" i="13"/>
  <c r="K71" i="13"/>
  <c r="S71" i="13" s="1"/>
  <c r="J71" i="13"/>
  <c r="R71" i="13" s="1"/>
  <c r="I71" i="13"/>
  <c r="Q71" i="13" s="1"/>
  <c r="H71" i="13"/>
  <c r="G71" i="13"/>
  <c r="F71" i="13"/>
  <c r="C71" i="13"/>
  <c r="B71" i="13"/>
  <c r="S70" i="13"/>
  <c r="R70" i="13"/>
  <c r="Q70" i="13"/>
  <c r="P70" i="13"/>
  <c r="E70" i="13"/>
  <c r="U69" i="13"/>
  <c r="S69" i="13"/>
  <c r="R69" i="13"/>
  <c r="Q69" i="13"/>
  <c r="P69" i="13"/>
  <c r="E69" i="13"/>
  <c r="T69" i="13" s="1"/>
  <c r="V67" i="13"/>
  <c r="O67" i="13"/>
  <c r="N67" i="13"/>
  <c r="M67" i="13"/>
  <c r="L67" i="13"/>
  <c r="K67" i="13"/>
  <c r="J67" i="13"/>
  <c r="R67" i="13" s="1"/>
  <c r="I67" i="13"/>
  <c r="H67" i="13"/>
  <c r="G67" i="13"/>
  <c r="F67" i="13"/>
  <c r="C67" i="13"/>
  <c r="B67" i="13"/>
  <c r="V66" i="13"/>
  <c r="S66" i="13"/>
  <c r="O66" i="13"/>
  <c r="N66" i="13"/>
  <c r="M66" i="13"/>
  <c r="L66" i="13"/>
  <c r="K66" i="13"/>
  <c r="J66" i="13"/>
  <c r="R66" i="13" s="1"/>
  <c r="I66" i="13"/>
  <c r="H66" i="13"/>
  <c r="G66" i="13"/>
  <c r="F66" i="13"/>
  <c r="C66" i="13"/>
  <c r="B66" i="13"/>
  <c r="S65" i="13"/>
  <c r="R65" i="13"/>
  <c r="Q65" i="13"/>
  <c r="P65" i="13"/>
  <c r="E65" i="13"/>
  <c r="U64" i="13"/>
  <c r="T64" i="13"/>
  <c r="S64" i="13"/>
  <c r="R64" i="13"/>
  <c r="Q64" i="13"/>
  <c r="P64" i="13"/>
  <c r="E64" i="13"/>
  <c r="S63" i="13"/>
  <c r="R63" i="13"/>
  <c r="Q63" i="13"/>
  <c r="P63" i="13"/>
  <c r="E63" i="13"/>
  <c r="U63" i="13" s="1"/>
  <c r="U62" i="13"/>
  <c r="T62" i="13"/>
  <c r="S62" i="13"/>
  <c r="R62" i="13"/>
  <c r="Q62" i="13"/>
  <c r="P62" i="13"/>
  <c r="E62" i="13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S59" i="13" s="1"/>
  <c r="J59" i="13"/>
  <c r="R59" i="13" s="1"/>
  <c r="I59" i="13"/>
  <c r="Q59" i="13" s="1"/>
  <c r="H59" i="13"/>
  <c r="P59" i="13" s="1"/>
  <c r="G59" i="13"/>
  <c r="F59" i="13"/>
  <c r="C59" i="13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T55" i="13" s="1"/>
  <c r="V53" i="13"/>
  <c r="O53" i="13"/>
  <c r="N53" i="13"/>
  <c r="M53" i="13"/>
  <c r="Q53" i="13" s="1"/>
  <c r="L53" i="13"/>
  <c r="K53" i="13"/>
  <c r="J53" i="13"/>
  <c r="R53" i="13" s="1"/>
  <c r="I53" i="13"/>
  <c r="H53" i="13"/>
  <c r="G53" i="13"/>
  <c r="F53" i="13"/>
  <c r="C53" i="13"/>
  <c r="B53" i="13"/>
  <c r="S52" i="13"/>
  <c r="R52" i="13"/>
  <c r="Q52" i="13"/>
  <c r="P52" i="13"/>
  <c r="E52" i="13"/>
  <c r="T52" i="13" s="1"/>
  <c r="U51" i="13"/>
  <c r="S51" i="13"/>
  <c r="R51" i="13"/>
  <c r="Q51" i="13"/>
  <c r="P51" i="13"/>
  <c r="E51" i="13"/>
  <c r="T51" i="13" s="1"/>
  <c r="S50" i="13"/>
  <c r="R50" i="13"/>
  <c r="Q50" i="13"/>
  <c r="P50" i="13"/>
  <c r="E50" i="13"/>
  <c r="S49" i="13"/>
  <c r="R49" i="13"/>
  <c r="Q49" i="13"/>
  <c r="P49" i="13"/>
  <c r="E49" i="13"/>
  <c r="U48" i="13"/>
  <c r="T48" i="13"/>
  <c r="S48" i="13"/>
  <c r="R48" i="13"/>
  <c r="Q48" i="13"/>
  <c r="P48" i="13"/>
  <c r="E48" i="13"/>
  <c r="S47" i="13"/>
  <c r="R47" i="13"/>
  <c r="Q47" i="13"/>
  <c r="P47" i="13"/>
  <c r="E47" i="13"/>
  <c r="U47" i="13" s="1"/>
  <c r="U46" i="13"/>
  <c r="T46" i="13"/>
  <c r="S46" i="13"/>
  <c r="R46" i="13"/>
  <c r="Q46" i="13"/>
  <c r="P46" i="13"/>
  <c r="E46" i="13"/>
  <c r="S45" i="13"/>
  <c r="R45" i="13"/>
  <c r="Q45" i="13"/>
  <c r="P45" i="13"/>
  <c r="E45" i="13"/>
  <c r="T44" i="13"/>
  <c r="S44" i="13"/>
  <c r="R44" i="13"/>
  <c r="Q44" i="13"/>
  <c r="P44" i="13"/>
  <c r="E44" i="13"/>
  <c r="U44" i="13" s="1"/>
  <c r="S43" i="13"/>
  <c r="R43" i="13"/>
  <c r="Q43" i="13"/>
  <c r="U43" i="13" s="1"/>
  <c r="P43" i="13"/>
  <c r="E43" i="13"/>
  <c r="T43" i="13" s="1"/>
  <c r="S42" i="13"/>
  <c r="R42" i="13"/>
  <c r="Q42" i="13"/>
  <c r="P42" i="13"/>
  <c r="E42" i="13"/>
  <c r="V40" i="13"/>
  <c r="O40" i="13"/>
  <c r="N40" i="13"/>
  <c r="M40" i="13"/>
  <c r="L40" i="13"/>
  <c r="K40" i="13"/>
  <c r="S40" i="13" s="1"/>
  <c r="J40" i="13"/>
  <c r="I40" i="13"/>
  <c r="H40" i="13"/>
  <c r="G40" i="13"/>
  <c r="F40" i="13"/>
  <c r="C40" i="13"/>
  <c r="B40" i="13"/>
  <c r="S39" i="13"/>
  <c r="R39" i="13"/>
  <c r="Q39" i="13"/>
  <c r="P39" i="13"/>
  <c r="E39" i="13"/>
  <c r="T39" i="13" s="1"/>
  <c r="S38" i="13"/>
  <c r="R38" i="13"/>
  <c r="Q38" i="13"/>
  <c r="P38" i="13"/>
  <c r="E38" i="13"/>
  <c r="S37" i="13"/>
  <c r="R37" i="13"/>
  <c r="Q37" i="13"/>
  <c r="P37" i="13"/>
  <c r="E37" i="13"/>
  <c r="T36" i="13"/>
  <c r="S36" i="13"/>
  <c r="R36" i="13"/>
  <c r="Q36" i="13"/>
  <c r="P36" i="13"/>
  <c r="E36" i="13"/>
  <c r="U36" i="13" s="1"/>
  <c r="S35" i="13"/>
  <c r="R35" i="13"/>
  <c r="Q35" i="13"/>
  <c r="U35" i="13" s="1"/>
  <c r="P35" i="13"/>
  <c r="E35" i="13"/>
  <c r="V33" i="13"/>
  <c r="R33" i="13"/>
  <c r="O33" i="13"/>
  <c r="N33" i="13"/>
  <c r="M33" i="13"/>
  <c r="S33" i="13" s="1"/>
  <c r="L33" i="13"/>
  <c r="K33" i="13"/>
  <c r="J33" i="13"/>
  <c r="I33" i="13"/>
  <c r="H33" i="13"/>
  <c r="G33" i="13"/>
  <c r="F33" i="13"/>
  <c r="E33" i="13"/>
  <c r="C33" i="13"/>
  <c r="B33" i="13"/>
  <c r="S32" i="13"/>
  <c r="R32" i="13"/>
  <c r="Q32" i="13"/>
  <c r="P32" i="13"/>
  <c r="E32" i="13"/>
  <c r="U32" i="13" s="1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S29" i="13"/>
  <c r="R29" i="13"/>
  <c r="Q29" i="13"/>
  <c r="P29" i="13"/>
  <c r="E29" i="13"/>
  <c r="U28" i="13"/>
  <c r="T28" i="13"/>
  <c r="S28" i="13"/>
  <c r="R28" i="13"/>
  <c r="Q28" i="13"/>
  <c r="P28" i="13"/>
  <c r="E28" i="13"/>
  <c r="S27" i="13"/>
  <c r="R27" i="13"/>
  <c r="Q27" i="13"/>
  <c r="P27" i="13"/>
  <c r="E27" i="13"/>
  <c r="U26" i="13"/>
  <c r="S26" i="13"/>
  <c r="R26" i="13"/>
  <c r="Q26" i="13"/>
  <c r="P26" i="13"/>
  <c r="E26" i="13"/>
  <c r="T26" i="13" s="1"/>
  <c r="V24" i="13"/>
  <c r="O24" i="13"/>
  <c r="N24" i="13"/>
  <c r="M24" i="13"/>
  <c r="L24" i="13"/>
  <c r="K24" i="13"/>
  <c r="S24" i="13" s="1"/>
  <c r="J24" i="13"/>
  <c r="R24" i="13" s="1"/>
  <c r="I24" i="13"/>
  <c r="H24" i="13"/>
  <c r="G24" i="13"/>
  <c r="F24" i="13"/>
  <c r="C24" i="13"/>
  <c r="B24" i="13"/>
  <c r="E24" i="13" s="1"/>
  <c r="U23" i="13"/>
  <c r="T23" i="13"/>
  <c r="S23" i="13"/>
  <c r="R23" i="13"/>
  <c r="Q23" i="13"/>
  <c r="P23" i="13"/>
  <c r="E23" i="13"/>
  <c r="U22" i="13"/>
  <c r="T22" i="13"/>
  <c r="S22" i="13"/>
  <c r="R22" i="13"/>
  <c r="Q22" i="13"/>
  <c r="P22" i="13"/>
  <c r="E22" i="13"/>
  <c r="S21" i="13"/>
  <c r="R21" i="13"/>
  <c r="Q21" i="13"/>
  <c r="P21" i="13"/>
  <c r="E21" i="13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S18" i="13"/>
  <c r="R18" i="13"/>
  <c r="Q18" i="13"/>
  <c r="P18" i="13"/>
  <c r="E18" i="13"/>
  <c r="S17" i="13"/>
  <c r="R17" i="13"/>
  <c r="Q17" i="13"/>
  <c r="P17" i="13"/>
  <c r="E17" i="13"/>
  <c r="V15" i="13"/>
  <c r="O15" i="13"/>
  <c r="N15" i="13"/>
  <c r="M15" i="13"/>
  <c r="L15" i="13"/>
  <c r="K15" i="13"/>
  <c r="S15" i="13" s="1"/>
  <c r="J15" i="13"/>
  <c r="R15" i="13" s="1"/>
  <c r="I15" i="13"/>
  <c r="H15" i="13"/>
  <c r="G15" i="13"/>
  <c r="F15" i="13"/>
  <c r="C15" i="13"/>
  <c r="B15" i="13"/>
  <c r="E15" i="13" s="1"/>
  <c r="S14" i="13"/>
  <c r="R14" i="13"/>
  <c r="Q14" i="13"/>
  <c r="P14" i="13"/>
  <c r="E14" i="13"/>
  <c r="S13" i="13"/>
  <c r="R13" i="13"/>
  <c r="Q13" i="13"/>
  <c r="P13" i="13"/>
  <c r="E13" i="13"/>
  <c r="T12" i="13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P10" i="13"/>
  <c r="E10" i="13"/>
  <c r="T10" i="13" s="1"/>
  <c r="U9" i="13"/>
  <c r="S9" i="13"/>
  <c r="R9" i="13"/>
  <c r="Q9" i="13"/>
  <c r="P9" i="13"/>
  <c r="E9" i="13"/>
  <c r="S94" i="12"/>
  <c r="R94" i="12"/>
  <c r="Q94" i="12"/>
  <c r="P94" i="12"/>
  <c r="E94" i="12"/>
  <c r="U94" i="12" s="1"/>
  <c r="U93" i="12"/>
  <c r="S93" i="12"/>
  <c r="R93" i="12"/>
  <c r="Q93" i="12"/>
  <c r="P93" i="12"/>
  <c r="E93" i="12"/>
  <c r="T93" i="12" s="1"/>
  <c r="S92" i="12"/>
  <c r="R92" i="12"/>
  <c r="Q92" i="12"/>
  <c r="P92" i="12"/>
  <c r="E92" i="12"/>
  <c r="S91" i="12"/>
  <c r="R91" i="12"/>
  <c r="Q91" i="12"/>
  <c r="P91" i="12"/>
  <c r="E91" i="12"/>
  <c r="U90" i="12"/>
  <c r="S90" i="12"/>
  <c r="R90" i="12"/>
  <c r="Q90" i="12"/>
  <c r="P90" i="12"/>
  <c r="E90" i="12"/>
  <c r="T90" i="12" s="1"/>
  <c r="S89" i="12"/>
  <c r="R89" i="12"/>
  <c r="Q89" i="12"/>
  <c r="P89" i="12"/>
  <c r="E89" i="12"/>
  <c r="S88" i="12"/>
  <c r="R88" i="12"/>
  <c r="Q88" i="12"/>
  <c r="P88" i="12"/>
  <c r="E88" i="12"/>
  <c r="U87" i="12"/>
  <c r="S87" i="12"/>
  <c r="R87" i="12"/>
  <c r="Q87" i="12"/>
  <c r="P87" i="12"/>
  <c r="E87" i="12"/>
  <c r="T87" i="12" s="1"/>
  <c r="V73" i="12"/>
  <c r="O73" i="12"/>
  <c r="N73" i="12"/>
  <c r="M73" i="12"/>
  <c r="L73" i="12"/>
  <c r="K73" i="12"/>
  <c r="J73" i="12"/>
  <c r="I73" i="12"/>
  <c r="H73" i="12"/>
  <c r="G73" i="12"/>
  <c r="F73" i="12"/>
  <c r="C73" i="12"/>
  <c r="B73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V71" i="12"/>
  <c r="O71" i="12"/>
  <c r="N71" i="12"/>
  <c r="M71" i="12"/>
  <c r="L71" i="12"/>
  <c r="K71" i="12"/>
  <c r="J71" i="12"/>
  <c r="I71" i="12"/>
  <c r="H71" i="12"/>
  <c r="G71" i="12"/>
  <c r="F71" i="12"/>
  <c r="C71" i="12"/>
  <c r="E71" i="12" s="1"/>
  <c r="B71" i="12"/>
  <c r="S70" i="12"/>
  <c r="R70" i="12"/>
  <c r="Q70" i="12"/>
  <c r="P70" i="12"/>
  <c r="E70" i="12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L66" i="12"/>
  <c r="K66" i="12"/>
  <c r="S66" i="12" s="1"/>
  <c r="J66" i="12"/>
  <c r="R66" i="12" s="1"/>
  <c r="I66" i="12"/>
  <c r="H66" i="12"/>
  <c r="G66" i="12"/>
  <c r="F66" i="12"/>
  <c r="C66" i="12"/>
  <c r="B66" i="12"/>
  <c r="S65" i="12"/>
  <c r="R65" i="12"/>
  <c r="Q65" i="12"/>
  <c r="P65" i="12"/>
  <c r="E65" i="12"/>
  <c r="U64" i="12"/>
  <c r="S64" i="12"/>
  <c r="R64" i="12"/>
  <c r="Q64" i="12"/>
  <c r="P64" i="12"/>
  <c r="E64" i="12"/>
  <c r="T64" i="12" s="1"/>
  <c r="S63" i="12"/>
  <c r="R63" i="12"/>
  <c r="Q63" i="12"/>
  <c r="P63" i="12"/>
  <c r="E63" i="12"/>
  <c r="S62" i="12"/>
  <c r="R62" i="12"/>
  <c r="Q62" i="12"/>
  <c r="P62" i="12"/>
  <c r="E62" i="12"/>
  <c r="U61" i="12"/>
  <c r="S61" i="12"/>
  <c r="R61" i="12"/>
  <c r="Q61" i="12"/>
  <c r="P61" i="12"/>
  <c r="E61" i="12"/>
  <c r="T61" i="12" s="1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S58" i="12"/>
  <c r="R58" i="12"/>
  <c r="Q58" i="12"/>
  <c r="P58" i="12"/>
  <c r="E58" i="12"/>
  <c r="U57" i="12"/>
  <c r="S57" i="12"/>
  <c r="R57" i="12"/>
  <c r="Q57" i="12"/>
  <c r="P57" i="12"/>
  <c r="E57" i="12"/>
  <c r="T57" i="12" s="1"/>
  <c r="T56" i="12"/>
  <c r="S56" i="12"/>
  <c r="R56" i="12"/>
  <c r="Q56" i="12"/>
  <c r="P56" i="12"/>
  <c r="E56" i="12"/>
  <c r="U56" i="12" s="1"/>
  <c r="U55" i="12"/>
  <c r="S55" i="12"/>
  <c r="R55" i="12"/>
  <c r="Q55" i="12"/>
  <c r="P55" i="12"/>
  <c r="E55" i="12"/>
  <c r="T55" i="12" s="1"/>
  <c r="V53" i="12"/>
  <c r="R53" i="12"/>
  <c r="O53" i="12"/>
  <c r="N53" i="12"/>
  <c r="M53" i="12"/>
  <c r="L53" i="12"/>
  <c r="K53" i="12"/>
  <c r="S53" i="12" s="1"/>
  <c r="J53" i="12"/>
  <c r="I53" i="12"/>
  <c r="H53" i="12"/>
  <c r="G53" i="12"/>
  <c r="F53" i="12"/>
  <c r="C53" i="12"/>
  <c r="B53" i="12"/>
  <c r="S52" i="12"/>
  <c r="R52" i="12"/>
  <c r="Q52" i="12"/>
  <c r="P52" i="12"/>
  <c r="E52" i="12"/>
  <c r="U52" i="12" s="1"/>
  <c r="U51" i="12"/>
  <c r="T51" i="12"/>
  <c r="S51" i="12"/>
  <c r="R51" i="12"/>
  <c r="Q51" i="12"/>
  <c r="P51" i="12"/>
  <c r="E51" i="12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S48" i="12"/>
  <c r="R48" i="12"/>
  <c r="Q48" i="12"/>
  <c r="P48" i="12"/>
  <c r="E48" i="12"/>
  <c r="S47" i="12"/>
  <c r="R47" i="12"/>
  <c r="Q47" i="12"/>
  <c r="P47" i="12"/>
  <c r="E47" i="12"/>
  <c r="T47" i="12" s="1"/>
  <c r="T46" i="12"/>
  <c r="S46" i="12"/>
  <c r="R46" i="12"/>
  <c r="Q46" i="12"/>
  <c r="P46" i="12"/>
  <c r="E46" i="12"/>
  <c r="U46" i="12" s="1"/>
  <c r="S45" i="12"/>
  <c r="R45" i="12"/>
  <c r="Q45" i="12"/>
  <c r="P45" i="12"/>
  <c r="E45" i="12"/>
  <c r="S44" i="12"/>
  <c r="R44" i="12"/>
  <c r="Q44" i="12"/>
  <c r="P44" i="12"/>
  <c r="E44" i="12"/>
  <c r="U43" i="12"/>
  <c r="S43" i="12"/>
  <c r="R43" i="12"/>
  <c r="Q43" i="12"/>
  <c r="P43" i="12"/>
  <c r="E43" i="12"/>
  <c r="T43" i="12" s="1"/>
  <c r="U42" i="12"/>
  <c r="T42" i="12"/>
  <c r="S42" i="12"/>
  <c r="R42" i="12"/>
  <c r="Q42" i="12"/>
  <c r="P42" i="12"/>
  <c r="E42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C40" i="12"/>
  <c r="B40" i="12"/>
  <c r="E40" i="12" s="1"/>
  <c r="U39" i="12"/>
  <c r="T39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U35" i="12" s="1"/>
  <c r="V33" i="12"/>
  <c r="O33" i="12"/>
  <c r="N33" i="12"/>
  <c r="M33" i="12"/>
  <c r="L33" i="12"/>
  <c r="K33" i="12"/>
  <c r="J33" i="12"/>
  <c r="R33" i="12" s="1"/>
  <c r="I33" i="12"/>
  <c r="H33" i="12"/>
  <c r="G33" i="12"/>
  <c r="F33" i="12"/>
  <c r="C33" i="12"/>
  <c r="B33" i="12"/>
  <c r="S32" i="12"/>
  <c r="R32" i="12"/>
  <c r="Q32" i="12"/>
  <c r="U32" i="12" s="1"/>
  <c r="P32" i="12"/>
  <c r="E32" i="12"/>
  <c r="V30" i="12"/>
  <c r="O30" i="12"/>
  <c r="N30" i="12"/>
  <c r="M30" i="12"/>
  <c r="L30" i="12"/>
  <c r="K30" i="12"/>
  <c r="S30" i="12" s="1"/>
  <c r="J30" i="12"/>
  <c r="R30" i="12" s="1"/>
  <c r="I30" i="12"/>
  <c r="H30" i="12"/>
  <c r="G30" i="12"/>
  <c r="F30" i="12"/>
  <c r="C30" i="12"/>
  <c r="B30" i="12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T28" i="12" s="1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V24" i="12"/>
  <c r="O24" i="12"/>
  <c r="N24" i="12"/>
  <c r="M24" i="12"/>
  <c r="L24" i="12"/>
  <c r="R24" i="12" s="1"/>
  <c r="K24" i="12"/>
  <c r="J24" i="12"/>
  <c r="I24" i="12"/>
  <c r="Q24" i="12" s="1"/>
  <c r="H24" i="12"/>
  <c r="G24" i="12"/>
  <c r="F24" i="12"/>
  <c r="C24" i="12"/>
  <c r="B24" i="12"/>
  <c r="E24" i="12" s="1"/>
  <c r="S23" i="12"/>
  <c r="R23" i="12"/>
  <c r="Q23" i="12"/>
  <c r="P23" i="12"/>
  <c r="E23" i="12"/>
  <c r="T23" i="12" s="1"/>
  <c r="S22" i="12"/>
  <c r="R22" i="12"/>
  <c r="Q22" i="12"/>
  <c r="P22" i="12"/>
  <c r="E22" i="12"/>
  <c r="S21" i="12"/>
  <c r="R21" i="12"/>
  <c r="Q21" i="12"/>
  <c r="P21" i="12"/>
  <c r="E21" i="12"/>
  <c r="T20" i="12"/>
  <c r="S20" i="12"/>
  <c r="R20" i="12"/>
  <c r="Q20" i="12"/>
  <c r="P20" i="12"/>
  <c r="E20" i="12"/>
  <c r="U20" i="12" s="1"/>
  <c r="U19" i="12"/>
  <c r="S19" i="12"/>
  <c r="R19" i="12"/>
  <c r="Q19" i="12"/>
  <c r="P19" i="12"/>
  <c r="E19" i="12"/>
  <c r="T19" i="12" s="1"/>
  <c r="U18" i="12"/>
  <c r="T18" i="12"/>
  <c r="S18" i="12"/>
  <c r="R18" i="12"/>
  <c r="Q18" i="12"/>
  <c r="P18" i="12"/>
  <c r="E18" i="12"/>
  <c r="S17" i="12"/>
  <c r="R17" i="12"/>
  <c r="Q17" i="12"/>
  <c r="P17" i="12"/>
  <c r="E17" i="12"/>
  <c r="U17" i="12" s="1"/>
  <c r="V15" i="12"/>
  <c r="O15" i="12"/>
  <c r="N15" i="12"/>
  <c r="M15" i="12"/>
  <c r="L15" i="12"/>
  <c r="K15" i="12"/>
  <c r="S15" i="12" s="1"/>
  <c r="J15" i="12"/>
  <c r="I15" i="12"/>
  <c r="H15" i="12"/>
  <c r="P15" i="12" s="1"/>
  <c r="G15" i="12"/>
  <c r="F15" i="12"/>
  <c r="C15" i="12"/>
  <c r="B15" i="12"/>
  <c r="E15" i="12" s="1"/>
  <c r="T14" i="12"/>
  <c r="S14" i="12"/>
  <c r="R14" i="12"/>
  <c r="Q14" i="12"/>
  <c r="P14" i="12"/>
  <c r="E14" i="12"/>
  <c r="U14" i="12" s="1"/>
  <c r="T13" i="12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T11" i="12" s="1"/>
  <c r="S10" i="12"/>
  <c r="R10" i="12"/>
  <c r="Q10" i="12"/>
  <c r="P10" i="12"/>
  <c r="E10" i="12"/>
  <c r="U10" i="12" s="1"/>
  <c r="U9" i="12"/>
  <c r="S9" i="12"/>
  <c r="R9" i="12"/>
  <c r="Q9" i="12"/>
  <c r="P9" i="12"/>
  <c r="E9" i="12"/>
  <c r="S94" i="11"/>
  <c r="R94" i="11"/>
  <c r="Q94" i="11"/>
  <c r="P94" i="11"/>
  <c r="E94" i="11"/>
  <c r="U93" i="11"/>
  <c r="T93" i="11"/>
  <c r="S93" i="11"/>
  <c r="R93" i="11"/>
  <c r="Q93" i="11"/>
  <c r="P93" i="11"/>
  <c r="E93" i="11"/>
  <c r="S92" i="11"/>
  <c r="R92" i="11"/>
  <c r="Q92" i="11"/>
  <c r="P92" i="11"/>
  <c r="E92" i="11"/>
  <c r="T92" i="11" s="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U89" i="11"/>
  <c r="T89" i="11"/>
  <c r="S89" i="11"/>
  <c r="R89" i="11"/>
  <c r="Q89" i="11"/>
  <c r="P89" i="11"/>
  <c r="E89" i="11"/>
  <c r="S88" i="11"/>
  <c r="R88" i="11"/>
  <c r="Q88" i="11"/>
  <c r="P88" i="11"/>
  <c r="E88" i="11"/>
  <c r="U88" i="11" s="1"/>
  <c r="U87" i="11"/>
  <c r="S87" i="11"/>
  <c r="R87" i="11"/>
  <c r="Q87" i="11"/>
  <c r="P87" i="11"/>
  <c r="E87" i="11"/>
  <c r="T87" i="11" s="1"/>
  <c r="V73" i="11"/>
  <c r="O73" i="11"/>
  <c r="N73" i="11"/>
  <c r="M73" i="11"/>
  <c r="L73" i="11"/>
  <c r="K73" i="11"/>
  <c r="S73" i="11" s="1"/>
  <c r="J73" i="11"/>
  <c r="R73" i="11" s="1"/>
  <c r="I73" i="11"/>
  <c r="H73" i="11"/>
  <c r="G73" i="11"/>
  <c r="F73" i="11"/>
  <c r="C73" i="11"/>
  <c r="B73" i="11"/>
  <c r="V72" i="11"/>
  <c r="R72" i="11"/>
  <c r="O72" i="11"/>
  <c r="N72" i="11"/>
  <c r="M72" i="11"/>
  <c r="L72" i="11"/>
  <c r="K72" i="11"/>
  <c r="S72" i="11" s="1"/>
  <c r="J72" i="11"/>
  <c r="I72" i="11"/>
  <c r="H72" i="11"/>
  <c r="G72" i="11"/>
  <c r="F72" i="11"/>
  <c r="C72" i="11"/>
  <c r="B72" i="11"/>
  <c r="E72" i="11" s="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E71" i="11"/>
  <c r="C71" i="11"/>
  <c r="B71" i="11"/>
  <c r="U70" i="11"/>
  <c r="T70" i="11"/>
  <c r="S70" i="11"/>
  <c r="R70" i="11"/>
  <c r="Q70" i="11"/>
  <c r="P70" i="11"/>
  <c r="E70" i="11"/>
  <c r="S69" i="11"/>
  <c r="R69" i="11"/>
  <c r="Q69" i="11"/>
  <c r="P69" i="11"/>
  <c r="E69" i="11"/>
  <c r="T69" i="11" s="1"/>
  <c r="V67" i="11"/>
  <c r="O67" i="11"/>
  <c r="N67" i="11"/>
  <c r="M67" i="11"/>
  <c r="L67" i="11"/>
  <c r="K67" i="11"/>
  <c r="S67" i="11" s="1"/>
  <c r="J67" i="11"/>
  <c r="I67" i="11"/>
  <c r="H67" i="11"/>
  <c r="G67" i="11"/>
  <c r="F67" i="11"/>
  <c r="C67" i="11"/>
  <c r="B67" i="11"/>
  <c r="E67" i="11" s="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B66" i="11"/>
  <c r="S65" i="11"/>
  <c r="R65" i="11"/>
  <c r="Q65" i="11"/>
  <c r="P65" i="11"/>
  <c r="E65" i="11"/>
  <c r="U64" i="11"/>
  <c r="S64" i="11"/>
  <c r="R64" i="11"/>
  <c r="Q64" i="11"/>
  <c r="P64" i="11"/>
  <c r="E64" i="11"/>
  <c r="T64" i="11" s="1"/>
  <c r="U63" i="11"/>
  <c r="S63" i="11"/>
  <c r="R63" i="11"/>
  <c r="Q63" i="11"/>
  <c r="P63" i="11"/>
  <c r="E63" i="11"/>
  <c r="T63" i="11" s="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U56" i="11"/>
  <c r="S56" i="11"/>
  <c r="R56" i="11"/>
  <c r="Q56" i="11"/>
  <c r="P56" i="11"/>
  <c r="E56" i="11"/>
  <c r="T56" i="11" s="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S53" i="11" s="1"/>
  <c r="J53" i="11"/>
  <c r="I53" i="11"/>
  <c r="H53" i="11"/>
  <c r="G53" i="11"/>
  <c r="F53" i="11"/>
  <c r="C53" i="11"/>
  <c r="B53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S44" i="11"/>
  <c r="R44" i="11"/>
  <c r="Q44" i="11"/>
  <c r="P44" i="11"/>
  <c r="E44" i="11"/>
  <c r="U44" i="11" s="1"/>
  <c r="S43" i="11"/>
  <c r="R43" i="11"/>
  <c r="Q43" i="11"/>
  <c r="P43" i="11"/>
  <c r="E43" i="11"/>
  <c r="T43" i="11" s="1"/>
  <c r="S42" i="11"/>
  <c r="R42" i="11"/>
  <c r="Q42" i="11"/>
  <c r="P42" i="11"/>
  <c r="E42" i="11"/>
  <c r="V40" i="11"/>
  <c r="O40" i="11"/>
  <c r="N40" i="11"/>
  <c r="M40" i="11"/>
  <c r="L40" i="11"/>
  <c r="K40" i="11"/>
  <c r="S40" i="11" s="1"/>
  <c r="J40" i="11"/>
  <c r="I40" i="11"/>
  <c r="Q40" i="11" s="1"/>
  <c r="H40" i="11"/>
  <c r="G40" i="11"/>
  <c r="F40" i="11"/>
  <c r="C40" i="11"/>
  <c r="B40" i="11"/>
  <c r="E40" i="11" s="1"/>
  <c r="U39" i="11"/>
  <c r="S39" i="11"/>
  <c r="R39" i="11"/>
  <c r="Q39" i="11"/>
  <c r="P39" i="11"/>
  <c r="E39" i="11"/>
  <c r="T39" i="11" s="1"/>
  <c r="U38" i="11"/>
  <c r="S38" i="11"/>
  <c r="R38" i="11"/>
  <c r="Q38" i="11"/>
  <c r="P38" i="11"/>
  <c r="T38" i="11" s="1"/>
  <c r="E38" i="11"/>
  <c r="S37" i="11"/>
  <c r="R37" i="11"/>
  <c r="Q37" i="11"/>
  <c r="P37" i="11"/>
  <c r="E37" i="11"/>
  <c r="S36" i="11"/>
  <c r="R36" i="11"/>
  <c r="Q36" i="11"/>
  <c r="P36" i="11"/>
  <c r="E36" i="11"/>
  <c r="U35" i="11"/>
  <c r="S35" i="11"/>
  <c r="R35" i="11"/>
  <c r="Q35" i="11"/>
  <c r="P35" i="11"/>
  <c r="E35" i="11"/>
  <c r="V33" i="11"/>
  <c r="O33" i="11"/>
  <c r="N33" i="11"/>
  <c r="M33" i="11"/>
  <c r="L33" i="11"/>
  <c r="K33" i="11"/>
  <c r="S33" i="11" s="1"/>
  <c r="J33" i="11"/>
  <c r="R33" i="11" s="1"/>
  <c r="I33" i="11"/>
  <c r="H33" i="11"/>
  <c r="G33" i="11"/>
  <c r="F33" i="11"/>
  <c r="C33" i="11"/>
  <c r="B33" i="11"/>
  <c r="S32" i="11"/>
  <c r="R32" i="11"/>
  <c r="Q32" i="11"/>
  <c r="P32" i="11"/>
  <c r="E32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E30" i="11" s="1"/>
  <c r="S29" i="11"/>
  <c r="R29" i="11"/>
  <c r="Q29" i="11"/>
  <c r="P29" i="11"/>
  <c r="E29" i="11"/>
  <c r="U28" i="11"/>
  <c r="S28" i="11"/>
  <c r="R28" i="11"/>
  <c r="Q28" i="11"/>
  <c r="P28" i="11"/>
  <c r="E28" i="11"/>
  <c r="T28" i="11" s="1"/>
  <c r="T27" i="1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C24" i="11"/>
  <c r="E24" i="11" s="1"/>
  <c r="B24" i="11"/>
  <c r="S23" i="11"/>
  <c r="R23" i="11"/>
  <c r="Q23" i="11"/>
  <c r="P23" i="11"/>
  <c r="E23" i="11"/>
  <c r="U23" i="11" s="1"/>
  <c r="T22" i="11"/>
  <c r="S22" i="11"/>
  <c r="R22" i="11"/>
  <c r="Q22" i="11"/>
  <c r="P22" i="11"/>
  <c r="E22" i="11"/>
  <c r="U22" i="11" s="1"/>
  <c r="S21" i="11"/>
  <c r="R21" i="11"/>
  <c r="Q21" i="11"/>
  <c r="P21" i="11"/>
  <c r="E21" i="11"/>
  <c r="U20" i="11"/>
  <c r="S20" i="11"/>
  <c r="R20" i="11"/>
  <c r="Q20" i="11"/>
  <c r="P20" i="11"/>
  <c r="E20" i="11"/>
  <c r="T20" i="11" s="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S17" i="11"/>
  <c r="R17" i="11"/>
  <c r="Q17" i="11"/>
  <c r="P17" i="11"/>
  <c r="E17" i="11"/>
  <c r="U17" i="11" s="1"/>
  <c r="V15" i="11"/>
  <c r="O15" i="11"/>
  <c r="N15" i="11"/>
  <c r="M15" i="11"/>
  <c r="L15" i="11"/>
  <c r="K15" i="11"/>
  <c r="S15" i="11" s="1"/>
  <c r="J15" i="11"/>
  <c r="R15" i="11" s="1"/>
  <c r="I15" i="11"/>
  <c r="Q15" i="11" s="1"/>
  <c r="H15" i="11"/>
  <c r="G15" i="11"/>
  <c r="F15" i="11"/>
  <c r="C15" i="11"/>
  <c r="E15" i="11" s="1"/>
  <c r="B15" i="11"/>
  <c r="S14" i="11"/>
  <c r="R14" i="11"/>
  <c r="Q14" i="11"/>
  <c r="P14" i="11"/>
  <c r="E14" i="11"/>
  <c r="U14" i="11" s="1"/>
  <c r="S13" i="11"/>
  <c r="R13" i="11"/>
  <c r="Q13" i="11"/>
  <c r="P13" i="11"/>
  <c r="E13" i="11"/>
  <c r="U13" i="11" s="1"/>
  <c r="U12" i="11"/>
  <c r="S12" i="11"/>
  <c r="R12" i="11"/>
  <c r="Q12" i="11"/>
  <c r="P12" i="11"/>
  <c r="E12" i="11"/>
  <c r="T12" i="11" s="1"/>
  <c r="U11" i="11"/>
  <c r="T11" i="11"/>
  <c r="S11" i="11"/>
  <c r="R11" i="11"/>
  <c r="Q11" i="11"/>
  <c r="P11" i="11"/>
  <c r="E11" i="11"/>
  <c r="S10" i="11"/>
  <c r="R10" i="11"/>
  <c r="Q10" i="11"/>
  <c r="P10" i="11"/>
  <c r="E10" i="11"/>
  <c r="U9" i="11"/>
  <c r="S9" i="11"/>
  <c r="R9" i="11"/>
  <c r="Q9" i="11"/>
  <c r="P9" i="11"/>
  <c r="E9" i="11"/>
  <c r="S94" i="10"/>
  <c r="R94" i="10"/>
  <c r="Q94" i="10"/>
  <c r="P94" i="10"/>
  <c r="E94" i="10"/>
  <c r="U94" i="10" s="1"/>
  <c r="S93" i="10"/>
  <c r="R93" i="10"/>
  <c r="Q93" i="10"/>
  <c r="P93" i="10"/>
  <c r="E93" i="10"/>
  <c r="U93" i="10" s="1"/>
  <c r="U92" i="10"/>
  <c r="S92" i="10"/>
  <c r="R92" i="10"/>
  <c r="Q92" i="10"/>
  <c r="P92" i="10"/>
  <c r="E92" i="10"/>
  <c r="T92" i="10" s="1"/>
  <c r="U91" i="10"/>
  <c r="T91" i="10"/>
  <c r="S91" i="10"/>
  <c r="R91" i="10"/>
  <c r="Q91" i="10"/>
  <c r="P91" i="10"/>
  <c r="E91" i="10"/>
  <c r="S90" i="10"/>
  <c r="R90" i="10"/>
  <c r="Q90" i="10"/>
  <c r="P90" i="10"/>
  <c r="E90" i="10"/>
  <c r="U89" i="10"/>
  <c r="S89" i="10"/>
  <c r="R89" i="10"/>
  <c r="Q89" i="10"/>
  <c r="P89" i="10"/>
  <c r="E89" i="10"/>
  <c r="T89" i="10" s="1"/>
  <c r="T88" i="10"/>
  <c r="S88" i="10"/>
  <c r="R88" i="10"/>
  <c r="Q88" i="10"/>
  <c r="P88" i="10"/>
  <c r="E88" i="10"/>
  <c r="U88" i="10" s="1"/>
  <c r="S87" i="10"/>
  <c r="R87" i="10"/>
  <c r="Q87" i="10"/>
  <c r="P87" i="10"/>
  <c r="E87" i="10"/>
  <c r="T87" i="10" s="1"/>
  <c r="V73" i="10"/>
  <c r="O73" i="10"/>
  <c r="N73" i="10"/>
  <c r="M73" i="10"/>
  <c r="L73" i="10"/>
  <c r="K73" i="10"/>
  <c r="J73" i="10"/>
  <c r="I73" i="10"/>
  <c r="H73" i="10"/>
  <c r="G73" i="10"/>
  <c r="F73" i="10"/>
  <c r="C73" i="10"/>
  <c r="B73" i="10"/>
  <c r="V72" i="10"/>
  <c r="Q72" i="10"/>
  <c r="O72" i="10"/>
  <c r="N72" i="10"/>
  <c r="M72" i="10"/>
  <c r="L72" i="10"/>
  <c r="K72" i="10"/>
  <c r="J72" i="10"/>
  <c r="R72" i="10" s="1"/>
  <c r="I72" i="10"/>
  <c r="H72" i="10"/>
  <c r="P72" i="10" s="1"/>
  <c r="G72" i="10"/>
  <c r="F72" i="10"/>
  <c r="E72" i="10"/>
  <c r="C72" i="10"/>
  <c r="B72" i="10"/>
  <c r="V71" i="10"/>
  <c r="O71" i="10"/>
  <c r="N71" i="10"/>
  <c r="M71" i="10"/>
  <c r="L71" i="10"/>
  <c r="K71" i="10"/>
  <c r="S71" i="10" s="1"/>
  <c r="J71" i="10"/>
  <c r="I71" i="10"/>
  <c r="H71" i="10"/>
  <c r="G71" i="10"/>
  <c r="F71" i="10"/>
  <c r="C71" i="10"/>
  <c r="B71" i="10"/>
  <c r="E71" i="10" s="1"/>
  <c r="U70" i="10"/>
  <c r="S70" i="10"/>
  <c r="R70" i="10"/>
  <c r="Q70" i="10"/>
  <c r="P70" i="10"/>
  <c r="E70" i="10"/>
  <c r="T70" i="10" s="1"/>
  <c r="U69" i="10"/>
  <c r="S69" i="10"/>
  <c r="R69" i="10"/>
  <c r="Q69" i="10"/>
  <c r="P69" i="10"/>
  <c r="E69" i="10"/>
  <c r="V67" i="10"/>
  <c r="O67" i="10"/>
  <c r="N67" i="10"/>
  <c r="M67" i="10"/>
  <c r="S67" i="10" s="1"/>
  <c r="L67" i="10"/>
  <c r="K67" i="10"/>
  <c r="J67" i="10"/>
  <c r="I67" i="10"/>
  <c r="H67" i="10"/>
  <c r="G67" i="10"/>
  <c r="F67" i="10"/>
  <c r="C67" i="10"/>
  <c r="B67" i="10"/>
  <c r="V66" i="10"/>
  <c r="R66" i="10"/>
  <c r="O66" i="10"/>
  <c r="N66" i="10"/>
  <c r="M66" i="10"/>
  <c r="Q66" i="10" s="1"/>
  <c r="L66" i="10"/>
  <c r="K66" i="10"/>
  <c r="S66" i="10" s="1"/>
  <c r="J66" i="10"/>
  <c r="I66" i="10"/>
  <c r="H66" i="10"/>
  <c r="G66" i="10"/>
  <c r="F66" i="10"/>
  <c r="C66" i="10"/>
  <c r="B66" i="10"/>
  <c r="S65" i="10"/>
  <c r="R65" i="10"/>
  <c r="Q65" i="10"/>
  <c r="P65" i="10"/>
  <c r="E65" i="10"/>
  <c r="T64" i="10"/>
  <c r="S64" i="10"/>
  <c r="R64" i="10"/>
  <c r="Q64" i="10"/>
  <c r="P64" i="10"/>
  <c r="E64" i="10"/>
  <c r="U64" i="10" s="1"/>
  <c r="U63" i="10"/>
  <c r="S63" i="10"/>
  <c r="R63" i="10"/>
  <c r="Q63" i="10"/>
  <c r="P63" i="10"/>
  <c r="E63" i="10"/>
  <c r="T63" i="10" s="1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U56" i="10"/>
  <c r="S56" i="10"/>
  <c r="R56" i="10"/>
  <c r="Q56" i="10"/>
  <c r="P56" i="10"/>
  <c r="E56" i="10"/>
  <c r="T56" i="10" s="1"/>
  <c r="S55" i="10"/>
  <c r="R55" i="10"/>
  <c r="Q55" i="10"/>
  <c r="P55" i="10"/>
  <c r="E55" i="10"/>
  <c r="V53" i="10"/>
  <c r="O53" i="10"/>
  <c r="N53" i="10"/>
  <c r="M53" i="10"/>
  <c r="L53" i="10"/>
  <c r="K53" i="10"/>
  <c r="J53" i="10"/>
  <c r="I53" i="10"/>
  <c r="H53" i="10"/>
  <c r="P53" i="10" s="1"/>
  <c r="G53" i="10"/>
  <c r="F53" i="10"/>
  <c r="C53" i="10"/>
  <c r="E53" i="10" s="1"/>
  <c r="B53" i="10"/>
  <c r="S52" i="10"/>
  <c r="R52" i="10"/>
  <c r="Q52" i="10"/>
  <c r="P52" i="10"/>
  <c r="E52" i="10"/>
  <c r="S51" i="10"/>
  <c r="R51" i="10"/>
  <c r="Q51" i="10"/>
  <c r="P51" i="10"/>
  <c r="T51" i="10" s="1"/>
  <c r="E51" i="10"/>
  <c r="S50" i="10"/>
  <c r="R50" i="10"/>
  <c r="Q50" i="10"/>
  <c r="P50" i="10"/>
  <c r="E50" i="10"/>
  <c r="T50" i="10" s="1"/>
  <c r="S49" i="10"/>
  <c r="R49" i="10"/>
  <c r="Q49" i="10"/>
  <c r="P49" i="10"/>
  <c r="E49" i="10"/>
  <c r="U49" i="10" s="1"/>
  <c r="U48" i="10"/>
  <c r="S48" i="10"/>
  <c r="R48" i="10"/>
  <c r="Q48" i="10"/>
  <c r="P48" i="10"/>
  <c r="E48" i="10"/>
  <c r="T48" i="10" s="1"/>
  <c r="U47" i="10"/>
  <c r="T47" i="10"/>
  <c r="S47" i="10"/>
  <c r="R47" i="10"/>
  <c r="Q47" i="10"/>
  <c r="P47" i="10"/>
  <c r="E47" i="10"/>
  <c r="S46" i="10"/>
  <c r="R46" i="10"/>
  <c r="Q46" i="10"/>
  <c r="P46" i="10"/>
  <c r="E46" i="10"/>
  <c r="U45" i="10"/>
  <c r="S45" i="10"/>
  <c r="R45" i="10"/>
  <c r="Q45" i="10"/>
  <c r="P45" i="10"/>
  <c r="E45" i="10"/>
  <c r="T45" i="10" s="1"/>
  <c r="U44" i="10"/>
  <c r="S44" i="10"/>
  <c r="R44" i="10"/>
  <c r="Q44" i="10"/>
  <c r="P44" i="10"/>
  <c r="E44" i="10"/>
  <c r="T44" i="10" s="1"/>
  <c r="S43" i="10"/>
  <c r="R43" i="10"/>
  <c r="Q43" i="10"/>
  <c r="P43" i="10"/>
  <c r="E43" i="10"/>
  <c r="T43" i="10" s="1"/>
  <c r="S42" i="10"/>
  <c r="R42" i="10"/>
  <c r="Q42" i="10"/>
  <c r="P42" i="10"/>
  <c r="E42" i="10"/>
  <c r="V40" i="10"/>
  <c r="O40" i="10"/>
  <c r="N40" i="10"/>
  <c r="M40" i="10"/>
  <c r="L40" i="10"/>
  <c r="K40" i="10"/>
  <c r="S40" i="10" s="1"/>
  <c r="J40" i="10"/>
  <c r="R40" i="10" s="1"/>
  <c r="I40" i="10"/>
  <c r="H40" i="10"/>
  <c r="G40" i="10"/>
  <c r="F40" i="10"/>
  <c r="C40" i="10"/>
  <c r="B40" i="10"/>
  <c r="T39" i="10"/>
  <c r="S39" i="10"/>
  <c r="R39" i="10"/>
  <c r="Q39" i="10"/>
  <c r="P39" i="10"/>
  <c r="E39" i="10"/>
  <c r="U39" i="10" s="1"/>
  <c r="S38" i="10"/>
  <c r="R38" i="10"/>
  <c r="Q38" i="10"/>
  <c r="U38" i="10" s="1"/>
  <c r="P38" i="10"/>
  <c r="E38" i="10"/>
  <c r="S37" i="10"/>
  <c r="R37" i="10"/>
  <c r="Q37" i="10"/>
  <c r="P37" i="10"/>
  <c r="E37" i="10"/>
  <c r="S36" i="10"/>
  <c r="R36" i="10"/>
  <c r="Q36" i="10"/>
  <c r="P36" i="10"/>
  <c r="E36" i="10"/>
  <c r="T36" i="10" s="1"/>
  <c r="S35" i="10"/>
  <c r="R35" i="10"/>
  <c r="Q35" i="10"/>
  <c r="P35" i="10"/>
  <c r="E35" i="10"/>
  <c r="U35" i="10" s="1"/>
  <c r="V33" i="10"/>
  <c r="O33" i="10"/>
  <c r="N33" i="10"/>
  <c r="M33" i="10"/>
  <c r="L33" i="10"/>
  <c r="K33" i="10"/>
  <c r="J33" i="10"/>
  <c r="I33" i="10"/>
  <c r="H33" i="10"/>
  <c r="P33" i="10" s="1"/>
  <c r="G33" i="10"/>
  <c r="F33" i="10"/>
  <c r="C33" i="10"/>
  <c r="E33" i="10" s="1"/>
  <c r="B33" i="10"/>
  <c r="S32" i="10"/>
  <c r="R32" i="10"/>
  <c r="Q32" i="10"/>
  <c r="P32" i="10"/>
  <c r="E32" i="10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E30" i="10"/>
  <c r="C30" i="10"/>
  <c r="B30" i="10"/>
  <c r="S29" i="10"/>
  <c r="R29" i="10"/>
  <c r="Q29" i="10"/>
  <c r="P29" i="10"/>
  <c r="E29" i="10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S26" i="10"/>
  <c r="R26" i="10"/>
  <c r="Q26" i="10"/>
  <c r="P26" i="10"/>
  <c r="E26" i="10"/>
  <c r="V24" i="10"/>
  <c r="O24" i="10"/>
  <c r="N24" i="10"/>
  <c r="M24" i="10"/>
  <c r="L24" i="10"/>
  <c r="K24" i="10"/>
  <c r="S24" i="10" s="1"/>
  <c r="J24" i="10"/>
  <c r="R24" i="10" s="1"/>
  <c r="I24" i="10"/>
  <c r="Q24" i="10" s="1"/>
  <c r="H24" i="10"/>
  <c r="G24" i="10"/>
  <c r="F24" i="10"/>
  <c r="C24" i="10"/>
  <c r="B24" i="10"/>
  <c r="E24" i="10" s="1"/>
  <c r="S23" i="10"/>
  <c r="R23" i="10"/>
  <c r="Q23" i="10"/>
  <c r="P23" i="10"/>
  <c r="E23" i="10"/>
  <c r="U23" i="10" s="1"/>
  <c r="U22" i="10"/>
  <c r="S22" i="10"/>
  <c r="R22" i="10"/>
  <c r="Q22" i="10"/>
  <c r="P22" i="10"/>
  <c r="E22" i="10"/>
  <c r="T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S18" i="10"/>
  <c r="R18" i="10"/>
  <c r="Q18" i="10"/>
  <c r="P18" i="10"/>
  <c r="E18" i="10"/>
  <c r="T18" i="10" s="1"/>
  <c r="S17" i="10"/>
  <c r="R17" i="10"/>
  <c r="Q17" i="10"/>
  <c r="P17" i="10"/>
  <c r="E17" i="10"/>
  <c r="U17" i="10" s="1"/>
  <c r="V15" i="10"/>
  <c r="O15" i="10"/>
  <c r="N15" i="10"/>
  <c r="M15" i="10"/>
  <c r="L15" i="10"/>
  <c r="K15" i="10"/>
  <c r="S15" i="10" s="1"/>
  <c r="J15" i="10"/>
  <c r="I15" i="10"/>
  <c r="H15" i="10"/>
  <c r="G15" i="10"/>
  <c r="F15" i="10"/>
  <c r="C15" i="10"/>
  <c r="B15" i="10"/>
  <c r="E15" i="10" s="1"/>
  <c r="U14" i="10"/>
  <c r="S14" i="10"/>
  <c r="R14" i="10"/>
  <c r="Q14" i="10"/>
  <c r="P14" i="10"/>
  <c r="E14" i="10"/>
  <c r="T14" i="10" s="1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P10" i="10"/>
  <c r="E10" i="10"/>
  <c r="U9" i="10"/>
  <c r="S9" i="10"/>
  <c r="R9" i="10"/>
  <c r="Q9" i="10"/>
  <c r="P9" i="10"/>
  <c r="E9" i="10"/>
  <c r="T9" i="10" s="1"/>
  <c r="S94" i="9"/>
  <c r="R94" i="9"/>
  <c r="Q94" i="9"/>
  <c r="P94" i="9"/>
  <c r="E94" i="9"/>
  <c r="U94" i="9" s="1"/>
  <c r="T93" i="9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T90" i="9"/>
  <c r="S90" i="9"/>
  <c r="R90" i="9"/>
  <c r="Q90" i="9"/>
  <c r="P90" i="9"/>
  <c r="E90" i="9"/>
  <c r="U90" i="9" s="1"/>
  <c r="T89" i="9"/>
  <c r="S89" i="9"/>
  <c r="R89" i="9"/>
  <c r="Q89" i="9"/>
  <c r="P89" i="9"/>
  <c r="E89" i="9"/>
  <c r="U89" i="9" s="1"/>
  <c r="S88" i="9"/>
  <c r="R88" i="9"/>
  <c r="Q88" i="9"/>
  <c r="P88" i="9"/>
  <c r="E88" i="9"/>
  <c r="U88" i="9" s="1"/>
  <c r="U87" i="9"/>
  <c r="S87" i="9"/>
  <c r="R87" i="9"/>
  <c r="Q87" i="9"/>
  <c r="P87" i="9"/>
  <c r="E87" i="9"/>
  <c r="T87" i="9" s="1"/>
  <c r="V73" i="9"/>
  <c r="O73" i="9"/>
  <c r="N73" i="9"/>
  <c r="M73" i="9"/>
  <c r="L73" i="9"/>
  <c r="K73" i="9"/>
  <c r="J73" i="9"/>
  <c r="R73" i="9" s="1"/>
  <c r="I73" i="9"/>
  <c r="H73" i="9"/>
  <c r="G73" i="9"/>
  <c r="F73" i="9"/>
  <c r="C73" i="9"/>
  <c r="B73" i="9"/>
  <c r="V72" i="9"/>
  <c r="O72" i="9"/>
  <c r="N72" i="9"/>
  <c r="M72" i="9"/>
  <c r="L72" i="9"/>
  <c r="K72" i="9"/>
  <c r="J72" i="9"/>
  <c r="I72" i="9"/>
  <c r="H72" i="9"/>
  <c r="G72" i="9"/>
  <c r="F72" i="9"/>
  <c r="C72" i="9"/>
  <c r="E72" i="9" s="1"/>
  <c r="B72" i="9"/>
  <c r="V71" i="9"/>
  <c r="O71" i="9"/>
  <c r="N71" i="9"/>
  <c r="M71" i="9"/>
  <c r="L71" i="9"/>
  <c r="K71" i="9"/>
  <c r="S71" i="9" s="1"/>
  <c r="J71" i="9"/>
  <c r="I71" i="9"/>
  <c r="H71" i="9"/>
  <c r="G71" i="9"/>
  <c r="F71" i="9"/>
  <c r="C71" i="9"/>
  <c r="B71" i="9"/>
  <c r="E71" i="9" s="1"/>
  <c r="U70" i="9"/>
  <c r="S70" i="9"/>
  <c r="R70" i="9"/>
  <c r="Q70" i="9"/>
  <c r="P70" i="9"/>
  <c r="E70" i="9"/>
  <c r="T70" i="9" s="1"/>
  <c r="S69" i="9"/>
  <c r="R69" i="9"/>
  <c r="Q69" i="9"/>
  <c r="P69" i="9"/>
  <c r="E69" i="9"/>
  <c r="U69" i="9" s="1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S66" i="9" s="1"/>
  <c r="J66" i="9"/>
  <c r="R66" i="9" s="1"/>
  <c r="I66" i="9"/>
  <c r="Q66" i="9" s="1"/>
  <c r="H66" i="9"/>
  <c r="G66" i="9"/>
  <c r="F66" i="9"/>
  <c r="C66" i="9"/>
  <c r="B66" i="9"/>
  <c r="E66" i="9" s="1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S61" i="9"/>
  <c r="R61" i="9"/>
  <c r="Q61" i="9"/>
  <c r="P61" i="9"/>
  <c r="E61" i="9"/>
  <c r="V59" i="9"/>
  <c r="O59" i="9"/>
  <c r="N59" i="9"/>
  <c r="M59" i="9"/>
  <c r="L59" i="9"/>
  <c r="K59" i="9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S57" i="9"/>
  <c r="R57" i="9"/>
  <c r="Q57" i="9"/>
  <c r="P57" i="9"/>
  <c r="E57" i="9"/>
  <c r="S56" i="9"/>
  <c r="R56" i="9"/>
  <c r="Q56" i="9"/>
  <c r="P56" i="9"/>
  <c r="E56" i="9"/>
  <c r="U56" i="9" s="1"/>
  <c r="S55" i="9"/>
  <c r="R55" i="9"/>
  <c r="Q55" i="9"/>
  <c r="P55" i="9"/>
  <c r="E55" i="9"/>
  <c r="U55" i="9" s="1"/>
  <c r="V53" i="9"/>
  <c r="O53" i="9"/>
  <c r="N53" i="9"/>
  <c r="M53" i="9"/>
  <c r="L53" i="9"/>
  <c r="K53" i="9"/>
  <c r="S53" i="9" s="1"/>
  <c r="J53" i="9"/>
  <c r="R53" i="9" s="1"/>
  <c r="I53" i="9"/>
  <c r="H53" i="9"/>
  <c r="G53" i="9"/>
  <c r="F53" i="9"/>
  <c r="C53" i="9"/>
  <c r="B53" i="9"/>
  <c r="E53" i="9" s="1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U49" i="9"/>
  <c r="S49" i="9"/>
  <c r="R49" i="9"/>
  <c r="Q49" i="9"/>
  <c r="P49" i="9"/>
  <c r="E49" i="9"/>
  <c r="T49" i="9" s="1"/>
  <c r="S48" i="9"/>
  <c r="R48" i="9"/>
  <c r="Q48" i="9"/>
  <c r="P48" i="9"/>
  <c r="E48" i="9"/>
  <c r="U47" i="9"/>
  <c r="S47" i="9"/>
  <c r="R47" i="9"/>
  <c r="Q47" i="9"/>
  <c r="P47" i="9"/>
  <c r="E47" i="9"/>
  <c r="T47" i="9" s="1"/>
  <c r="S46" i="9"/>
  <c r="R46" i="9"/>
  <c r="Q46" i="9"/>
  <c r="P46" i="9"/>
  <c r="E46" i="9"/>
  <c r="S45" i="9"/>
  <c r="R45" i="9"/>
  <c r="Q45" i="9"/>
  <c r="P45" i="9"/>
  <c r="E45" i="9"/>
  <c r="U45" i="9" s="1"/>
  <c r="S44" i="9"/>
  <c r="R44" i="9"/>
  <c r="Q44" i="9"/>
  <c r="P44" i="9"/>
  <c r="E44" i="9"/>
  <c r="S43" i="9"/>
  <c r="R43" i="9"/>
  <c r="Q43" i="9"/>
  <c r="P43" i="9"/>
  <c r="E43" i="9"/>
  <c r="S42" i="9"/>
  <c r="R42" i="9"/>
  <c r="Q42" i="9"/>
  <c r="P42" i="9"/>
  <c r="E42" i="9"/>
  <c r="V40" i="9"/>
  <c r="O40" i="9"/>
  <c r="N40" i="9"/>
  <c r="M40" i="9"/>
  <c r="L40" i="9"/>
  <c r="K40" i="9"/>
  <c r="S40" i="9" s="1"/>
  <c r="J40" i="9"/>
  <c r="I40" i="9"/>
  <c r="Q40" i="9" s="1"/>
  <c r="H40" i="9"/>
  <c r="G40" i="9"/>
  <c r="F40" i="9"/>
  <c r="C40" i="9"/>
  <c r="B40" i="9"/>
  <c r="U39" i="9"/>
  <c r="S39" i="9"/>
  <c r="R39" i="9"/>
  <c r="Q39" i="9"/>
  <c r="P39" i="9"/>
  <c r="E39" i="9"/>
  <c r="T39" i="9" s="1"/>
  <c r="U38" i="9"/>
  <c r="T38" i="9"/>
  <c r="S38" i="9"/>
  <c r="R38" i="9"/>
  <c r="Q38" i="9"/>
  <c r="P38" i="9"/>
  <c r="E38" i="9"/>
  <c r="U37" i="9"/>
  <c r="T37" i="9"/>
  <c r="S37" i="9"/>
  <c r="R37" i="9"/>
  <c r="Q37" i="9"/>
  <c r="P37" i="9"/>
  <c r="E37" i="9"/>
  <c r="S36" i="9"/>
  <c r="R36" i="9"/>
  <c r="Q36" i="9"/>
  <c r="P36" i="9"/>
  <c r="E36" i="9"/>
  <c r="T36" i="9" s="1"/>
  <c r="S35" i="9"/>
  <c r="R35" i="9"/>
  <c r="Q35" i="9"/>
  <c r="P35" i="9"/>
  <c r="E35" i="9"/>
  <c r="U35" i="9" s="1"/>
  <c r="V33" i="9"/>
  <c r="O33" i="9"/>
  <c r="N33" i="9"/>
  <c r="M33" i="9"/>
  <c r="L33" i="9"/>
  <c r="K33" i="9"/>
  <c r="S33" i="9" s="1"/>
  <c r="J33" i="9"/>
  <c r="R33" i="9" s="1"/>
  <c r="I33" i="9"/>
  <c r="H33" i="9"/>
  <c r="G33" i="9"/>
  <c r="F33" i="9"/>
  <c r="C33" i="9"/>
  <c r="B33" i="9"/>
  <c r="S32" i="9"/>
  <c r="R32" i="9"/>
  <c r="Q32" i="9"/>
  <c r="P32" i="9"/>
  <c r="T32" i="9" s="1"/>
  <c r="E32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E30" i="9" s="1"/>
  <c r="U29" i="9"/>
  <c r="S29" i="9"/>
  <c r="R29" i="9"/>
  <c r="Q29" i="9"/>
  <c r="P29" i="9"/>
  <c r="E29" i="9"/>
  <c r="T29" i="9" s="1"/>
  <c r="S28" i="9"/>
  <c r="R28" i="9"/>
  <c r="Q28" i="9"/>
  <c r="P28" i="9"/>
  <c r="E28" i="9"/>
  <c r="S27" i="9"/>
  <c r="R27" i="9"/>
  <c r="Q27" i="9"/>
  <c r="P27" i="9"/>
  <c r="E27" i="9"/>
  <c r="T27" i="9" s="1"/>
  <c r="S26" i="9"/>
  <c r="R26" i="9"/>
  <c r="Q26" i="9"/>
  <c r="P26" i="9"/>
  <c r="E26" i="9"/>
  <c r="V24" i="9"/>
  <c r="O24" i="9"/>
  <c r="N24" i="9"/>
  <c r="M24" i="9"/>
  <c r="L24" i="9"/>
  <c r="K24" i="9"/>
  <c r="S24" i="9" s="1"/>
  <c r="J24" i="9"/>
  <c r="R24" i="9" s="1"/>
  <c r="I24" i="9"/>
  <c r="Q24" i="9" s="1"/>
  <c r="H24" i="9"/>
  <c r="G24" i="9"/>
  <c r="F24" i="9"/>
  <c r="C24" i="9"/>
  <c r="B24" i="9"/>
  <c r="E24" i="9" s="1"/>
  <c r="S23" i="9"/>
  <c r="R23" i="9"/>
  <c r="Q23" i="9"/>
  <c r="P23" i="9"/>
  <c r="E23" i="9"/>
  <c r="T23" i="9" s="1"/>
  <c r="S22" i="9"/>
  <c r="R22" i="9"/>
  <c r="Q22" i="9"/>
  <c r="P22" i="9"/>
  <c r="E22" i="9"/>
  <c r="U22" i="9" s="1"/>
  <c r="S21" i="9"/>
  <c r="R21" i="9"/>
  <c r="Q21" i="9"/>
  <c r="U21" i="9" s="1"/>
  <c r="P21" i="9"/>
  <c r="T21" i="9" s="1"/>
  <c r="E21" i="9"/>
  <c r="U20" i="9"/>
  <c r="T20" i="9"/>
  <c r="S20" i="9"/>
  <c r="R20" i="9"/>
  <c r="Q20" i="9"/>
  <c r="P20" i="9"/>
  <c r="E20" i="9"/>
  <c r="S19" i="9"/>
  <c r="R19" i="9"/>
  <c r="Q19" i="9"/>
  <c r="P19" i="9"/>
  <c r="E19" i="9"/>
  <c r="U18" i="9"/>
  <c r="S18" i="9"/>
  <c r="R18" i="9"/>
  <c r="Q18" i="9"/>
  <c r="P18" i="9"/>
  <c r="E18" i="9"/>
  <c r="T18" i="9" s="1"/>
  <c r="T17" i="9"/>
  <c r="S17" i="9"/>
  <c r="R17" i="9"/>
  <c r="Q17" i="9"/>
  <c r="P17" i="9"/>
  <c r="E17" i="9"/>
  <c r="U17" i="9" s="1"/>
  <c r="V15" i="9"/>
  <c r="O15" i="9"/>
  <c r="N15" i="9"/>
  <c r="M15" i="9"/>
  <c r="L15" i="9"/>
  <c r="K15" i="9"/>
  <c r="S15" i="9" s="1"/>
  <c r="J15" i="9"/>
  <c r="R15" i="9" s="1"/>
  <c r="I15" i="9"/>
  <c r="H15" i="9"/>
  <c r="G15" i="9"/>
  <c r="F15" i="9"/>
  <c r="C15" i="9"/>
  <c r="B15" i="9"/>
  <c r="E15" i="9" s="1"/>
  <c r="U14" i="9"/>
  <c r="T14" i="9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U11" i="9" s="1"/>
  <c r="P11" i="9"/>
  <c r="E11" i="9"/>
  <c r="S10" i="9"/>
  <c r="R10" i="9"/>
  <c r="Q10" i="9"/>
  <c r="P10" i="9"/>
  <c r="E10" i="9"/>
  <c r="U10" i="9" s="1"/>
  <c r="S9" i="9"/>
  <c r="R9" i="9"/>
  <c r="Q9" i="9"/>
  <c r="P9" i="9"/>
  <c r="E9" i="9"/>
  <c r="S94" i="8"/>
  <c r="R94" i="8"/>
  <c r="Q94" i="8"/>
  <c r="P94" i="8"/>
  <c r="E94" i="8"/>
  <c r="U93" i="8"/>
  <c r="S93" i="8"/>
  <c r="R93" i="8"/>
  <c r="Q93" i="8"/>
  <c r="P93" i="8"/>
  <c r="E93" i="8"/>
  <c r="T93" i="8" s="1"/>
  <c r="U92" i="8"/>
  <c r="T92" i="8"/>
  <c r="S92" i="8"/>
  <c r="R92" i="8"/>
  <c r="Q92" i="8"/>
  <c r="P92" i="8"/>
  <c r="E92" i="8"/>
  <c r="S91" i="8"/>
  <c r="R91" i="8"/>
  <c r="Q91" i="8"/>
  <c r="P91" i="8"/>
  <c r="E91" i="8"/>
  <c r="U91" i="8" s="1"/>
  <c r="S90" i="8"/>
  <c r="R90" i="8"/>
  <c r="Q90" i="8"/>
  <c r="P90" i="8"/>
  <c r="E90" i="8"/>
  <c r="S89" i="8"/>
  <c r="R89" i="8"/>
  <c r="Q89" i="8"/>
  <c r="P89" i="8"/>
  <c r="E89" i="8"/>
  <c r="U88" i="8"/>
  <c r="T88" i="8"/>
  <c r="S88" i="8"/>
  <c r="R88" i="8"/>
  <c r="Q88" i="8"/>
  <c r="P88" i="8"/>
  <c r="E88" i="8"/>
  <c r="S87" i="8"/>
  <c r="R87" i="8"/>
  <c r="Q87" i="8"/>
  <c r="P87" i="8"/>
  <c r="E87" i="8"/>
  <c r="V73" i="8"/>
  <c r="O73" i="8"/>
  <c r="N73" i="8"/>
  <c r="M73" i="8"/>
  <c r="L73" i="8"/>
  <c r="K73" i="8"/>
  <c r="J73" i="8"/>
  <c r="I73" i="8"/>
  <c r="H73" i="8"/>
  <c r="G73" i="8"/>
  <c r="F73" i="8"/>
  <c r="C73" i="8"/>
  <c r="B73" i="8"/>
  <c r="V72" i="8"/>
  <c r="O72" i="8"/>
  <c r="N72" i="8"/>
  <c r="M72" i="8"/>
  <c r="L72" i="8"/>
  <c r="K72" i="8"/>
  <c r="S72" i="8" s="1"/>
  <c r="J72" i="8"/>
  <c r="R72" i="8" s="1"/>
  <c r="I72" i="8"/>
  <c r="H72" i="8"/>
  <c r="G72" i="8"/>
  <c r="F72" i="8"/>
  <c r="C72" i="8"/>
  <c r="B72" i="8"/>
  <c r="E72" i="8" s="1"/>
  <c r="V71" i="8"/>
  <c r="O71" i="8"/>
  <c r="N71" i="8"/>
  <c r="M71" i="8"/>
  <c r="L71" i="8"/>
  <c r="K71" i="8"/>
  <c r="S71" i="8" s="1"/>
  <c r="J71" i="8"/>
  <c r="R71" i="8" s="1"/>
  <c r="I71" i="8"/>
  <c r="H71" i="8"/>
  <c r="G71" i="8"/>
  <c r="F71" i="8"/>
  <c r="C71" i="8"/>
  <c r="B71" i="8"/>
  <c r="E71" i="8" s="1"/>
  <c r="S70" i="8"/>
  <c r="R70" i="8"/>
  <c r="Q70" i="8"/>
  <c r="P70" i="8"/>
  <c r="E70" i="8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B66" i="8"/>
  <c r="S65" i="8"/>
  <c r="R65" i="8"/>
  <c r="Q65" i="8"/>
  <c r="P65" i="8"/>
  <c r="E65" i="8"/>
  <c r="U65" i="8" s="1"/>
  <c r="U64" i="8"/>
  <c r="T64" i="8"/>
  <c r="S64" i="8"/>
  <c r="R64" i="8"/>
  <c r="Q64" i="8"/>
  <c r="P64" i="8"/>
  <c r="E64" i="8"/>
  <c r="U63" i="8"/>
  <c r="T63" i="8"/>
  <c r="S63" i="8"/>
  <c r="R63" i="8"/>
  <c r="Q63" i="8"/>
  <c r="P63" i="8"/>
  <c r="E63" i="8"/>
  <c r="S62" i="8"/>
  <c r="R62" i="8"/>
  <c r="Q62" i="8"/>
  <c r="P62" i="8"/>
  <c r="E62" i="8"/>
  <c r="U61" i="8"/>
  <c r="S61" i="8"/>
  <c r="R61" i="8"/>
  <c r="Q61" i="8"/>
  <c r="P61" i="8"/>
  <c r="E61" i="8"/>
  <c r="T61" i="8" s="1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S57" i="8"/>
  <c r="R57" i="8"/>
  <c r="Q57" i="8"/>
  <c r="P57" i="8"/>
  <c r="E57" i="8"/>
  <c r="U57" i="8" s="1"/>
  <c r="U56" i="8"/>
  <c r="S56" i="8"/>
  <c r="R56" i="8"/>
  <c r="Q56" i="8"/>
  <c r="P56" i="8"/>
  <c r="E56" i="8"/>
  <c r="T56" i="8" s="1"/>
  <c r="T55" i="8"/>
  <c r="S55" i="8"/>
  <c r="R55" i="8"/>
  <c r="Q55" i="8"/>
  <c r="P55" i="8"/>
  <c r="E55" i="8"/>
  <c r="U55" i="8" s="1"/>
  <c r="V53" i="8"/>
  <c r="O53" i="8"/>
  <c r="N53" i="8"/>
  <c r="M53" i="8"/>
  <c r="L53" i="8"/>
  <c r="K53" i="8"/>
  <c r="J53" i="8"/>
  <c r="R53" i="8" s="1"/>
  <c r="I53" i="8"/>
  <c r="H53" i="8"/>
  <c r="G53" i="8"/>
  <c r="F53" i="8"/>
  <c r="C53" i="8"/>
  <c r="E53" i="8" s="1"/>
  <c r="B53" i="8"/>
  <c r="T52" i="8"/>
  <c r="S52" i="8"/>
  <c r="R52" i="8"/>
  <c r="Q52" i="8"/>
  <c r="P52" i="8"/>
  <c r="E52" i="8"/>
  <c r="U52" i="8" s="1"/>
  <c r="S51" i="8"/>
  <c r="R51" i="8"/>
  <c r="Q51" i="8"/>
  <c r="P51" i="8"/>
  <c r="E51" i="8"/>
  <c r="U51" i="8" s="1"/>
  <c r="S50" i="8"/>
  <c r="R50" i="8"/>
  <c r="Q50" i="8"/>
  <c r="P50" i="8"/>
  <c r="E50" i="8"/>
  <c r="S49" i="8"/>
  <c r="R49" i="8"/>
  <c r="Q49" i="8"/>
  <c r="P49" i="8"/>
  <c r="E49" i="8"/>
  <c r="U49" i="8" s="1"/>
  <c r="S48" i="8"/>
  <c r="R48" i="8"/>
  <c r="Q48" i="8"/>
  <c r="P48" i="8"/>
  <c r="E48" i="8"/>
  <c r="S47" i="8"/>
  <c r="R47" i="8"/>
  <c r="Q47" i="8"/>
  <c r="P47" i="8"/>
  <c r="E47" i="8"/>
  <c r="T47" i="8" s="1"/>
  <c r="S46" i="8"/>
  <c r="R46" i="8"/>
  <c r="Q46" i="8"/>
  <c r="P46" i="8"/>
  <c r="E46" i="8"/>
  <c r="S45" i="8"/>
  <c r="R45" i="8"/>
  <c r="Q45" i="8"/>
  <c r="P45" i="8"/>
  <c r="E45" i="8"/>
  <c r="T44" i="8"/>
  <c r="S44" i="8"/>
  <c r="R44" i="8"/>
  <c r="Q44" i="8"/>
  <c r="P44" i="8"/>
  <c r="E44" i="8"/>
  <c r="U44" i="8" s="1"/>
  <c r="T43" i="8"/>
  <c r="S43" i="8"/>
  <c r="R43" i="8"/>
  <c r="Q43" i="8"/>
  <c r="P43" i="8"/>
  <c r="E43" i="8"/>
  <c r="S42" i="8"/>
  <c r="R42" i="8"/>
  <c r="Q42" i="8"/>
  <c r="P42" i="8"/>
  <c r="E42" i="8"/>
  <c r="V40" i="8"/>
  <c r="O40" i="8"/>
  <c r="N40" i="8"/>
  <c r="M40" i="8"/>
  <c r="L40" i="8"/>
  <c r="K40" i="8"/>
  <c r="J40" i="8"/>
  <c r="I40" i="8"/>
  <c r="H40" i="8"/>
  <c r="G40" i="8"/>
  <c r="F40" i="8"/>
  <c r="C40" i="8"/>
  <c r="B40" i="8"/>
  <c r="S39" i="8"/>
  <c r="R39" i="8"/>
  <c r="Q39" i="8"/>
  <c r="P39" i="8"/>
  <c r="E39" i="8"/>
  <c r="U39" i="8" s="1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U36" i="8" s="1"/>
  <c r="U35" i="8"/>
  <c r="S35" i="8"/>
  <c r="R35" i="8"/>
  <c r="Q35" i="8"/>
  <c r="P35" i="8"/>
  <c r="T35" i="8" s="1"/>
  <c r="E35" i="8"/>
  <c r="V33" i="8"/>
  <c r="O33" i="8"/>
  <c r="N33" i="8"/>
  <c r="M33" i="8"/>
  <c r="L33" i="8"/>
  <c r="K33" i="8"/>
  <c r="S33" i="8" s="1"/>
  <c r="J33" i="8"/>
  <c r="R33" i="8" s="1"/>
  <c r="I33" i="8"/>
  <c r="H33" i="8"/>
  <c r="G33" i="8"/>
  <c r="F33" i="8"/>
  <c r="C33" i="8"/>
  <c r="B33" i="8"/>
  <c r="S32" i="8"/>
  <c r="R32" i="8"/>
  <c r="Q32" i="8"/>
  <c r="P32" i="8"/>
  <c r="E32" i="8"/>
  <c r="U32" i="8" s="1"/>
  <c r="V30" i="8"/>
  <c r="O30" i="8"/>
  <c r="N30" i="8"/>
  <c r="M30" i="8"/>
  <c r="L30" i="8"/>
  <c r="K30" i="8"/>
  <c r="J30" i="8"/>
  <c r="R30" i="8" s="1"/>
  <c r="I30" i="8"/>
  <c r="H30" i="8"/>
  <c r="G30" i="8"/>
  <c r="F30" i="8"/>
  <c r="C30" i="8"/>
  <c r="B30" i="8"/>
  <c r="S29" i="8"/>
  <c r="R29" i="8"/>
  <c r="Q29" i="8"/>
  <c r="P29" i="8"/>
  <c r="E29" i="8"/>
  <c r="U29" i="8" s="1"/>
  <c r="S28" i="8"/>
  <c r="R28" i="8"/>
  <c r="Q28" i="8"/>
  <c r="P28" i="8"/>
  <c r="E28" i="8"/>
  <c r="U28" i="8" s="1"/>
  <c r="U27" i="8"/>
  <c r="S27" i="8"/>
  <c r="R27" i="8"/>
  <c r="Q27" i="8"/>
  <c r="P27" i="8"/>
  <c r="E27" i="8"/>
  <c r="T27" i="8" s="1"/>
  <c r="S26" i="8"/>
  <c r="R26" i="8"/>
  <c r="Q26" i="8"/>
  <c r="P26" i="8"/>
  <c r="E26" i="8"/>
  <c r="V24" i="8"/>
  <c r="O24" i="8"/>
  <c r="N24" i="8"/>
  <c r="M24" i="8"/>
  <c r="L24" i="8"/>
  <c r="K24" i="8"/>
  <c r="J24" i="8"/>
  <c r="R24" i="8" s="1"/>
  <c r="I24" i="8"/>
  <c r="Q24" i="8" s="1"/>
  <c r="H24" i="8"/>
  <c r="G24" i="8"/>
  <c r="F24" i="8"/>
  <c r="C24" i="8"/>
  <c r="E24" i="8" s="1"/>
  <c r="B24" i="8"/>
  <c r="U23" i="8"/>
  <c r="S23" i="8"/>
  <c r="R23" i="8"/>
  <c r="Q23" i="8"/>
  <c r="P23" i="8"/>
  <c r="E23" i="8"/>
  <c r="T23" i="8" s="1"/>
  <c r="S22" i="8"/>
  <c r="R22" i="8"/>
  <c r="Q22" i="8"/>
  <c r="P22" i="8"/>
  <c r="E22" i="8"/>
  <c r="S21" i="8"/>
  <c r="R21" i="8"/>
  <c r="Q21" i="8"/>
  <c r="P21" i="8"/>
  <c r="E21" i="8"/>
  <c r="U21" i="8" s="1"/>
  <c r="S20" i="8"/>
  <c r="R20" i="8"/>
  <c r="Q20" i="8"/>
  <c r="U20" i="8" s="1"/>
  <c r="P20" i="8"/>
  <c r="E20" i="8"/>
  <c r="S19" i="8"/>
  <c r="R19" i="8"/>
  <c r="Q19" i="8"/>
  <c r="P19" i="8"/>
  <c r="E19" i="8"/>
  <c r="S18" i="8"/>
  <c r="R18" i="8"/>
  <c r="Q18" i="8"/>
  <c r="P18" i="8"/>
  <c r="E18" i="8"/>
  <c r="S17" i="8"/>
  <c r="R17" i="8"/>
  <c r="Q17" i="8"/>
  <c r="P17" i="8"/>
  <c r="E17" i="8"/>
  <c r="V15" i="8"/>
  <c r="O15" i="8"/>
  <c r="N15" i="8"/>
  <c r="M15" i="8"/>
  <c r="L15" i="8"/>
  <c r="K15" i="8"/>
  <c r="S15" i="8" s="1"/>
  <c r="J15" i="8"/>
  <c r="I15" i="8"/>
  <c r="H15" i="8"/>
  <c r="G15" i="8"/>
  <c r="F15" i="8"/>
  <c r="C15" i="8"/>
  <c r="B15" i="8"/>
  <c r="S14" i="8"/>
  <c r="R14" i="8"/>
  <c r="Q14" i="8"/>
  <c r="P14" i="8"/>
  <c r="E14" i="8"/>
  <c r="S13" i="8"/>
  <c r="R13" i="8"/>
  <c r="Q13" i="8"/>
  <c r="P13" i="8"/>
  <c r="E13" i="8"/>
  <c r="S12" i="8"/>
  <c r="R12" i="8"/>
  <c r="Q12" i="8"/>
  <c r="P12" i="8"/>
  <c r="E12" i="8"/>
  <c r="U11" i="8"/>
  <c r="S11" i="8"/>
  <c r="R11" i="8"/>
  <c r="Q11" i="8"/>
  <c r="P11" i="8"/>
  <c r="E11" i="8"/>
  <c r="T11" i="8" s="1"/>
  <c r="S10" i="8"/>
  <c r="R10" i="8"/>
  <c r="Q10" i="8"/>
  <c r="P10" i="8"/>
  <c r="E10" i="8"/>
  <c r="S9" i="8"/>
  <c r="R9" i="8"/>
  <c r="Q9" i="8"/>
  <c r="P9" i="8"/>
  <c r="E9" i="8"/>
  <c r="U94" i="7"/>
  <c r="S94" i="7"/>
  <c r="R94" i="7"/>
  <c r="Q94" i="7"/>
  <c r="P94" i="7"/>
  <c r="E94" i="7"/>
  <c r="T94" i="7" s="1"/>
  <c r="S93" i="7"/>
  <c r="R93" i="7"/>
  <c r="Q93" i="7"/>
  <c r="P93" i="7"/>
  <c r="E93" i="7"/>
  <c r="U93" i="7" s="1"/>
  <c r="S92" i="7"/>
  <c r="R92" i="7"/>
  <c r="Q92" i="7"/>
  <c r="P92" i="7"/>
  <c r="E92" i="7"/>
  <c r="S91" i="7"/>
  <c r="R91" i="7"/>
  <c r="Q91" i="7"/>
  <c r="P91" i="7"/>
  <c r="E91" i="7"/>
  <c r="U91" i="7" s="1"/>
  <c r="U90" i="7"/>
  <c r="T90" i="7"/>
  <c r="S90" i="7"/>
  <c r="R90" i="7"/>
  <c r="Q90" i="7"/>
  <c r="P90" i="7"/>
  <c r="E90" i="7"/>
  <c r="T89" i="7"/>
  <c r="S89" i="7"/>
  <c r="R89" i="7"/>
  <c r="Q89" i="7"/>
  <c r="P89" i="7"/>
  <c r="E89" i="7"/>
  <c r="U89" i="7" s="1"/>
  <c r="S88" i="7"/>
  <c r="R88" i="7"/>
  <c r="Q88" i="7"/>
  <c r="P88" i="7"/>
  <c r="E88" i="7"/>
  <c r="T87" i="7"/>
  <c r="S87" i="7"/>
  <c r="R87" i="7"/>
  <c r="Q87" i="7"/>
  <c r="P87" i="7"/>
  <c r="E87" i="7"/>
  <c r="U87" i="7" s="1"/>
  <c r="W73" i="7"/>
  <c r="V73" i="7"/>
  <c r="O73" i="7"/>
  <c r="N73" i="7"/>
  <c r="M73" i="7"/>
  <c r="L73" i="7"/>
  <c r="K73" i="7"/>
  <c r="J73" i="7"/>
  <c r="I73" i="7"/>
  <c r="H73" i="7"/>
  <c r="G73" i="7"/>
  <c r="F73" i="7"/>
  <c r="C73" i="7"/>
  <c r="B73" i="7"/>
  <c r="V72" i="7"/>
  <c r="O72" i="7"/>
  <c r="N72" i="7"/>
  <c r="M72" i="7"/>
  <c r="L72" i="7"/>
  <c r="K72" i="7"/>
  <c r="S72" i="7" s="1"/>
  <c r="J72" i="7"/>
  <c r="R72" i="7" s="1"/>
  <c r="I72" i="7"/>
  <c r="H72" i="7"/>
  <c r="G72" i="7"/>
  <c r="F72" i="7"/>
  <c r="C72" i="7"/>
  <c r="B72" i="7"/>
  <c r="E72" i="7" s="1"/>
  <c r="V71" i="7"/>
  <c r="O71" i="7"/>
  <c r="N71" i="7"/>
  <c r="M71" i="7"/>
  <c r="L71" i="7"/>
  <c r="K71" i="7"/>
  <c r="S71" i="7" s="1"/>
  <c r="J71" i="7"/>
  <c r="R71" i="7" s="1"/>
  <c r="I71" i="7"/>
  <c r="Q71" i="7" s="1"/>
  <c r="H71" i="7"/>
  <c r="G71" i="7"/>
  <c r="F71" i="7"/>
  <c r="E71" i="7"/>
  <c r="C71" i="7"/>
  <c r="B71" i="7"/>
  <c r="T70" i="7"/>
  <c r="S70" i="7"/>
  <c r="R70" i="7"/>
  <c r="Q70" i="7"/>
  <c r="P70" i="7"/>
  <c r="E70" i="7"/>
  <c r="U70" i="7" s="1"/>
  <c r="S69" i="7"/>
  <c r="R69" i="7"/>
  <c r="Q69" i="7"/>
  <c r="P69" i="7"/>
  <c r="E69" i="7"/>
  <c r="W67" i="7"/>
  <c r="V67" i="7"/>
  <c r="O67" i="7"/>
  <c r="N67" i="7"/>
  <c r="M67" i="7"/>
  <c r="L67" i="7"/>
  <c r="R67" i="7" s="1"/>
  <c r="K67" i="7"/>
  <c r="J67" i="7"/>
  <c r="I67" i="7"/>
  <c r="H67" i="7"/>
  <c r="G67" i="7"/>
  <c r="F67" i="7"/>
  <c r="C67" i="7"/>
  <c r="B67" i="7"/>
  <c r="V66" i="7"/>
  <c r="O66" i="7"/>
  <c r="N66" i="7"/>
  <c r="M66" i="7"/>
  <c r="L66" i="7"/>
  <c r="K66" i="7"/>
  <c r="S66" i="7" s="1"/>
  <c r="J66" i="7"/>
  <c r="R66" i="7" s="1"/>
  <c r="I66" i="7"/>
  <c r="Q66" i="7" s="1"/>
  <c r="H66" i="7"/>
  <c r="G66" i="7"/>
  <c r="F66" i="7"/>
  <c r="C66" i="7"/>
  <c r="B66" i="7"/>
  <c r="S65" i="7"/>
  <c r="R65" i="7"/>
  <c r="Q65" i="7"/>
  <c r="P65" i="7"/>
  <c r="E65" i="7"/>
  <c r="T64" i="7"/>
  <c r="S64" i="7"/>
  <c r="R64" i="7"/>
  <c r="Q64" i="7"/>
  <c r="P64" i="7"/>
  <c r="E64" i="7"/>
  <c r="U64" i="7" s="1"/>
  <c r="S63" i="7"/>
  <c r="R63" i="7"/>
  <c r="Q63" i="7"/>
  <c r="P63" i="7"/>
  <c r="E63" i="7"/>
  <c r="T62" i="7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Q59" i="7" s="1"/>
  <c r="L59" i="7"/>
  <c r="K59" i="7"/>
  <c r="S59" i="7" s="1"/>
  <c r="J59" i="7"/>
  <c r="R59" i="7" s="1"/>
  <c r="I59" i="7"/>
  <c r="H59" i="7"/>
  <c r="G59" i="7"/>
  <c r="F59" i="7"/>
  <c r="E59" i="7"/>
  <c r="C59" i="7"/>
  <c r="B59" i="7"/>
  <c r="S58" i="7"/>
  <c r="R58" i="7"/>
  <c r="Q58" i="7"/>
  <c r="P58" i="7"/>
  <c r="E58" i="7"/>
  <c r="S57" i="7"/>
  <c r="R57" i="7"/>
  <c r="Q57" i="7"/>
  <c r="P57" i="7"/>
  <c r="E57" i="7"/>
  <c r="S56" i="7"/>
  <c r="R56" i="7"/>
  <c r="Q56" i="7"/>
  <c r="P56" i="7"/>
  <c r="E56" i="7"/>
  <c r="U56" i="7" s="1"/>
  <c r="S55" i="7"/>
  <c r="R55" i="7"/>
  <c r="Q55" i="7"/>
  <c r="P55" i="7"/>
  <c r="E55" i="7"/>
  <c r="V53" i="7"/>
  <c r="O53" i="7"/>
  <c r="N53" i="7"/>
  <c r="M53" i="7"/>
  <c r="L53" i="7"/>
  <c r="K53" i="7"/>
  <c r="J53" i="7"/>
  <c r="R53" i="7" s="1"/>
  <c r="I53" i="7"/>
  <c r="H53" i="7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U50" i="7"/>
  <c r="T50" i="7"/>
  <c r="S50" i="7"/>
  <c r="R50" i="7"/>
  <c r="Q50" i="7"/>
  <c r="P50" i="7"/>
  <c r="E50" i="7"/>
  <c r="S49" i="7"/>
  <c r="R49" i="7"/>
  <c r="Q49" i="7"/>
  <c r="P49" i="7"/>
  <c r="E49" i="7"/>
  <c r="T48" i="7"/>
  <c r="S48" i="7"/>
  <c r="R48" i="7"/>
  <c r="Q48" i="7"/>
  <c r="P48" i="7"/>
  <c r="E48" i="7"/>
  <c r="U48" i="7" s="1"/>
  <c r="S47" i="7"/>
  <c r="R47" i="7"/>
  <c r="Q47" i="7"/>
  <c r="P47" i="7"/>
  <c r="E47" i="7"/>
  <c r="S46" i="7"/>
  <c r="R46" i="7"/>
  <c r="Q46" i="7"/>
  <c r="P46" i="7"/>
  <c r="E46" i="7"/>
  <c r="S45" i="7"/>
  <c r="R45" i="7"/>
  <c r="Q45" i="7"/>
  <c r="P45" i="7"/>
  <c r="E45" i="7"/>
  <c r="S44" i="7"/>
  <c r="R44" i="7"/>
  <c r="Q44" i="7"/>
  <c r="P44" i="7"/>
  <c r="E44" i="7"/>
  <c r="U44" i="7" s="1"/>
  <c r="S43" i="7"/>
  <c r="R43" i="7"/>
  <c r="Q43" i="7"/>
  <c r="P43" i="7"/>
  <c r="E43" i="7"/>
  <c r="S42" i="7"/>
  <c r="R42" i="7"/>
  <c r="Q42" i="7"/>
  <c r="P42" i="7"/>
  <c r="E42" i="7"/>
  <c r="T42" i="7" s="1"/>
  <c r="V40" i="7"/>
  <c r="O40" i="7"/>
  <c r="N40" i="7"/>
  <c r="M40" i="7"/>
  <c r="L40" i="7"/>
  <c r="K40" i="7"/>
  <c r="S40" i="7" s="1"/>
  <c r="J40" i="7"/>
  <c r="R40" i="7" s="1"/>
  <c r="I40" i="7"/>
  <c r="Q40" i="7" s="1"/>
  <c r="H40" i="7"/>
  <c r="G40" i="7"/>
  <c r="F40" i="7"/>
  <c r="C40" i="7"/>
  <c r="B40" i="7"/>
  <c r="E40" i="7" s="1"/>
  <c r="U39" i="7"/>
  <c r="T39" i="7"/>
  <c r="S39" i="7"/>
  <c r="R39" i="7"/>
  <c r="Q39" i="7"/>
  <c r="P39" i="7"/>
  <c r="E39" i="7"/>
  <c r="S38" i="7"/>
  <c r="R38" i="7"/>
  <c r="Q38" i="7"/>
  <c r="U38" i="7" s="1"/>
  <c r="P38" i="7"/>
  <c r="T38" i="7" s="1"/>
  <c r="E38" i="7"/>
  <c r="S37" i="7"/>
  <c r="R37" i="7"/>
  <c r="Q37" i="7"/>
  <c r="P37" i="7"/>
  <c r="E37" i="7"/>
  <c r="U36" i="7"/>
  <c r="S36" i="7"/>
  <c r="R36" i="7"/>
  <c r="Q36" i="7"/>
  <c r="P36" i="7"/>
  <c r="E36" i="7"/>
  <c r="S35" i="7"/>
  <c r="R35" i="7"/>
  <c r="Q35" i="7"/>
  <c r="U35" i="7" s="1"/>
  <c r="P35" i="7"/>
  <c r="E35" i="7"/>
  <c r="T35" i="7" s="1"/>
  <c r="V33" i="7"/>
  <c r="O33" i="7"/>
  <c r="N33" i="7"/>
  <c r="M33" i="7"/>
  <c r="L33" i="7"/>
  <c r="K33" i="7"/>
  <c r="S33" i="7" s="1"/>
  <c r="J33" i="7"/>
  <c r="I33" i="7"/>
  <c r="H33" i="7"/>
  <c r="G33" i="7"/>
  <c r="F33" i="7"/>
  <c r="C33" i="7"/>
  <c r="B33" i="7"/>
  <c r="U32" i="7"/>
  <c r="S32" i="7"/>
  <c r="R32" i="7"/>
  <c r="Q32" i="7"/>
  <c r="P32" i="7"/>
  <c r="T32" i="7" s="1"/>
  <c r="E32" i="7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C30" i="7"/>
  <c r="B30" i="7"/>
  <c r="E30" i="7" s="1"/>
  <c r="S29" i="7"/>
  <c r="R29" i="7"/>
  <c r="Q29" i="7"/>
  <c r="P29" i="7"/>
  <c r="E29" i="7"/>
  <c r="S28" i="7"/>
  <c r="R28" i="7"/>
  <c r="Q28" i="7"/>
  <c r="P28" i="7"/>
  <c r="E28" i="7"/>
  <c r="U27" i="7"/>
  <c r="S27" i="7"/>
  <c r="R27" i="7"/>
  <c r="Q27" i="7"/>
  <c r="P27" i="7"/>
  <c r="E27" i="7"/>
  <c r="T27" i="7" s="1"/>
  <c r="T26" i="7"/>
  <c r="S26" i="7"/>
  <c r="R26" i="7"/>
  <c r="Q26" i="7"/>
  <c r="P26" i="7"/>
  <c r="E26" i="7"/>
  <c r="U26" i="7" s="1"/>
  <c r="W24" i="7"/>
  <c r="V24" i="7"/>
  <c r="S24" i="7"/>
  <c r="O24" i="7"/>
  <c r="N24" i="7"/>
  <c r="M24" i="7"/>
  <c r="L24" i="7"/>
  <c r="K24" i="7"/>
  <c r="J24" i="7"/>
  <c r="R24" i="7" s="1"/>
  <c r="I24" i="7"/>
  <c r="H24" i="7"/>
  <c r="P24" i="7" s="1"/>
  <c r="G24" i="7"/>
  <c r="F24" i="7"/>
  <c r="C24" i="7"/>
  <c r="B24" i="7"/>
  <c r="U23" i="7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S19" i="7"/>
  <c r="R19" i="7"/>
  <c r="Q19" i="7"/>
  <c r="P19" i="7"/>
  <c r="E19" i="7"/>
  <c r="S18" i="7"/>
  <c r="R18" i="7"/>
  <c r="Q18" i="7"/>
  <c r="P18" i="7"/>
  <c r="E18" i="7"/>
  <c r="S17" i="7"/>
  <c r="R17" i="7"/>
  <c r="Q17" i="7"/>
  <c r="P17" i="7"/>
  <c r="E17" i="7"/>
  <c r="V15" i="7"/>
  <c r="O15" i="7"/>
  <c r="N15" i="7"/>
  <c r="M15" i="7"/>
  <c r="L15" i="7"/>
  <c r="K15" i="7"/>
  <c r="S15" i="7" s="1"/>
  <c r="J15" i="7"/>
  <c r="R15" i="7" s="1"/>
  <c r="I15" i="7"/>
  <c r="H15" i="7"/>
  <c r="G15" i="7"/>
  <c r="F15" i="7"/>
  <c r="C15" i="7"/>
  <c r="B15" i="7"/>
  <c r="E15" i="7" s="1"/>
  <c r="U14" i="7"/>
  <c r="T14" i="7"/>
  <c r="S14" i="7"/>
  <c r="R14" i="7"/>
  <c r="Q14" i="7"/>
  <c r="P14" i="7"/>
  <c r="E14" i="7"/>
  <c r="U13" i="7"/>
  <c r="T13" i="7"/>
  <c r="S13" i="7"/>
  <c r="R13" i="7"/>
  <c r="Q13" i="7"/>
  <c r="P13" i="7"/>
  <c r="E13" i="7"/>
  <c r="S12" i="7"/>
  <c r="R12" i="7"/>
  <c r="Q12" i="7"/>
  <c r="P12" i="7"/>
  <c r="E12" i="7"/>
  <c r="U12" i="7" s="1"/>
  <c r="T11" i="7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P9" i="7"/>
  <c r="E9" i="7"/>
  <c r="S94" i="6"/>
  <c r="R94" i="6"/>
  <c r="Q94" i="6"/>
  <c r="P94" i="6"/>
  <c r="E94" i="6"/>
  <c r="S93" i="6"/>
  <c r="R93" i="6"/>
  <c r="Q93" i="6"/>
  <c r="P93" i="6"/>
  <c r="E93" i="6"/>
  <c r="S92" i="6"/>
  <c r="R92" i="6"/>
  <c r="Q92" i="6"/>
  <c r="P92" i="6"/>
  <c r="E92" i="6"/>
  <c r="U91" i="6"/>
  <c r="S91" i="6"/>
  <c r="R91" i="6"/>
  <c r="Q91" i="6"/>
  <c r="P91" i="6"/>
  <c r="E91" i="6"/>
  <c r="T91" i="6" s="1"/>
  <c r="S90" i="6"/>
  <c r="R90" i="6"/>
  <c r="Q90" i="6"/>
  <c r="P90" i="6"/>
  <c r="E90" i="6"/>
  <c r="U90" i="6" s="1"/>
  <c r="U89" i="6"/>
  <c r="S89" i="6"/>
  <c r="R89" i="6"/>
  <c r="Q89" i="6"/>
  <c r="P89" i="6"/>
  <c r="E89" i="6"/>
  <c r="T89" i="6" s="1"/>
  <c r="T88" i="6"/>
  <c r="S88" i="6"/>
  <c r="R88" i="6"/>
  <c r="Q88" i="6"/>
  <c r="P88" i="6"/>
  <c r="E88" i="6"/>
  <c r="U88" i="6" s="1"/>
  <c r="S87" i="6"/>
  <c r="R87" i="6"/>
  <c r="Q87" i="6"/>
  <c r="P87" i="6"/>
  <c r="E87" i="6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V72" i="6"/>
  <c r="S72" i="6"/>
  <c r="O72" i="6"/>
  <c r="N72" i="6"/>
  <c r="M72" i="6"/>
  <c r="L72" i="6"/>
  <c r="K72" i="6"/>
  <c r="J72" i="6"/>
  <c r="R72" i="6" s="1"/>
  <c r="I72" i="6"/>
  <c r="H72" i="6"/>
  <c r="G72" i="6"/>
  <c r="F72" i="6"/>
  <c r="C72" i="6"/>
  <c r="B72" i="6"/>
  <c r="V71" i="6"/>
  <c r="O71" i="6"/>
  <c r="N71" i="6"/>
  <c r="M71" i="6"/>
  <c r="S71" i="6" s="1"/>
  <c r="L71" i="6"/>
  <c r="R71" i="6" s="1"/>
  <c r="K71" i="6"/>
  <c r="J71" i="6"/>
  <c r="I71" i="6"/>
  <c r="H71" i="6"/>
  <c r="G71" i="6"/>
  <c r="F71" i="6"/>
  <c r="E71" i="6"/>
  <c r="C71" i="6"/>
  <c r="B71" i="6"/>
  <c r="S70" i="6"/>
  <c r="R70" i="6"/>
  <c r="Q70" i="6"/>
  <c r="P70" i="6"/>
  <c r="E70" i="6"/>
  <c r="S69" i="6"/>
  <c r="R69" i="6"/>
  <c r="Q69" i="6"/>
  <c r="P69" i="6"/>
  <c r="E69" i="6"/>
  <c r="V67" i="6"/>
  <c r="O67" i="6"/>
  <c r="N67" i="6"/>
  <c r="M67" i="6"/>
  <c r="L67" i="6"/>
  <c r="K67" i="6"/>
  <c r="J67" i="6"/>
  <c r="R67" i="6" s="1"/>
  <c r="I67" i="6"/>
  <c r="H67" i="6"/>
  <c r="G67" i="6"/>
  <c r="F67" i="6"/>
  <c r="C67" i="6"/>
  <c r="B67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E66" i="6" s="1"/>
  <c r="S65" i="6"/>
  <c r="R65" i="6"/>
  <c r="Q65" i="6"/>
  <c r="P65" i="6"/>
  <c r="E65" i="6"/>
  <c r="T65" i="6" s="1"/>
  <c r="S64" i="6"/>
  <c r="R64" i="6"/>
  <c r="Q64" i="6"/>
  <c r="P64" i="6"/>
  <c r="E64" i="6"/>
  <c r="U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P59" i="6" s="1"/>
  <c r="G59" i="6"/>
  <c r="F59" i="6"/>
  <c r="C59" i="6"/>
  <c r="E59" i="6" s="1"/>
  <c r="B59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U56" i="6"/>
  <c r="T56" i="6"/>
  <c r="S56" i="6"/>
  <c r="R56" i="6"/>
  <c r="Q56" i="6"/>
  <c r="P56" i="6"/>
  <c r="E56" i="6"/>
  <c r="T55" i="6"/>
  <c r="S55" i="6"/>
  <c r="R55" i="6"/>
  <c r="Q55" i="6"/>
  <c r="P55" i="6"/>
  <c r="E55" i="6"/>
  <c r="U55" i="6" s="1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E53" i="6" s="1"/>
  <c r="S52" i="6"/>
  <c r="R52" i="6"/>
  <c r="Q52" i="6"/>
  <c r="P52" i="6"/>
  <c r="E52" i="6"/>
  <c r="T51" i="6"/>
  <c r="S51" i="6"/>
  <c r="R51" i="6"/>
  <c r="Q51" i="6"/>
  <c r="P51" i="6"/>
  <c r="E51" i="6"/>
  <c r="T50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U48" i="6" s="1"/>
  <c r="U47" i="6"/>
  <c r="T47" i="6"/>
  <c r="S47" i="6"/>
  <c r="R47" i="6"/>
  <c r="Q47" i="6"/>
  <c r="P47" i="6"/>
  <c r="E47" i="6"/>
  <c r="T46" i="6"/>
  <c r="S46" i="6"/>
  <c r="R46" i="6"/>
  <c r="Q46" i="6"/>
  <c r="P46" i="6"/>
  <c r="E46" i="6"/>
  <c r="U46" i="6" s="1"/>
  <c r="S45" i="6"/>
  <c r="R45" i="6"/>
  <c r="Q45" i="6"/>
  <c r="P45" i="6"/>
  <c r="E45" i="6"/>
  <c r="S44" i="6"/>
  <c r="R44" i="6"/>
  <c r="Q44" i="6"/>
  <c r="P44" i="6"/>
  <c r="E44" i="6"/>
  <c r="U43" i="6"/>
  <c r="S43" i="6"/>
  <c r="R43" i="6"/>
  <c r="Q43" i="6"/>
  <c r="P43" i="6"/>
  <c r="E43" i="6"/>
  <c r="S42" i="6"/>
  <c r="R42" i="6"/>
  <c r="Q42" i="6"/>
  <c r="P42" i="6"/>
  <c r="E42" i="6"/>
  <c r="U42" i="6" s="1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C40" i="6"/>
  <c r="B40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T37" i="6" s="1"/>
  <c r="S36" i="6"/>
  <c r="R36" i="6"/>
  <c r="Q36" i="6"/>
  <c r="P36" i="6"/>
  <c r="E36" i="6"/>
  <c r="T35" i="6"/>
  <c r="S35" i="6"/>
  <c r="R35" i="6"/>
  <c r="Q35" i="6"/>
  <c r="U35" i="6" s="1"/>
  <c r="P35" i="6"/>
  <c r="E35" i="6"/>
  <c r="V33" i="6"/>
  <c r="R33" i="6"/>
  <c r="O33" i="6"/>
  <c r="N33" i="6"/>
  <c r="M33" i="6"/>
  <c r="L33" i="6"/>
  <c r="K33" i="6"/>
  <c r="S33" i="6" s="1"/>
  <c r="J33" i="6"/>
  <c r="I33" i="6"/>
  <c r="Q33" i="6" s="1"/>
  <c r="H33" i="6"/>
  <c r="G33" i="6"/>
  <c r="F33" i="6"/>
  <c r="C33" i="6"/>
  <c r="B33" i="6"/>
  <c r="S32" i="6"/>
  <c r="R32" i="6"/>
  <c r="Q32" i="6"/>
  <c r="P32" i="6"/>
  <c r="E32" i="6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U29" i="6"/>
  <c r="S29" i="6"/>
  <c r="R29" i="6"/>
  <c r="Q29" i="6"/>
  <c r="P29" i="6"/>
  <c r="E29" i="6"/>
  <c r="T29" i="6" s="1"/>
  <c r="U28" i="6"/>
  <c r="S28" i="6"/>
  <c r="R28" i="6"/>
  <c r="Q28" i="6"/>
  <c r="P28" i="6"/>
  <c r="E28" i="6"/>
  <c r="T28" i="6" s="1"/>
  <c r="T27" i="6"/>
  <c r="S27" i="6"/>
  <c r="R27" i="6"/>
  <c r="Q27" i="6"/>
  <c r="P27" i="6"/>
  <c r="E27" i="6"/>
  <c r="U27" i="6" s="1"/>
  <c r="S26" i="6"/>
  <c r="R26" i="6"/>
  <c r="Q26" i="6"/>
  <c r="P26" i="6"/>
  <c r="E26" i="6"/>
  <c r="V24" i="6"/>
  <c r="O24" i="6"/>
  <c r="N24" i="6"/>
  <c r="M24" i="6"/>
  <c r="L24" i="6"/>
  <c r="K24" i="6"/>
  <c r="S24" i="6" s="1"/>
  <c r="J24" i="6"/>
  <c r="R24" i="6" s="1"/>
  <c r="I24" i="6"/>
  <c r="H24" i="6"/>
  <c r="P24" i="6" s="1"/>
  <c r="G24" i="6"/>
  <c r="F24" i="6"/>
  <c r="C24" i="6"/>
  <c r="B24" i="6"/>
  <c r="E24" i="6" s="1"/>
  <c r="T23" i="6"/>
  <c r="S23" i="6"/>
  <c r="R23" i="6"/>
  <c r="Q23" i="6"/>
  <c r="P23" i="6"/>
  <c r="E23" i="6"/>
  <c r="U23" i="6" s="1"/>
  <c r="S22" i="6"/>
  <c r="R22" i="6"/>
  <c r="Q22" i="6"/>
  <c r="P22" i="6"/>
  <c r="E22" i="6"/>
  <c r="S21" i="6"/>
  <c r="R21" i="6"/>
  <c r="Q21" i="6"/>
  <c r="P21" i="6"/>
  <c r="E21" i="6"/>
  <c r="U20" i="6"/>
  <c r="T20" i="6"/>
  <c r="S20" i="6"/>
  <c r="R20" i="6"/>
  <c r="Q20" i="6"/>
  <c r="P20" i="6"/>
  <c r="E20" i="6"/>
  <c r="S19" i="6"/>
  <c r="R19" i="6"/>
  <c r="Q19" i="6"/>
  <c r="P19" i="6"/>
  <c r="E19" i="6"/>
  <c r="U19" i="6" s="1"/>
  <c r="S18" i="6"/>
  <c r="R18" i="6"/>
  <c r="Q18" i="6"/>
  <c r="P18" i="6"/>
  <c r="E18" i="6"/>
  <c r="S17" i="6"/>
  <c r="R17" i="6"/>
  <c r="Q17" i="6"/>
  <c r="P17" i="6"/>
  <c r="E17" i="6"/>
  <c r="V15" i="6"/>
  <c r="O15" i="6"/>
  <c r="N15" i="6"/>
  <c r="M15" i="6"/>
  <c r="L15" i="6"/>
  <c r="K15" i="6"/>
  <c r="J15" i="6"/>
  <c r="I15" i="6"/>
  <c r="H15" i="6"/>
  <c r="G15" i="6"/>
  <c r="F15" i="6"/>
  <c r="C15" i="6"/>
  <c r="B15" i="6"/>
  <c r="S14" i="6"/>
  <c r="R14" i="6"/>
  <c r="Q14" i="6"/>
  <c r="P14" i="6"/>
  <c r="E14" i="6"/>
  <c r="U14" i="6" s="1"/>
  <c r="U13" i="6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T94" i="5"/>
  <c r="S94" i="5"/>
  <c r="R94" i="5"/>
  <c r="Q94" i="5"/>
  <c r="P94" i="5"/>
  <c r="E94" i="5"/>
  <c r="U94" i="5" s="1"/>
  <c r="U93" i="5"/>
  <c r="S93" i="5"/>
  <c r="R93" i="5"/>
  <c r="Q93" i="5"/>
  <c r="P93" i="5"/>
  <c r="E93" i="5"/>
  <c r="T93" i="5" s="1"/>
  <c r="S92" i="5"/>
  <c r="R92" i="5"/>
  <c r="Q92" i="5"/>
  <c r="P92" i="5"/>
  <c r="E92" i="5"/>
  <c r="U92" i="5" s="1"/>
  <c r="U91" i="5"/>
  <c r="S91" i="5"/>
  <c r="R91" i="5"/>
  <c r="Q91" i="5"/>
  <c r="P91" i="5"/>
  <c r="E91" i="5"/>
  <c r="T91" i="5" s="1"/>
  <c r="T90" i="5"/>
  <c r="S90" i="5"/>
  <c r="R90" i="5"/>
  <c r="Q90" i="5"/>
  <c r="P90" i="5"/>
  <c r="E90" i="5"/>
  <c r="U90" i="5" s="1"/>
  <c r="U89" i="5"/>
  <c r="S89" i="5"/>
  <c r="R89" i="5"/>
  <c r="Q89" i="5"/>
  <c r="P89" i="5"/>
  <c r="E89" i="5"/>
  <c r="T89" i="5" s="1"/>
  <c r="S88" i="5"/>
  <c r="R88" i="5"/>
  <c r="Q88" i="5"/>
  <c r="P88" i="5"/>
  <c r="E88" i="5"/>
  <c r="S87" i="5"/>
  <c r="R87" i="5"/>
  <c r="Q87" i="5"/>
  <c r="P87" i="5"/>
  <c r="E87" i="5"/>
  <c r="W73" i="5"/>
  <c r="V73" i="5"/>
  <c r="O73" i="5"/>
  <c r="N73" i="5"/>
  <c r="M73" i="5"/>
  <c r="L73" i="5"/>
  <c r="K73" i="5"/>
  <c r="J73" i="5"/>
  <c r="R73" i="5" s="1"/>
  <c r="I73" i="5"/>
  <c r="Q73" i="5" s="1"/>
  <c r="H73" i="5"/>
  <c r="G73" i="5"/>
  <c r="F73" i="5"/>
  <c r="C73" i="5"/>
  <c r="B73" i="5"/>
  <c r="V72" i="5"/>
  <c r="O72" i="5"/>
  <c r="N72" i="5"/>
  <c r="M72" i="5"/>
  <c r="L72" i="5"/>
  <c r="R72" i="5" s="1"/>
  <c r="K72" i="5"/>
  <c r="J72" i="5"/>
  <c r="I72" i="5"/>
  <c r="H72" i="5"/>
  <c r="G72" i="5"/>
  <c r="F72" i="5"/>
  <c r="C72" i="5"/>
  <c r="B72" i="5"/>
  <c r="V71" i="5"/>
  <c r="O71" i="5"/>
  <c r="N71" i="5"/>
  <c r="M71" i="5"/>
  <c r="L71" i="5"/>
  <c r="K71" i="5"/>
  <c r="S71" i="5" s="1"/>
  <c r="J71" i="5"/>
  <c r="I71" i="5"/>
  <c r="H71" i="5"/>
  <c r="G71" i="5"/>
  <c r="F71" i="5"/>
  <c r="C71" i="5"/>
  <c r="B71" i="5"/>
  <c r="S70" i="5"/>
  <c r="R70" i="5"/>
  <c r="Q70" i="5"/>
  <c r="P70" i="5"/>
  <c r="E70" i="5"/>
  <c r="S69" i="5"/>
  <c r="R69" i="5"/>
  <c r="Q69" i="5"/>
  <c r="P69" i="5"/>
  <c r="E69" i="5"/>
  <c r="W67" i="5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E67" i="5" s="1"/>
  <c r="V66" i="5"/>
  <c r="O66" i="5"/>
  <c r="N66" i="5"/>
  <c r="M66" i="5"/>
  <c r="L66" i="5"/>
  <c r="K66" i="5"/>
  <c r="S66" i="5" s="1"/>
  <c r="J66" i="5"/>
  <c r="R66" i="5" s="1"/>
  <c r="I66" i="5"/>
  <c r="Q66" i="5" s="1"/>
  <c r="H66" i="5"/>
  <c r="P66" i="5" s="1"/>
  <c r="G66" i="5"/>
  <c r="F66" i="5"/>
  <c r="C66" i="5"/>
  <c r="E66" i="5" s="1"/>
  <c r="B66" i="5"/>
  <c r="S65" i="5"/>
  <c r="R65" i="5"/>
  <c r="Q65" i="5"/>
  <c r="P65" i="5"/>
  <c r="E65" i="5"/>
  <c r="S64" i="5"/>
  <c r="R64" i="5"/>
  <c r="Q64" i="5"/>
  <c r="P64" i="5"/>
  <c r="E64" i="5"/>
  <c r="U64" i="5" s="1"/>
  <c r="U63" i="5"/>
  <c r="T63" i="5"/>
  <c r="S63" i="5"/>
  <c r="R63" i="5"/>
  <c r="Q63" i="5"/>
  <c r="P63" i="5"/>
  <c r="E63" i="5"/>
  <c r="S62" i="5"/>
  <c r="R62" i="5"/>
  <c r="Q62" i="5"/>
  <c r="P62" i="5"/>
  <c r="E62" i="5"/>
  <c r="U62" i="5" s="1"/>
  <c r="S61" i="5"/>
  <c r="R61" i="5"/>
  <c r="Q61" i="5"/>
  <c r="P61" i="5"/>
  <c r="E61" i="5"/>
  <c r="T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E59" i="5" s="1"/>
  <c r="S58" i="5"/>
  <c r="R58" i="5"/>
  <c r="Q58" i="5"/>
  <c r="P58" i="5"/>
  <c r="E58" i="5"/>
  <c r="T58" i="5" s="1"/>
  <c r="S57" i="5"/>
  <c r="R57" i="5"/>
  <c r="Q57" i="5"/>
  <c r="P57" i="5"/>
  <c r="E57" i="5"/>
  <c r="U57" i="5" s="1"/>
  <c r="U56" i="5"/>
  <c r="S56" i="5"/>
  <c r="R56" i="5"/>
  <c r="Q56" i="5"/>
  <c r="P56" i="5"/>
  <c r="E56" i="5"/>
  <c r="T56" i="5" s="1"/>
  <c r="S55" i="5"/>
  <c r="R55" i="5"/>
  <c r="Q55" i="5"/>
  <c r="P55" i="5"/>
  <c r="E55" i="5"/>
  <c r="U55" i="5" s="1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E53" i="5" s="1"/>
  <c r="U52" i="5"/>
  <c r="S52" i="5"/>
  <c r="R52" i="5"/>
  <c r="Q52" i="5"/>
  <c r="P52" i="5"/>
  <c r="E52" i="5"/>
  <c r="T52" i="5" s="1"/>
  <c r="T51" i="5"/>
  <c r="S51" i="5"/>
  <c r="R51" i="5"/>
  <c r="Q51" i="5"/>
  <c r="U51" i="5" s="1"/>
  <c r="P51" i="5"/>
  <c r="E51" i="5"/>
  <c r="U50" i="5"/>
  <c r="S50" i="5"/>
  <c r="R50" i="5"/>
  <c r="Q50" i="5"/>
  <c r="P50" i="5"/>
  <c r="E50" i="5"/>
  <c r="T50" i="5" s="1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S43" i="5"/>
  <c r="R43" i="5"/>
  <c r="Q43" i="5"/>
  <c r="P43" i="5"/>
  <c r="E43" i="5"/>
  <c r="U43" i="5" s="1"/>
  <c r="S42" i="5"/>
  <c r="R42" i="5"/>
  <c r="Q42" i="5"/>
  <c r="P42" i="5"/>
  <c r="E42" i="5"/>
  <c r="W40" i="5"/>
  <c r="V40" i="5"/>
  <c r="O40" i="5"/>
  <c r="N40" i="5"/>
  <c r="M40" i="5"/>
  <c r="L40" i="5"/>
  <c r="K40" i="5"/>
  <c r="S40" i="5" s="1"/>
  <c r="J40" i="5"/>
  <c r="R40" i="5" s="1"/>
  <c r="I40" i="5"/>
  <c r="H40" i="5"/>
  <c r="G40" i="5"/>
  <c r="F40" i="5"/>
  <c r="C40" i="5"/>
  <c r="B40" i="5"/>
  <c r="S39" i="5"/>
  <c r="R39" i="5"/>
  <c r="Q39" i="5"/>
  <c r="P39" i="5"/>
  <c r="E39" i="5"/>
  <c r="T39" i="5" s="1"/>
  <c r="S38" i="5"/>
  <c r="R38" i="5"/>
  <c r="Q38" i="5"/>
  <c r="P38" i="5"/>
  <c r="E38" i="5"/>
  <c r="S37" i="5"/>
  <c r="R37" i="5"/>
  <c r="Q37" i="5"/>
  <c r="P37" i="5"/>
  <c r="E37" i="5"/>
  <c r="S36" i="5"/>
  <c r="R36" i="5"/>
  <c r="Q36" i="5"/>
  <c r="P36" i="5"/>
  <c r="E36" i="5"/>
  <c r="T36" i="5" s="1"/>
  <c r="T35" i="5"/>
  <c r="S35" i="5"/>
  <c r="R35" i="5"/>
  <c r="Q35" i="5"/>
  <c r="P35" i="5"/>
  <c r="E35" i="5"/>
  <c r="V33" i="5"/>
  <c r="O33" i="5"/>
  <c r="N33" i="5"/>
  <c r="M33" i="5"/>
  <c r="L33" i="5"/>
  <c r="K33" i="5"/>
  <c r="J33" i="5"/>
  <c r="I33" i="5"/>
  <c r="H33" i="5"/>
  <c r="G33" i="5"/>
  <c r="F33" i="5"/>
  <c r="E33" i="5"/>
  <c r="C33" i="5"/>
  <c r="B33" i="5"/>
  <c r="S32" i="5"/>
  <c r="R32" i="5"/>
  <c r="Q32" i="5"/>
  <c r="P32" i="5"/>
  <c r="T32" i="5" s="1"/>
  <c r="E32" i="5"/>
  <c r="U32" i="5" s="1"/>
  <c r="V30" i="5"/>
  <c r="O30" i="5"/>
  <c r="N30" i="5"/>
  <c r="M30" i="5"/>
  <c r="L30" i="5"/>
  <c r="K30" i="5"/>
  <c r="S30" i="5" s="1"/>
  <c r="J30" i="5"/>
  <c r="R30" i="5" s="1"/>
  <c r="I30" i="5"/>
  <c r="Q30" i="5" s="1"/>
  <c r="H30" i="5"/>
  <c r="G30" i="5"/>
  <c r="F30" i="5"/>
  <c r="C30" i="5"/>
  <c r="B30" i="5"/>
  <c r="U29" i="5"/>
  <c r="T29" i="5"/>
  <c r="S29" i="5"/>
  <c r="R29" i="5"/>
  <c r="Q29" i="5"/>
  <c r="P29" i="5"/>
  <c r="E29" i="5"/>
  <c r="U28" i="5"/>
  <c r="T28" i="5"/>
  <c r="S28" i="5"/>
  <c r="R28" i="5"/>
  <c r="Q28" i="5"/>
  <c r="P28" i="5"/>
  <c r="E28" i="5"/>
  <c r="S27" i="5"/>
  <c r="R27" i="5"/>
  <c r="Q27" i="5"/>
  <c r="P27" i="5"/>
  <c r="E27" i="5"/>
  <c r="U27" i="5" s="1"/>
  <c r="S26" i="5"/>
  <c r="R26" i="5"/>
  <c r="Q26" i="5"/>
  <c r="P26" i="5"/>
  <c r="E26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S23" i="5"/>
  <c r="R23" i="5"/>
  <c r="Q23" i="5"/>
  <c r="P23" i="5"/>
  <c r="E23" i="5"/>
  <c r="U23" i="5" s="1"/>
  <c r="T22" i="5"/>
  <c r="S22" i="5"/>
  <c r="R22" i="5"/>
  <c r="Q22" i="5"/>
  <c r="P22" i="5"/>
  <c r="E22" i="5"/>
  <c r="U22" i="5" s="1"/>
  <c r="S21" i="5"/>
  <c r="R21" i="5"/>
  <c r="Q21" i="5"/>
  <c r="P21" i="5"/>
  <c r="E21" i="5"/>
  <c r="S20" i="5"/>
  <c r="R20" i="5"/>
  <c r="Q20" i="5"/>
  <c r="P20" i="5"/>
  <c r="E20" i="5"/>
  <c r="S19" i="5"/>
  <c r="R19" i="5"/>
  <c r="Q19" i="5"/>
  <c r="P19" i="5"/>
  <c r="E19" i="5"/>
  <c r="T19" i="5" s="1"/>
  <c r="S18" i="5"/>
  <c r="R18" i="5"/>
  <c r="Q18" i="5"/>
  <c r="P18" i="5"/>
  <c r="E18" i="5"/>
  <c r="S17" i="5"/>
  <c r="R17" i="5"/>
  <c r="Q17" i="5"/>
  <c r="P17" i="5"/>
  <c r="E17" i="5"/>
  <c r="T17" i="5" s="1"/>
  <c r="V15" i="5"/>
  <c r="Q15" i="5"/>
  <c r="O15" i="5"/>
  <c r="N15" i="5"/>
  <c r="M15" i="5"/>
  <c r="L15" i="5"/>
  <c r="K15" i="5"/>
  <c r="S15" i="5" s="1"/>
  <c r="J15" i="5"/>
  <c r="R15" i="5" s="1"/>
  <c r="I15" i="5"/>
  <c r="H15" i="5"/>
  <c r="P15" i="5" s="1"/>
  <c r="G15" i="5"/>
  <c r="F15" i="5"/>
  <c r="C15" i="5"/>
  <c r="B15" i="5"/>
  <c r="E15" i="5" s="1"/>
  <c r="U14" i="5"/>
  <c r="T14" i="5"/>
  <c r="S14" i="5"/>
  <c r="R14" i="5"/>
  <c r="Q14" i="5"/>
  <c r="P14" i="5"/>
  <c r="E14" i="5"/>
  <c r="S13" i="5"/>
  <c r="R13" i="5"/>
  <c r="Q13" i="5"/>
  <c r="U13" i="5" s="1"/>
  <c r="P13" i="5"/>
  <c r="T13" i="5" s="1"/>
  <c r="E13" i="5"/>
  <c r="S12" i="5"/>
  <c r="R12" i="5"/>
  <c r="Q12" i="5"/>
  <c r="P12" i="5"/>
  <c r="E12" i="5"/>
  <c r="S11" i="5"/>
  <c r="R11" i="5"/>
  <c r="Q11" i="5"/>
  <c r="P11" i="5"/>
  <c r="E11" i="5"/>
  <c r="S10" i="5"/>
  <c r="R10" i="5"/>
  <c r="Q10" i="5"/>
  <c r="U10" i="5" s="1"/>
  <c r="P10" i="5"/>
  <c r="E10" i="5"/>
  <c r="S9" i="5"/>
  <c r="R9" i="5"/>
  <c r="Q9" i="5"/>
  <c r="P9" i="5"/>
  <c r="E9" i="5"/>
  <c r="U9" i="5" s="1"/>
  <c r="S94" i="4"/>
  <c r="R94" i="4"/>
  <c r="Q94" i="4"/>
  <c r="P94" i="4"/>
  <c r="E94" i="4"/>
  <c r="U94" i="4" s="1"/>
  <c r="U93" i="4"/>
  <c r="S93" i="4"/>
  <c r="R93" i="4"/>
  <c r="Q93" i="4"/>
  <c r="P93" i="4"/>
  <c r="E93" i="4"/>
  <c r="T93" i="4" s="1"/>
  <c r="U92" i="4"/>
  <c r="S92" i="4"/>
  <c r="R92" i="4"/>
  <c r="Q92" i="4"/>
  <c r="P92" i="4"/>
  <c r="E92" i="4"/>
  <c r="T92" i="4" s="1"/>
  <c r="S91" i="4"/>
  <c r="R91" i="4"/>
  <c r="Q91" i="4"/>
  <c r="P91" i="4"/>
  <c r="E91" i="4"/>
  <c r="U90" i="4"/>
  <c r="S90" i="4"/>
  <c r="R90" i="4"/>
  <c r="Q90" i="4"/>
  <c r="P90" i="4"/>
  <c r="E90" i="4"/>
  <c r="T90" i="4" s="1"/>
  <c r="U89" i="4"/>
  <c r="S89" i="4"/>
  <c r="R89" i="4"/>
  <c r="Q89" i="4"/>
  <c r="P89" i="4"/>
  <c r="E89" i="4"/>
  <c r="T89" i="4" s="1"/>
  <c r="U88" i="4"/>
  <c r="S88" i="4"/>
  <c r="R88" i="4"/>
  <c r="Q88" i="4"/>
  <c r="P88" i="4"/>
  <c r="E88" i="4"/>
  <c r="T88" i="4" s="1"/>
  <c r="S87" i="4"/>
  <c r="R87" i="4"/>
  <c r="Q87" i="4"/>
  <c r="P87" i="4"/>
  <c r="E87" i="4"/>
  <c r="U87" i="4" s="1"/>
  <c r="V73" i="4"/>
  <c r="O73" i="4"/>
  <c r="N73" i="4"/>
  <c r="M73" i="4"/>
  <c r="L73" i="4"/>
  <c r="K73" i="4"/>
  <c r="S73" i="4" s="1"/>
  <c r="J73" i="4"/>
  <c r="I73" i="4"/>
  <c r="H73" i="4"/>
  <c r="G73" i="4"/>
  <c r="F73" i="4"/>
  <c r="C73" i="4"/>
  <c r="B73" i="4"/>
  <c r="E73" i="4" s="1"/>
  <c r="V72" i="4"/>
  <c r="O72" i="4"/>
  <c r="N72" i="4"/>
  <c r="M72" i="4"/>
  <c r="L72" i="4"/>
  <c r="K72" i="4"/>
  <c r="S72" i="4" s="1"/>
  <c r="J72" i="4"/>
  <c r="R72" i="4" s="1"/>
  <c r="I72" i="4"/>
  <c r="H72" i="4"/>
  <c r="G72" i="4"/>
  <c r="F72" i="4"/>
  <c r="C72" i="4"/>
  <c r="B72" i="4"/>
  <c r="V71" i="4"/>
  <c r="O71" i="4"/>
  <c r="N71" i="4"/>
  <c r="M71" i="4"/>
  <c r="Q71" i="4" s="1"/>
  <c r="L71" i="4"/>
  <c r="K71" i="4"/>
  <c r="S71" i="4" s="1"/>
  <c r="J71" i="4"/>
  <c r="R71" i="4" s="1"/>
  <c r="I71" i="4"/>
  <c r="H71" i="4"/>
  <c r="G71" i="4"/>
  <c r="F71" i="4"/>
  <c r="C71" i="4"/>
  <c r="B71" i="4"/>
  <c r="S70" i="4"/>
  <c r="R70" i="4"/>
  <c r="Q70" i="4"/>
  <c r="P70" i="4"/>
  <c r="E70" i="4"/>
  <c r="U69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E67" i="4" s="1"/>
  <c r="V66" i="4"/>
  <c r="O66" i="4"/>
  <c r="N66" i="4"/>
  <c r="M66" i="4"/>
  <c r="L66" i="4"/>
  <c r="K66" i="4"/>
  <c r="S66" i="4" s="1"/>
  <c r="J66" i="4"/>
  <c r="R66" i="4" s="1"/>
  <c r="I66" i="4"/>
  <c r="Q66" i="4" s="1"/>
  <c r="H66" i="4"/>
  <c r="G66" i="4"/>
  <c r="F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S63" i="4"/>
  <c r="R63" i="4"/>
  <c r="Q63" i="4"/>
  <c r="P63" i="4"/>
  <c r="E63" i="4"/>
  <c r="U63" i="4" s="1"/>
  <c r="U62" i="4"/>
  <c r="T62" i="4"/>
  <c r="S62" i="4"/>
  <c r="R62" i="4"/>
  <c r="Q62" i="4"/>
  <c r="P62" i="4"/>
  <c r="E62" i="4"/>
  <c r="T61" i="4"/>
  <c r="S61" i="4"/>
  <c r="R61" i="4"/>
  <c r="Q61" i="4"/>
  <c r="P61" i="4"/>
  <c r="E61" i="4"/>
  <c r="U61" i="4" s="1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E59" i="4" s="1"/>
  <c r="S58" i="4"/>
  <c r="R58" i="4"/>
  <c r="Q58" i="4"/>
  <c r="P58" i="4"/>
  <c r="E58" i="4"/>
  <c r="S57" i="4"/>
  <c r="R57" i="4"/>
  <c r="Q57" i="4"/>
  <c r="P57" i="4"/>
  <c r="E57" i="4"/>
  <c r="U57" i="4" s="1"/>
  <c r="T56" i="4"/>
  <c r="S56" i="4"/>
  <c r="R56" i="4"/>
  <c r="Q56" i="4"/>
  <c r="P56" i="4"/>
  <c r="E56" i="4"/>
  <c r="U56" i="4" s="1"/>
  <c r="U55" i="4"/>
  <c r="S55" i="4"/>
  <c r="R55" i="4"/>
  <c r="Q55" i="4"/>
  <c r="P55" i="4"/>
  <c r="E55" i="4"/>
  <c r="T55" i="4" s="1"/>
  <c r="V53" i="4"/>
  <c r="O53" i="4"/>
  <c r="N53" i="4"/>
  <c r="M53" i="4"/>
  <c r="L53" i="4"/>
  <c r="K53" i="4"/>
  <c r="S53" i="4" s="1"/>
  <c r="J53" i="4"/>
  <c r="I53" i="4"/>
  <c r="H53" i="4"/>
  <c r="G53" i="4"/>
  <c r="F53" i="4"/>
  <c r="C53" i="4"/>
  <c r="B53" i="4"/>
  <c r="S52" i="4"/>
  <c r="R52" i="4"/>
  <c r="Q52" i="4"/>
  <c r="P52" i="4"/>
  <c r="E52" i="4"/>
  <c r="S51" i="4"/>
  <c r="R51" i="4"/>
  <c r="Q51" i="4"/>
  <c r="U51" i="4" s="1"/>
  <c r="P51" i="4"/>
  <c r="T51" i="4" s="1"/>
  <c r="E51" i="4"/>
  <c r="S50" i="4"/>
  <c r="R50" i="4"/>
  <c r="Q50" i="4"/>
  <c r="P50" i="4"/>
  <c r="E50" i="4"/>
  <c r="S49" i="4"/>
  <c r="R49" i="4"/>
  <c r="Q49" i="4"/>
  <c r="P49" i="4"/>
  <c r="E49" i="4"/>
  <c r="U49" i="4" s="1"/>
  <c r="S48" i="4"/>
  <c r="R48" i="4"/>
  <c r="Q48" i="4"/>
  <c r="P48" i="4"/>
  <c r="E48" i="4"/>
  <c r="T48" i="4" s="1"/>
  <c r="T47" i="4"/>
  <c r="S47" i="4"/>
  <c r="R47" i="4"/>
  <c r="Q47" i="4"/>
  <c r="P47" i="4"/>
  <c r="E47" i="4"/>
  <c r="U47" i="4" s="1"/>
  <c r="S46" i="4"/>
  <c r="R46" i="4"/>
  <c r="Q46" i="4"/>
  <c r="P46" i="4"/>
  <c r="E46" i="4"/>
  <c r="U45" i="4"/>
  <c r="S45" i="4"/>
  <c r="R45" i="4"/>
  <c r="Q45" i="4"/>
  <c r="P45" i="4"/>
  <c r="E45" i="4"/>
  <c r="T45" i="4" s="1"/>
  <c r="S44" i="4"/>
  <c r="R44" i="4"/>
  <c r="Q44" i="4"/>
  <c r="P44" i="4"/>
  <c r="E44" i="4"/>
  <c r="T44" i="4" s="1"/>
  <c r="T43" i="4"/>
  <c r="S43" i="4"/>
  <c r="R43" i="4"/>
  <c r="Q43" i="4"/>
  <c r="P43" i="4"/>
  <c r="E43" i="4"/>
  <c r="U43" i="4" s="1"/>
  <c r="S42" i="4"/>
  <c r="R42" i="4"/>
  <c r="Q42" i="4"/>
  <c r="P42" i="4"/>
  <c r="E42" i="4"/>
  <c r="V40" i="4"/>
  <c r="Q40" i="4"/>
  <c r="O40" i="4"/>
  <c r="N40" i="4"/>
  <c r="M40" i="4"/>
  <c r="L40" i="4"/>
  <c r="K40" i="4"/>
  <c r="S40" i="4" s="1"/>
  <c r="J40" i="4"/>
  <c r="R40" i="4" s="1"/>
  <c r="I40" i="4"/>
  <c r="H40" i="4"/>
  <c r="P40" i="4" s="1"/>
  <c r="G40" i="4"/>
  <c r="F40" i="4"/>
  <c r="C40" i="4"/>
  <c r="B40" i="4"/>
  <c r="E40" i="4" s="1"/>
  <c r="U39" i="4"/>
  <c r="T39" i="4"/>
  <c r="S39" i="4"/>
  <c r="R39" i="4"/>
  <c r="Q39" i="4"/>
  <c r="P39" i="4"/>
  <c r="E39" i="4"/>
  <c r="S38" i="4"/>
  <c r="R38" i="4"/>
  <c r="Q38" i="4"/>
  <c r="P38" i="4"/>
  <c r="E38" i="4"/>
  <c r="S37" i="4"/>
  <c r="R37" i="4"/>
  <c r="Q37" i="4"/>
  <c r="P37" i="4"/>
  <c r="E37" i="4"/>
  <c r="S36" i="4"/>
  <c r="R36" i="4"/>
  <c r="Q36" i="4"/>
  <c r="P36" i="4"/>
  <c r="E36" i="4"/>
  <c r="S35" i="4"/>
  <c r="R35" i="4"/>
  <c r="Q35" i="4"/>
  <c r="U35" i="4" s="1"/>
  <c r="P35" i="4"/>
  <c r="E35" i="4"/>
  <c r="V33" i="4"/>
  <c r="O33" i="4"/>
  <c r="N33" i="4"/>
  <c r="M33" i="4"/>
  <c r="L33" i="4"/>
  <c r="K33" i="4"/>
  <c r="S33" i="4" s="1"/>
  <c r="J33" i="4"/>
  <c r="I33" i="4"/>
  <c r="H33" i="4"/>
  <c r="G33" i="4"/>
  <c r="F33" i="4"/>
  <c r="C33" i="4"/>
  <c r="B33" i="4"/>
  <c r="E33" i="4" s="1"/>
  <c r="S32" i="4"/>
  <c r="R32" i="4"/>
  <c r="Q32" i="4"/>
  <c r="P32" i="4"/>
  <c r="E32" i="4"/>
  <c r="V30" i="4"/>
  <c r="O30" i="4"/>
  <c r="N30" i="4"/>
  <c r="M30" i="4"/>
  <c r="L30" i="4"/>
  <c r="K30" i="4"/>
  <c r="S30" i="4" s="1"/>
  <c r="J30" i="4"/>
  <c r="R30" i="4" s="1"/>
  <c r="I30" i="4"/>
  <c r="H30" i="4"/>
  <c r="G30" i="4"/>
  <c r="F30" i="4"/>
  <c r="E30" i="4"/>
  <c r="C30" i="4"/>
  <c r="B30" i="4"/>
  <c r="S29" i="4"/>
  <c r="R29" i="4"/>
  <c r="Q29" i="4"/>
  <c r="P29" i="4"/>
  <c r="E29" i="4"/>
  <c r="S28" i="4"/>
  <c r="R28" i="4"/>
  <c r="Q28" i="4"/>
  <c r="P28" i="4"/>
  <c r="E28" i="4"/>
  <c r="U27" i="4"/>
  <c r="T27" i="4"/>
  <c r="S27" i="4"/>
  <c r="R27" i="4"/>
  <c r="Q27" i="4"/>
  <c r="P27" i="4"/>
  <c r="E27" i="4"/>
  <c r="U26" i="4"/>
  <c r="T26" i="4"/>
  <c r="S26" i="4"/>
  <c r="R26" i="4"/>
  <c r="Q26" i="4"/>
  <c r="P26" i="4"/>
  <c r="E26" i="4"/>
  <c r="V24" i="4"/>
  <c r="S24" i="4"/>
  <c r="R24" i="4"/>
  <c r="O24" i="4"/>
  <c r="N24" i="4"/>
  <c r="M24" i="4"/>
  <c r="L24" i="4"/>
  <c r="K24" i="4"/>
  <c r="J24" i="4"/>
  <c r="I24" i="4"/>
  <c r="H24" i="4"/>
  <c r="P24" i="4" s="1"/>
  <c r="G24" i="4"/>
  <c r="F24" i="4"/>
  <c r="C24" i="4"/>
  <c r="B24" i="4"/>
  <c r="E24" i="4" s="1"/>
  <c r="T23" i="4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U20" i="4"/>
  <c r="S20" i="4"/>
  <c r="R20" i="4"/>
  <c r="Q20" i="4"/>
  <c r="P20" i="4"/>
  <c r="E20" i="4"/>
  <c r="T20" i="4" s="1"/>
  <c r="T19" i="4"/>
  <c r="S19" i="4"/>
  <c r="R19" i="4"/>
  <c r="Q19" i="4"/>
  <c r="P19" i="4"/>
  <c r="E19" i="4"/>
  <c r="U19" i="4" s="1"/>
  <c r="S18" i="4"/>
  <c r="R18" i="4"/>
  <c r="Q18" i="4"/>
  <c r="P18" i="4"/>
  <c r="E18" i="4"/>
  <c r="S17" i="4"/>
  <c r="R17" i="4"/>
  <c r="Q17" i="4"/>
  <c r="P17" i="4"/>
  <c r="E17" i="4"/>
  <c r="T17" i="4" s="1"/>
  <c r="V15" i="4"/>
  <c r="O15" i="4"/>
  <c r="N15" i="4"/>
  <c r="M15" i="4"/>
  <c r="L15" i="4"/>
  <c r="K15" i="4"/>
  <c r="S15" i="4" s="1"/>
  <c r="J15" i="4"/>
  <c r="R15" i="4" s="1"/>
  <c r="I15" i="4"/>
  <c r="Q15" i="4" s="1"/>
  <c r="H15" i="4"/>
  <c r="G15" i="4"/>
  <c r="F15" i="4"/>
  <c r="C15" i="4"/>
  <c r="B15" i="4"/>
  <c r="E15" i="4" s="1"/>
  <c r="T14" i="4"/>
  <c r="S14" i="4"/>
  <c r="R14" i="4"/>
  <c r="Q14" i="4"/>
  <c r="U14" i="4" s="1"/>
  <c r="P14" i="4"/>
  <c r="E14" i="4"/>
  <c r="S13" i="4"/>
  <c r="R13" i="4"/>
  <c r="Q13" i="4"/>
  <c r="P13" i="4"/>
  <c r="E13" i="4"/>
  <c r="S12" i="4"/>
  <c r="R12" i="4"/>
  <c r="Q12" i="4"/>
  <c r="P12" i="4"/>
  <c r="E12" i="4"/>
  <c r="T12" i="4" s="1"/>
  <c r="T11" i="4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U9" i="4" s="1"/>
  <c r="S94" i="3"/>
  <c r="R94" i="3"/>
  <c r="Q94" i="3"/>
  <c r="P94" i="3"/>
  <c r="E94" i="3"/>
  <c r="T94" i="3" s="1"/>
  <c r="U93" i="3"/>
  <c r="T93" i="3"/>
  <c r="S93" i="3"/>
  <c r="R93" i="3"/>
  <c r="Q93" i="3"/>
  <c r="P93" i="3"/>
  <c r="E93" i="3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T89" i="3"/>
  <c r="S89" i="3"/>
  <c r="R89" i="3"/>
  <c r="Q89" i="3"/>
  <c r="P89" i="3"/>
  <c r="E89" i="3"/>
  <c r="U89" i="3" s="1"/>
  <c r="S88" i="3"/>
  <c r="R88" i="3"/>
  <c r="Q88" i="3"/>
  <c r="P88" i="3"/>
  <c r="E88" i="3"/>
  <c r="T87" i="3"/>
  <c r="S87" i="3"/>
  <c r="R87" i="3"/>
  <c r="Q87" i="3"/>
  <c r="P87" i="3"/>
  <c r="E87" i="3"/>
  <c r="U87" i="3" s="1"/>
  <c r="V73" i="3"/>
  <c r="O73" i="3"/>
  <c r="N73" i="3"/>
  <c r="M73" i="3"/>
  <c r="L73" i="3"/>
  <c r="K73" i="3"/>
  <c r="J73" i="3"/>
  <c r="I73" i="3"/>
  <c r="H73" i="3"/>
  <c r="G73" i="3"/>
  <c r="F73" i="3"/>
  <c r="C73" i="3"/>
  <c r="B73" i="3"/>
  <c r="E73" i="3" s="1"/>
  <c r="V72" i="3"/>
  <c r="O72" i="3"/>
  <c r="N72" i="3"/>
  <c r="M72" i="3"/>
  <c r="L72" i="3"/>
  <c r="K72" i="3"/>
  <c r="S72" i="3" s="1"/>
  <c r="J72" i="3"/>
  <c r="R72" i="3" s="1"/>
  <c r="I72" i="3"/>
  <c r="H72" i="3"/>
  <c r="P72" i="3" s="1"/>
  <c r="G72" i="3"/>
  <c r="F72" i="3"/>
  <c r="C72" i="3"/>
  <c r="B72" i="3"/>
  <c r="V71" i="3"/>
  <c r="O71" i="3"/>
  <c r="N71" i="3"/>
  <c r="M71" i="3"/>
  <c r="L71" i="3"/>
  <c r="K71" i="3"/>
  <c r="J71" i="3"/>
  <c r="R71" i="3" s="1"/>
  <c r="I71" i="3"/>
  <c r="H71" i="3"/>
  <c r="P71" i="3" s="1"/>
  <c r="G71" i="3"/>
  <c r="F71" i="3"/>
  <c r="C71" i="3"/>
  <c r="B71" i="3"/>
  <c r="S70" i="3"/>
  <c r="R70" i="3"/>
  <c r="Q70" i="3"/>
  <c r="P70" i="3"/>
  <c r="E70" i="3"/>
  <c r="S69" i="3"/>
  <c r="R69" i="3"/>
  <c r="Q69" i="3"/>
  <c r="P69" i="3"/>
  <c r="T69" i="3" s="1"/>
  <c r="E69" i="3"/>
  <c r="V67" i="3"/>
  <c r="O67" i="3"/>
  <c r="N67" i="3"/>
  <c r="M67" i="3"/>
  <c r="L67" i="3"/>
  <c r="K67" i="3"/>
  <c r="J67" i="3"/>
  <c r="R67" i="3" s="1"/>
  <c r="I67" i="3"/>
  <c r="H67" i="3"/>
  <c r="G67" i="3"/>
  <c r="F67" i="3"/>
  <c r="C67" i="3"/>
  <c r="B67" i="3"/>
  <c r="E67" i="3" s="1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S65" i="3"/>
  <c r="R65" i="3"/>
  <c r="Q65" i="3"/>
  <c r="P65" i="3"/>
  <c r="E65" i="3"/>
  <c r="U65" i="3" s="1"/>
  <c r="T64" i="3"/>
  <c r="S64" i="3"/>
  <c r="R64" i="3"/>
  <c r="Q64" i="3"/>
  <c r="P64" i="3"/>
  <c r="E64" i="3"/>
  <c r="U64" i="3" s="1"/>
  <c r="U63" i="3"/>
  <c r="S63" i="3"/>
  <c r="R63" i="3"/>
  <c r="Q63" i="3"/>
  <c r="P63" i="3"/>
  <c r="E63" i="3"/>
  <c r="T63" i="3" s="1"/>
  <c r="S62" i="3"/>
  <c r="R62" i="3"/>
  <c r="Q62" i="3"/>
  <c r="P62" i="3"/>
  <c r="E62" i="3"/>
  <c r="U62" i="3" s="1"/>
  <c r="U61" i="3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S57" i="3"/>
  <c r="R57" i="3"/>
  <c r="Q57" i="3"/>
  <c r="P57" i="3"/>
  <c r="E57" i="3"/>
  <c r="T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V53" i="3"/>
  <c r="R53" i="3"/>
  <c r="O53" i="3"/>
  <c r="N53" i="3"/>
  <c r="M53" i="3"/>
  <c r="L53" i="3"/>
  <c r="K53" i="3"/>
  <c r="S53" i="3" s="1"/>
  <c r="J53" i="3"/>
  <c r="I53" i="3"/>
  <c r="H53" i="3"/>
  <c r="G53" i="3"/>
  <c r="F53" i="3"/>
  <c r="C53" i="3"/>
  <c r="B53" i="3"/>
  <c r="S52" i="3"/>
  <c r="R52" i="3"/>
  <c r="Q52" i="3"/>
  <c r="P52" i="3"/>
  <c r="E52" i="3"/>
  <c r="U51" i="3"/>
  <c r="S51" i="3"/>
  <c r="R51" i="3"/>
  <c r="Q51" i="3"/>
  <c r="P51" i="3"/>
  <c r="E51" i="3"/>
  <c r="T51" i="3" s="1"/>
  <c r="S50" i="3"/>
  <c r="R50" i="3"/>
  <c r="Q50" i="3"/>
  <c r="P50" i="3"/>
  <c r="E50" i="3"/>
  <c r="T50" i="3" s="1"/>
  <c r="T49" i="3"/>
  <c r="S49" i="3"/>
  <c r="R49" i="3"/>
  <c r="Q49" i="3"/>
  <c r="P49" i="3"/>
  <c r="E49" i="3"/>
  <c r="U49" i="3" s="1"/>
  <c r="U48" i="3"/>
  <c r="T48" i="3"/>
  <c r="S48" i="3"/>
  <c r="R48" i="3"/>
  <c r="Q48" i="3"/>
  <c r="P48" i="3"/>
  <c r="E48" i="3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T45" i="3" s="1"/>
  <c r="S44" i="3"/>
  <c r="R44" i="3"/>
  <c r="Q44" i="3"/>
  <c r="U44" i="3" s="1"/>
  <c r="P44" i="3"/>
  <c r="E44" i="3"/>
  <c r="S43" i="3"/>
  <c r="R43" i="3"/>
  <c r="Q43" i="3"/>
  <c r="P43" i="3"/>
  <c r="E43" i="3"/>
  <c r="U43" i="3" s="1"/>
  <c r="S42" i="3"/>
  <c r="R42" i="3"/>
  <c r="Q42" i="3"/>
  <c r="P42" i="3"/>
  <c r="E42" i="3"/>
  <c r="V40" i="3"/>
  <c r="O40" i="3"/>
  <c r="N40" i="3"/>
  <c r="M40" i="3"/>
  <c r="L40" i="3"/>
  <c r="K40" i="3"/>
  <c r="S40" i="3" s="1"/>
  <c r="J40" i="3"/>
  <c r="R40" i="3" s="1"/>
  <c r="I40" i="3"/>
  <c r="H40" i="3"/>
  <c r="G40" i="3"/>
  <c r="F40" i="3"/>
  <c r="C40" i="3"/>
  <c r="B40" i="3"/>
  <c r="E40" i="3" s="1"/>
  <c r="S39" i="3"/>
  <c r="R39" i="3"/>
  <c r="Q39" i="3"/>
  <c r="P39" i="3"/>
  <c r="E39" i="3"/>
  <c r="U39" i="3" s="1"/>
  <c r="S38" i="3"/>
  <c r="R38" i="3"/>
  <c r="Q38" i="3"/>
  <c r="P38" i="3"/>
  <c r="E38" i="3"/>
  <c r="T37" i="3"/>
  <c r="S37" i="3"/>
  <c r="R37" i="3"/>
  <c r="Q37" i="3"/>
  <c r="P37" i="3"/>
  <c r="E37" i="3"/>
  <c r="U37" i="3" s="1"/>
  <c r="S36" i="3"/>
  <c r="R36" i="3"/>
  <c r="Q36" i="3"/>
  <c r="U36" i="3" s="1"/>
  <c r="P36" i="3"/>
  <c r="T36" i="3" s="1"/>
  <c r="E36" i="3"/>
  <c r="S35" i="3"/>
  <c r="R35" i="3"/>
  <c r="Q35" i="3"/>
  <c r="P35" i="3"/>
  <c r="T35" i="3" s="1"/>
  <c r="E35" i="3"/>
  <c r="U35" i="3" s="1"/>
  <c r="V33" i="3"/>
  <c r="O33" i="3"/>
  <c r="N33" i="3"/>
  <c r="M33" i="3"/>
  <c r="L33" i="3"/>
  <c r="K33" i="3"/>
  <c r="S33" i="3" s="1"/>
  <c r="J33" i="3"/>
  <c r="R33" i="3" s="1"/>
  <c r="I33" i="3"/>
  <c r="Q33" i="3" s="1"/>
  <c r="H33" i="3"/>
  <c r="G33" i="3"/>
  <c r="F33" i="3"/>
  <c r="C33" i="3"/>
  <c r="B33" i="3"/>
  <c r="U32" i="3"/>
  <c r="T32" i="3"/>
  <c r="S32" i="3"/>
  <c r="R32" i="3"/>
  <c r="Q32" i="3"/>
  <c r="P32" i="3"/>
  <c r="E32" i="3"/>
  <c r="V30" i="3"/>
  <c r="S30" i="3"/>
  <c r="O30" i="3"/>
  <c r="N30" i="3"/>
  <c r="M30" i="3"/>
  <c r="L30" i="3"/>
  <c r="K30" i="3"/>
  <c r="J30" i="3"/>
  <c r="R30" i="3" s="1"/>
  <c r="I30" i="3"/>
  <c r="H30" i="3"/>
  <c r="G30" i="3"/>
  <c r="F30" i="3"/>
  <c r="C30" i="3"/>
  <c r="B30" i="3"/>
  <c r="E30" i="3" s="1"/>
  <c r="U29" i="3"/>
  <c r="T29" i="3"/>
  <c r="S29" i="3"/>
  <c r="R29" i="3"/>
  <c r="Q29" i="3"/>
  <c r="P29" i="3"/>
  <c r="E29" i="3"/>
  <c r="S28" i="3"/>
  <c r="R28" i="3"/>
  <c r="Q28" i="3"/>
  <c r="P28" i="3"/>
  <c r="E28" i="3"/>
  <c r="T28" i="3" s="1"/>
  <c r="S27" i="3"/>
  <c r="R27" i="3"/>
  <c r="Q27" i="3"/>
  <c r="P27" i="3"/>
  <c r="E27" i="3"/>
  <c r="S26" i="3"/>
  <c r="R26" i="3"/>
  <c r="Q26" i="3"/>
  <c r="P26" i="3"/>
  <c r="E26" i="3"/>
  <c r="U26" i="3" s="1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E24" i="3" s="1"/>
  <c r="S23" i="3"/>
  <c r="R23" i="3"/>
  <c r="Q23" i="3"/>
  <c r="P23" i="3"/>
  <c r="E23" i="3"/>
  <c r="S22" i="3"/>
  <c r="R22" i="3"/>
  <c r="Q22" i="3"/>
  <c r="P22" i="3"/>
  <c r="E22" i="3"/>
  <c r="U22" i="3" s="1"/>
  <c r="S21" i="3"/>
  <c r="R21" i="3"/>
  <c r="Q21" i="3"/>
  <c r="P21" i="3"/>
  <c r="E21" i="3"/>
  <c r="T20" i="3"/>
  <c r="S20" i="3"/>
  <c r="R20" i="3"/>
  <c r="Q20" i="3"/>
  <c r="P20" i="3"/>
  <c r="E20" i="3"/>
  <c r="U20" i="3" s="1"/>
  <c r="U19" i="3"/>
  <c r="S19" i="3"/>
  <c r="R19" i="3"/>
  <c r="Q19" i="3"/>
  <c r="P19" i="3"/>
  <c r="E19" i="3"/>
  <c r="T19" i="3" s="1"/>
  <c r="U18" i="3"/>
  <c r="T18" i="3"/>
  <c r="S18" i="3"/>
  <c r="R18" i="3"/>
  <c r="Q18" i="3"/>
  <c r="P18" i="3"/>
  <c r="E18" i="3"/>
  <c r="S17" i="3"/>
  <c r="R17" i="3"/>
  <c r="Q17" i="3"/>
  <c r="P17" i="3"/>
  <c r="E17" i="3"/>
  <c r="V15" i="3"/>
  <c r="O15" i="3"/>
  <c r="N15" i="3"/>
  <c r="M15" i="3"/>
  <c r="L15" i="3"/>
  <c r="K15" i="3"/>
  <c r="J15" i="3"/>
  <c r="I15" i="3"/>
  <c r="H15" i="3"/>
  <c r="G15" i="3"/>
  <c r="F15" i="3"/>
  <c r="C15" i="3"/>
  <c r="B15" i="3"/>
  <c r="E15" i="3" s="1"/>
  <c r="S14" i="3"/>
  <c r="R14" i="3"/>
  <c r="Q14" i="3"/>
  <c r="P14" i="3"/>
  <c r="E14" i="3"/>
  <c r="U14" i="3" s="1"/>
  <c r="S13" i="3"/>
  <c r="R13" i="3"/>
  <c r="Q13" i="3"/>
  <c r="P13" i="3"/>
  <c r="E13" i="3"/>
  <c r="U12" i="3"/>
  <c r="S12" i="3"/>
  <c r="R12" i="3"/>
  <c r="Q12" i="3"/>
  <c r="P12" i="3"/>
  <c r="E12" i="3"/>
  <c r="T12" i="3" s="1"/>
  <c r="S11" i="3"/>
  <c r="R11" i="3"/>
  <c r="Q11" i="3"/>
  <c r="P11" i="3"/>
  <c r="E11" i="3"/>
  <c r="T11" i="3" s="1"/>
  <c r="S10" i="3"/>
  <c r="R10" i="3"/>
  <c r="Q10" i="3"/>
  <c r="P10" i="3"/>
  <c r="T10" i="3" s="1"/>
  <c r="E10" i="3"/>
  <c r="U10" i="3" s="1"/>
  <c r="U9" i="3"/>
  <c r="S9" i="3"/>
  <c r="R9" i="3"/>
  <c r="Q9" i="3"/>
  <c r="P9" i="3"/>
  <c r="E9" i="3"/>
  <c r="U94" i="2"/>
  <c r="S94" i="2"/>
  <c r="R94" i="2"/>
  <c r="Q94" i="2"/>
  <c r="P94" i="2"/>
  <c r="E94" i="2"/>
  <c r="T94" i="2" s="1"/>
  <c r="T93" i="2"/>
  <c r="S93" i="2"/>
  <c r="R93" i="2"/>
  <c r="Q93" i="2"/>
  <c r="P93" i="2"/>
  <c r="E93" i="2"/>
  <c r="U93" i="2" s="1"/>
  <c r="S92" i="2"/>
  <c r="R92" i="2"/>
  <c r="Q92" i="2"/>
  <c r="P92" i="2"/>
  <c r="E92" i="2"/>
  <c r="T92" i="2" s="1"/>
  <c r="S91" i="2"/>
  <c r="R91" i="2"/>
  <c r="Q91" i="2"/>
  <c r="P91" i="2"/>
  <c r="E91" i="2"/>
  <c r="U90" i="2"/>
  <c r="S90" i="2"/>
  <c r="R90" i="2"/>
  <c r="Q90" i="2"/>
  <c r="P90" i="2"/>
  <c r="E90" i="2"/>
  <c r="T90" i="2" s="1"/>
  <c r="U89" i="2"/>
  <c r="S89" i="2"/>
  <c r="R89" i="2"/>
  <c r="Q89" i="2"/>
  <c r="P89" i="2"/>
  <c r="E89" i="2"/>
  <c r="T89" i="2" s="1"/>
  <c r="S88" i="2"/>
  <c r="R88" i="2"/>
  <c r="Q88" i="2"/>
  <c r="P88" i="2"/>
  <c r="E88" i="2"/>
  <c r="U88" i="2" s="1"/>
  <c r="U87" i="2"/>
  <c r="S87" i="2"/>
  <c r="R87" i="2"/>
  <c r="Q87" i="2"/>
  <c r="P87" i="2"/>
  <c r="E87" i="2"/>
  <c r="T87" i="2" s="1"/>
  <c r="V73" i="2"/>
  <c r="O73" i="2"/>
  <c r="N73" i="2"/>
  <c r="M73" i="2"/>
  <c r="L73" i="2"/>
  <c r="K73" i="2"/>
  <c r="J73" i="2"/>
  <c r="R73" i="2" s="1"/>
  <c r="I73" i="2"/>
  <c r="H73" i="2"/>
  <c r="G73" i="2"/>
  <c r="F73" i="2"/>
  <c r="C73" i="2"/>
  <c r="B73" i="2"/>
  <c r="E73" i="2" s="1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E72" i="2" s="1"/>
  <c r="V71" i="2"/>
  <c r="O71" i="2"/>
  <c r="N71" i="2"/>
  <c r="M71" i="2"/>
  <c r="L71" i="2"/>
  <c r="K71" i="2"/>
  <c r="J71" i="2"/>
  <c r="R71" i="2" s="1"/>
  <c r="I71" i="2"/>
  <c r="Q71" i="2" s="1"/>
  <c r="H71" i="2"/>
  <c r="G71" i="2"/>
  <c r="F71" i="2"/>
  <c r="C71" i="2"/>
  <c r="B71" i="2"/>
  <c r="E71" i="2" s="1"/>
  <c r="U70" i="2"/>
  <c r="T70" i="2"/>
  <c r="S70" i="2"/>
  <c r="R70" i="2"/>
  <c r="Q70" i="2"/>
  <c r="P70" i="2"/>
  <c r="E70" i="2"/>
  <c r="S69" i="2"/>
  <c r="R69" i="2"/>
  <c r="Q69" i="2"/>
  <c r="P69" i="2"/>
  <c r="E69" i="2"/>
  <c r="V67" i="2"/>
  <c r="O67" i="2"/>
  <c r="N67" i="2"/>
  <c r="M67" i="2"/>
  <c r="L67" i="2"/>
  <c r="K67" i="2"/>
  <c r="S67" i="2" s="1"/>
  <c r="J67" i="2"/>
  <c r="I67" i="2"/>
  <c r="H67" i="2"/>
  <c r="G67" i="2"/>
  <c r="F67" i="2"/>
  <c r="C67" i="2"/>
  <c r="B67" i="2"/>
  <c r="V66" i="2"/>
  <c r="O66" i="2"/>
  <c r="Q66" i="2" s="1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T65" i="2"/>
  <c r="S65" i="2"/>
  <c r="R65" i="2"/>
  <c r="Q65" i="2"/>
  <c r="P65" i="2"/>
  <c r="E65" i="2"/>
  <c r="U65" i="2" s="1"/>
  <c r="T64" i="2"/>
  <c r="S64" i="2"/>
  <c r="R64" i="2"/>
  <c r="Q64" i="2"/>
  <c r="P64" i="2"/>
  <c r="E64" i="2"/>
  <c r="U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S57" i="2"/>
  <c r="R57" i="2"/>
  <c r="Q57" i="2"/>
  <c r="P57" i="2"/>
  <c r="E57" i="2"/>
  <c r="T57" i="2" s="1"/>
  <c r="S56" i="2"/>
  <c r="R56" i="2"/>
  <c r="Q56" i="2"/>
  <c r="P56" i="2"/>
  <c r="E56" i="2"/>
  <c r="T56" i="2" s="1"/>
  <c r="T55" i="2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R53" i="2" s="1"/>
  <c r="I53" i="2"/>
  <c r="H53" i="2"/>
  <c r="G53" i="2"/>
  <c r="F53" i="2"/>
  <c r="C53" i="2"/>
  <c r="B53" i="2"/>
  <c r="S52" i="2"/>
  <c r="R52" i="2"/>
  <c r="Q52" i="2"/>
  <c r="P52" i="2"/>
  <c r="E52" i="2"/>
  <c r="S51" i="2"/>
  <c r="R51" i="2"/>
  <c r="Q51" i="2"/>
  <c r="P51" i="2"/>
  <c r="E51" i="2"/>
  <c r="S50" i="2"/>
  <c r="R50" i="2"/>
  <c r="Q50" i="2"/>
  <c r="P50" i="2"/>
  <c r="E50" i="2"/>
  <c r="U49" i="2"/>
  <c r="T49" i="2"/>
  <c r="S49" i="2"/>
  <c r="R49" i="2"/>
  <c r="Q49" i="2"/>
  <c r="P49" i="2"/>
  <c r="E49" i="2"/>
  <c r="U48" i="2"/>
  <c r="S48" i="2"/>
  <c r="R48" i="2"/>
  <c r="Q48" i="2"/>
  <c r="P48" i="2"/>
  <c r="E48" i="2"/>
  <c r="T48" i="2" s="1"/>
  <c r="S47" i="2"/>
  <c r="R47" i="2"/>
  <c r="Q47" i="2"/>
  <c r="P47" i="2"/>
  <c r="E47" i="2"/>
  <c r="S46" i="2"/>
  <c r="R46" i="2"/>
  <c r="Q46" i="2"/>
  <c r="P46" i="2"/>
  <c r="E46" i="2"/>
  <c r="U45" i="2"/>
  <c r="S45" i="2"/>
  <c r="R45" i="2"/>
  <c r="Q45" i="2"/>
  <c r="P45" i="2"/>
  <c r="E45" i="2"/>
  <c r="T45" i="2" s="1"/>
  <c r="S44" i="2"/>
  <c r="R44" i="2"/>
  <c r="Q44" i="2"/>
  <c r="P44" i="2"/>
  <c r="E44" i="2"/>
  <c r="T44" i="2" s="1"/>
  <c r="S43" i="2"/>
  <c r="R43" i="2"/>
  <c r="Q43" i="2"/>
  <c r="P43" i="2"/>
  <c r="E43" i="2"/>
  <c r="S42" i="2"/>
  <c r="R42" i="2"/>
  <c r="Q42" i="2"/>
  <c r="P42" i="2"/>
  <c r="E42" i="2"/>
  <c r="T42" i="2" s="1"/>
  <c r="V40" i="2"/>
  <c r="S40" i="2"/>
  <c r="O40" i="2"/>
  <c r="N40" i="2"/>
  <c r="M40" i="2"/>
  <c r="L40" i="2"/>
  <c r="K40" i="2"/>
  <c r="J40" i="2"/>
  <c r="R40" i="2" s="1"/>
  <c r="I40" i="2"/>
  <c r="H40" i="2"/>
  <c r="P40" i="2" s="1"/>
  <c r="G40" i="2"/>
  <c r="F40" i="2"/>
  <c r="C40" i="2"/>
  <c r="B40" i="2"/>
  <c r="S39" i="2"/>
  <c r="R39" i="2"/>
  <c r="Q39" i="2"/>
  <c r="P39" i="2"/>
  <c r="E39" i="2"/>
  <c r="S38" i="2"/>
  <c r="R38" i="2"/>
  <c r="Q38" i="2"/>
  <c r="P38" i="2"/>
  <c r="E38" i="2"/>
  <c r="U37" i="2"/>
  <c r="T37" i="2"/>
  <c r="S37" i="2"/>
  <c r="R37" i="2"/>
  <c r="Q37" i="2"/>
  <c r="P37" i="2"/>
  <c r="E37" i="2"/>
  <c r="S36" i="2"/>
  <c r="R36" i="2"/>
  <c r="Q36" i="2"/>
  <c r="U36" i="2" s="1"/>
  <c r="P36" i="2"/>
  <c r="E36" i="2"/>
  <c r="S35" i="2"/>
  <c r="R35" i="2"/>
  <c r="Q35" i="2"/>
  <c r="P35" i="2"/>
  <c r="E35" i="2"/>
  <c r="T35" i="2" s="1"/>
  <c r="V33" i="2"/>
  <c r="O33" i="2"/>
  <c r="N33" i="2"/>
  <c r="M33" i="2"/>
  <c r="L33" i="2"/>
  <c r="K33" i="2"/>
  <c r="J33" i="2"/>
  <c r="R33" i="2" s="1"/>
  <c r="I33" i="2"/>
  <c r="H33" i="2"/>
  <c r="G33" i="2"/>
  <c r="F33" i="2"/>
  <c r="E33" i="2"/>
  <c r="C33" i="2"/>
  <c r="B33" i="2"/>
  <c r="T32" i="2"/>
  <c r="S32" i="2"/>
  <c r="R32" i="2"/>
  <c r="Q32" i="2"/>
  <c r="U32" i="2" s="1"/>
  <c r="P32" i="2"/>
  <c r="E32" i="2"/>
  <c r="V30" i="2"/>
  <c r="O30" i="2"/>
  <c r="N30" i="2"/>
  <c r="M30" i="2"/>
  <c r="L30" i="2"/>
  <c r="K30" i="2"/>
  <c r="S30" i="2" s="1"/>
  <c r="J30" i="2"/>
  <c r="R30" i="2" s="1"/>
  <c r="I30" i="2"/>
  <c r="H30" i="2"/>
  <c r="G30" i="2"/>
  <c r="F30" i="2"/>
  <c r="C30" i="2"/>
  <c r="B30" i="2"/>
  <c r="E30" i="2" s="1"/>
  <c r="T29" i="2"/>
  <c r="S29" i="2"/>
  <c r="R29" i="2"/>
  <c r="Q29" i="2"/>
  <c r="P29" i="2"/>
  <c r="E29" i="2"/>
  <c r="U29" i="2" s="1"/>
  <c r="U28" i="2"/>
  <c r="S28" i="2"/>
  <c r="R28" i="2"/>
  <c r="Q28" i="2"/>
  <c r="P28" i="2"/>
  <c r="E28" i="2"/>
  <c r="T28" i="2" s="1"/>
  <c r="S27" i="2"/>
  <c r="R27" i="2"/>
  <c r="Q27" i="2"/>
  <c r="P27" i="2"/>
  <c r="E27" i="2"/>
  <c r="S26" i="2"/>
  <c r="R26" i="2"/>
  <c r="Q26" i="2"/>
  <c r="P26" i="2"/>
  <c r="E26" i="2"/>
  <c r="V24" i="2"/>
  <c r="O24" i="2"/>
  <c r="N24" i="2"/>
  <c r="M24" i="2"/>
  <c r="L24" i="2"/>
  <c r="K24" i="2"/>
  <c r="S24" i="2" s="1"/>
  <c r="J24" i="2"/>
  <c r="R24" i="2" s="1"/>
  <c r="I24" i="2"/>
  <c r="H24" i="2"/>
  <c r="P24" i="2" s="1"/>
  <c r="G24" i="2"/>
  <c r="F24" i="2"/>
  <c r="E24" i="2"/>
  <c r="C24" i="2"/>
  <c r="B24" i="2"/>
  <c r="S23" i="2"/>
  <c r="R23" i="2"/>
  <c r="Q23" i="2"/>
  <c r="P23" i="2"/>
  <c r="E23" i="2"/>
  <c r="U23" i="2" s="1"/>
  <c r="S22" i="2"/>
  <c r="R22" i="2"/>
  <c r="Q22" i="2"/>
  <c r="P22" i="2"/>
  <c r="E22" i="2"/>
  <c r="U21" i="2"/>
  <c r="S21" i="2"/>
  <c r="R21" i="2"/>
  <c r="Q21" i="2"/>
  <c r="P21" i="2"/>
  <c r="E21" i="2"/>
  <c r="T21" i="2" s="1"/>
  <c r="S20" i="2"/>
  <c r="R20" i="2"/>
  <c r="Q20" i="2"/>
  <c r="P20" i="2"/>
  <c r="E20" i="2"/>
  <c r="T20" i="2" s="1"/>
  <c r="S19" i="2"/>
  <c r="R19" i="2"/>
  <c r="Q19" i="2"/>
  <c r="P19" i="2"/>
  <c r="E19" i="2"/>
  <c r="U19" i="2" s="1"/>
  <c r="U18" i="2"/>
  <c r="S18" i="2"/>
  <c r="R18" i="2"/>
  <c r="Q18" i="2"/>
  <c r="P18" i="2"/>
  <c r="E18" i="2"/>
  <c r="T18" i="2" s="1"/>
  <c r="U17" i="2"/>
  <c r="S17" i="2"/>
  <c r="R17" i="2"/>
  <c r="Q17" i="2"/>
  <c r="P17" i="2"/>
  <c r="E17" i="2"/>
  <c r="T17" i="2" s="1"/>
  <c r="V15" i="2"/>
  <c r="O15" i="2"/>
  <c r="N15" i="2"/>
  <c r="M15" i="2"/>
  <c r="L15" i="2"/>
  <c r="K15" i="2"/>
  <c r="S15" i="2" s="1"/>
  <c r="J15" i="2"/>
  <c r="I15" i="2"/>
  <c r="H15" i="2"/>
  <c r="G15" i="2"/>
  <c r="F15" i="2"/>
  <c r="C15" i="2"/>
  <c r="B15" i="2"/>
  <c r="S14" i="2"/>
  <c r="R14" i="2"/>
  <c r="Q14" i="2"/>
  <c r="P14" i="2"/>
  <c r="E14" i="2"/>
  <c r="T14" i="2" s="1"/>
  <c r="T13" i="2"/>
  <c r="S13" i="2"/>
  <c r="R13" i="2"/>
  <c r="Q13" i="2"/>
  <c r="P13" i="2"/>
  <c r="E13" i="2"/>
  <c r="U13" i="2" s="1"/>
  <c r="S12" i="2"/>
  <c r="R12" i="2"/>
  <c r="Q12" i="2"/>
  <c r="P12" i="2"/>
  <c r="E12" i="2"/>
  <c r="T12" i="2" s="1"/>
  <c r="S11" i="2"/>
  <c r="R11" i="2"/>
  <c r="Q11" i="2"/>
  <c r="P11" i="2"/>
  <c r="E11" i="2"/>
  <c r="S10" i="2"/>
  <c r="R10" i="2"/>
  <c r="Q10" i="2"/>
  <c r="P10" i="2"/>
  <c r="E10" i="2"/>
  <c r="U9" i="2"/>
  <c r="S9" i="2"/>
  <c r="R9" i="2"/>
  <c r="Q9" i="2"/>
  <c r="P9" i="2"/>
  <c r="E9" i="2"/>
  <c r="S94" i="1"/>
  <c r="R94" i="1"/>
  <c r="Q94" i="1"/>
  <c r="P94" i="1"/>
  <c r="E94" i="1"/>
  <c r="T94" i="1" s="1"/>
  <c r="S93" i="1"/>
  <c r="R93" i="1"/>
  <c r="Q93" i="1"/>
  <c r="P93" i="1"/>
  <c r="E93" i="1"/>
  <c r="S92" i="1"/>
  <c r="R92" i="1"/>
  <c r="Q92" i="1"/>
  <c r="P92" i="1"/>
  <c r="E92" i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S89" i="1"/>
  <c r="R89" i="1"/>
  <c r="Q89" i="1"/>
  <c r="P89" i="1"/>
  <c r="E89" i="1"/>
  <c r="T89" i="1" s="1"/>
  <c r="S88" i="1"/>
  <c r="R88" i="1"/>
  <c r="Q88" i="1"/>
  <c r="P88" i="1"/>
  <c r="E88" i="1"/>
  <c r="U88" i="1" s="1"/>
  <c r="S87" i="1"/>
  <c r="R87" i="1"/>
  <c r="Q87" i="1"/>
  <c r="P87" i="1"/>
  <c r="E87" i="1"/>
  <c r="W73" i="1"/>
  <c r="V73" i="1"/>
  <c r="O73" i="1"/>
  <c r="N73" i="1"/>
  <c r="M73" i="1"/>
  <c r="L73" i="1"/>
  <c r="K73" i="1"/>
  <c r="J73" i="1"/>
  <c r="I73" i="1"/>
  <c r="H73" i="1"/>
  <c r="G73" i="1"/>
  <c r="F73" i="1"/>
  <c r="C73" i="1"/>
  <c r="E73" i="1" s="1"/>
  <c r="B73" i="1"/>
  <c r="V72" i="1"/>
  <c r="O72" i="1"/>
  <c r="N72" i="1"/>
  <c r="M72" i="1"/>
  <c r="L72" i="1"/>
  <c r="K72" i="1"/>
  <c r="S72" i="1" s="1"/>
  <c r="J72" i="1"/>
  <c r="I72" i="1"/>
  <c r="H72" i="1"/>
  <c r="G72" i="1"/>
  <c r="F72" i="1"/>
  <c r="C72" i="1"/>
  <c r="B72" i="1"/>
  <c r="V71" i="1"/>
  <c r="O71" i="1"/>
  <c r="N71" i="1"/>
  <c r="M71" i="1"/>
  <c r="L71" i="1"/>
  <c r="K71" i="1"/>
  <c r="S71" i="1" s="1"/>
  <c r="J71" i="1"/>
  <c r="R71" i="1" s="1"/>
  <c r="I71" i="1"/>
  <c r="Q71" i="1" s="1"/>
  <c r="H71" i="1"/>
  <c r="G71" i="1"/>
  <c r="F71" i="1"/>
  <c r="C71" i="1"/>
  <c r="E71" i="1" s="1"/>
  <c r="B71" i="1"/>
  <c r="T70" i="1"/>
  <c r="S70" i="1"/>
  <c r="R70" i="1"/>
  <c r="Q70" i="1"/>
  <c r="P70" i="1"/>
  <c r="E70" i="1"/>
  <c r="U70" i="1" s="1"/>
  <c r="S69" i="1"/>
  <c r="R69" i="1"/>
  <c r="Q69" i="1"/>
  <c r="U69" i="1" s="1"/>
  <c r="P69" i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B66" i="1"/>
  <c r="S65" i="1"/>
  <c r="R65" i="1"/>
  <c r="Q65" i="1"/>
  <c r="P65" i="1"/>
  <c r="E65" i="1"/>
  <c r="U65" i="1" s="1"/>
  <c r="S64" i="1"/>
  <c r="R64" i="1"/>
  <c r="Q64" i="1"/>
  <c r="P64" i="1"/>
  <c r="E64" i="1"/>
  <c r="T63" i="1"/>
  <c r="S63" i="1"/>
  <c r="R63" i="1"/>
  <c r="Q63" i="1"/>
  <c r="P63" i="1"/>
  <c r="E63" i="1"/>
  <c r="U63" i="1" s="1"/>
  <c r="T62" i="1"/>
  <c r="S62" i="1"/>
  <c r="R62" i="1"/>
  <c r="Q62" i="1"/>
  <c r="P62" i="1"/>
  <c r="E62" i="1"/>
  <c r="U62" i="1" s="1"/>
  <c r="U61" i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E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T56" i="1"/>
  <c r="S56" i="1"/>
  <c r="R56" i="1"/>
  <c r="Q56" i="1"/>
  <c r="P56" i="1"/>
  <c r="E56" i="1"/>
  <c r="U56" i="1" s="1"/>
  <c r="U55" i="1"/>
  <c r="S55" i="1"/>
  <c r="R55" i="1"/>
  <c r="Q55" i="1"/>
  <c r="P55" i="1"/>
  <c r="E55" i="1"/>
  <c r="T55" i="1" s="1"/>
  <c r="V53" i="1"/>
  <c r="O53" i="1"/>
  <c r="N53" i="1"/>
  <c r="M53" i="1"/>
  <c r="S53" i="1" s="1"/>
  <c r="L53" i="1"/>
  <c r="K53" i="1"/>
  <c r="J53" i="1"/>
  <c r="R53" i="1" s="1"/>
  <c r="I53" i="1"/>
  <c r="H53" i="1"/>
  <c r="G53" i="1"/>
  <c r="F53" i="1"/>
  <c r="C53" i="1"/>
  <c r="B53" i="1"/>
  <c r="S52" i="1"/>
  <c r="R52" i="1"/>
  <c r="Q52" i="1"/>
  <c r="P52" i="1"/>
  <c r="E52" i="1"/>
  <c r="T51" i="1"/>
  <c r="S51" i="1"/>
  <c r="R51" i="1"/>
  <c r="Q51" i="1"/>
  <c r="U51" i="1" s="1"/>
  <c r="P51" i="1"/>
  <c r="E51" i="1"/>
  <c r="T50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7" i="1"/>
  <c r="S47" i="1"/>
  <c r="R47" i="1"/>
  <c r="Q47" i="1"/>
  <c r="P47" i="1"/>
  <c r="E47" i="1"/>
  <c r="T47" i="1" s="1"/>
  <c r="S46" i="1"/>
  <c r="R46" i="1"/>
  <c r="Q46" i="1"/>
  <c r="P46" i="1"/>
  <c r="E46" i="1"/>
  <c r="S45" i="1"/>
  <c r="R45" i="1"/>
  <c r="Q45" i="1"/>
  <c r="P45" i="1"/>
  <c r="E45" i="1"/>
  <c r="T45" i="1" s="1"/>
  <c r="S44" i="1"/>
  <c r="R44" i="1"/>
  <c r="Q44" i="1"/>
  <c r="P44" i="1"/>
  <c r="E44" i="1"/>
  <c r="S43" i="1"/>
  <c r="R43" i="1"/>
  <c r="Q43" i="1"/>
  <c r="P43" i="1"/>
  <c r="E43" i="1"/>
  <c r="U43" i="1" s="1"/>
  <c r="T42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S40" i="1" s="1"/>
  <c r="J40" i="1"/>
  <c r="I40" i="1"/>
  <c r="H40" i="1"/>
  <c r="G40" i="1"/>
  <c r="F40" i="1"/>
  <c r="C40" i="1"/>
  <c r="B40" i="1"/>
  <c r="S39" i="1"/>
  <c r="R39" i="1"/>
  <c r="Q39" i="1"/>
  <c r="P39" i="1"/>
  <c r="E39" i="1"/>
  <c r="T39" i="1" s="1"/>
  <c r="T38" i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S36" i="1"/>
  <c r="R36" i="1"/>
  <c r="Q36" i="1"/>
  <c r="P36" i="1"/>
  <c r="E36" i="1"/>
  <c r="T36" i="1" s="1"/>
  <c r="S35" i="1"/>
  <c r="R35" i="1"/>
  <c r="Q35" i="1"/>
  <c r="P35" i="1"/>
  <c r="E35" i="1"/>
  <c r="V33" i="1"/>
  <c r="O33" i="1"/>
  <c r="N33" i="1"/>
  <c r="M33" i="1"/>
  <c r="S33" i="1" s="1"/>
  <c r="L33" i="1"/>
  <c r="K33" i="1"/>
  <c r="J33" i="1"/>
  <c r="I33" i="1"/>
  <c r="H33" i="1"/>
  <c r="G33" i="1"/>
  <c r="F33" i="1"/>
  <c r="C33" i="1"/>
  <c r="E33" i="1" s="1"/>
  <c r="B33" i="1"/>
  <c r="S32" i="1"/>
  <c r="R32" i="1"/>
  <c r="Q32" i="1"/>
  <c r="P32" i="1"/>
  <c r="E32" i="1"/>
  <c r="U32" i="1" s="1"/>
  <c r="V30" i="1"/>
  <c r="O30" i="1"/>
  <c r="N30" i="1"/>
  <c r="M30" i="1"/>
  <c r="L30" i="1"/>
  <c r="K30" i="1"/>
  <c r="J30" i="1"/>
  <c r="R30" i="1" s="1"/>
  <c r="I30" i="1"/>
  <c r="Q30" i="1" s="1"/>
  <c r="H30" i="1"/>
  <c r="P30" i="1" s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P28" i="1"/>
  <c r="E28" i="1"/>
  <c r="T28" i="1" s="1"/>
  <c r="U27" i="1"/>
  <c r="S27" i="1"/>
  <c r="R27" i="1"/>
  <c r="Q27" i="1"/>
  <c r="P27" i="1"/>
  <c r="E27" i="1"/>
  <c r="T27" i="1" s="1"/>
  <c r="U26" i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S24" i="1" s="1"/>
  <c r="J24" i="1"/>
  <c r="I24" i="1"/>
  <c r="Q24" i="1" s="1"/>
  <c r="H24" i="1"/>
  <c r="P24" i="1" s="1"/>
  <c r="G24" i="1"/>
  <c r="F24" i="1"/>
  <c r="C24" i="1"/>
  <c r="B24" i="1"/>
  <c r="T23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S21" i="1"/>
  <c r="R21" i="1"/>
  <c r="Q21" i="1"/>
  <c r="P21" i="1"/>
  <c r="E21" i="1"/>
  <c r="S20" i="1"/>
  <c r="R20" i="1"/>
  <c r="Q20" i="1"/>
  <c r="P20" i="1"/>
  <c r="E20" i="1"/>
  <c r="T20" i="1" s="1"/>
  <c r="S19" i="1"/>
  <c r="R19" i="1"/>
  <c r="Q19" i="1"/>
  <c r="P19" i="1"/>
  <c r="E19" i="1"/>
  <c r="U19" i="1" s="1"/>
  <c r="U18" i="1"/>
  <c r="S18" i="1"/>
  <c r="R18" i="1"/>
  <c r="Q18" i="1"/>
  <c r="P18" i="1"/>
  <c r="E18" i="1"/>
  <c r="T18" i="1" s="1"/>
  <c r="U17" i="1"/>
  <c r="T17" i="1"/>
  <c r="S17" i="1"/>
  <c r="R17" i="1"/>
  <c r="Q17" i="1"/>
  <c r="P17" i="1"/>
  <c r="E17" i="1"/>
  <c r="V15" i="1"/>
  <c r="O15" i="1"/>
  <c r="N15" i="1"/>
  <c r="M15" i="1"/>
  <c r="L15" i="1"/>
  <c r="K15" i="1"/>
  <c r="S15" i="1" s="1"/>
  <c r="J15" i="1"/>
  <c r="R15" i="1" s="1"/>
  <c r="I15" i="1"/>
  <c r="H15" i="1"/>
  <c r="G15" i="1"/>
  <c r="F15" i="1"/>
  <c r="C15" i="1"/>
  <c r="B15" i="1"/>
  <c r="S14" i="1"/>
  <c r="R14" i="1"/>
  <c r="Q14" i="1"/>
  <c r="P14" i="1"/>
  <c r="E14" i="1"/>
  <c r="U14" i="1" s="1"/>
  <c r="S13" i="1"/>
  <c r="R13" i="1"/>
  <c r="Q13" i="1"/>
  <c r="U13" i="1" s="1"/>
  <c r="P13" i="1"/>
  <c r="T13" i="1" s="1"/>
  <c r="E13" i="1"/>
  <c r="U12" i="1"/>
  <c r="T12" i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U10" i="1" s="1"/>
  <c r="S9" i="1"/>
  <c r="R9" i="1"/>
  <c r="Q9" i="1"/>
  <c r="P9" i="1"/>
  <c r="E9" i="1"/>
  <c r="T9" i="1" s="1"/>
  <c r="T50" i="2" l="1"/>
  <c r="U50" i="2"/>
  <c r="T50" i="4"/>
  <c r="U50" i="4"/>
  <c r="U18" i="5"/>
  <c r="T18" i="5"/>
  <c r="U37" i="5"/>
  <c r="T37" i="5"/>
  <c r="U61" i="9"/>
  <c r="T61" i="9"/>
  <c r="U88" i="14"/>
  <c r="T88" i="14"/>
  <c r="U23" i="16"/>
  <c r="T23" i="16"/>
  <c r="U43" i="17"/>
  <c r="T43" i="17"/>
  <c r="U38" i="20"/>
  <c r="T38" i="20"/>
  <c r="U109" i="4"/>
  <c r="T109" i="4"/>
  <c r="U46" i="1"/>
  <c r="T46" i="1"/>
  <c r="E72" i="1"/>
  <c r="U88" i="3"/>
  <c r="T88" i="3"/>
  <c r="T64" i="4"/>
  <c r="U64" i="4"/>
  <c r="U10" i="6"/>
  <c r="T10" i="6"/>
  <c r="U87" i="6"/>
  <c r="T87" i="6"/>
  <c r="U10" i="7"/>
  <c r="T10" i="7"/>
  <c r="U18" i="7"/>
  <c r="T18" i="7"/>
  <c r="U29" i="7"/>
  <c r="T29" i="7"/>
  <c r="E33" i="7"/>
  <c r="U9" i="8"/>
  <c r="T9" i="8"/>
  <c r="U12" i="8"/>
  <c r="T12" i="8"/>
  <c r="Q40" i="8"/>
  <c r="U48" i="8"/>
  <c r="T48" i="8"/>
  <c r="U42" i="9"/>
  <c r="T42" i="9"/>
  <c r="T57" i="9"/>
  <c r="U57" i="9"/>
  <c r="U29" i="10"/>
  <c r="T29" i="10"/>
  <c r="E40" i="13"/>
  <c r="T88" i="13"/>
  <c r="U88" i="13"/>
  <c r="U39" i="2"/>
  <c r="T39" i="2"/>
  <c r="U21" i="7"/>
  <c r="T21" i="7"/>
  <c r="U55" i="7"/>
  <c r="T55" i="7"/>
  <c r="U52" i="1"/>
  <c r="T52" i="1"/>
  <c r="U11" i="2"/>
  <c r="T11" i="2"/>
  <c r="T52" i="2"/>
  <c r="U52" i="2"/>
  <c r="P30" i="7"/>
  <c r="U19" i="10"/>
  <c r="T19" i="10"/>
  <c r="U26" i="10"/>
  <c r="T26" i="10"/>
  <c r="U29" i="11"/>
  <c r="T29" i="11"/>
  <c r="U65" i="12"/>
  <c r="T65" i="12"/>
  <c r="U55" i="14"/>
  <c r="T55" i="14"/>
  <c r="U61" i="15"/>
  <c r="T61" i="15"/>
  <c r="Q40" i="1"/>
  <c r="U40" i="1" s="1"/>
  <c r="T64" i="1"/>
  <c r="U64" i="1"/>
  <c r="P73" i="1"/>
  <c r="U70" i="6"/>
  <c r="T70" i="6"/>
  <c r="U49" i="11"/>
  <c r="T49" i="11"/>
  <c r="T57" i="13"/>
  <c r="U57" i="13"/>
  <c r="T48" i="1"/>
  <c r="U48" i="1"/>
  <c r="U93" i="1"/>
  <c r="T93" i="1"/>
  <c r="U12" i="2"/>
  <c r="S33" i="2"/>
  <c r="U57" i="2"/>
  <c r="U11" i="3"/>
  <c r="Q66" i="3"/>
  <c r="R73" i="3"/>
  <c r="Q24" i="5"/>
  <c r="U26" i="5"/>
  <c r="T26" i="5"/>
  <c r="T88" i="5"/>
  <c r="U88" i="5"/>
  <c r="U9" i="7"/>
  <c r="T9" i="7"/>
  <c r="U17" i="7"/>
  <c r="T17" i="7"/>
  <c r="U28" i="7"/>
  <c r="T28" i="7"/>
  <c r="U87" i="8"/>
  <c r="T87" i="8"/>
  <c r="U94" i="8"/>
  <c r="T94" i="8"/>
  <c r="U90" i="10"/>
  <c r="T90" i="10"/>
  <c r="T21" i="11"/>
  <c r="U21" i="11"/>
  <c r="P71" i="11"/>
  <c r="T32" i="13"/>
  <c r="Q66" i="1"/>
  <c r="U47" i="7"/>
  <c r="T47" i="7"/>
  <c r="U26" i="9"/>
  <c r="T26" i="9"/>
  <c r="Q15" i="1"/>
  <c r="Q40" i="3"/>
  <c r="U12" i="5"/>
  <c r="T12" i="5"/>
  <c r="U38" i="12"/>
  <c r="T38" i="12"/>
  <c r="T14" i="1"/>
  <c r="T19" i="1"/>
  <c r="T87" i="1"/>
  <c r="U87" i="1"/>
  <c r="U47" i="2"/>
  <c r="T47" i="2"/>
  <c r="U51" i="2"/>
  <c r="T51" i="2"/>
  <c r="T23" i="3"/>
  <c r="U23" i="3"/>
  <c r="T43" i="3"/>
  <c r="T46" i="3"/>
  <c r="U50" i="3"/>
  <c r="T65" i="3"/>
  <c r="E71" i="3"/>
  <c r="T9" i="4"/>
  <c r="P15" i="4"/>
  <c r="T21" i="4"/>
  <c r="U21" i="4"/>
  <c r="R33" i="4"/>
  <c r="U58" i="4"/>
  <c r="T58" i="4"/>
  <c r="U38" i="5"/>
  <c r="T38" i="5"/>
  <c r="U42" i="5"/>
  <c r="T42" i="5"/>
  <c r="U18" i="6"/>
  <c r="T18" i="6"/>
  <c r="U39" i="6"/>
  <c r="U92" i="6"/>
  <c r="T92" i="6"/>
  <c r="U42" i="7"/>
  <c r="U46" i="7"/>
  <c r="T46" i="7"/>
  <c r="U63" i="7"/>
  <c r="T63" i="7"/>
  <c r="U90" i="8"/>
  <c r="T90" i="8"/>
  <c r="U91" i="9"/>
  <c r="T91" i="9"/>
  <c r="T42" i="10"/>
  <c r="U42" i="10"/>
  <c r="U62" i="10"/>
  <c r="T62" i="10"/>
  <c r="T36" i="6"/>
  <c r="U36" i="6"/>
  <c r="U52" i="6"/>
  <c r="T52" i="6"/>
  <c r="U13" i="8"/>
  <c r="R15" i="8"/>
  <c r="Q33" i="1"/>
  <c r="Q33" i="2"/>
  <c r="T28" i="4"/>
  <c r="U28" i="4"/>
  <c r="P72" i="6"/>
  <c r="U45" i="8"/>
  <c r="T45" i="8"/>
  <c r="T38" i="2"/>
  <c r="U38" i="2"/>
  <c r="S72" i="2"/>
  <c r="Q15" i="3"/>
  <c r="U15" i="3" s="1"/>
  <c r="E67" i="7"/>
  <c r="Q72" i="1"/>
  <c r="U94" i="1"/>
  <c r="R15" i="2"/>
  <c r="U92" i="2"/>
  <c r="U37" i="4"/>
  <c r="T37" i="4"/>
  <c r="U11" i="6"/>
  <c r="T11" i="6"/>
  <c r="U44" i="6"/>
  <c r="T44" i="6"/>
  <c r="U62" i="6"/>
  <c r="T62" i="6"/>
  <c r="P40" i="7"/>
  <c r="U43" i="7"/>
  <c r="T43" i="7"/>
  <c r="U9" i="1"/>
  <c r="U44" i="1"/>
  <c r="E53" i="1"/>
  <c r="T92" i="1"/>
  <c r="U92" i="1"/>
  <c r="U27" i="2"/>
  <c r="T27" i="2"/>
  <c r="Q59" i="2"/>
  <c r="T88" i="2"/>
  <c r="U28" i="3"/>
  <c r="U94" i="3"/>
  <c r="U29" i="4"/>
  <c r="T29" i="4"/>
  <c r="U17" i="5"/>
  <c r="T21" i="5"/>
  <c r="U36" i="5"/>
  <c r="S53" i="5"/>
  <c r="R71" i="5"/>
  <c r="U87" i="5"/>
  <c r="T87" i="5"/>
  <c r="U32" i="6"/>
  <c r="E40" i="6"/>
  <c r="U58" i="7"/>
  <c r="T58" i="7"/>
  <c r="U19" i="8"/>
  <c r="T19" i="8"/>
  <c r="P15" i="1"/>
  <c r="E66" i="1"/>
  <c r="Q30" i="2"/>
  <c r="Q40" i="2"/>
  <c r="U40" i="2" s="1"/>
  <c r="E66" i="2"/>
  <c r="Q73" i="2"/>
  <c r="U73" i="2" s="1"/>
  <c r="T14" i="3"/>
  <c r="Q30" i="3"/>
  <c r="E33" i="3"/>
  <c r="E66" i="3"/>
  <c r="P30" i="4"/>
  <c r="U44" i="4"/>
  <c r="U48" i="4"/>
  <c r="P72" i="4"/>
  <c r="U21" i="5"/>
  <c r="E30" i="5"/>
  <c r="P33" i="5"/>
  <c r="E40" i="5"/>
  <c r="T47" i="5"/>
  <c r="U58" i="5"/>
  <c r="E71" i="5"/>
  <c r="P15" i="6"/>
  <c r="T15" i="6" s="1"/>
  <c r="E30" i="6"/>
  <c r="Q72" i="6"/>
  <c r="T12" i="7"/>
  <c r="Q30" i="7"/>
  <c r="T51" i="7"/>
  <c r="T93" i="7"/>
  <c r="E40" i="8"/>
  <c r="Q72" i="8"/>
  <c r="U13" i="9"/>
  <c r="T13" i="9"/>
  <c r="U50" i="9"/>
  <c r="T50" i="9"/>
  <c r="T65" i="9"/>
  <c r="E67" i="9"/>
  <c r="U11" i="10"/>
  <c r="T11" i="10"/>
  <c r="U37" i="10"/>
  <c r="T37" i="10"/>
  <c r="P59" i="10"/>
  <c r="T12" i="12"/>
  <c r="U12" i="12"/>
  <c r="U89" i="12"/>
  <c r="T89" i="12"/>
  <c r="U27" i="13"/>
  <c r="T27" i="13"/>
  <c r="Q66" i="13"/>
  <c r="U51" i="14"/>
  <c r="T51" i="14"/>
  <c r="P71" i="6"/>
  <c r="U51" i="7"/>
  <c r="U70" i="8"/>
  <c r="T70" i="8"/>
  <c r="T63" i="9"/>
  <c r="U63" i="9"/>
  <c r="P72" i="9"/>
  <c r="U61" i="10"/>
  <c r="T61" i="10"/>
  <c r="P40" i="11"/>
  <c r="Q66" i="11"/>
  <c r="T45" i="12"/>
  <c r="U45" i="12"/>
  <c r="T48" i="12"/>
  <c r="U48" i="12"/>
  <c r="Q33" i="13"/>
  <c r="P40" i="13"/>
  <c r="T90" i="13"/>
  <c r="U90" i="13"/>
  <c r="U47" i="17"/>
  <c r="T47" i="17"/>
  <c r="U56" i="17"/>
  <c r="T56" i="17"/>
  <c r="Q30" i="4"/>
  <c r="P59" i="4"/>
  <c r="Q33" i="5"/>
  <c r="Q15" i="6"/>
  <c r="U21" i="1"/>
  <c r="E24" i="1"/>
  <c r="P40" i="1"/>
  <c r="Q53" i="1"/>
  <c r="P15" i="2"/>
  <c r="Q24" i="2"/>
  <c r="E53" i="2"/>
  <c r="P72" i="2"/>
  <c r="P15" i="3"/>
  <c r="Q71" i="3"/>
  <c r="E72" i="3"/>
  <c r="P53" i="4"/>
  <c r="R33" i="5"/>
  <c r="Q71" i="5"/>
  <c r="E33" i="6"/>
  <c r="U51" i="6"/>
  <c r="P66" i="6"/>
  <c r="E24" i="7"/>
  <c r="P33" i="7"/>
  <c r="T36" i="7"/>
  <c r="P59" i="7"/>
  <c r="P72" i="7"/>
  <c r="S73" i="7"/>
  <c r="T21" i="8"/>
  <c r="P30" i="8"/>
  <c r="T30" i="8" s="1"/>
  <c r="T10" i="9"/>
  <c r="P33" i="9"/>
  <c r="U46" i="9"/>
  <c r="T46" i="9"/>
  <c r="U57" i="10"/>
  <c r="T57" i="10"/>
  <c r="U42" i="11"/>
  <c r="T42" i="11"/>
  <c r="U26" i="12"/>
  <c r="T26" i="12"/>
  <c r="T21" i="13"/>
  <c r="U21" i="13"/>
  <c r="T45" i="13"/>
  <c r="U45" i="13"/>
  <c r="Q72" i="15"/>
  <c r="U9" i="18"/>
  <c r="T9" i="18"/>
  <c r="U44" i="20"/>
  <c r="T44" i="20"/>
  <c r="P15" i="8"/>
  <c r="U43" i="9"/>
  <c r="T43" i="9"/>
  <c r="U10" i="10"/>
  <c r="T10" i="10"/>
  <c r="Q30" i="10"/>
  <c r="U32" i="10"/>
  <c r="T32" i="10"/>
  <c r="E53" i="11"/>
  <c r="U22" i="12"/>
  <c r="T22" i="12"/>
  <c r="Q30" i="12"/>
  <c r="E72" i="12"/>
  <c r="U88" i="12"/>
  <c r="T88" i="12"/>
  <c r="P53" i="13"/>
  <c r="P33" i="4"/>
  <c r="R67" i="4"/>
  <c r="S72" i="5"/>
  <c r="S15" i="6"/>
  <c r="R53" i="6"/>
  <c r="P15" i="7"/>
  <c r="U11" i="1"/>
  <c r="E15" i="1"/>
  <c r="P33" i="1"/>
  <c r="R40" i="1"/>
  <c r="T43" i="1"/>
  <c r="P66" i="1"/>
  <c r="P71" i="1"/>
  <c r="R72" i="1"/>
  <c r="P33" i="2"/>
  <c r="T36" i="2"/>
  <c r="E40" i="2"/>
  <c r="E59" i="2"/>
  <c r="P71" i="2"/>
  <c r="R72" i="2"/>
  <c r="R15" i="3"/>
  <c r="T44" i="3"/>
  <c r="Q53" i="3"/>
  <c r="E59" i="3"/>
  <c r="P66" i="3"/>
  <c r="S67" i="3"/>
  <c r="S71" i="3"/>
  <c r="Q73" i="3"/>
  <c r="R53" i="4"/>
  <c r="P66" i="4"/>
  <c r="E72" i="4"/>
  <c r="T10" i="5"/>
  <c r="P24" i="5"/>
  <c r="P40" i="5"/>
  <c r="P30" i="6"/>
  <c r="S53" i="6"/>
  <c r="Q59" i="6"/>
  <c r="Q15" i="7"/>
  <c r="R33" i="7"/>
  <c r="P66" i="7"/>
  <c r="P71" i="7"/>
  <c r="T20" i="8"/>
  <c r="P40" i="8"/>
  <c r="T58" i="9"/>
  <c r="U58" i="9"/>
  <c r="E66" i="10"/>
  <c r="P72" i="11"/>
  <c r="U44" i="12"/>
  <c r="T44" i="12"/>
  <c r="U70" i="13"/>
  <c r="T70" i="13"/>
  <c r="T92" i="13"/>
  <c r="U92" i="13"/>
  <c r="U26" i="14"/>
  <c r="T26" i="14"/>
  <c r="T18" i="15"/>
  <c r="U18" i="15"/>
  <c r="T28" i="8"/>
  <c r="T32" i="8"/>
  <c r="P71" i="8"/>
  <c r="P71" i="9"/>
  <c r="Q72" i="9"/>
  <c r="P15" i="10"/>
  <c r="Q33" i="10"/>
  <c r="P71" i="10"/>
  <c r="Q30" i="11"/>
  <c r="Q53" i="11"/>
  <c r="P30" i="12"/>
  <c r="U12" i="15"/>
  <c r="T12" i="15"/>
  <c r="U50" i="15"/>
  <c r="T50" i="15"/>
  <c r="U17" i="16"/>
  <c r="T17" i="16"/>
  <c r="T35" i="20"/>
  <c r="U35" i="20"/>
  <c r="E15" i="8"/>
  <c r="S30" i="8"/>
  <c r="T36" i="8"/>
  <c r="U43" i="8"/>
  <c r="P66" i="8"/>
  <c r="Q71" i="8"/>
  <c r="P66" i="9"/>
  <c r="R72" i="9"/>
  <c r="R33" i="10"/>
  <c r="P40" i="10"/>
  <c r="S72" i="10"/>
  <c r="P24" i="11"/>
  <c r="T32" i="11"/>
  <c r="P33" i="11"/>
  <c r="T36" i="11"/>
  <c r="R53" i="11"/>
  <c r="U13" i="12"/>
  <c r="Q30" i="14"/>
  <c r="U39" i="14"/>
  <c r="T39" i="14"/>
  <c r="U56" i="15"/>
  <c r="T56" i="15"/>
  <c r="U10" i="18"/>
  <c r="U114" i="13"/>
  <c r="T114" i="13"/>
  <c r="E66" i="7"/>
  <c r="P24" i="8"/>
  <c r="E30" i="8"/>
  <c r="Q33" i="8"/>
  <c r="Q66" i="8"/>
  <c r="E67" i="8"/>
  <c r="U27" i="9"/>
  <c r="E33" i="9"/>
  <c r="T33" i="9" s="1"/>
  <c r="U44" i="9"/>
  <c r="E59" i="9"/>
  <c r="R71" i="9"/>
  <c r="S72" i="9"/>
  <c r="R15" i="10"/>
  <c r="S33" i="10"/>
  <c r="Q40" i="10"/>
  <c r="R71" i="10"/>
  <c r="U32" i="11"/>
  <c r="U36" i="11"/>
  <c r="T52" i="11"/>
  <c r="U90" i="11"/>
  <c r="U11" i="12"/>
  <c r="P33" i="12"/>
  <c r="U36" i="12"/>
  <c r="T37" i="12"/>
  <c r="E66" i="12"/>
  <c r="P71" i="12"/>
  <c r="R72" i="12"/>
  <c r="U11" i="13"/>
  <c r="T28" i="14"/>
  <c r="U28" i="14"/>
  <c r="P40" i="14"/>
  <c r="T46" i="14"/>
  <c r="U46" i="14"/>
  <c r="E66" i="14"/>
  <c r="U14" i="15"/>
  <c r="T14" i="15"/>
  <c r="U21" i="15"/>
  <c r="T21" i="15"/>
  <c r="P33" i="15"/>
  <c r="P40" i="15"/>
  <c r="T40" i="15" s="1"/>
  <c r="S15" i="16"/>
  <c r="T13" i="18"/>
  <c r="U13" i="18"/>
  <c r="U93" i="19"/>
  <c r="T93" i="19"/>
  <c r="T27" i="20"/>
  <c r="U27" i="20"/>
  <c r="U88" i="20"/>
  <c r="T88" i="20"/>
  <c r="U105" i="17"/>
  <c r="T105" i="17"/>
  <c r="E73" i="7"/>
  <c r="Q15" i="8"/>
  <c r="U17" i="8"/>
  <c r="S24" i="8"/>
  <c r="E33" i="8"/>
  <c r="U33" i="8" s="1"/>
  <c r="T39" i="8"/>
  <c r="R40" i="8"/>
  <c r="T51" i="8"/>
  <c r="E66" i="8"/>
  <c r="P72" i="8"/>
  <c r="P15" i="9"/>
  <c r="T15" i="9" s="1"/>
  <c r="P24" i="9"/>
  <c r="Q30" i="9"/>
  <c r="R40" i="9"/>
  <c r="T52" i="9"/>
  <c r="T56" i="9"/>
  <c r="P24" i="10"/>
  <c r="U36" i="10"/>
  <c r="E40" i="10"/>
  <c r="T10" i="11"/>
  <c r="P15" i="11"/>
  <c r="T15" i="11" s="1"/>
  <c r="T19" i="11"/>
  <c r="E33" i="11"/>
  <c r="R40" i="11"/>
  <c r="U43" i="11"/>
  <c r="T55" i="11"/>
  <c r="P66" i="11"/>
  <c r="T88" i="11"/>
  <c r="U92" i="11"/>
  <c r="R15" i="12"/>
  <c r="U28" i="12"/>
  <c r="S33" i="12"/>
  <c r="P40" i="12"/>
  <c r="S72" i="12"/>
  <c r="P73" i="12"/>
  <c r="T94" i="12"/>
  <c r="P15" i="13"/>
  <c r="T15" i="13" s="1"/>
  <c r="U19" i="13"/>
  <c r="Q24" i="13"/>
  <c r="U39" i="13"/>
  <c r="R40" i="13"/>
  <c r="U55" i="13"/>
  <c r="E73" i="13"/>
  <c r="U23" i="14"/>
  <c r="T23" i="14"/>
  <c r="T92" i="14"/>
  <c r="T27" i="15"/>
  <c r="U27" i="15"/>
  <c r="U48" i="15"/>
  <c r="T48" i="15"/>
  <c r="U65" i="15"/>
  <c r="T65" i="15"/>
  <c r="T69" i="15"/>
  <c r="T93" i="15"/>
  <c r="T57" i="16"/>
  <c r="U57" i="16"/>
  <c r="U63" i="18"/>
  <c r="T63" i="18"/>
  <c r="T101" i="3"/>
  <c r="U101" i="3"/>
  <c r="E33" i="12"/>
  <c r="Q40" i="12"/>
  <c r="U10" i="13"/>
  <c r="Q15" i="13"/>
  <c r="P33" i="13"/>
  <c r="P66" i="13"/>
  <c r="E40" i="14"/>
  <c r="T87" i="15"/>
  <c r="U87" i="15"/>
  <c r="U18" i="17"/>
  <c r="T18" i="17"/>
  <c r="U18" i="18"/>
  <c r="T18" i="18"/>
  <c r="U18" i="20"/>
  <c r="T18" i="20"/>
  <c r="U64" i="20"/>
  <c r="T64" i="20"/>
  <c r="L113" i="1"/>
  <c r="R113" i="1" s="1"/>
  <c r="R96" i="1"/>
  <c r="T104" i="16"/>
  <c r="U104" i="16"/>
  <c r="T103" i="5"/>
  <c r="U103" i="5"/>
  <c r="U110" i="2"/>
  <c r="T110" i="2"/>
  <c r="P53" i="19"/>
  <c r="P72" i="19"/>
  <c r="E80" i="13"/>
  <c r="U97" i="8"/>
  <c r="P72" i="14"/>
  <c r="S73" i="14"/>
  <c r="T10" i="15"/>
  <c r="R73" i="15"/>
  <c r="U19" i="16"/>
  <c r="T27" i="16"/>
  <c r="T36" i="16"/>
  <c r="U43" i="16"/>
  <c r="T56" i="16"/>
  <c r="P71" i="16"/>
  <c r="Q71" i="16"/>
  <c r="R72" i="16"/>
  <c r="E15" i="17"/>
  <c r="T23" i="17"/>
  <c r="Q33" i="17"/>
  <c r="T46" i="17"/>
  <c r="T50" i="17"/>
  <c r="T55" i="17"/>
  <c r="U91" i="17"/>
  <c r="T21" i="18"/>
  <c r="T27" i="18"/>
  <c r="S40" i="18"/>
  <c r="T62" i="18"/>
  <c r="Q72" i="18"/>
  <c r="T92" i="18"/>
  <c r="T14" i="19"/>
  <c r="R24" i="19"/>
  <c r="T32" i="19"/>
  <c r="S33" i="19"/>
  <c r="T36" i="19"/>
  <c r="Q40" i="19"/>
  <c r="T45" i="19"/>
  <c r="T49" i="19"/>
  <c r="T57" i="19"/>
  <c r="Q72" i="19"/>
  <c r="T88" i="19"/>
  <c r="T92" i="19"/>
  <c r="E24" i="20"/>
  <c r="U28" i="20"/>
  <c r="R30" i="20"/>
  <c r="T32" i="20"/>
  <c r="P33" i="20"/>
  <c r="U36" i="20"/>
  <c r="E40" i="20"/>
  <c r="U47" i="20"/>
  <c r="T56" i="20"/>
  <c r="Q71" i="20"/>
  <c r="T87" i="20"/>
  <c r="T91" i="20"/>
  <c r="E80" i="17"/>
  <c r="U114" i="3"/>
  <c r="U10" i="14"/>
  <c r="T11" i="14"/>
  <c r="Q15" i="14"/>
  <c r="E24" i="14"/>
  <c r="R40" i="14"/>
  <c r="T52" i="14"/>
  <c r="Q53" i="14"/>
  <c r="U69" i="14"/>
  <c r="P71" i="14"/>
  <c r="E73" i="14"/>
  <c r="T13" i="15"/>
  <c r="T28" i="15"/>
  <c r="Q30" i="15"/>
  <c r="T32" i="15"/>
  <c r="E59" i="15"/>
  <c r="S73" i="15"/>
  <c r="Q33" i="16"/>
  <c r="U69" i="16"/>
  <c r="S72" i="16"/>
  <c r="R33" i="17"/>
  <c r="T42" i="17"/>
  <c r="T10" i="18"/>
  <c r="U17" i="18"/>
  <c r="E40" i="18"/>
  <c r="P53" i="18"/>
  <c r="T53" i="18" s="1"/>
  <c r="P66" i="18"/>
  <c r="S67" i="18"/>
  <c r="P71" i="18"/>
  <c r="S24" i="19"/>
  <c r="Q66" i="19"/>
  <c r="S30" i="20"/>
  <c r="P66" i="20"/>
  <c r="S67" i="20"/>
  <c r="E80" i="1"/>
  <c r="M113" i="20"/>
  <c r="S113" i="20" s="1"/>
  <c r="T114" i="17"/>
  <c r="S96" i="14"/>
  <c r="P30" i="16"/>
  <c r="P66" i="16"/>
  <c r="P15" i="17"/>
  <c r="P71" i="17"/>
  <c r="P24" i="18"/>
  <c r="Q30" i="18"/>
  <c r="T20" i="19"/>
  <c r="Q30" i="19"/>
  <c r="E30" i="20"/>
  <c r="R15" i="14"/>
  <c r="Q66" i="14"/>
  <c r="Q24" i="15"/>
  <c r="E30" i="15"/>
  <c r="Q66" i="15"/>
  <c r="Q30" i="16"/>
  <c r="T48" i="16"/>
  <c r="T89" i="16"/>
  <c r="T20" i="17"/>
  <c r="T27" i="17"/>
  <c r="T52" i="17"/>
  <c r="U58" i="17"/>
  <c r="P66" i="17"/>
  <c r="T88" i="17"/>
  <c r="Q15" i="18"/>
  <c r="Q24" i="18"/>
  <c r="U29" i="18"/>
  <c r="U37" i="18"/>
  <c r="T45" i="18"/>
  <c r="T69" i="18"/>
  <c r="E72" i="18"/>
  <c r="P73" i="18"/>
  <c r="U94" i="18"/>
  <c r="U29" i="19"/>
  <c r="T38" i="19"/>
  <c r="T47" i="19"/>
  <c r="T51" i="19"/>
  <c r="Q59" i="19"/>
  <c r="P15" i="20"/>
  <c r="Q24" i="20"/>
  <c r="T69" i="20"/>
  <c r="E71" i="20"/>
  <c r="U104" i="10"/>
  <c r="T104" i="7"/>
  <c r="T105" i="5"/>
  <c r="T107" i="5"/>
  <c r="U99" i="4"/>
  <c r="T111" i="4"/>
  <c r="T103" i="3"/>
  <c r="T105" i="3"/>
  <c r="T13" i="14"/>
  <c r="P33" i="14"/>
  <c r="U57" i="14"/>
  <c r="T62" i="14"/>
  <c r="S15" i="15"/>
  <c r="T23" i="15"/>
  <c r="R33" i="15"/>
  <c r="U38" i="15"/>
  <c r="T70" i="15"/>
  <c r="S71" i="15"/>
  <c r="U9" i="16"/>
  <c r="U12" i="16"/>
  <c r="P15" i="16"/>
  <c r="P24" i="16"/>
  <c r="T29" i="16"/>
  <c r="Q53" i="16"/>
  <c r="T65" i="16"/>
  <c r="E67" i="16"/>
  <c r="E71" i="16"/>
  <c r="T92" i="16"/>
  <c r="T11" i="17"/>
  <c r="R15" i="17"/>
  <c r="T19" i="17"/>
  <c r="T26" i="17"/>
  <c r="P30" i="17"/>
  <c r="T38" i="17"/>
  <c r="U62" i="17"/>
  <c r="Q66" i="17"/>
  <c r="T70" i="17"/>
  <c r="R71" i="17"/>
  <c r="T14" i="18"/>
  <c r="R15" i="18"/>
  <c r="T23" i="18"/>
  <c r="R24" i="18"/>
  <c r="Q33" i="18"/>
  <c r="P40" i="18"/>
  <c r="U43" i="18"/>
  <c r="T21" i="19"/>
  <c r="P33" i="19"/>
  <c r="T42" i="19"/>
  <c r="T63" i="19"/>
  <c r="Q15" i="20"/>
  <c r="T20" i="20"/>
  <c r="Q40" i="20"/>
  <c r="U51" i="20"/>
  <c r="P72" i="20"/>
  <c r="E80" i="18"/>
  <c r="T114" i="10"/>
  <c r="U35" i="14"/>
  <c r="E53" i="14"/>
  <c r="U13" i="15"/>
  <c r="E15" i="15"/>
  <c r="U28" i="15"/>
  <c r="S40" i="15"/>
  <c r="S53" i="15"/>
  <c r="Q15" i="16"/>
  <c r="Q24" i="16"/>
  <c r="T32" i="16"/>
  <c r="U39" i="16"/>
  <c r="R40" i="16"/>
  <c r="U88" i="16"/>
  <c r="P24" i="17"/>
  <c r="E53" i="17"/>
  <c r="T57" i="17"/>
  <c r="T87" i="17"/>
  <c r="S15" i="18"/>
  <c r="U20" i="18"/>
  <c r="S24" i="18"/>
  <c r="R33" i="18"/>
  <c r="T35" i="18"/>
  <c r="Q40" i="18"/>
  <c r="U58" i="18"/>
  <c r="P15" i="19"/>
  <c r="P24" i="19"/>
  <c r="T28" i="19"/>
  <c r="Q33" i="19"/>
  <c r="U35" i="19"/>
  <c r="U37" i="19"/>
  <c r="T15" i="20"/>
  <c r="R15" i="20"/>
  <c r="S24" i="20"/>
  <c r="P30" i="20"/>
  <c r="U43" i="20"/>
  <c r="T48" i="20"/>
  <c r="T52" i="20"/>
  <c r="Q72" i="20"/>
  <c r="U92" i="20"/>
  <c r="U102" i="16"/>
  <c r="T99" i="8"/>
  <c r="T97" i="6"/>
  <c r="T110" i="5"/>
  <c r="T107" i="4"/>
  <c r="Q67" i="20"/>
  <c r="Q53" i="20"/>
  <c r="R53" i="20"/>
  <c r="R73" i="20"/>
  <c r="E53" i="20"/>
  <c r="P59" i="20"/>
  <c r="R67" i="20"/>
  <c r="E67" i="20"/>
  <c r="Q73" i="20"/>
  <c r="Q59" i="20"/>
  <c r="S73" i="20"/>
  <c r="E73" i="20"/>
  <c r="U101" i="20"/>
  <c r="U106" i="20"/>
  <c r="T104" i="20"/>
  <c r="Q53" i="19"/>
  <c r="R67" i="19"/>
  <c r="E73" i="19"/>
  <c r="P73" i="19"/>
  <c r="P67" i="19"/>
  <c r="T67" i="19" s="1"/>
  <c r="R73" i="19"/>
  <c r="Q67" i="19"/>
  <c r="U67" i="19" s="1"/>
  <c r="S67" i="19"/>
  <c r="U110" i="19"/>
  <c r="S96" i="19"/>
  <c r="Q53" i="18"/>
  <c r="T47" i="18"/>
  <c r="R73" i="18"/>
  <c r="E67" i="18"/>
  <c r="Q59" i="18"/>
  <c r="Q73" i="18"/>
  <c r="U73" i="18" s="1"/>
  <c r="P67" i="18"/>
  <c r="T57" i="18"/>
  <c r="Q67" i="18"/>
  <c r="S73" i="18"/>
  <c r="R67" i="18"/>
  <c r="E73" i="18"/>
  <c r="S96" i="18"/>
  <c r="T98" i="18"/>
  <c r="U101" i="18"/>
  <c r="T106" i="18"/>
  <c r="P73" i="17"/>
  <c r="P53" i="17"/>
  <c r="Q53" i="17"/>
  <c r="R53" i="17"/>
  <c r="E67" i="17"/>
  <c r="Q73" i="17"/>
  <c r="U73" i="17" s="1"/>
  <c r="P67" i="17"/>
  <c r="R67" i="17"/>
  <c r="U100" i="17"/>
  <c r="E96" i="17"/>
  <c r="T103" i="17"/>
  <c r="U108" i="17"/>
  <c r="T111" i="17"/>
  <c r="T97" i="17"/>
  <c r="R53" i="16"/>
  <c r="R73" i="16"/>
  <c r="E53" i="16"/>
  <c r="S73" i="16"/>
  <c r="P59" i="16"/>
  <c r="Q67" i="16"/>
  <c r="S67" i="16"/>
  <c r="P73" i="16"/>
  <c r="T73" i="16" s="1"/>
  <c r="T110" i="16"/>
  <c r="T108" i="16"/>
  <c r="P53" i="15"/>
  <c r="Q53" i="15"/>
  <c r="T58" i="15"/>
  <c r="P73" i="15"/>
  <c r="P67" i="15"/>
  <c r="P59" i="15"/>
  <c r="Q59" i="15"/>
  <c r="U104" i="15"/>
  <c r="T111" i="15"/>
  <c r="T98" i="15"/>
  <c r="T109" i="15"/>
  <c r="T103" i="15"/>
  <c r="P53" i="14"/>
  <c r="E67" i="14"/>
  <c r="S67" i="14"/>
  <c r="R67" i="14"/>
  <c r="P59" i="14"/>
  <c r="Q59" i="14"/>
  <c r="P73" i="14"/>
  <c r="R96" i="14"/>
  <c r="U102" i="14"/>
  <c r="U111" i="14"/>
  <c r="U100" i="14"/>
  <c r="T98" i="14"/>
  <c r="R73" i="13"/>
  <c r="S67" i="13"/>
  <c r="E67" i="13"/>
  <c r="S53" i="13"/>
  <c r="E53" i="13"/>
  <c r="P73" i="13"/>
  <c r="T73" i="13" s="1"/>
  <c r="T58" i="13"/>
  <c r="Q67" i="13"/>
  <c r="U67" i="13" s="1"/>
  <c r="E59" i="13"/>
  <c r="T103" i="13"/>
  <c r="U97" i="13"/>
  <c r="T99" i="13"/>
  <c r="Q53" i="12"/>
  <c r="E67" i="12"/>
  <c r="P67" i="12"/>
  <c r="Q59" i="12"/>
  <c r="Q73" i="12"/>
  <c r="R73" i="12"/>
  <c r="S73" i="12"/>
  <c r="E73" i="12"/>
  <c r="U99" i="12"/>
  <c r="U104" i="12"/>
  <c r="U102" i="12"/>
  <c r="U109" i="12"/>
  <c r="T107" i="12"/>
  <c r="E80" i="12"/>
  <c r="P73" i="11"/>
  <c r="Q59" i="11"/>
  <c r="P67" i="11"/>
  <c r="Q67" i="11"/>
  <c r="T58" i="11"/>
  <c r="R67" i="11"/>
  <c r="E73" i="11"/>
  <c r="E59" i="11"/>
  <c r="U59" i="11" s="1"/>
  <c r="U57" i="11"/>
  <c r="T97" i="11"/>
  <c r="T100" i="11"/>
  <c r="E80" i="11"/>
  <c r="S53" i="10"/>
  <c r="E67" i="10"/>
  <c r="Q53" i="10"/>
  <c r="R53" i="10"/>
  <c r="Q59" i="10"/>
  <c r="P73" i="10"/>
  <c r="T73" i="10" s="1"/>
  <c r="P67" i="10"/>
  <c r="Q73" i="10"/>
  <c r="Q67" i="10"/>
  <c r="R67" i="10"/>
  <c r="S73" i="10"/>
  <c r="E73" i="10"/>
  <c r="U102" i="10"/>
  <c r="U107" i="10"/>
  <c r="T109" i="10"/>
  <c r="U105" i="10"/>
  <c r="T99" i="10"/>
  <c r="U108" i="10"/>
  <c r="E80" i="10"/>
  <c r="P53" i="9"/>
  <c r="S67" i="9"/>
  <c r="Q53" i="9"/>
  <c r="R67" i="9"/>
  <c r="Q73" i="9"/>
  <c r="U73" i="9" s="1"/>
  <c r="P73" i="9"/>
  <c r="P59" i="9"/>
  <c r="P67" i="9"/>
  <c r="S73" i="9"/>
  <c r="E73" i="9"/>
  <c r="U101" i="9"/>
  <c r="T104" i="9"/>
  <c r="R96" i="9"/>
  <c r="T98" i="9"/>
  <c r="T100" i="9"/>
  <c r="U47" i="8"/>
  <c r="S73" i="8"/>
  <c r="P67" i="8"/>
  <c r="R67" i="8"/>
  <c r="Q53" i="8"/>
  <c r="U53" i="8" s="1"/>
  <c r="S53" i="8"/>
  <c r="Q73" i="8"/>
  <c r="E73" i="8"/>
  <c r="T57" i="8"/>
  <c r="S67" i="8"/>
  <c r="R73" i="8"/>
  <c r="Q59" i="8"/>
  <c r="S96" i="8"/>
  <c r="T108" i="8"/>
  <c r="S53" i="7"/>
  <c r="E53" i="7"/>
  <c r="Q73" i="7"/>
  <c r="P53" i="7"/>
  <c r="Q67" i="7"/>
  <c r="R73" i="7"/>
  <c r="S67" i="7"/>
  <c r="P73" i="7"/>
  <c r="T73" i="7" s="1"/>
  <c r="T102" i="7"/>
  <c r="T106" i="7"/>
  <c r="E80" i="7"/>
  <c r="S73" i="6"/>
  <c r="Q73" i="6"/>
  <c r="P53" i="6"/>
  <c r="R73" i="6"/>
  <c r="S67" i="6"/>
  <c r="T57" i="6"/>
  <c r="E67" i="6"/>
  <c r="E73" i="6"/>
  <c r="U58" i="6"/>
  <c r="T101" i="6"/>
  <c r="T103" i="6"/>
  <c r="T105" i="6"/>
  <c r="R53" i="5"/>
  <c r="S73" i="5"/>
  <c r="P53" i="5"/>
  <c r="P59" i="5"/>
  <c r="R67" i="5"/>
  <c r="P73" i="5"/>
  <c r="E73" i="5"/>
  <c r="P67" i="5"/>
  <c r="T67" i="5" s="1"/>
  <c r="T97" i="5"/>
  <c r="T104" i="5"/>
  <c r="T108" i="5"/>
  <c r="E80" i="5"/>
  <c r="R73" i="4"/>
  <c r="Q53" i="4"/>
  <c r="Q73" i="4"/>
  <c r="U73" i="4" s="1"/>
  <c r="Q59" i="4"/>
  <c r="T57" i="4"/>
  <c r="P73" i="4"/>
  <c r="T103" i="4"/>
  <c r="T47" i="3"/>
  <c r="E53" i="3"/>
  <c r="Q67" i="3"/>
  <c r="U67" i="3" s="1"/>
  <c r="U57" i="3"/>
  <c r="Q59" i="3"/>
  <c r="P59" i="3"/>
  <c r="S73" i="3"/>
  <c r="P67" i="3"/>
  <c r="T67" i="3" s="1"/>
  <c r="S96" i="3"/>
  <c r="T102" i="3"/>
  <c r="T111" i="3"/>
  <c r="E67" i="2"/>
  <c r="Q53" i="2"/>
  <c r="P67" i="2"/>
  <c r="T67" i="2" s="1"/>
  <c r="S73" i="2"/>
  <c r="R67" i="2"/>
  <c r="P59" i="2"/>
  <c r="P73" i="2"/>
  <c r="Q67" i="2"/>
  <c r="U67" i="2" s="1"/>
  <c r="R96" i="2"/>
  <c r="R67" i="1"/>
  <c r="P59" i="1"/>
  <c r="Q59" i="1"/>
  <c r="Q67" i="1"/>
  <c r="Q73" i="1"/>
  <c r="R73" i="1"/>
  <c r="S73" i="1"/>
  <c r="T107" i="1"/>
  <c r="U104" i="1"/>
  <c r="U33" i="1"/>
  <c r="T33" i="1"/>
  <c r="U24" i="1"/>
  <c r="T24" i="1"/>
  <c r="T40" i="1"/>
  <c r="T35" i="1"/>
  <c r="U39" i="1"/>
  <c r="P53" i="1"/>
  <c r="T53" i="1" s="1"/>
  <c r="U59" i="1"/>
  <c r="T59" i="1"/>
  <c r="P72" i="1"/>
  <c r="U89" i="1"/>
  <c r="U10" i="2"/>
  <c r="T10" i="2"/>
  <c r="U20" i="2"/>
  <c r="U58" i="2"/>
  <c r="T58" i="2"/>
  <c r="U24" i="3"/>
  <c r="T24" i="3"/>
  <c r="T24" i="4"/>
  <c r="Q72" i="4"/>
  <c r="U91" i="4"/>
  <c r="T91" i="4"/>
  <c r="U59" i="5"/>
  <c r="T59" i="5"/>
  <c r="U30" i="6"/>
  <c r="T30" i="6"/>
  <c r="T33" i="15"/>
  <c r="U48" i="17"/>
  <c r="T48" i="17"/>
  <c r="U20" i="1"/>
  <c r="S30" i="1"/>
  <c r="E40" i="1"/>
  <c r="T88" i="1"/>
  <c r="T19" i="2"/>
  <c r="T23" i="2"/>
  <c r="U42" i="2"/>
  <c r="U56" i="2"/>
  <c r="U62" i="2"/>
  <c r="T62" i="2"/>
  <c r="P30" i="3"/>
  <c r="T39" i="3"/>
  <c r="U42" i="3"/>
  <c r="T42" i="3"/>
  <c r="U55" i="3"/>
  <c r="T55" i="3"/>
  <c r="U10" i="4"/>
  <c r="T10" i="4"/>
  <c r="U13" i="4"/>
  <c r="T13" i="4"/>
  <c r="U38" i="4"/>
  <c r="T38" i="4"/>
  <c r="U49" i="5"/>
  <c r="T49" i="5"/>
  <c r="U70" i="5"/>
  <c r="T70" i="5"/>
  <c r="U73" i="6"/>
  <c r="U15" i="6"/>
  <c r="U9" i="6"/>
  <c r="T9" i="6"/>
  <c r="T17" i="6"/>
  <c r="U17" i="6"/>
  <c r="U22" i="8"/>
  <c r="T22" i="8"/>
  <c r="U30" i="1"/>
  <c r="T30" i="1"/>
  <c r="U53" i="2"/>
  <c r="U43" i="2"/>
  <c r="U72" i="2"/>
  <c r="T72" i="2"/>
  <c r="U71" i="2"/>
  <c r="T71" i="2"/>
  <c r="U69" i="2"/>
  <c r="T69" i="2"/>
  <c r="T10" i="1"/>
  <c r="R24" i="1"/>
  <c r="U28" i="1"/>
  <c r="P67" i="1"/>
  <c r="T67" i="1" s="1"/>
  <c r="U30" i="2"/>
  <c r="T30" i="2"/>
  <c r="T40" i="2"/>
  <c r="U35" i="2"/>
  <c r="S15" i="3"/>
  <c r="U17" i="3"/>
  <c r="T17" i="3"/>
  <c r="P24" i="3"/>
  <c r="U33" i="3"/>
  <c r="U58" i="3"/>
  <c r="T58" i="3"/>
  <c r="S67" i="4"/>
  <c r="Q67" i="4"/>
  <c r="U67" i="4" s="1"/>
  <c r="U20" i="5"/>
  <c r="T20" i="5"/>
  <c r="E72" i="5"/>
  <c r="T24" i="6"/>
  <c r="U10" i="8"/>
  <c r="T10" i="8"/>
  <c r="U14" i="8"/>
  <c r="T14" i="8"/>
  <c r="U19" i="9"/>
  <c r="T19" i="9"/>
  <c r="Q15" i="2"/>
  <c r="U15" i="2" s="1"/>
  <c r="U24" i="2"/>
  <c r="T24" i="2"/>
  <c r="U33" i="2"/>
  <c r="T33" i="2"/>
  <c r="U46" i="2"/>
  <c r="T46" i="2"/>
  <c r="P53" i="2"/>
  <c r="T53" i="2" s="1"/>
  <c r="Q72" i="2"/>
  <c r="Q24" i="3"/>
  <c r="Q24" i="4"/>
  <c r="U24" i="4" s="1"/>
  <c r="T33" i="4"/>
  <c r="U42" i="4"/>
  <c r="T42" i="4"/>
  <c r="U46" i="4"/>
  <c r="T46" i="4"/>
  <c r="U59" i="4"/>
  <c r="T59" i="4"/>
  <c r="E71" i="4"/>
  <c r="Q59" i="5"/>
  <c r="U65" i="5"/>
  <c r="T65" i="5"/>
  <c r="E15" i="6"/>
  <c r="Q40" i="6"/>
  <c r="U66" i="6"/>
  <c r="T66" i="6"/>
  <c r="U61" i="6"/>
  <c r="T61" i="6"/>
  <c r="U72" i="7"/>
  <c r="T72" i="7"/>
  <c r="U71" i="7"/>
  <c r="T71" i="7"/>
  <c r="U69" i="7"/>
  <c r="T69" i="7"/>
  <c r="U42" i="8"/>
  <c r="T42" i="8"/>
  <c r="T91" i="1"/>
  <c r="U44" i="2"/>
  <c r="U59" i="2"/>
  <c r="T59" i="2"/>
  <c r="U91" i="2"/>
  <c r="T91" i="2"/>
  <c r="U21" i="3"/>
  <c r="T21" i="3"/>
  <c r="U52" i="3"/>
  <c r="T52" i="3"/>
  <c r="T90" i="3"/>
  <c r="U90" i="3"/>
  <c r="T44" i="5"/>
  <c r="U44" i="5"/>
  <c r="U22" i="6"/>
  <c r="T22" i="6"/>
  <c r="U72" i="6"/>
  <c r="T72" i="6"/>
  <c r="U71" i="6"/>
  <c r="T71" i="6"/>
  <c r="U69" i="6"/>
  <c r="T69" i="6"/>
  <c r="U35" i="1"/>
  <c r="T21" i="1"/>
  <c r="R33" i="1"/>
  <c r="S67" i="1"/>
  <c r="P53" i="3"/>
  <c r="P73" i="3"/>
  <c r="T73" i="3" s="1"/>
  <c r="T36" i="4"/>
  <c r="U36" i="4"/>
  <c r="U52" i="4"/>
  <c r="T52" i="4"/>
  <c r="P30" i="5"/>
  <c r="U45" i="6"/>
  <c r="T45" i="6"/>
  <c r="U59" i="7"/>
  <c r="T59" i="7"/>
  <c r="U26" i="2"/>
  <c r="T26" i="2"/>
  <c r="U27" i="3"/>
  <c r="T27" i="3"/>
  <c r="U59" i="3"/>
  <c r="T59" i="3"/>
  <c r="U70" i="3"/>
  <c r="T70" i="3"/>
  <c r="U18" i="4"/>
  <c r="T18" i="4"/>
  <c r="U22" i="4"/>
  <c r="T22" i="4"/>
  <c r="U11" i="5"/>
  <c r="T11" i="5"/>
  <c r="U30" i="5"/>
  <c r="T30" i="5"/>
  <c r="U18" i="8"/>
  <c r="T18" i="8"/>
  <c r="S59" i="9"/>
  <c r="Q59" i="9"/>
  <c r="U73" i="1"/>
  <c r="T73" i="1"/>
  <c r="U15" i="1"/>
  <c r="T15" i="1"/>
  <c r="U67" i="1"/>
  <c r="U22" i="1"/>
  <c r="U45" i="1"/>
  <c r="T58" i="1"/>
  <c r="T65" i="1"/>
  <c r="T11" i="1"/>
  <c r="T29" i="1"/>
  <c r="T32" i="1"/>
  <c r="U36" i="1"/>
  <c r="T44" i="1"/>
  <c r="T49" i="1"/>
  <c r="U14" i="2"/>
  <c r="P66" i="2"/>
  <c r="S71" i="2"/>
  <c r="U57" i="1"/>
  <c r="U66" i="1"/>
  <c r="T66" i="1"/>
  <c r="T61" i="1"/>
  <c r="U71" i="1"/>
  <c r="T71" i="1"/>
  <c r="U72" i="1"/>
  <c r="T72" i="1"/>
  <c r="T69" i="1"/>
  <c r="E15" i="2"/>
  <c r="U22" i="2"/>
  <c r="T22" i="2"/>
  <c r="P30" i="2"/>
  <c r="T43" i="2"/>
  <c r="S53" i="2"/>
  <c r="T15" i="3"/>
  <c r="U73" i="3"/>
  <c r="T9" i="3"/>
  <c r="U13" i="3"/>
  <c r="T13" i="3"/>
  <c r="T22" i="3"/>
  <c r="P33" i="3"/>
  <c r="T33" i="3" s="1"/>
  <c r="U38" i="3"/>
  <c r="T38" i="3"/>
  <c r="P40" i="3"/>
  <c r="T40" i="3" s="1"/>
  <c r="U92" i="3"/>
  <c r="T92" i="3"/>
  <c r="E66" i="4"/>
  <c r="U70" i="4"/>
  <c r="T70" i="4"/>
  <c r="U33" i="5"/>
  <c r="T33" i="5"/>
  <c r="P72" i="5"/>
  <c r="Q24" i="6"/>
  <c r="U24" i="6" s="1"/>
  <c r="U26" i="6"/>
  <c r="T26" i="6"/>
  <c r="T73" i="2"/>
  <c r="T15" i="2"/>
  <c r="U66" i="2"/>
  <c r="T66" i="2"/>
  <c r="U40" i="4"/>
  <c r="T40" i="4"/>
  <c r="T49" i="4"/>
  <c r="T63" i="4"/>
  <c r="U71" i="4"/>
  <c r="T71" i="4"/>
  <c r="U72" i="4"/>
  <c r="T72" i="4"/>
  <c r="T87" i="4"/>
  <c r="T94" i="4"/>
  <c r="T23" i="5"/>
  <c r="T53" i="5"/>
  <c r="T46" i="5"/>
  <c r="Q53" i="5"/>
  <c r="U53" i="5" s="1"/>
  <c r="T55" i="5"/>
  <c r="T62" i="5"/>
  <c r="T92" i="5"/>
  <c r="T12" i="6"/>
  <c r="T19" i="6"/>
  <c r="Q30" i="6"/>
  <c r="T32" i="6"/>
  <c r="P40" i="6"/>
  <c r="T40" i="6" s="1"/>
  <c r="T42" i="6"/>
  <c r="T48" i="6"/>
  <c r="T64" i="6"/>
  <c r="U20" i="7"/>
  <c r="T20" i="7"/>
  <c r="T33" i="7"/>
  <c r="U45" i="7"/>
  <c r="T45" i="7"/>
  <c r="S40" i="8"/>
  <c r="U46" i="8"/>
  <c r="T46" i="8"/>
  <c r="U50" i="8"/>
  <c r="T50" i="8"/>
  <c r="Q67" i="8"/>
  <c r="U67" i="8" s="1"/>
  <c r="U71" i="8"/>
  <c r="T71" i="8"/>
  <c r="U72" i="8"/>
  <c r="T72" i="8"/>
  <c r="U69" i="8"/>
  <c r="T69" i="8"/>
  <c r="T73" i="9"/>
  <c r="T67" i="9"/>
  <c r="U9" i="9"/>
  <c r="T9" i="9"/>
  <c r="Q15" i="9"/>
  <c r="U15" i="9" s="1"/>
  <c r="U59" i="9"/>
  <c r="T59" i="9"/>
  <c r="U52" i="10"/>
  <c r="T52" i="10"/>
  <c r="U47" i="11"/>
  <c r="T47" i="11"/>
  <c r="U65" i="11"/>
  <c r="T65" i="11"/>
  <c r="U49" i="12"/>
  <c r="T49" i="12"/>
  <c r="Q72" i="3"/>
  <c r="T32" i="4"/>
  <c r="U73" i="5"/>
  <c r="T73" i="5"/>
  <c r="U15" i="5"/>
  <c r="T15" i="5"/>
  <c r="E24" i="5"/>
  <c r="U71" i="5"/>
  <c r="T71" i="5"/>
  <c r="U72" i="5"/>
  <c r="T72" i="5"/>
  <c r="U69" i="5"/>
  <c r="U21" i="6"/>
  <c r="T53" i="6"/>
  <c r="Q53" i="6"/>
  <c r="U53" i="6" s="1"/>
  <c r="U59" i="6"/>
  <c r="T59" i="6"/>
  <c r="P73" i="6"/>
  <c r="T73" i="6" s="1"/>
  <c r="U94" i="6"/>
  <c r="T94" i="6"/>
  <c r="T24" i="7"/>
  <c r="U49" i="7"/>
  <c r="T49" i="7"/>
  <c r="P33" i="8"/>
  <c r="E59" i="8"/>
  <c r="Q33" i="9"/>
  <c r="Q24" i="11"/>
  <c r="Q33" i="11"/>
  <c r="U33" i="11" s="1"/>
  <c r="Q15" i="12"/>
  <c r="U14" i="13"/>
  <c r="T14" i="13"/>
  <c r="U18" i="13"/>
  <c r="T18" i="13"/>
  <c r="U59" i="14"/>
  <c r="T59" i="14"/>
  <c r="U53" i="3"/>
  <c r="T53" i="3"/>
  <c r="U66" i="3"/>
  <c r="T66" i="3"/>
  <c r="T61" i="3"/>
  <c r="U30" i="4"/>
  <c r="T30" i="4"/>
  <c r="U33" i="6"/>
  <c r="U57" i="7"/>
  <c r="T57" i="7"/>
  <c r="U26" i="8"/>
  <c r="T26" i="8"/>
  <c r="U48" i="9"/>
  <c r="T48" i="9"/>
  <c r="U20" i="10"/>
  <c r="T20" i="10"/>
  <c r="U24" i="10"/>
  <c r="T24" i="10"/>
  <c r="U55" i="10"/>
  <c r="T55" i="10"/>
  <c r="U65" i="10"/>
  <c r="T65" i="10"/>
  <c r="U30" i="11"/>
  <c r="T30" i="11"/>
  <c r="U94" i="11"/>
  <c r="T94" i="11"/>
  <c r="T51" i="15"/>
  <c r="U51" i="15"/>
  <c r="P71" i="4"/>
  <c r="P71" i="5"/>
  <c r="Q71" i="6"/>
  <c r="U19" i="7"/>
  <c r="T19" i="7"/>
  <c r="U30" i="7"/>
  <c r="T30" i="7"/>
  <c r="T89" i="8"/>
  <c r="U89" i="8"/>
  <c r="U12" i="10"/>
  <c r="T12" i="10"/>
  <c r="Q71" i="11"/>
  <c r="T21" i="12"/>
  <c r="U21" i="12"/>
  <c r="T33" i="12"/>
  <c r="U92" i="12"/>
  <c r="T92" i="12"/>
  <c r="T18" i="14"/>
  <c r="U18" i="14"/>
  <c r="T73" i="4"/>
  <c r="U15" i="4"/>
  <c r="T15" i="4"/>
  <c r="P67" i="4"/>
  <c r="T67" i="4" s="1"/>
  <c r="Q72" i="5"/>
  <c r="P67" i="6"/>
  <c r="T67" i="6" s="1"/>
  <c r="U93" i="6"/>
  <c r="T93" i="6"/>
  <c r="U37" i="7"/>
  <c r="T37" i="7"/>
  <c r="U66" i="7"/>
  <c r="T66" i="7"/>
  <c r="U61" i="7"/>
  <c r="T61" i="7"/>
  <c r="P67" i="7"/>
  <c r="T67" i="7" s="1"/>
  <c r="U58" i="8"/>
  <c r="T58" i="8"/>
  <c r="U62" i="9"/>
  <c r="T62" i="9"/>
  <c r="T33" i="11"/>
  <c r="U37" i="13"/>
  <c r="T37" i="13"/>
  <c r="U30" i="15"/>
  <c r="U30" i="3"/>
  <c r="T30" i="3"/>
  <c r="U53" i="1"/>
  <c r="T9" i="2"/>
  <c r="T61" i="2"/>
  <c r="U45" i="3"/>
  <c r="T62" i="3"/>
  <c r="U72" i="3"/>
  <c r="T72" i="3"/>
  <c r="U71" i="3"/>
  <c r="T71" i="3"/>
  <c r="U69" i="3"/>
  <c r="U17" i="4"/>
  <c r="Q33" i="4"/>
  <c r="U33" i="4" s="1"/>
  <c r="T35" i="4"/>
  <c r="U66" i="4"/>
  <c r="T66" i="4"/>
  <c r="T65" i="4"/>
  <c r="T69" i="4"/>
  <c r="T27" i="5"/>
  <c r="S33" i="5"/>
  <c r="Q40" i="5"/>
  <c r="T43" i="5"/>
  <c r="T57" i="5"/>
  <c r="U66" i="5"/>
  <c r="T66" i="5"/>
  <c r="U61" i="5"/>
  <c r="Q67" i="5"/>
  <c r="U67" i="5" s="1"/>
  <c r="T14" i="6"/>
  <c r="R15" i="6"/>
  <c r="U37" i="6"/>
  <c r="Q66" i="6"/>
  <c r="Q67" i="6"/>
  <c r="U67" i="6" s="1"/>
  <c r="E72" i="6"/>
  <c r="T90" i="6"/>
  <c r="Q33" i="7"/>
  <c r="U33" i="7" s="1"/>
  <c r="Q53" i="7"/>
  <c r="U53" i="7" s="1"/>
  <c r="U65" i="7"/>
  <c r="T65" i="7"/>
  <c r="U24" i="8"/>
  <c r="T24" i="8"/>
  <c r="U38" i="8"/>
  <c r="T38" i="8"/>
  <c r="P59" i="8"/>
  <c r="U62" i="8"/>
  <c r="T62" i="8"/>
  <c r="U28" i="9"/>
  <c r="T28" i="9"/>
  <c r="P40" i="9"/>
  <c r="U24" i="11"/>
  <c r="T24" i="11"/>
  <c r="U37" i="11"/>
  <c r="T37" i="11"/>
  <c r="Q66" i="12"/>
  <c r="U87" i="13"/>
  <c r="T87" i="13"/>
  <c r="U94" i="14"/>
  <c r="T94" i="14"/>
  <c r="T26" i="3"/>
  <c r="U40" i="3"/>
  <c r="T91" i="3"/>
  <c r="U12" i="4"/>
  <c r="U32" i="4"/>
  <c r="E53" i="4"/>
  <c r="T9" i="5"/>
  <c r="U19" i="5"/>
  <c r="U40" i="5"/>
  <c r="T40" i="5"/>
  <c r="U35" i="5"/>
  <c r="U39" i="5"/>
  <c r="T48" i="5"/>
  <c r="T64" i="5"/>
  <c r="T69" i="5"/>
  <c r="T21" i="6"/>
  <c r="P33" i="6"/>
  <c r="T33" i="6" s="1"/>
  <c r="T43" i="6"/>
  <c r="U49" i="6"/>
  <c r="U65" i="6"/>
  <c r="Q24" i="7"/>
  <c r="U24" i="7" s="1"/>
  <c r="Q72" i="7"/>
  <c r="U88" i="7"/>
  <c r="T88" i="7"/>
  <c r="U92" i="7"/>
  <c r="T92" i="7"/>
  <c r="Q30" i="8"/>
  <c r="U30" i="8" s="1"/>
  <c r="P53" i="8"/>
  <c r="T53" i="8" s="1"/>
  <c r="P30" i="9"/>
  <c r="T92" i="9"/>
  <c r="U92" i="9"/>
  <c r="U46" i="10"/>
  <c r="T46" i="10"/>
  <c r="Q71" i="10"/>
  <c r="P30" i="11"/>
  <c r="P59" i="11"/>
  <c r="Q73" i="11"/>
  <c r="U73" i="11" s="1"/>
  <c r="P72" i="13"/>
  <c r="T87" i="14"/>
  <c r="U87" i="14"/>
  <c r="U53" i="4"/>
  <c r="T53" i="4"/>
  <c r="T67" i="8"/>
  <c r="U73" i="8"/>
  <c r="U15" i="8"/>
  <c r="T15" i="8"/>
  <c r="U66" i="8"/>
  <c r="T66" i="8"/>
  <c r="T91" i="8"/>
  <c r="T12" i="9"/>
  <c r="U23" i="9"/>
  <c r="T45" i="9"/>
  <c r="T51" i="9"/>
  <c r="T55" i="9"/>
  <c r="U66" i="9"/>
  <c r="T66" i="9"/>
  <c r="Q67" i="9"/>
  <c r="U67" i="9" s="1"/>
  <c r="T69" i="9"/>
  <c r="T88" i="9"/>
  <c r="T94" i="9"/>
  <c r="U18" i="10"/>
  <c r="T28" i="10"/>
  <c r="T35" i="10"/>
  <c r="T38" i="10"/>
  <c r="U50" i="10"/>
  <c r="T58" i="10"/>
  <c r="T94" i="10"/>
  <c r="U10" i="11"/>
  <c r="T14" i="11"/>
  <c r="T18" i="11"/>
  <c r="U45" i="11"/>
  <c r="T51" i="11"/>
  <c r="T62" i="11"/>
  <c r="U72" i="11"/>
  <c r="T72" i="11"/>
  <c r="U71" i="11"/>
  <c r="T71" i="11"/>
  <c r="U69" i="11"/>
  <c r="T91" i="11"/>
  <c r="U23" i="12"/>
  <c r="E30" i="12"/>
  <c r="U47" i="12"/>
  <c r="T52" i="12"/>
  <c r="P66" i="12"/>
  <c r="Q67" i="12"/>
  <c r="U67" i="12" s="1"/>
  <c r="U71" i="12"/>
  <c r="T71" i="12"/>
  <c r="U72" i="12"/>
  <c r="T72" i="12"/>
  <c r="U69" i="12"/>
  <c r="T69" i="12"/>
  <c r="Q71" i="12"/>
  <c r="P24" i="13"/>
  <c r="T24" i="13" s="1"/>
  <c r="U29" i="13"/>
  <c r="T29" i="13"/>
  <c r="T47" i="13"/>
  <c r="T63" i="13"/>
  <c r="P67" i="13"/>
  <c r="S73" i="13"/>
  <c r="Q40" i="14"/>
  <c r="U40" i="14" s="1"/>
  <c r="U63" i="14"/>
  <c r="Q67" i="14"/>
  <c r="Q72" i="14"/>
  <c r="Q33" i="15"/>
  <c r="U33" i="15" s="1"/>
  <c r="U59" i="15"/>
  <c r="T59" i="15"/>
  <c r="P40" i="16"/>
  <c r="T40" i="16" s="1"/>
  <c r="U63" i="16"/>
  <c r="T63" i="16"/>
  <c r="U40" i="7"/>
  <c r="T40" i="7"/>
  <c r="T44" i="7"/>
  <c r="T52" i="7"/>
  <c r="T56" i="7"/>
  <c r="T91" i="7"/>
  <c r="T13" i="8"/>
  <c r="T17" i="8"/>
  <c r="T29" i="8"/>
  <c r="T37" i="8"/>
  <c r="T49" i="8"/>
  <c r="T65" i="8"/>
  <c r="T22" i="9"/>
  <c r="T44" i="9"/>
  <c r="T64" i="9"/>
  <c r="Q15" i="10"/>
  <c r="U15" i="10" s="1"/>
  <c r="T17" i="10"/>
  <c r="T23" i="10"/>
  <c r="T27" i="10"/>
  <c r="T49" i="10"/>
  <c r="U51" i="10"/>
  <c r="U72" i="10"/>
  <c r="T72" i="10"/>
  <c r="U71" i="10"/>
  <c r="T71" i="10"/>
  <c r="U87" i="10"/>
  <c r="T93" i="10"/>
  <c r="T13" i="11"/>
  <c r="T17" i="11"/>
  <c r="T23" i="11"/>
  <c r="T26" i="11"/>
  <c r="U40" i="11"/>
  <c r="T40" i="11"/>
  <c r="T44" i="11"/>
  <c r="T50" i="11"/>
  <c r="T10" i="12"/>
  <c r="T17" i="12"/>
  <c r="S24" i="12"/>
  <c r="Q33" i="12"/>
  <c r="U33" i="12" s="1"/>
  <c r="T36" i="12"/>
  <c r="R67" i="12"/>
  <c r="R71" i="12"/>
  <c r="T11" i="13"/>
  <c r="P30" i="13"/>
  <c r="T40" i="13"/>
  <c r="U49" i="13"/>
  <c r="T49" i="13"/>
  <c r="U52" i="13"/>
  <c r="U65" i="13"/>
  <c r="T65" i="13"/>
  <c r="E71" i="13"/>
  <c r="U14" i="14"/>
  <c r="U24" i="14"/>
  <c r="T24" i="14"/>
  <c r="U49" i="14"/>
  <c r="T49" i="14"/>
  <c r="U24" i="15"/>
  <c r="T24" i="15"/>
  <c r="U40" i="15"/>
  <c r="T35" i="15"/>
  <c r="Q40" i="15"/>
  <c r="Q67" i="15"/>
  <c r="U67" i="15" s="1"/>
  <c r="P72" i="15"/>
  <c r="U59" i="16"/>
  <c r="T59" i="16"/>
  <c r="U15" i="7"/>
  <c r="T15" i="7"/>
  <c r="U73" i="7"/>
  <c r="U67" i="7"/>
  <c r="U36" i="9"/>
  <c r="E59" i="10"/>
  <c r="R73" i="10"/>
  <c r="U15" i="11"/>
  <c r="T73" i="11"/>
  <c r="U67" i="11"/>
  <c r="T67" i="11"/>
  <c r="T9" i="11"/>
  <c r="E53" i="12"/>
  <c r="E59" i="12"/>
  <c r="S67" i="12"/>
  <c r="S71" i="12"/>
  <c r="U91" i="12"/>
  <c r="T91" i="12"/>
  <c r="U13" i="13"/>
  <c r="T13" i="13"/>
  <c r="U17" i="13"/>
  <c r="T17" i="13"/>
  <c r="Q30" i="13"/>
  <c r="U94" i="13"/>
  <c r="T94" i="13"/>
  <c r="E15" i="14"/>
  <c r="U33" i="14"/>
  <c r="T33" i="14"/>
  <c r="U29" i="15"/>
  <c r="T29" i="15"/>
  <c r="U45" i="15"/>
  <c r="T45" i="15"/>
  <c r="T10" i="16"/>
  <c r="U10" i="16"/>
  <c r="U87" i="16"/>
  <c r="T87" i="16"/>
  <c r="U24" i="9"/>
  <c r="T24" i="9"/>
  <c r="U71" i="9"/>
  <c r="T71" i="9"/>
  <c r="U72" i="9"/>
  <c r="T72" i="9"/>
  <c r="U30" i="10"/>
  <c r="T30" i="10"/>
  <c r="U33" i="10"/>
  <c r="T33" i="10"/>
  <c r="U40" i="10"/>
  <c r="T40" i="10"/>
  <c r="U53" i="10"/>
  <c r="T53" i="10"/>
  <c r="U43" i="10"/>
  <c r="P66" i="10"/>
  <c r="U24" i="12"/>
  <c r="U40" i="12"/>
  <c r="T40" i="12"/>
  <c r="T35" i="12"/>
  <c r="U63" i="12"/>
  <c r="T63" i="12"/>
  <c r="U33" i="13"/>
  <c r="T33" i="13"/>
  <c r="U20" i="14"/>
  <c r="T20" i="14"/>
  <c r="T32" i="14"/>
  <c r="U32" i="14"/>
  <c r="P30" i="15"/>
  <c r="T30" i="15" s="1"/>
  <c r="U40" i="9"/>
  <c r="T40" i="9"/>
  <c r="T35" i="9"/>
  <c r="Q72" i="11"/>
  <c r="U24" i="13"/>
  <c r="U38" i="13"/>
  <c r="T38" i="13"/>
  <c r="U89" i="14"/>
  <c r="T89" i="14"/>
  <c r="T15" i="15"/>
  <c r="T73" i="15"/>
  <c r="T67" i="15"/>
  <c r="U9" i="15"/>
  <c r="T9" i="15"/>
  <c r="U52" i="15"/>
  <c r="T52" i="15"/>
  <c r="T21" i="16"/>
  <c r="U21" i="16"/>
  <c r="U64" i="17"/>
  <c r="T64" i="17"/>
  <c r="U40" i="6"/>
  <c r="T53" i="7"/>
  <c r="P73" i="8"/>
  <c r="T73" i="8" s="1"/>
  <c r="T11" i="9"/>
  <c r="U32" i="9"/>
  <c r="E40" i="9"/>
  <c r="U53" i="9"/>
  <c r="T53" i="9"/>
  <c r="U53" i="11"/>
  <c r="U66" i="11"/>
  <c r="T66" i="11"/>
  <c r="T61" i="11"/>
  <c r="U58" i="12"/>
  <c r="T58" i="12"/>
  <c r="U70" i="12"/>
  <c r="T70" i="12"/>
  <c r="P72" i="12"/>
  <c r="E30" i="13"/>
  <c r="Q40" i="13"/>
  <c r="U40" i="13" s="1"/>
  <c r="P71" i="13"/>
  <c r="Q15" i="15"/>
  <c r="U15" i="15" s="1"/>
  <c r="P24" i="15"/>
  <c r="R30" i="15"/>
  <c r="U37" i="15"/>
  <c r="T37" i="15"/>
  <c r="U44" i="15"/>
  <c r="T44" i="15"/>
  <c r="U40" i="8"/>
  <c r="T40" i="8"/>
  <c r="U30" i="9"/>
  <c r="T30" i="9"/>
  <c r="Q71" i="9"/>
  <c r="P30" i="10"/>
  <c r="T69" i="10"/>
  <c r="T35" i="11"/>
  <c r="T46" i="11"/>
  <c r="P53" i="11"/>
  <c r="T53" i="11" s="1"/>
  <c r="E66" i="11"/>
  <c r="T67" i="12"/>
  <c r="U15" i="12"/>
  <c r="T15" i="12"/>
  <c r="U73" i="12"/>
  <c r="T73" i="12"/>
  <c r="T9" i="12"/>
  <c r="P24" i="12"/>
  <c r="T24" i="12" s="1"/>
  <c r="T32" i="12"/>
  <c r="P53" i="12"/>
  <c r="P59" i="12"/>
  <c r="U62" i="12"/>
  <c r="T62" i="12"/>
  <c r="Q72" i="12"/>
  <c r="T35" i="13"/>
  <c r="U42" i="13"/>
  <c r="T42" i="13"/>
  <c r="U50" i="13"/>
  <c r="T50" i="13"/>
  <c r="U59" i="13"/>
  <c r="T59" i="13"/>
  <c r="E66" i="13"/>
  <c r="Q72" i="13"/>
  <c r="Q73" i="13"/>
  <c r="U73" i="13" s="1"/>
  <c r="P15" i="14"/>
  <c r="Q24" i="14"/>
  <c r="E30" i="14"/>
  <c r="U42" i="14"/>
  <c r="U44" i="14"/>
  <c r="T44" i="14"/>
  <c r="U50" i="14"/>
  <c r="T50" i="14"/>
  <c r="Q73" i="14"/>
  <c r="U35" i="15"/>
  <c r="U59" i="17"/>
  <c r="T59" i="17"/>
  <c r="U73" i="10"/>
  <c r="U67" i="10"/>
  <c r="T67" i="10"/>
  <c r="T15" i="10"/>
  <c r="U66" i="10"/>
  <c r="T66" i="10"/>
  <c r="U53" i="12"/>
  <c r="T53" i="12"/>
  <c r="U71" i="13"/>
  <c r="T71" i="13"/>
  <c r="U72" i="13"/>
  <c r="T72" i="13"/>
  <c r="P67" i="14"/>
  <c r="T67" i="14" s="1"/>
  <c r="U39" i="15"/>
  <c r="U66" i="15"/>
  <c r="T66" i="15"/>
  <c r="E71" i="15"/>
  <c r="S72" i="15"/>
  <c r="T11" i="16"/>
  <c r="T18" i="16"/>
  <c r="U26" i="16"/>
  <c r="T26" i="16"/>
  <c r="S33" i="16"/>
  <c r="U35" i="16"/>
  <c r="S40" i="16"/>
  <c r="U45" i="16"/>
  <c r="T51" i="16"/>
  <c r="Q66" i="16"/>
  <c r="R67" i="16"/>
  <c r="T73" i="17"/>
  <c r="U15" i="17"/>
  <c r="T15" i="17"/>
  <c r="T67" i="17"/>
  <c r="U9" i="17"/>
  <c r="E33" i="17"/>
  <c r="Q40" i="17"/>
  <c r="T45" i="17"/>
  <c r="Q71" i="17"/>
  <c r="P15" i="18"/>
  <c r="T15" i="18" s="1"/>
  <c r="U28" i="18"/>
  <c r="T28" i="18"/>
  <c r="U36" i="18"/>
  <c r="T36" i="18"/>
  <c r="P59" i="18"/>
  <c r="Q71" i="18"/>
  <c r="U39" i="19"/>
  <c r="T39" i="19"/>
  <c r="U17" i="20"/>
  <c r="T17" i="20"/>
  <c r="U15" i="13"/>
  <c r="T67" i="13"/>
  <c r="U66" i="13"/>
  <c r="T66" i="13"/>
  <c r="T9" i="14"/>
  <c r="T21" i="14"/>
  <c r="Q33" i="14"/>
  <c r="T35" i="14"/>
  <c r="T45" i="14"/>
  <c r="U66" i="14"/>
  <c r="T66" i="14"/>
  <c r="T65" i="14"/>
  <c r="T69" i="14"/>
  <c r="T90" i="14"/>
  <c r="T20" i="15"/>
  <c r="T38" i="15"/>
  <c r="U53" i="15"/>
  <c r="T53" i="15"/>
  <c r="T43" i="15"/>
  <c r="U55" i="15"/>
  <c r="T64" i="15"/>
  <c r="T90" i="15"/>
  <c r="U30" i="16"/>
  <c r="T30" i="16"/>
  <c r="T38" i="16"/>
  <c r="P53" i="16"/>
  <c r="T53" i="16" s="1"/>
  <c r="E72" i="16"/>
  <c r="U32" i="18"/>
  <c r="T32" i="18"/>
  <c r="U48" i="18"/>
  <c r="T48" i="18"/>
  <c r="U93" i="18"/>
  <c r="T93" i="18"/>
  <c r="U53" i="19"/>
  <c r="T53" i="19"/>
  <c r="U43" i="19"/>
  <c r="T43" i="19"/>
  <c r="T87" i="19"/>
  <c r="U87" i="19"/>
  <c r="R67" i="15"/>
  <c r="R15" i="16"/>
  <c r="U24" i="16"/>
  <c r="T24" i="16"/>
  <c r="U33" i="16"/>
  <c r="Q59" i="16"/>
  <c r="U90" i="16"/>
  <c r="T90" i="16"/>
  <c r="U28" i="17"/>
  <c r="T28" i="17"/>
  <c r="Q30" i="17"/>
  <c r="P59" i="17"/>
  <c r="U12" i="18"/>
  <c r="T12" i="18"/>
  <c r="P33" i="18"/>
  <c r="P30" i="19"/>
  <c r="U59" i="20"/>
  <c r="T59" i="20"/>
  <c r="U53" i="13"/>
  <c r="T53" i="13"/>
  <c r="T29" i="14"/>
  <c r="T36" i="14"/>
  <c r="U64" i="14"/>
  <c r="U19" i="15"/>
  <c r="T63" i="15"/>
  <c r="T89" i="15"/>
  <c r="T14" i="16"/>
  <c r="T47" i="16"/>
  <c r="U12" i="17"/>
  <c r="T12" i="17"/>
  <c r="Q24" i="17"/>
  <c r="U32" i="17"/>
  <c r="T32" i="17"/>
  <c r="U36" i="17"/>
  <c r="T36" i="17"/>
  <c r="Q59" i="17"/>
  <c r="U33" i="19"/>
  <c r="T33" i="19"/>
  <c r="S73" i="19"/>
  <c r="Q73" i="19"/>
  <c r="U73" i="19" s="1"/>
  <c r="T11" i="20"/>
  <c r="U11" i="20"/>
  <c r="U45" i="20"/>
  <c r="T45" i="20"/>
  <c r="U73" i="14"/>
  <c r="U67" i="14"/>
  <c r="U15" i="14"/>
  <c r="T73" i="14"/>
  <c r="T15" i="14"/>
  <c r="T40" i="14"/>
  <c r="U72" i="14"/>
  <c r="T72" i="14"/>
  <c r="U71" i="14"/>
  <c r="T71" i="14"/>
  <c r="E67" i="15"/>
  <c r="E15" i="16"/>
  <c r="U66" i="16"/>
  <c r="T66" i="16"/>
  <c r="T61" i="16"/>
  <c r="U66" i="17"/>
  <c r="T66" i="17"/>
  <c r="U61" i="17"/>
  <c r="U24" i="18"/>
  <c r="T24" i="18"/>
  <c r="U19" i="19"/>
  <c r="T19" i="19"/>
  <c r="T50" i="19"/>
  <c r="U50" i="19"/>
  <c r="U22" i="16"/>
  <c r="T22" i="16"/>
  <c r="P33" i="16"/>
  <c r="T33" i="16" s="1"/>
  <c r="P72" i="16"/>
  <c r="Q73" i="16"/>
  <c r="U73" i="16" s="1"/>
  <c r="U14" i="17"/>
  <c r="Q67" i="17"/>
  <c r="U67" i="17" s="1"/>
  <c r="P72" i="17"/>
  <c r="U30" i="18"/>
  <c r="T30" i="18"/>
  <c r="E40" i="19"/>
  <c r="U58" i="19"/>
  <c r="T58" i="19"/>
  <c r="U98" i="12"/>
  <c r="T98" i="12"/>
  <c r="U66" i="12"/>
  <c r="T66" i="12"/>
  <c r="T9" i="13"/>
  <c r="T61" i="13"/>
  <c r="P24" i="14"/>
  <c r="T37" i="14"/>
  <c r="U48" i="14"/>
  <c r="T61" i="14"/>
  <c r="U93" i="14"/>
  <c r="U43" i="15"/>
  <c r="Q73" i="15"/>
  <c r="U73" i="15" s="1"/>
  <c r="U67" i="16"/>
  <c r="U15" i="16"/>
  <c r="T15" i="16"/>
  <c r="Q40" i="16"/>
  <c r="U40" i="16" s="1"/>
  <c r="P67" i="16"/>
  <c r="T67" i="16" s="1"/>
  <c r="Q72" i="16"/>
  <c r="T10" i="17"/>
  <c r="U24" i="17"/>
  <c r="T24" i="17"/>
  <c r="U30" i="17"/>
  <c r="T30" i="17"/>
  <c r="T72" i="17"/>
  <c r="E33" i="18"/>
  <c r="U64" i="18"/>
  <c r="T64" i="18"/>
  <c r="P59" i="19"/>
  <c r="U30" i="20"/>
  <c r="T30" i="20"/>
  <c r="U109" i="20"/>
  <c r="T109" i="20"/>
  <c r="U53" i="14"/>
  <c r="T53" i="14"/>
  <c r="U72" i="15"/>
  <c r="T72" i="15"/>
  <c r="U71" i="15"/>
  <c r="T71" i="15"/>
  <c r="T46" i="16"/>
  <c r="T58" i="16"/>
  <c r="T62" i="16"/>
  <c r="T69" i="16"/>
  <c r="T91" i="16"/>
  <c r="T13" i="17"/>
  <c r="T17" i="17"/>
  <c r="T29" i="17"/>
  <c r="T37" i="17"/>
  <c r="T49" i="17"/>
  <c r="T65" i="17"/>
  <c r="T94" i="17"/>
  <c r="T20" i="18"/>
  <c r="U40" i="18"/>
  <c r="T40" i="18"/>
  <c r="T44" i="18"/>
  <c r="T52" i="18"/>
  <c r="T56" i="18"/>
  <c r="T89" i="18"/>
  <c r="T11" i="19"/>
  <c r="T23" i="19"/>
  <c r="T27" i="19"/>
  <c r="T35" i="19"/>
  <c r="T46" i="19"/>
  <c r="T52" i="19"/>
  <c r="T55" i="19"/>
  <c r="U72" i="19"/>
  <c r="T72" i="19"/>
  <c r="U71" i="19"/>
  <c r="T71" i="19"/>
  <c r="U69" i="19"/>
  <c r="U89" i="19"/>
  <c r="U9" i="20"/>
  <c r="S15" i="20"/>
  <c r="E66" i="20"/>
  <c r="P73" i="20"/>
  <c r="T73" i="20" s="1"/>
  <c r="U106" i="3"/>
  <c r="T106" i="3"/>
  <c r="U107" i="2"/>
  <c r="T107" i="2"/>
  <c r="U53" i="17"/>
  <c r="T53" i="17"/>
  <c r="T93" i="17"/>
  <c r="T19" i="18"/>
  <c r="T39" i="18"/>
  <c r="T43" i="18"/>
  <c r="T51" i="18"/>
  <c r="T55" i="18"/>
  <c r="U72" i="18"/>
  <c r="T72" i="18"/>
  <c r="U71" i="18"/>
  <c r="T71" i="18"/>
  <c r="T88" i="18"/>
  <c r="T10" i="19"/>
  <c r="T22" i="19"/>
  <c r="T26" i="19"/>
  <c r="T62" i="19"/>
  <c r="T94" i="19"/>
  <c r="U23" i="20"/>
  <c r="U29" i="20"/>
  <c r="T29" i="20"/>
  <c r="T33" i="20"/>
  <c r="P40" i="20"/>
  <c r="T40" i="20" s="1"/>
  <c r="U97" i="14"/>
  <c r="T97" i="14"/>
  <c r="U67" i="18"/>
  <c r="U15" i="18"/>
  <c r="T73" i="18"/>
  <c r="T67" i="18"/>
  <c r="U59" i="18"/>
  <c r="T59" i="18"/>
  <c r="U66" i="18"/>
  <c r="T66" i="18"/>
  <c r="U30" i="19"/>
  <c r="T30" i="19"/>
  <c r="U37" i="20"/>
  <c r="T37" i="20"/>
  <c r="U53" i="20"/>
  <c r="U57" i="20"/>
  <c r="T57" i="20"/>
  <c r="P67" i="20"/>
  <c r="T67" i="20" s="1"/>
  <c r="U94" i="20"/>
  <c r="T94" i="20"/>
  <c r="T100" i="19"/>
  <c r="U100" i="19"/>
  <c r="U106" i="12"/>
  <c r="T106" i="12"/>
  <c r="U110" i="11"/>
  <c r="T110" i="11"/>
  <c r="T98" i="6"/>
  <c r="U98" i="6"/>
  <c r="U71" i="16"/>
  <c r="T71" i="16"/>
  <c r="U72" i="16"/>
  <c r="T72" i="16"/>
  <c r="T69" i="17"/>
  <c r="U40" i="19"/>
  <c r="T40" i="19"/>
  <c r="P66" i="19"/>
  <c r="U67" i="20"/>
  <c r="U73" i="20"/>
  <c r="U15" i="20"/>
  <c r="T9" i="20"/>
  <c r="U24" i="20"/>
  <c r="T24" i="20"/>
  <c r="U65" i="20"/>
  <c r="T65" i="20"/>
  <c r="U103" i="20"/>
  <c r="T103" i="20"/>
  <c r="T108" i="19"/>
  <c r="U108" i="19"/>
  <c r="T110" i="13"/>
  <c r="U110" i="13"/>
  <c r="T105" i="7"/>
  <c r="U105" i="7"/>
  <c r="M113" i="6"/>
  <c r="S113" i="6" s="1"/>
  <c r="S96" i="6"/>
  <c r="U53" i="18"/>
  <c r="U24" i="19"/>
  <c r="T24" i="19"/>
  <c r="U13" i="20"/>
  <c r="T13" i="20"/>
  <c r="U66" i="20"/>
  <c r="T66" i="20"/>
  <c r="U61" i="20"/>
  <c r="T61" i="20"/>
  <c r="M113" i="11"/>
  <c r="S113" i="11" s="1"/>
  <c r="S96" i="11"/>
  <c r="U108" i="11"/>
  <c r="T108" i="11"/>
  <c r="U40" i="17"/>
  <c r="T40" i="17"/>
  <c r="U15" i="19"/>
  <c r="T15" i="19"/>
  <c r="T73" i="19"/>
  <c r="E59" i="19"/>
  <c r="U111" i="20"/>
  <c r="T111" i="20"/>
  <c r="U105" i="14"/>
  <c r="T105" i="14"/>
  <c r="U108" i="13"/>
  <c r="T108" i="13"/>
  <c r="U53" i="16"/>
  <c r="U71" i="17"/>
  <c r="T71" i="17"/>
  <c r="U72" i="17"/>
  <c r="T10" i="20"/>
  <c r="P24" i="20"/>
  <c r="Q33" i="20"/>
  <c r="U33" i="20" s="1"/>
  <c r="U49" i="20"/>
  <c r="T49" i="20"/>
  <c r="U106" i="11"/>
  <c r="T106" i="11"/>
  <c r="U66" i="19"/>
  <c r="T66" i="19"/>
  <c r="T90" i="20"/>
  <c r="E80" i="16"/>
  <c r="S96" i="1"/>
  <c r="U110" i="1"/>
  <c r="T114" i="1"/>
  <c r="U97" i="16"/>
  <c r="U105" i="16"/>
  <c r="T99" i="15"/>
  <c r="T107" i="15"/>
  <c r="R96" i="11"/>
  <c r="U99" i="9"/>
  <c r="T103" i="9"/>
  <c r="T111" i="9"/>
  <c r="M113" i="9"/>
  <c r="S113" i="9" s="1"/>
  <c r="R96" i="6"/>
  <c r="U40" i="20"/>
  <c r="T89" i="20"/>
  <c r="E80" i="20"/>
  <c r="E80" i="19"/>
  <c r="E80" i="9"/>
  <c r="U99" i="18"/>
  <c r="U107" i="18"/>
  <c r="U98" i="17"/>
  <c r="U106" i="17"/>
  <c r="E96" i="15"/>
  <c r="U96" i="15" s="1"/>
  <c r="U114" i="14"/>
  <c r="U106" i="13"/>
  <c r="E96" i="10"/>
  <c r="E113" i="10" s="1"/>
  <c r="U100" i="10"/>
  <c r="U107" i="9"/>
  <c r="T109" i="9"/>
  <c r="E96" i="4"/>
  <c r="T96" i="4" s="1"/>
  <c r="U106" i="4"/>
  <c r="T106" i="4"/>
  <c r="U105" i="2"/>
  <c r="T105" i="2"/>
  <c r="T53" i="20"/>
  <c r="U71" i="20"/>
  <c r="T71" i="20"/>
  <c r="U72" i="20"/>
  <c r="T72" i="20"/>
  <c r="E80" i="8"/>
  <c r="T111" i="5"/>
  <c r="U111" i="5"/>
  <c r="U97" i="3"/>
  <c r="T97" i="3"/>
  <c r="E96" i="12"/>
  <c r="U96" i="12" s="1"/>
  <c r="U100" i="8"/>
  <c r="T100" i="8"/>
  <c r="U99" i="7"/>
  <c r="T99" i="7"/>
  <c r="U111" i="6"/>
  <c r="T111" i="6"/>
  <c r="U114" i="6"/>
  <c r="T114" i="6"/>
  <c r="U104" i="4"/>
  <c r="T104" i="4"/>
  <c r="U110" i="3"/>
  <c r="T110" i="3"/>
  <c r="E80" i="14"/>
  <c r="U109" i="7"/>
  <c r="T109" i="7"/>
  <c r="T102" i="4"/>
  <c r="U102" i="4"/>
  <c r="T93" i="20"/>
  <c r="E80" i="15"/>
  <c r="E80" i="4"/>
  <c r="E80" i="3"/>
  <c r="T99" i="1"/>
  <c r="T101" i="1"/>
  <c r="T105" i="1"/>
  <c r="T97" i="19"/>
  <c r="T99" i="19"/>
  <c r="T105" i="19"/>
  <c r="T107" i="19"/>
  <c r="T102" i="18"/>
  <c r="T110" i="18"/>
  <c r="R96" i="17"/>
  <c r="T101" i="17"/>
  <c r="T109" i="17"/>
  <c r="T107" i="13"/>
  <c r="R96" i="10"/>
  <c r="U97" i="10"/>
  <c r="T101" i="10"/>
  <c r="T108" i="9"/>
  <c r="T100" i="6"/>
  <c r="U100" i="6"/>
  <c r="U109" i="6"/>
  <c r="T109" i="6"/>
  <c r="U114" i="4"/>
  <c r="T114" i="4"/>
  <c r="U108" i="3"/>
  <c r="T108" i="3"/>
  <c r="U109" i="2"/>
  <c r="T109" i="2"/>
  <c r="E80" i="6"/>
  <c r="T97" i="1"/>
  <c r="R96" i="20"/>
  <c r="T108" i="20"/>
  <c r="T103" i="19"/>
  <c r="T111" i="19"/>
  <c r="S96" i="17"/>
  <c r="U97" i="12"/>
  <c r="U105" i="12"/>
  <c r="T111" i="12"/>
  <c r="S96" i="10"/>
  <c r="T111" i="8"/>
  <c r="U111" i="8"/>
  <c r="U107" i="7"/>
  <c r="T107" i="7"/>
  <c r="T103" i="8"/>
  <c r="T105" i="8"/>
  <c r="T107" i="8"/>
  <c r="S96" i="7"/>
  <c r="U104" i="6"/>
  <c r="T106" i="6"/>
  <c r="T108" i="6"/>
  <c r="U100" i="5"/>
  <c r="U102" i="5"/>
  <c r="U97" i="2"/>
  <c r="U99" i="2"/>
  <c r="T114" i="7"/>
  <c r="T114" i="2"/>
  <c r="R96" i="5"/>
  <c r="M113" i="5"/>
  <c r="S113" i="5" s="1"/>
  <c r="T114" i="5"/>
  <c r="U110" i="4"/>
  <c r="R96" i="3"/>
  <c r="T101" i="2"/>
  <c r="U96" i="17"/>
  <c r="T96" i="17"/>
  <c r="E113" i="17"/>
  <c r="E113" i="12"/>
  <c r="T96" i="12"/>
  <c r="R96" i="12"/>
  <c r="L113" i="12"/>
  <c r="R113" i="12" s="1"/>
  <c r="U110" i="8"/>
  <c r="T110" i="8"/>
  <c r="U114" i="20"/>
  <c r="U98" i="19"/>
  <c r="T98" i="19"/>
  <c r="U104" i="19"/>
  <c r="T104" i="19"/>
  <c r="U106" i="19"/>
  <c r="T106" i="19"/>
  <c r="U97" i="18"/>
  <c r="T97" i="18"/>
  <c r="E96" i="18"/>
  <c r="U103" i="18"/>
  <c r="T103" i="18"/>
  <c r="U105" i="18"/>
  <c r="T105" i="18"/>
  <c r="U111" i="18"/>
  <c r="T111" i="18"/>
  <c r="E96" i="14"/>
  <c r="U111" i="13"/>
  <c r="T111" i="13"/>
  <c r="S96" i="12"/>
  <c r="M113" i="12"/>
  <c r="S113" i="12" s="1"/>
  <c r="U110" i="12"/>
  <c r="T110" i="12"/>
  <c r="U102" i="8"/>
  <c r="T102" i="8"/>
  <c r="U104" i="8"/>
  <c r="T104" i="8"/>
  <c r="T106" i="8"/>
  <c r="U106" i="8"/>
  <c r="U101" i="7"/>
  <c r="T101" i="7"/>
  <c r="U110" i="6"/>
  <c r="T110" i="6"/>
  <c r="U106" i="5"/>
  <c r="T106" i="5"/>
  <c r="E113" i="4"/>
  <c r="S96" i="4"/>
  <c r="M113" i="4"/>
  <c r="S113" i="4" s="1"/>
  <c r="L113" i="4"/>
  <c r="R113" i="4" s="1"/>
  <c r="U106" i="1"/>
  <c r="T106" i="1"/>
  <c r="U103" i="16"/>
  <c r="T103" i="16"/>
  <c r="U102" i="9"/>
  <c r="T102" i="9"/>
  <c r="U99" i="6"/>
  <c r="T99" i="6"/>
  <c r="E96" i="6"/>
  <c r="U98" i="1"/>
  <c r="E96" i="1"/>
  <c r="T98" i="1"/>
  <c r="U100" i="1"/>
  <c r="T100" i="1"/>
  <c r="E96" i="19"/>
  <c r="R96" i="18"/>
  <c r="L113" i="18"/>
  <c r="R113" i="18" s="1"/>
  <c r="L113" i="15"/>
  <c r="R113" i="15" s="1"/>
  <c r="U102" i="13"/>
  <c r="T102" i="13"/>
  <c r="U104" i="13"/>
  <c r="T104" i="13"/>
  <c r="U101" i="12"/>
  <c r="T101" i="12"/>
  <c r="U103" i="12"/>
  <c r="T103" i="12"/>
  <c r="U99" i="11"/>
  <c r="T99" i="11"/>
  <c r="T101" i="11"/>
  <c r="U101" i="11"/>
  <c r="T114" i="11"/>
  <c r="U114" i="11"/>
  <c r="U103" i="10"/>
  <c r="T103" i="10"/>
  <c r="U110" i="9"/>
  <c r="T110" i="9"/>
  <c r="U99" i="5"/>
  <c r="T99" i="5"/>
  <c r="U105" i="4"/>
  <c r="T105" i="4"/>
  <c r="U111" i="2"/>
  <c r="T111" i="2"/>
  <c r="U105" i="20"/>
  <c r="T105" i="20"/>
  <c r="U110" i="15"/>
  <c r="T110" i="15"/>
  <c r="U107" i="14"/>
  <c r="T107" i="14"/>
  <c r="U109" i="13"/>
  <c r="T109" i="13"/>
  <c r="U105" i="11"/>
  <c r="T105" i="11"/>
  <c r="T109" i="11"/>
  <c r="U109" i="11"/>
  <c r="T98" i="8"/>
  <c r="E96" i="8"/>
  <c r="U98" i="8"/>
  <c r="T97" i="7"/>
  <c r="E96" i="7"/>
  <c r="U97" i="7"/>
  <c r="U108" i="1"/>
  <c r="T108" i="1"/>
  <c r="U97" i="20"/>
  <c r="T97" i="20"/>
  <c r="U99" i="20"/>
  <c r="T99" i="20"/>
  <c r="U101" i="16"/>
  <c r="T101" i="16"/>
  <c r="U109" i="16"/>
  <c r="T109" i="16"/>
  <c r="U111" i="16"/>
  <c r="T111" i="16"/>
  <c r="S96" i="15"/>
  <c r="M113" i="15"/>
  <c r="S113" i="15" s="1"/>
  <c r="U101" i="19"/>
  <c r="T101" i="19"/>
  <c r="U109" i="19"/>
  <c r="T109" i="19"/>
  <c r="U100" i="18"/>
  <c r="T100" i="18"/>
  <c r="U108" i="18"/>
  <c r="T108" i="18"/>
  <c r="T114" i="15"/>
  <c r="E96" i="11"/>
  <c r="U111" i="1"/>
  <c r="T111" i="1"/>
  <c r="U102" i="20"/>
  <c r="T102" i="20"/>
  <c r="U110" i="20"/>
  <c r="T110" i="20"/>
  <c r="U102" i="17"/>
  <c r="T102" i="17"/>
  <c r="U104" i="17"/>
  <c r="T104" i="17"/>
  <c r="U110" i="17"/>
  <c r="T110" i="17"/>
  <c r="U97" i="15"/>
  <c r="T97" i="15"/>
  <c r="U105" i="15"/>
  <c r="T105" i="15"/>
  <c r="U104" i="14"/>
  <c r="T104" i="14"/>
  <c r="U100" i="13"/>
  <c r="T100" i="13"/>
  <c r="E96" i="13"/>
  <c r="T114" i="12"/>
  <c r="T114" i="9"/>
  <c r="U114" i="9"/>
  <c r="U108" i="7"/>
  <c r="T108" i="7"/>
  <c r="U107" i="20"/>
  <c r="T107" i="20"/>
  <c r="U99" i="17"/>
  <c r="T99" i="17"/>
  <c r="U107" i="17"/>
  <c r="T107" i="17"/>
  <c r="U100" i="15"/>
  <c r="T100" i="15"/>
  <c r="U102" i="15"/>
  <c r="T102" i="15"/>
  <c r="U108" i="15"/>
  <c r="T108" i="15"/>
  <c r="U99" i="14"/>
  <c r="T99" i="14"/>
  <c r="U101" i="14"/>
  <c r="T101" i="14"/>
  <c r="U109" i="14"/>
  <c r="T109" i="14"/>
  <c r="U108" i="12"/>
  <c r="T108" i="12"/>
  <c r="U107" i="11"/>
  <c r="T107" i="11"/>
  <c r="U103" i="1"/>
  <c r="T103" i="1"/>
  <c r="E96" i="20"/>
  <c r="U98" i="16"/>
  <c r="E96" i="16"/>
  <c r="T98" i="16"/>
  <c r="U106" i="16"/>
  <c r="T106" i="16"/>
  <c r="U98" i="4"/>
  <c r="T98" i="4"/>
  <c r="U107" i="3"/>
  <c r="T107" i="3"/>
  <c r="T109" i="3"/>
  <c r="U109" i="3"/>
  <c r="T114" i="16"/>
  <c r="U97" i="9"/>
  <c r="T97" i="9"/>
  <c r="R96" i="7"/>
  <c r="L113" i="7"/>
  <c r="R113" i="7" s="1"/>
  <c r="U103" i="7"/>
  <c r="T103" i="7"/>
  <c r="U107" i="6"/>
  <c r="T107" i="6"/>
  <c r="U101" i="5"/>
  <c r="T101" i="5"/>
  <c r="U100" i="4"/>
  <c r="T100" i="4"/>
  <c r="T114" i="19"/>
  <c r="U111" i="10"/>
  <c r="T111" i="10"/>
  <c r="U104" i="3"/>
  <c r="T104" i="3"/>
  <c r="U106" i="2"/>
  <c r="T106" i="2"/>
  <c r="U101" i="13"/>
  <c r="T101" i="13"/>
  <c r="U100" i="12"/>
  <c r="T100" i="12"/>
  <c r="U104" i="11"/>
  <c r="T104" i="11"/>
  <c r="U98" i="10"/>
  <c r="T98" i="10"/>
  <c r="U105" i="9"/>
  <c r="T105" i="9"/>
  <c r="U101" i="8"/>
  <c r="T101" i="8"/>
  <c r="U111" i="7"/>
  <c r="T111" i="7"/>
  <c r="U109" i="5"/>
  <c r="T109" i="5"/>
  <c r="U108" i="4"/>
  <c r="T108" i="4"/>
  <c r="E96" i="3"/>
  <c r="U100" i="2"/>
  <c r="T104" i="2"/>
  <c r="L113" i="19"/>
  <c r="R113" i="19" s="1"/>
  <c r="M113" i="16"/>
  <c r="S113" i="16" s="1"/>
  <c r="U100" i="7"/>
  <c r="T100" i="7"/>
  <c r="U102" i="6"/>
  <c r="T102" i="6"/>
  <c r="U98" i="5"/>
  <c r="E96" i="5"/>
  <c r="T98" i="5"/>
  <c r="U97" i="4"/>
  <c r="T97" i="4"/>
  <c r="U98" i="2"/>
  <c r="E96" i="2"/>
  <c r="T98" i="2"/>
  <c r="T102" i="11"/>
  <c r="U106" i="10"/>
  <c r="T106" i="10"/>
  <c r="E96" i="9"/>
  <c r="U109" i="8"/>
  <c r="T109" i="8"/>
  <c r="U99" i="3"/>
  <c r="T99" i="3"/>
  <c r="U103" i="2"/>
  <c r="T103" i="2"/>
  <c r="U108" i="2"/>
  <c r="T114" i="8"/>
  <c r="U96" i="10" l="1"/>
  <c r="U96" i="4"/>
  <c r="U33" i="9"/>
  <c r="T33" i="8"/>
  <c r="T96" i="15"/>
  <c r="E113" i="15"/>
  <c r="T59" i="11"/>
  <c r="U59" i="19"/>
  <c r="T59" i="19"/>
  <c r="U30" i="13"/>
  <c r="T30" i="13"/>
  <c r="U59" i="8"/>
  <c r="T59" i="8"/>
  <c r="U30" i="14"/>
  <c r="T30" i="14"/>
  <c r="U59" i="12"/>
  <c r="T59" i="12"/>
  <c r="U59" i="10"/>
  <c r="T59" i="10"/>
  <c r="U30" i="12"/>
  <c r="T30" i="12"/>
  <c r="U33" i="17"/>
  <c r="T33" i="17"/>
  <c r="T96" i="10"/>
  <c r="U33" i="18"/>
  <c r="T33" i="18"/>
  <c r="U24" i="5"/>
  <c r="T24" i="5"/>
  <c r="U96" i="20"/>
  <c r="T96" i="20"/>
  <c r="E113" i="20"/>
  <c r="U96" i="6"/>
  <c r="T96" i="6"/>
  <c r="E113" i="6"/>
  <c r="U96" i="18"/>
  <c r="T96" i="18"/>
  <c r="E113" i="18"/>
  <c r="U96" i="9"/>
  <c r="T96" i="9"/>
  <c r="E113" i="9"/>
  <c r="U96" i="14"/>
  <c r="T96" i="14"/>
  <c r="E113" i="14"/>
  <c r="U113" i="17"/>
  <c r="T113" i="17"/>
  <c r="U96" i="11"/>
  <c r="E113" i="11"/>
  <c r="T96" i="11"/>
  <c r="U113" i="10"/>
  <c r="T113" i="10"/>
  <c r="E113" i="19"/>
  <c r="U96" i="19"/>
  <c r="T96" i="19"/>
  <c r="E113" i="5"/>
  <c r="U96" i="5"/>
  <c r="T96" i="5"/>
  <c r="E113" i="7"/>
  <c r="U96" i="7"/>
  <c r="T96" i="7"/>
  <c r="U113" i="15"/>
  <c r="T113" i="15"/>
  <c r="U113" i="12"/>
  <c r="T113" i="12"/>
  <c r="U96" i="3"/>
  <c r="E113" i="3"/>
  <c r="T96" i="3"/>
  <c r="E113" i="16"/>
  <c r="T96" i="16"/>
  <c r="U96" i="16"/>
  <c r="U96" i="13"/>
  <c r="T96" i="13"/>
  <c r="E113" i="13"/>
  <c r="U113" i="4"/>
  <c r="T113" i="4"/>
  <c r="E113" i="2"/>
  <c r="T96" i="2"/>
  <c r="U96" i="2"/>
  <c r="E113" i="8"/>
  <c r="T96" i="8"/>
  <c r="U96" i="8"/>
  <c r="T96" i="1"/>
  <c r="E113" i="1"/>
  <c r="U96" i="1"/>
  <c r="U113" i="16" l="1"/>
  <c r="T113" i="16"/>
  <c r="U113" i="1"/>
  <c r="T113" i="1"/>
  <c r="U113" i="6"/>
  <c r="T113" i="6"/>
  <c r="T113" i="3"/>
  <c r="U113" i="3"/>
  <c r="U113" i="7"/>
  <c r="T113" i="7"/>
  <c r="U113" i="9"/>
  <c r="T113" i="9"/>
  <c r="U113" i="2"/>
  <c r="T113" i="2"/>
  <c r="T113" i="14"/>
  <c r="U113" i="14"/>
  <c r="T113" i="11"/>
  <c r="U113" i="11"/>
  <c r="U113" i="20"/>
  <c r="T113" i="20"/>
  <c r="U113" i="19"/>
  <c r="T113" i="19"/>
  <c r="U113" i="13"/>
  <c r="T113" i="13"/>
  <c r="U113" i="8"/>
  <c r="T113" i="8"/>
  <c r="T113" i="5"/>
  <c r="U113" i="5"/>
  <c r="U113" i="18"/>
  <c r="T113" i="18"/>
</calcChain>
</file>

<file path=xl/sharedStrings.xml><?xml version="1.0" encoding="utf-8"?>
<sst xmlns="http://schemas.openxmlformats.org/spreadsheetml/2006/main" count="4710" uniqueCount="145">
  <si>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</si>
  <si>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</si>
  <si>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</si>
  <si>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</si>
  <si>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AGGREGRATED INFORMATION FOR SECONDARY CITIES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</si>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</sst>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42521000</v>
      </c>
      <c r="C10" s="92"/>
      <c r="D10" s="92"/>
      <c r="E10" s="92">
        <f t="shared" ref="E10:E15" si="0">$B10      +$C10      +$D10</f>
        <v>42521000</v>
      </c>
      <c r="F10" s="93">
        <v>42521000</v>
      </c>
      <c r="G10" s="94">
        <v>42521000</v>
      </c>
      <c r="H10" s="93">
        <v>3057000</v>
      </c>
      <c r="I10" s="94">
        <v>468625</v>
      </c>
      <c r="J10" s="93">
        <v>6671000</v>
      </c>
      <c r="K10" s="94">
        <v>5498711</v>
      </c>
      <c r="L10" s="93">
        <v>9185000</v>
      </c>
      <c r="M10" s="94">
        <v>9347216</v>
      </c>
      <c r="N10" s="93"/>
      <c r="O10" s="94"/>
      <c r="P10" s="93">
        <f t="shared" ref="P10:P15" si="1">$H10      +$J10      +$L10      +$N10</f>
        <v>18913000</v>
      </c>
      <c r="Q10" s="94">
        <f t="shared" ref="Q10:Q15" si="2">$I10      +$K10      +$M10      +$O10</f>
        <v>15314552</v>
      </c>
      <c r="R10" s="48">
        <f t="shared" ref="R10:R15" si="3">IF(($J10      =0),0,((($L10      -$J10      )/$J10      )*100))</f>
        <v>37.685504422125618</v>
      </c>
      <c r="S10" s="49">
        <f t="shared" ref="S10:S15" si="4">IF(($K10      =0),0,((($M10      -$K10      )/$K10      )*100))</f>
        <v>69.98922111018382</v>
      </c>
      <c r="T10" s="48">
        <f t="shared" ref="T10:T14" si="5">IF(($E10      =0),0,(($P10      /$E10      )*100))</f>
        <v>44.479198513675591</v>
      </c>
      <c r="U10" s="50">
        <f t="shared" ref="U10:U14" si="6">IF(($E10      =0),0,(($Q10      /$E10      )*100))</f>
        <v>36.016443639613364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41500000</v>
      </c>
      <c r="C11" s="92">
        <v>-1414000</v>
      </c>
      <c r="D11" s="92"/>
      <c r="E11" s="92">
        <f t="shared" si="0"/>
        <v>40086000</v>
      </c>
      <c r="F11" s="93">
        <v>40086000</v>
      </c>
      <c r="G11" s="94">
        <v>40086000</v>
      </c>
      <c r="H11" s="93">
        <v>9689000</v>
      </c>
      <c r="I11" s="94">
        <v>15666409</v>
      </c>
      <c r="J11" s="93">
        <v>10040000</v>
      </c>
      <c r="K11" s="94">
        <v>4598385</v>
      </c>
      <c r="L11" s="93">
        <v>8214000</v>
      </c>
      <c r="M11" s="94">
        <v>10616169</v>
      </c>
      <c r="N11" s="93"/>
      <c r="O11" s="94"/>
      <c r="P11" s="93">
        <f t="shared" si="1"/>
        <v>27943000</v>
      </c>
      <c r="Q11" s="94">
        <f t="shared" si="2"/>
        <v>30880963</v>
      </c>
      <c r="R11" s="48">
        <f t="shared" si="3"/>
        <v>-18.187250996015937</v>
      </c>
      <c r="S11" s="49">
        <f t="shared" si="4"/>
        <v>130.86733711944521</v>
      </c>
      <c r="T11" s="48">
        <f t="shared" si="5"/>
        <v>69.707628598513196</v>
      </c>
      <c r="U11" s="50">
        <f t="shared" si="6"/>
        <v>77.036778426383279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215157000</v>
      </c>
      <c r="C13" s="92">
        <v>-37370000</v>
      </c>
      <c r="D13" s="92"/>
      <c r="E13" s="92">
        <f t="shared" si="0"/>
        <v>177787000</v>
      </c>
      <c r="F13" s="93">
        <v>177787000</v>
      </c>
      <c r="G13" s="94">
        <v>177787000</v>
      </c>
      <c r="H13" s="93">
        <v>41008000</v>
      </c>
      <c r="I13" s="94">
        <v>3071693</v>
      </c>
      <c r="J13" s="93">
        <v>24389000</v>
      </c>
      <c r="K13" s="94">
        <v>28871564</v>
      </c>
      <c r="L13" s="93">
        <v>22290000</v>
      </c>
      <c r="M13" s="94">
        <v>23320012</v>
      </c>
      <c r="N13" s="93"/>
      <c r="O13" s="94"/>
      <c r="P13" s="93">
        <f t="shared" si="1"/>
        <v>87687000</v>
      </c>
      <c r="Q13" s="94">
        <f t="shared" si="2"/>
        <v>55263269</v>
      </c>
      <c r="R13" s="48">
        <f t="shared" si="3"/>
        <v>-8.6063389232850884</v>
      </c>
      <c r="S13" s="49">
        <f t="shared" si="4"/>
        <v>-19.228442213937562</v>
      </c>
      <c r="T13" s="48">
        <f t="shared" si="5"/>
        <v>49.321378953466791</v>
      </c>
      <c r="U13" s="50">
        <f t="shared" si="6"/>
        <v>31.08397633122782</v>
      </c>
      <c r="V13" s="93">
        <v>101000</v>
      </c>
      <c r="W13" s="94" t="s">
        <v>36</v>
      </c>
    </row>
    <row r="14" spans="1:23" ht="12.95" customHeight="1" x14ac:dyDescent="0.2">
      <c r="A14" s="47" t="s">
        <v>41</v>
      </c>
      <c r="B14" s="92">
        <v>10500000</v>
      </c>
      <c r="C14" s="92">
        <v>76872000</v>
      </c>
      <c r="D14" s="92"/>
      <c r="E14" s="92">
        <f t="shared" si="0"/>
        <v>87372000</v>
      </c>
      <c r="F14" s="93">
        <v>87372000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309678000</v>
      </c>
      <c r="C15" s="95">
        <f>SUM(C9:C14)</f>
        <v>38088000</v>
      </c>
      <c r="D15" s="95"/>
      <c r="E15" s="95">
        <f t="shared" si="0"/>
        <v>347766000</v>
      </c>
      <c r="F15" s="96">
        <f t="shared" ref="F15:O15" si="7">SUM(F9:F14)</f>
        <v>347766000</v>
      </c>
      <c r="G15" s="97">
        <f t="shared" si="7"/>
        <v>260394000</v>
      </c>
      <c r="H15" s="96">
        <f t="shared" si="7"/>
        <v>53754000</v>
      </c>
      <c r="I15" s="97">
        <f t="shared" si="7"/>
        <v>19206727</v>
      </c>
      <c r="J15" s="96">
        <f t="shared" si="7"/>
        <v>41100000</v>
      </c>
      <c r="K15" s="97">
        <f t="shared" si="7"/>
        <v>38968660</v>
      </c>
      <c r="L15" s="96">
        <f t="shared" si="7"/>
        <v>39689000</v>
      </c>
      <c r="M15" s="97">
        <f t="shared" si="7"/>
        <v>43283397</v>
      </c>
      <c r="N15" s="96">
        <f t="shared" si="7"/>
        <v>0</v>
      </c>
      <c r="O15" s="97">
        <f t="shared" si="7"/>
        <v>0</v>
      </c>
      <c r="P15" s="96">
        <f t="shared" si="1"/>
        <v>134543000</v>
      </c>
      <c r="Q15" s="97">
        <f t="shared" si="2"/>
        <v>101458784</v>
      </c>
      <c r="R15" s="52">
        <f t="shared" si="3"/>
        <v>-3.4330900243309004</v>
      </c>
      <c r="S15" s="53">
        <f t="shared" si="4"/>
        <v>11.072325812588886</v>
      </c>
      <c r="T15" s="52">
        <f>IF((SUM($E9:$E13))=0,0,(P15/(SUM($E9:$E13))*100))</f>
        <v>51.66900927056691</v>
      </c>
      <c r="U15" s="54">
        <f>IF((SUM($E9:$E13))=0,0,(Q15/(SUM($E9:$E13))*100))</f>
        <v>38.963564444649265</v>
      </c>
      <c r="V15" s="96">
        <f>SUM(V9:V14)</f>
        <v>101000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1083600000</v>
      </c>
      <c r="C17" s="92"/>
      <c r="D17" s="92"/>
      <c r="E17" s="92">
        <f t="shared" ref="E17:E24" si="8">$B17      +$C17      +$D17</f>
        <v>1083600000</v>
      </c>
      <c r="F17" s="93">
        <v>1083600000</v>
      </c>
      <c r="G17" s="94">
        <v>1083600000</v>
      </c>
      <c r="H17" s="93">
        <v>167940000</v>
      </c>
      <c r="I17" s="94">
        <v>145269846</v>
      </c>
      <c r="J17" s="93">
        <v>333786000</v>
      </c>
      <c r="K17" s="94">
        <v>216264463</v>
      </c>
      <c r="L17" s="93">
        <v>223603000</v>
      </c>
      <c r="M17" s="94">
        <v>236154692</v>
      </c>
      <c r="N17" s="93"/>
      <c r="O17" s="94"/>
      <c r="P17" s="93">
        <f t="shared" ref="P17:P24" si="9">$H17      +$J17      +$L17      +$N17</f>
        <v>725329000</v>
      </c>
      <c r="Q17" s="94">
        <f t="shared" ref="Q17:Q24" si="10">$I17      +$K17      +$M17      +$O17</f>
        <v>597689001</v>
      </c>
      <c r="R17" s="48">
        <f t="shared" ref="R17:R24" si="11">IF(($J17      =0),0,((($L17      -$J17      )/$J17      )*100))</f>
        <v>-33.010072321787014</v>
      </c>
      <c r="S17" s="49">
        <f t="shared" ref="S17:S24" si="12">IF(($K17      =0),0,((($M17      -$K17      )/$K17      )*100))</f>
        <v>9.1971786414118348</v>
      </c>
      <c r="T17" s="48">
        <f t="shared" ref="T17:T23" si="13">IF(($E17      =0),0,(($P17      /$E17      )*100))</f>
        <v>66.936969361387966</v>
      </c>
      <c r="U17" s="50">
        <f t="shared" ref="U17:U23" si="14">IF(($E17      =0),0,(($Q17      /$E17      )*100))</f>
        <v>55.157715116279071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16305000</v>
      </c>
      <c r="C20" s="92">
        <v>43567000</v>
      </c>
      <c r="D20" s="92"/>
      <c r="E20" s="92">
        <f t="shared" si="8"/>
        <v>59872000</v>
      </c>
      <c r="F20" s="93">
        <v>59872000</v>
      </c>
      <c r="G20" s="94">
        <v>59872000</v>
      </c>
      <c r="H20" s="93">
        <v>566000</v>
      </c>
      <c r="I20" s="94">
        <v>214708</v>
      </c>
      <c r="J20" s="93">
        <v>2731000</v>
      </c>
      <c r="K20" s="94">
        <v>3316088</v>
      </c>
      <c r="L20" s="93">
        <v>2411000</v>
      </c>
      <c r="M20" s="94">
        <v>3441092</v>
      </c>
      <c r="N20" s="93"/>
      <c r="O20" s="94"/>
      <c r="P20" s="93">
        <f t="shared" si="9"/>
        <v>5708000</v>
      </c>
      <c r="Q20" s="94">
        <f t="shared" si="10"/>
        <v>6971888</v>
      </c>
      <c r="R20" s="48">
        <f t="shared" si="11"/>
        <v>-11.717319663127061</v>
      </c>
      <c r="S20" s="49">
        <f t="shared" si="12"/>
        <v>3.7696225190646326</v>
      </c>
      <c r="T20" s="48">
        <f t="shared" si="13"/>
        <v>9.533671833244254</v>
      </c>
      <c r="U20" s="50">
        <f t="shared" si="14"/>
        <v>11.644655264564404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102524000</v>
      </c>
      <c r="D21" s="92"/>
      <c r="E21" s="92">
        <f t="shared" si="8"/>
        <v>102524000</v>
      </c>
      <c r="F21" s="93">
        <v>102524000</v>
      </c>
      <c r="G21" s="94">
        <v>102584000</v>
      </c>
      <c r="H21" s="93"/>
      <c r="I21" s="94"/>
      <c r="J21" s="93"/>
      <c r="K21" s="94"/>
      <c r="L21" s="93"/>
      <c r="M21" s="94">
        <v>-7875000</v>
      </c>
      <c r="N21" s="93"/>
      <c r="O21" s="94"/>
      <c r="P21" s="93">
        <f t="shared" si="9"/>
        <v>0</v>
      </c>
      <c r="Q21" s="94">
        <f t="shared" si="10"/>
        <v>-7875000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-7.6811283211735786</v>
      </c>
      <c r="V21" s="93">
        <v>255685000</v>
      </c>
      <c r="W21" s="94">
        <v>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1099905000</v>
      </c>
      <c r="C24" s="95">
        <f>SUM(C17:C23)</f>
        <v>146091000</v>
      </c>
      <c r="D24" s="95"/>
      <c r="E24" s="95">
        <f t="shared" si="8"/>
        <v>1245996000</v>
      </c>
      <c r="F24" s="96">
        <f t="shared" ref="F24:O24" si="15">SUM(F17:F23)</f>
        <v>1245996000</v>
      </c>
      <c r="G24" s="97">
        <f t="shared" si="15"/>
        <v>1246056000</v>
      </c>
      <c r="H24" s="96">
        <f t="shared" si="15"/>
        <v>168506000</v>
      </c>
      <c r="I24" s="97">
        <f t="shared" si="15"/>
        <v>145484554</v>
      </c>
      <c r="J24" s="96">
        <f t="shared" si="15"/>
        <v>336517000</v>
      </c>
      <c r="K24" s="97">
        <f t="shared" si="15"/>
        <v>219580551</v>
      </c>
      <c r="L24" s="96">
        <f t="shared" si="15"/>
        <v>226014000</v>
      </c>
      <c r="M24" s="97">
        <f t="shared" si="15"/>
        <v>231720784</v>
      </c>
      <c r="N24" s="96">
        <f t="shared" si="15"/>
        <v>0</v>
      </c>
      <c r="O24" s="97">
        <f t="shared" si="15"/>
        <v>0</v>
      </c>
      <c r="P24" s="96">
        <f t="shared" si="9"/>
        <v>731037000</v>
      </c>
      <c r="Q24" s="97">
        <f t="shared" si="10"/>
        <v>596785889</v>
      </c>
      <c r="R24" s="52">
        <f t="shared" si="11"/>
        <v>-32.83727122255339</v>
      </c>
      <c r="S24" s="53">
        <f t="shared" si="12"/>
        <v>5.5288289170929348</v>
      </c>
      <c r="T24" s="52">
        <f>IF(($E24-$E19-$E23)   =0,0,($P24   /($E24-$E19-$E23)   )*100)</f>
        <v>58.670894609613512</v>
      </c>
      <c r="U24" s="54">
        <f>IF(($E24-$E19-$E23)   =0,0,($Q24   /($E24-$E19-$E23)   )*100)</f>
        <v>47.896292524213564</v>
      </c>
      <c r="V24" s="96">
        <f>SUM(V17:V23)</f>
        <v>255685000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616404000</v>
      </c>
      <c r="C28" s="92">
        <v>766000000</v>
      </c>
      <c r="D28" s="92"/>
      <c r="E28" s="92">
        <f>$B28      +$C28      +$D28</f>
        <v>1382404000</v>
      </c>
      <c r="F28" s="93">
        <v>1382404000</v>
      </c>
      <c r="G28" s="94">
        <v>1382404000</v>
      </c>
      <c r="H28" s="93">
        <v>105403000</v>
      </c>
      <c r="I28" s="94">
        <v>62549485</v>
      </c>
      <c r="J28" s="93">
        <v>180820000</v>
      </c>
      <c r="K28" s="94">
        <v>226930655</v>
      </c>
      <c r="L28" s="93">
        <v>118948000</v>
      </c>
      <c r="M28" s="94">
        <v>125442980</v>
      </c>
      <c r="N28" s="93"/>
      <c r="O28" s="94"/>
      <c r="P28" s="93">
        <f>$H28      +$J28      +$L28      +$N28</f>
        <v>405171000</v>
      </c>
      <c r="Q28" s="94">
        <f>$I28      +$K28      +$M28      +$O28</f>
        <v>414923120</v>
      </c>
      <c r="R28" s="48">
        <f>IF(($J28      =0),0,((($L28      -$J28      )/$J28      )*100))</f>
        <v>-34.217453821479928</v>
      </c>
      <c r="S28" s="49">
        <f>IF(($K28      =0),0,((($M28      -$K28      )/$K28      )*100))</f>
        <v>-44.72188871970603</v>
      </c>
      <c r="T28" s="48">
        <f>IF(($E28      =0),0,(($P28      /$E28      )*100))</f>
        <v>29.309159985069488</v>
      </c>
      <c r="U28" s="50">
        <f>IF(($E28      =0),0,(($Q28      /$E28      )*100))</f>
        <v>30.014606439217477</v>
      </c>
      <c r="V28" s="93">
        <v>108958000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84654000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616404000</v>
      </c>
      <c r="C30" s="95">
        <f>SUM(C26:C29)</f>
        <v>766000000</v>
      </c>
      <c r="D30" s="95"/>
      <c r="E30" s="95">
        <f>$B30      +$C30      +$D30</f>
        <v>1382404000</v>
      </c>
      <c r="F30" s="96">
        <f t="shared" ref="F30:O30" si="16">SUM(F26:F29)</f>
        <v>1382404000</v>
      </c>
      <c r="G30" s="97">
        <f t="shared" si="16"/>
        <v>1382404000</v>
      </c>
      <c r="H30" s="96">
        <f t="shared" si="16"/>
        <v>105403000</v>
      </c>
      <c r="I30" s="97">
        <f t="shared" si="16"/>
        <v>62549485</v>
      </c>
      <c r="J30" s="96">
        <f t="shared" si="16"/>
        <v>180820000</v>
      </c>
      <c r="K30" s="97">
        <f t="shared" si="16"/>
        <v>226930655</v>
      </c>
      <c r="L30" s="96">
        <f t="shared" si="16"/>
        <v>118948000</v>
      </c>
      <c r="M30" s="97">
        <f t="shared" si="16"/>
        <v>125442980</v>
      </c>
      <c r="N30" s="96">
        <f t="shared" si="16"/>
        <v>0</v>
      </c>
      <c r="O30" s="97">
        <f t="shared" si="16"/>
        <v>0</v>
      </c>
      <c r="P30" s="96">
        <f>$H30      +$J30      +$L30      +$N30</f>
        <v>405171000</v>
      </c>
      <c r="Q30" s="97">
        <f>$I30      +$K30      +$M30      +$O30</f>
        <v>414923120</v>
      </c>
      <c r="R30" s="52">
        <f>IF(($J30      =0),0,((($L30      -$J30      )/$J30      )*100))</f>
        <v>-34.217453821479928</v>
      </c>
      <c r="S30" s="53">
        <f>IF(($K30      =0),0,((($M30      -$K30      )/$K30      )*100))</f>
        <v>-44.72188871970603</v>
      </c>
      <c r="T30" s="52">
        <f>IF($E30   =0,0,($P30   /$E30   )*100)</f>
        <v>29.309159985069488</v>
      </c>
      <c r="U30" s="54">
        <f>IF($E30   =0,0,($Q30   /$E30   )*100)</f>
        <v>30.014606439217477</v>
      </c>
      <c r="V30" s="96">
        <f>SUM(V26:V29)</f>
        <v>193612000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80343000</v>
      </c>
      <c r="C32" s="92">
        <v>-4848000</v>
      </c>
      <c r="D32" s="92"/>
      <c r="E32" s="92">
        <f>$B32      +$C32      +$D32</f>
        <v>75495000</v>
      </c>
      <c r="F32" s="93">
        <v>74682000</v>
      </c>
      <c r="G32" s="94">
        <v>74682000</v>
      </c>
      <c r="H32" s="93">
        <v>22775000</v>
      </c>
      <c r="I32" s="94">
        <v>20873278</v>
      </c>
      <c r="J32" s="93">
        <v>14417000</v>
      </c>
      <c r="K32" s="94">
        <v>12827821</v>
      </c>
      <c r="L32" s="93">
        <v>10161000</v>
      </c>
      <c r="M32" s="94">
        <v>24439017</v>
      </c>
      <c r="N32" s="93"/>
      <c r="O32" s="94"/>
      <c r="P32" s="93">
        <f>$H32      +$J32      +$L32      +$N32</f>
        <v>47353000</v>
      </c>
      <c r="Q32" s="94">
        <f>$I32      +$K32      +$M32      +$O32</f>
        <v>58140116</v>
      </c>
      <c r="R32" s="48">
        <f>IF(($J32      =0),0,((($L32      -$J32      )/$J32      )*100))</f>
        <v>-29.520704723590207</v>
      </c>
      <c r="S32" s="49">
        <f>IF(($K32      =0),0,((($M32      -$K32      )/$K32      )*100))</f>
        <v>90.515731393507906</v>
      </c>
      <c r="T32" s="48">
        <f>IF(($E32      =0),0,(($P32      /$E32      )*100))</f>
        <v>62.723359162858472</v>
      </c>
      <c r="U32" s="50">
        <f>IF(($E32      =0),0,(($Q32      /$E32      )*100))</f>
        <v>77.011876283197566</v>
      </c>
      <c r="V32" s="93">
        <v>84654000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80343000</v>
      </c>
      <c r="C33" s="95">
        <f>C32</f>
        <v>-4848000</v>
      </c>
      <c r="D33" s="95"/>
      <c r="E33" s="95">
        <f>$B33      +$C33      +$D33</f>
        <v>75495000</v>
      </c>
      <c r="F33" s="96">
        <f t="shared" ref="F33:O33" si="17">F32</f>
        <v>74682000</v>
      </c>
      <c r="G33" s="97">
        <f t="shared" si="17"/>
        <v>74682000</v>
      </c>
      <c r="H33" s="96">
        <f t="shared" si="17"/>
        <v>22775000</v>
      </c>
      <c r="I33" s="97">
        <f t="shared" si="17"/>
        <v>20873278</v>
      </c>
      <c r="J33" s="96">
        <f t="shared" si="17"/>
        <v>14417000</v>
      </c>
      <c r="K33" s="97">
        <f t="shared" si="17"/>
        <v>12827821</v>
      </c>
      <c r="L33" s="96">
        <f t="shared" si="17"/>
        <v>10161000</v>
      </c>
      <c r="M33" s="97">
        <f t="shared" si="17"/>
        <v>24439017</v>
      </c>
      <c r="N33" s="96">
        <f t="shared" si="17"/>
        <v>0</v>
      </c>
      <c r="O33" s="97">
        <f t="shared" si="17"/>
        <v>0</v>
      </c>
      <c r="P33" s="96">
        <f>$H33      +$J33      +$L33      +$N33</f>
        <v>47353000</v>
      </c>
      <c r="Q33" s="97">
        <f>$I33      +$K33      +$M33      +$O33</f>
        <v>58140116</v>
      </c>
      <c r="R33" s="52">
        <f>IF(($J33      =0),0,((($L33      -$J33      )/$J33      )*100))</f>
        <v>-29.520704723590207</v>
      </c>
      <c r="S33" s="53">
        <f>IF(($K33      =0),0,((($M33      -$K33      )/$K33      )*100))</f>
        <v>90.515731393507906</v>
      </c>
      <c r="T33" s="52">
        <f>IF($E33   =0,0,($P33   /$E33   )*100)</f>
        <v>62.723359162858472</v>
      </c>
      <c r="U33" s="54">
        <f>IF($E33   =0,0,($Q33   /$E33   )*100)</f>
        <v>77.011876283197566</v>
      </c>
      <c r="V33" s="96">
        <f>V32</f>
        <v>84654000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435983000</v>
      </c>
      <c r="C35" s="92">
        <v>-65238000</v>
      </c>
      <c r="D35" s="92"/>
      <c r="E35" s="92">
        <f t="shared" ref="E35:E40" si="18">$B35      +$C35      +$D35</f>
        <v>370745000</v>
      </c>
      <c r="F35" s="93">
        <v>370745000</v>
      </c>
      <c r="G35" s="94">
        <v>374913000</v>
      </c>
      <c r="H35" s="93">
        <v>29791000</v>
      </c>
      <c r="I35" s="94">
        <v>11297927</v>
      </c>
      <c r="J35" s="93">
        <v>101474000</v>
      </c>
      <c r="K35" s="94">
        <v>98422820</v>
      </c>
      <c r="L35" s="93">
        <v>62760000</v>
      </c>
      <c r="M35" s="94">
        <v>79527052</v>
      </c>
      <c r="N35" s="93"/>
      <c r="O35" s="94"/>
      <c r="P35" s="93">
        <f t="shared" ref="P35:P40" si="19">$H35      +$J35      +$L35      +$N35</f>
        <v>194025000</v>
      </c>
      <c r="Q35" s="94">
        <f t="shared" ref="Q35:Q40" si="20">$I35      +$K35      +$M35      +$O35</f>
        <v>189247799</v>
      </c>
      <c r="R35" s="48">
        <f t="shared" ref="R35:R40" si="21">IF(($J35      =0),0,((($L35      -$J35      )/$J35      )*100))</f>
        <v>-38.151644756292249</v>
      </c>
      <c r="S35" s="49">
        <f t="shared" ref="S35:S40" si="22">IF(($K35      =0),0,((($M35      -$K35      )/$K35      )*100))</f>
        <v>-19.198563910280157</v>
      </c>
      <c r="T35" s="48">
        <f t="shared" ref="T35:T39" si="23">IF(($E35      =0),0,(($P35      /$E35      )*100))</f>
        <v>52.333814346788223</v>
      </c>
      <c r="U35" s="50">
        <f t="shared" ref="U35:U39" si="24">IF(($E35      =0),0,(($Q35      /$E35      )*100))</f>
        <v>51.045273435919569</v>
      </c>
      <c r="V35" s="93">
        <v>6778000</v>
      </c>
      <c r="W35" s="94">
        <v>152000</v>
      </c>
    </row>
    <row r="36" spans="1:23" ht="12.95" customHeight="1" x14ac:dyDescent="0.2">
      <c r="A36" s="47" t="s">
        <v>60</v>
      </c>
      <c r="B36" s="92">
        <v>490263000</v>
      </c>
      <c r="C36" s="92">
        <v>-109042000</v>
      </c>
      <c r="D36" s="92"/>
      <c r="E36" s="92">
        <f t="shared" si="18"/>
        <v>381221000</v>
      </c>
      <c r="F36" s="93">
        <v>381221000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36000000</v>
      </c>
      <c r="C38" s="92">
        <v>2000000</v>
      </c>
      <c r="D38" s="92"/>
      <c r="E38" s="92">
        <f t="shared" si="18"/>
        <v>38000000</v>
      </c>
      <c r="F38" s="93">
        <v>38000000</v>
      </c>
      <c r="G38" s="94">
        <v>38000000</v>
      </c>
      <c r="H38" s="93">
        <v>2325000</v>
      </c>
      <c r="I38" s="94">
        <v>5378215</v>
      </c>
      <c r="J38" s="93">
        <v>11063000</v>
      </c>
      <c r="K38" s="94">
        <v>6739640</v>
      </c>
      <c r="L38" s="93">
        <v>3612000</v>
      </c>
      <c r="M38" s="94">
        <v>3482732</v>
      </c>
      <c r="N38" s="93"/>
      <c r="O38" s="94"/>
      <c r="P38" s="93">
        <f t="shared" si="19"/>
        <v>17000000</v>
      </c>
      <c r="Q38" s="94">
        <f t="shared" si="20"/>
        <v>15600587</v>
      </c>
      <c r="R38" s="48">
        <f t="shared" si="21"/>
        <v>-67.350628220193443</v>
      </c>
      <c r="S38" s="49">
        <f t="shared" si="22"/>
        <v>-48.324658290353788</v>
      </c>
      <c r="T38" s="48">
        <f t="shared" si="23"/>
        <v>44.736842105263158</v>
      </c>
      <c r="U38" s="50">
        <f t="shared" si="24"/>
        <v>41.054176315789476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962246000</v>
      </c>
      <c r="C40" s="95">
        <f>SUM(C35:C39)</f>
        <v>-172280000</v>
      </c>
      <c r="D40" s="95"/>
      <c r="E40" s="95">
        <f t="shared" si="18"/>
        <v>789966000</v>
      </c>
      <c r="F40" s="96">
        <f t="shared" ref="F40:O40" si="25">SUM(F35:F39)</f>
        <v>789966000</v>
      </c>
      <c r="G40" s="97">
        <f t="shared" si="25"/>
        <v>412913000</v>
      </c>
      <c r="H40" s="96">
        <f t="shared" si="25"/>
        <v>32116000</v>
      </c>
      <c r="I40" s="97">
        <f t="shared" si="25"/>
        <v>16676142</v>
      </c>
      <c r="J40" s="96">
        <f t="shared" si="25"/>
        <v>112537000</v>
      </c>
      <c r="K40" s="97">
        <f t="shared" si="25"/>
        <v>105162460</v>
      </c>
      <c r="L40" s="96">
        <f t="shared" si="25"/>
        <v>66372000</v>
      </c>
      <c r="M40" s="97">
        <f t="shared" si="25"/>
        <v>83009784</v>
      </c>
      <c r="N40" s="96">
        <f t="shared" si="25"/>
        <v>0</v>
      </c>
      <c r="O40" s="97">
        <f t="shared" si="25"/>
        <v>0</v>
      </c>
      <c r="P40" s="96">
        <f t="shared" si="19"/>
        <v>211025000</v>
      </c>
      <c r="Q40" s="97">
        <f t="shared" si="20"/>
        <v>204848386</v>
      </c>
      <c r="R40" s="52">
        <f t="shared" si="21"/>
        <v>-41.022063854554503</v>
      </c>
      <c r="S40" s="53">
        <f t="shared" si="22"/>
        <v>-21.065193796341394</v>
      </c>
      <c r="T40" s="52">
        <f>IF((+$E35+$E38) =0,0,(P40   /(+$E35+$E38) )*100)</f>
        <v>51.627542844560793</v>
      </c>
      <c r="U40" s="54">
        <f>IF((+$E35+$E38) =0,0,(Q40   /(+$E35+$E38) )*100)</f>
        <v>50.116426133653015</v>
      </c>
      <c r="V40" s="96">
        <f>SUM(V35:V39)</f>
        <v>6778000</v>
      </c>
      <c r="W40" s="97">
        <f>SUM(W35:W39)</f>
        <v>152000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1027987000</v>
      </c>
      <c r="C43" s="92">
        <v>-19000000</v>
      </c>
      <c r="D43" s="92"/>
      <c r="E43" s="92">
        <f t="shared" si="26"/>
        <v>1008987000</v>
      </c>
      <c r="F43" s="93">
        <v>1008987000</v>
      </c>
      <c r="G43" s="94">
        <v>1008987000</v>
      </c>
      <c r="H43" s="93">
        <v>127258000</v>
      </c>
      <c r="I43" s="94">
        <v>148785187</v>
      </c>
      <c r="J43" s="93">
        <v>275806000</v>
      </c>
      <c r="K43" s="94">
        <v>231412824</v>
      </c>
      <c r="L43" s="93">
        <v>162260000</v>
      </c>
      <c r="M43" s="94">
        <v>191078677</v>
      </c>
      <c r="N43" s="93"/>
      <c r="O43" s="94"/>
      <c r="P43" s="93">
        <f t="shared" si="27"/>
        <v>565324000</v>
      </c>
      <c r="Q43" s="94">
        <f t="shared" si="28"/>
        <v>571276688</v>
      </c>
      <c r="R43" s="48">
        <f t="shared" si="29"/>
        <v>-41.16879255708723</v>
      </c>
      <c r="S43" s="49">
        <f t="shared" si="30"/>
        <v>-17.429521105537347</v>
      </c>
      <c r="T43" s="48">
        <f t="shared" si="31"/>
        <v>56.028868558266851</v>
      </c>
      <c r="U43" s="50">
        <f t="shared" si="32"/>
        <v>56.618835326916994</v>
      </c>
      <c r="V43" s="93">
        <v>129495000</v>
      </c>
      <c r="W43" s="94" t="s">
        <v>36</v>
      </c>
    </row>
    <row r="44" spans="1:23" ht="12.95" customHeight="1" x14ac:dyDescent="0.2">
      <c r="A44" s="47" t="s">
        <v>67</v>
      </c>
      <c r="B44" s="92">
        <v>935795000</v>
      </c>
      <c r="C44" s="92">
        <v>-45743000</v>
      </c>
      <c r="D44" s="92"/>
      <c r="E44" s="92">
        <f t="shared" si="26"/>
        <v>890052000</v>
      </c>
      <c r="F44" s="93">
        <v>890052000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509932000</v>
      </c>
      <c r="C51" s="92">
        <v>-46940000</v>
      </c>
      <c r="D51" s="92"/>
      <c r="E51" s="92">
        <f t="shared" si="26"/>
        <v>462992000</v>
      </c>
      <c r="F51" s="93">
        <v>462992000</v>
      </c>
      <c r="G51" s="94">
        <v>462992000</v>
      </c>
      <c r="H51" s="93">
        <v>56628000</v>
      </c>
      <c r="I51" s="94">
        <v>51929637</v>
      </c>
      <c r="J51" s="93">
        <v>117833000</v>
      </c>
      <c r="K51" s="94">
        <v>104513891</v>
      </c>
      <c r="L51" s="93">
        <v>97123000</v>
      </c>
      <c r="M51" s="94">
        <v>46881939</v>
      </c>
      <c r="N51" s="93"/>
      <c r="O51" s="94"/>
      <c r="P51" s="93">
        <f t="shared" si="27"/>
        <v>271584000</v>
      </c>
      <c r="Q51" s="94">
        <f t="shared" si="28"/>
        <v>203325467</v>
      </c>
      <c r="R51" s="48">
        <f t="shared" si="29"/>
        <v>-17.575721572055368</v>
      </c>
      <c r="S51" s="49">
        <f t="shared" si="30"/>
        <v>-55.142863258243821</v>
      </c>
      <c r="T51" s="48">
        <f t="shared" si="31"/>
        <v>58.65846494107889</v>
      </c>
      <c r="U51" s="50">
        <f t="shared" si="32"/>
        <v>43.915546488924214</v>
      </c>
      <c r="V51" s="93">
        <v>16526000</v>
      </c>
      <c r="W51" s="94" t="s">
        <v>36</v>
      </c>
    </row>
    <row r="52" spans="1:23" ht="12.95" customHeight="1" x14ac:dyDescent="0.2">
      <c r="A52" s="47" t="s">
        <v>75</v>
      </c>
      <c r="B52" s="92">
        <v>37768000</v>
      </c>
      <c r="C52" s="92">
        <v>-9228000</v>
      </c>
      <c r="D52" s="92"/>
      <c r="E52" s="92">
        <f t="shared" si="26"/>
        <v>28540000</v>
      </c>
      <c r="F52" s="93">
        <v>28540000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2511482000</v>
      </c>
      <c r="C53" s="95">
        <f>SUM(C42:C52)</f>
        <v>-120911000</v>
      </c>
      <c r="D53" s="95"/>
      <c r="E53" s="95">
        <f t="shared" si="26"/>
        <v>2390571000</v>
      </c>
      <c r="F53" s="96">
        <f t="shared" ref="F53:O53" si="33">SUM(F42:F52)</f>
        <v>2390571000</v>
      </c>
      <c r="G53" s="97">
        <f t="shared" si="33"/>
        <v>1471979000</v>
      </c>
      <c r="H53" s="96">
        <f t="shared" si="33"/>
        <v>183886000</v>
      </c>
      <c r="I53" s="97">
        <f t="shared" si="33"/>
        <v>200714824</v>
      </c>
      <c r="J53" s="96">
        <f t="shared" si="33"/>
        <v>393639000</v>
      </c>
      <c r="K53" s="97">
        <f t="shared" si="33"/>
        <v>335926715</v>
      </c>
      <c r="L53" s="96">
        <f t="shared" si="33"/>
        <v>259383000</v>
      </c>
      <c r="M53" s="97">
        <f t="shared" si="33"/>
        <v>237960616</v>
      </c>
      <c r="N53" s="96">
        <f t="shared" si="33"/>
        <v>0</v>
      </c>
      <c r="O53" s="97">
        <f t="shared" si="33"/>
        <v>0</v>
      </c>
      <c r="P53" s="96">
        <f t="shared" si="27"/>
        <v>836908000</v>
      </c>
      <c r="Q53" s="97">
        <f t="shared" si="28"/>
        <v>774602155</v>
      </c>
      <c r="R53" s="52">
        <f t="shared" si="29"/>
        <v>-34.106376654752196</v>
      </c>
      <c r="S53" s="53">
        <f t="shared" si="30"/>
        <v>-29.162937815171979</v>
      </c>
      <c r="T53" s="52">
        <f>IF((+$E43+$E45+$E47+$E48+$E51) =0,0,(P53   /(+$E43+$E45+$E47+$E48+$E51) )*100)</f>
        <v>56.855974168109732</v>
      </c>
      <c r="U53" s="54">
        <f>IF((+$E43+$E45+$E47+$E48+$E51) =0,0,(Q53   /(+$E43+$E45+$E47+$E48+$E51) )*100)</f>
        <v>52.623179746450191</v>
      </c>
      <c r="V53" s="96">
        <f>SUM(V42:V52)</f>
        <v>146021000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5580058000</v>
      </c>
      <c r="C67" s="104">
        <f>SUM(C9:C14,C17:C23,C26:C29,C32,C35:C39,C42:C52,C55:C58,C61:C65)</f>
        <v>652140000</v>
      </c>
      <c r="D67" s="104"/>
      <c r="E67" s="104">
        <f t="shared" si="35"/>
        <v>6232198000</v>
      </c>
      <c r="F67" s="105">
        <f t="shared" ref="F67:O67" si="43">SUM(F9:F14,F17:F23,F26:F29,F32,F35:F39,F42:F52,F55:F58,F61:F65)</f>
        <v>6231385000</v>
      </c>
      <c r="G67" s="106">
        <f t="shared" si="43"/>
        <v>4848428000</v>
      </c>
      <c r="H67" s="105">
        <f t="shared" si="43"/>
        <v>566440000</v>
      </c>
      <c r="I67" s="106">
        <f t="shared" si="43"/>
        <v>465505010</v>
      </c>
      <c r="J67" s="105">
        <f t="shared" si="43"/>
        <v>1079030000</v>
      </c>
      <c r="K67" s="106">
        <f t="shared" si="43"/>
        <v>939396862</v>
      </c>
      <c r="L67" s="105">
        <f t="shared" si="43"/>
        <v>720567000</v>
      </c>
      <c r="M67" s="106">
        <f t="shared" si="43"/>
        <v>745856578</v>
      </c>
      <c r="N67" s="105">
        <f t="shared" si="43"/>
        <v>0</v>
      </c>
      <c r="O67" s="106">
        <f t="shared" si="43"/>
        <v>0</v>
      </c>
      <c r="P67" s="105">
        <f t="shared" si="36"/>
        <v>2366037000</v>
      </c>
      <c r="Q67" s="106">
        <f t="shared" si="37"/>
        <v>2150758450</v>
      </c>
      <c r="R67" s="61">
        <f t="shared" si="38"/>
        <v>-33.220855768606988</v>
      </c>
      <c r="S67" s="62">
        <f t="shared" si="39"/>
        <v>-20.602611295501642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48.834481971462203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44.391180168144032</v>
      </c>
      <c r="V67" s="105">
        <f>SUM(V9:V14,V17:V23,V26:V29,V32,V35:V39,V42:V52,V55:V58,V61:V65)</f>
        <v>686851000</v>
      </c>
      <c r="W67" s="106">
        <f>SUM(W9:W14,W17:W23,W26:W29,W32,W35:W39,W42:W52,W55:W58,W61:W65)</f>
        <v>152000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2184490000</v>
      </c>
      <c r="C69" s="92">
        <v>-263080000</v>
      </c>
      <c r="D69" s="92"/>
      <c r="E69" s="92">
        <f>$B69      +$C69      +$D69</f>
        <v>1921410000</v>
      </c>
      <c r="F69" s="93">
        <v>1921410000</v>
      </c>
      <c r="G69" s="94">
        <v>1921410000</v>
      </c>
      <c r="H69" s="93">
        <v>423377000</v>
      </c>
      <c r="I69" s="94">
        <v>393607700</v>
      </c>
      <c r="J69" s="93">
        <v>508476000</v>
      </c>
      <c r="K69" s="94">
        <v>555168128</v>
      </c>
      <c r="L69" s="93">
        <v>323072000</v>
      </c>
      <c r="M69" s="94">
        <v>299417380</v>
      </c>
      <c r="N69" s="93"/>
      <c r="O69" s="94"/>
      <c r="P69" s="93">
        <f>$H69      +$J69      +$L69      +$N69</f>
        <v>1254925000</v>
      </c>
      <c r="Q69" s="94">
        <f>$I69      +$K69      +$M69      +$O69</f>
        <v>1248193208</v>
      </c>
      <c r="R69" s="48">
        <f>IF(($J69      =0),0,((($L69      -$J69      )/$J69      )*100))</f>
        <v>-36.462684571149865</v>
      </c>
      <c r="S69" s="49">
        <f>IF(($K69      =0),0,((($M69      -$K69      )/$K69      )*100))</f>
        <v>-46.067260547060798</v>
      </c>
      <c r="T69" s="48">
        <f>IF(($E69      =0),0,(($P69      /$E69      )*100))</f>
        <v>65.312713059680121</v>
      </c>
      <c r="U69" s="50">
        <f>IF(($E69      =0),0,(($Q69      /$E69      )*100))</f>
        <v>64.962356186342319</v>
      </c>
      <c r="V69" s="93">
        <v>40653000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2184490000</v>
      </c>
      <c r="C71" s="101">
        <f>SUM(C69:C70)</f>
        <v>-243080000</v>
      </c>
      <c r="D71" s="101"/>
      <c r="E71" s="101">
        <f>$B71      +$C71      +$D71</f>
        <v>1941410000</v>
      </c>
      <c r="F71" s="102">
        <f t="shared" ref="F71:O71" si="44">SUM(F69:F70)</f>
        <v>1941410000</v>
      </c>
      <c r="G71" s="103">
        <f t="shared" si="44"/>
        <v>1921410000</v>
      </c>
      <c r="H71" s="102">
        <f t="shared" si="44"/>
        <v>423377000</v>
      </c>
      <c r="I71" s="103">
        <f t="shared" si="44"/>
        <v>393607700</v>
      </c>
      <c r="J71" s="102">
        <f t="shared" si="44"/>
        <v>508476000</v>
      </c>
      <c r="K71" s="103">
        <f t="shared" si="44"/>
        <v>555168128</v>
      </c>
      <c r="L71" s="102">
        <f t="shared" si="44"/>
        <v>323072000</v>
      </c>
      <c r="M71" s="103">
        <f t="shared" si="44"/>
        <v>299417380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1254925000</v>
      </c>
      <c r="Q71" s="103">
        <f>$I71      +$K71      +$M71      +$O71</f>
        <v>1248193208</v>
      </c>
      <c r="R71" s="57">
        <f>IF(($J71      =0),0,((($L71      -$J71      )/$J71      )*100))</f>
        <v>-36.462684571149865</v>
      </c>
      <c r="S71" s="58">
        <f>IF(($K71      =0),0,((($M71      -$K71      )/$K71      )*100))</f>
        <v>-46.067260547060798</v>
      </c>
      <c r="T71" s="57">
        <f>IF(($E69      =0),0,(($P69      /$E69      )*100))</f>
        <v>65.312713059680121</v>
      </c>
      <c r="U71" s="59">
        <f>IF($E69   =0,0,($Q69   /$E69 )*100)</f>
        <v>64.962356186342319</v>
      </c>
      <c r="V71" s="102">
        <f>SUM(V69:V70)</f>
        <v>40653000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2184490000</v>
      </c>
      <c r="C72" s="104">
        <f>SUM(C69:C70)</f>
        <v>-243080000</v>
      </c>
      <c r="D72" s="104"/>
      <c r="E72" s="104">
        <f>$B72      +$C72      +$D72</f>
        <v>1941410000</v>
      </c>
      <c r="F72" s="105">
        <f t="shared" ref="F72:O72" si="45">SUM(F69:F70)</f>
        <v>1941410000</v>
      </c>
      <c r="G72" s="106">
        <f t="shared" si="45"/>
        <v>1921410000</v>
      </c>
      <c r="H72" s="105">
        <f t="shared" si="45"/>
        <v>423377000</v>
      </c>
      <c r="I72" s="106">
        <f t="shared" si="45"/>
        <v>393607700</v>
      </c>
      <c r="J72" s="105">
        <f t="shared" si="45"/>
        <v>508476000</v>
      </c>
      <c r="K72" s="106">
        <f t="shared" si="45"/>
        <v>555168128</v>
      </c>
      <c r="L72" s="105">
        <f t="shared" si="45"/>
        <v>323072000</v>
      </c>
      <c r="M72" s="106">
        <f t="shared" si="45"/>
        <v>299417380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1254925000</v>
      </c>
      <c r="Q72" s="106">
        <f>$I72      +$K72      +$M72      +$O72</f>
        <v>1248193208</v>
      </c>
      <c r="R72" s="61">
        <f>IF(($J72      =0),0,((($L72      -$J72      )/$J72      )*100))</f>
        <v>-36.462684571149865</v>
      </c>
      <c r="S72" s="62">
        <f>IF(($K72      =0),0,((($M72      -$K72      )/$K72      )*100))</f>
        <v>-46.067260547060798</v>
      </c>
      <c r="T72" s="61">
        <f>IF(($E69      =0),0,(($P69      /$E69      )*100))</f>
        <v>65.312713059680121</v>
      </c>
      <c r="U72" s="65">
        <f>IF($E69   =0,0,($Q69   /$E69 )*100)</f>
        <v>64.962356186342319</v>
      </c>
      <c r="V72" s="105">
        <f>SUM(V69:V70)</f>
        <v>40653000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7764548000</v>
      </c>
      <c r="C73" s="104">
        <f>SUM(C9:C14,C17:C23,C26:C29,C32,C35:C39,C42:C52,C55:C58,C61:C65,C69:C70)</f>
        <v>409060000</v>
      </c>
      <c r="D73" s="104"/>
      <c r="E73" s="104">
        <f>$B73      +$C73      +$D73</f>
        <v>8173608000</v>
      </c>
      <c r="F73" s="105">
        <f t="shared" ref="F73:O73" si="46">SUM(F9:F14,F17:F23,F26:F29,F32,F35:F39,F42:F52,F55:F58,F61:F65,F69:F70)</f>
        <v>8172795000</v>
      </c>
      <c r="G73" s="106">
        <f t="shared" si="46"/>
        <v>6769838000</v>
      </c>
      <c r="H73" s="105">
        <f t="shared" si="46"/>
        <v>989817000</v>
      </c>
      <c r="I73" s="106">
        <f t="shared" si="46"/>
        <v>859112710</v>
      </c>
      <c r="J73" s="105">
        <f t="shared" si="46"/>
        <v>1587506000</v>
      </c>
      <c r="K73" s="106">
        <f t="shared" si="46"/>
        <v>1494564990</v>
      </c>
      <c r="L73" s="105">
        <f t="shared" si="46"/>
        <v>1043639000</v>
      </c>
      <c r="M73" s="106">
        <f t="shared" si="46"/>
        <v>1045273958</v>
      </c>
      <c r="N73" s="105">
        <f t="shared" si="46"/>
        <v>0</v>
      </c>
      <c r="O73" s="106">
        <f t="shared" si="46"/>
        <v>0</v>
      </c>
      <c r="P73" s="105">
        <f>$H73      +$J73      +$L73      +$N73</f>
        <v>3620962000</v>
      </c>
      <c r="Q73" s="106">
        <f>$I73      +$K73      +$M73      +$O73</f>
        <v>3398951658</v>
      </c>
      <c r="R73" s="61">
        <f>IF(($J73      =0),0,((($L73      -$J73      )/$J73      )*100))</f>
        <v>-34.259209099052221</v>
      </c>
      <c r="S73" s="62">
        <f>IF(($K73      =0),0,((($M73      -$K73      )/$K73      )*100))</f>
        <v>-30.061659078472058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53.513680714315385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50.232621549081401</v>
      </c>
      <c r="V73" s="105">
        <f>SUM(V9:V14,V17:V23,V26:V29,V32,V35:V39,V42:V52,V55:V58,V61:V65,V69:V70)</f>
        <v>727504000</v>
      </c>
      <c r="W73" s="106">
        <f>SUM(W9:W14,W17:W23,W26:W29,W32,W35:W39,W42:W52,W55:W58,W61:W65,W69:W70)</f>
        <v>152000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jDDkqYKDpQjbdmC4p3pbbWhWkZzp9Ux2otQTPtm5cs3VBdikloqZgvXQeXPrOc1mn/M4jKN+3I1VaLZOCyYsSA==" saltValue="+24QG4sdlJEC2twrQSkF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338000</v>
      </c>
      <c r="I10" s="94">
        <v>-2302013</v>
      </c>
      <c r="J10" s="93">
        <v>933000</v>
      </c>
      <c r="K10" s="94">
        <v>336362</v>
      </c>
      <c r="L10" s="93">
        <v>189000</v>
      </c>
      <c r="M10" s="94">
        <v>710073</v>
      </c>
      <c r="N10" s="93"/>
      <c r="O10" s="94"/>
      <c r="P10" s="93">
        <f t="shared" ref="P10:P15" si="1">$H10      +$J10      +$L10      +$N10</f>
        <v>1460000</v>
      </c>
      <c r="Q10" s="94">
        <f t="shared" ref="Q10:Q15" si="2">$I10      +$K10      +$M10      +$O10</f>
        <v>-1255578</v>
      </c>
      <c r="R10" s="48">
        <f t="shared" ref="R10:R15" si="3">IF(($J10      =0),0,((($L10      -$J10      )/$J10      )*100))</f>
        <v>-79.742765273311903</v>
      </c>
      <c r="S10" s="49">
        <f t="shared" ref="S10:S15" si="4">IF(($K10      =0),0,((($M10      -$K10      )/$K10      )*100))</f>
        <v>111.10381077529566</v>
      </c>
      <c r="T10" s="48">
        <f t="shared" ref="T10:T14" si="5">IF(($E10      =0),0,(($P10      /$E10      )*100))</f>
        <v>48.666666666666671</v>
      </c>
      <c r="U10" s="50">
        <f t="shared" ref="U10:U14" si="6">IF(($E10      =0),0,(($Q10      /$E10      )*100))</f>
        <v>-41.852600000000002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338000</v>
      </c>
      <c r="I15" s="97">
        <f t="shared" si="7"/>
        <v>-2302013</v>
      </c>
      <c r="J15" s="96">
        <f t="shared" si="7"/>
        <v>933000</v>
      </c>
      <c r="K15" s="97">
        <f t="shared" si="7"/>
        <v>336362</v>
      </c>
      <c r="L15" s="96">
        <f t="shared" si="7"/>
        <v>189000</v>
      </c>
      <c r="M15" s="97">
        <f t="shared" si="7"/>
        <v>710073</v>
      </c>
      <c r="N15" s="96">
        <f t="shared" si="7"/>
        <v>0</v>
      </c>
      <c r="O15" s="97">
        <f t="shared" si="7"/>
        <v>0</v>
      </c>
      <c r="P15" s="96">
        <f t="shared" si="1"/>
        <v>1460000</v>
      </c>
      <c r="Q15" s="97">
        <f t="shared" si="2"/>
        <v>-1255578</v>
      </c>
      <c r="R15" s="52">
        <f t="shared" si="3"/>
        <v>-79.742765273311903</v>
      </c>
      <c r="S15" s="53">
        <f t="shared" si="4"/>
        <v>111.10381077529566</v>
      </c>
      <c r="T15" s="52">
        <f>IF((SUM($E9:$E13))=0,0,(P15/(SUM($E9:$E13))*100))</f>
        <v>48.666666666666671</v>
      </c>
      <c r="U15" s="54">
        <f>IF((SUM($E9:$E13))=0,0,(Q15/(SUM($E9:$E13))*100))</f>
        <v>-41.852600000000002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13000000</v>
      </c>
      <c r="D20" s="92"/>
      <c r="E20" s="92">
        <f t="shared" si="8"/>
        <v>13000000</v>
      </c>
      <c r="F20" s="93">
        <v>13000000</v>
      </c>
      <c r="G20" s="94">
        <v>13000000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13000000</v>
      </c>
      <c r="D24" s="95"/>
      <c r="E24" s="95">
        <f t="shared" si="8"/>
        <v>13000000</v>
      </c>
      <c r="F24" s="96">
        <f t="shared" ref="F24:O24" si="15">SUM(F17:F23)</f>
        <v>13000000</v>
      </c>
      <c r="G24" s="97">
        <f t="shared" si="15"/>
        <v>13000000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5654000</v>
      </c>
      <c r="C32" s="92">
        <v>-316000</v>
      </c>
      <c r="D32" s="92"/>
      <c r="E32" s="92">
        <f>$B32      +$C32      +$D32</f>
        <v>5338000</v>
      </c>
      <c r="F32" s="93">
        <v>5338000</v>
      </c>
      <c r="G32" s="94">
        <v>5338000</v>
      </c>
      <c r="H32" s="93">
        <v>3156000</v>
      </c>
      <c r="I32" s="94">
        <v>15242</v>
      </c>
      <c r="J32" s="93">
        <v>801000</v>
      </c>
      <c r="K32" s="94">
        <v>267779</v>
      </c>
      <c r="L32" s="93"/>
      <c r="M32" s="94"/>
      <c r="N32" s="93"/>
      <c r="O32" s="94"/>
      <c r="P32" s="93">
        <f>$H32      +$J32      +$L32      +$N32</f>
        <v>3957000</v>
      </c>
      <c r="Q32" s="94">
        <f>$I32      +$K32      +$M32      +$O32</f>
        <v>283021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74.128887223679286</v>
      </c>
      <c r="U32" s="50">
        <f>IF(($E32      =0),0,(($Q32      /$E32      )*100))</f>
        <v>5.3020044960659423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5654000</v>
      </c>
      <c r="C33" s="95">
        <f>C32</f>
        <v>-316000</v>
      </c>
      <c r="D33" s="95"/>
      <c r="E33" s="95">
        <f>$B33      +$C33      +$D33</f>
        <v>5338000</v>
      </c>
      <c r="F33" s="96">
        <f t="shared" ref="F33:O33" si="17">F32</f>
        <v>5338000</v>
      </c>
      <c r="G33" s="97">
        <f t="shared" si="17"/>
        <v>5338000</v>
      </c>
      <c r="H33" s="96">
        <f t="shared" si="17"/>
        <v>3156000</v>
      </c>
      <c r="I33" s="97">
        <f t="shared" si="17"/>
        <v>15242</v>
      </c>
      <c r="J33" s="96">
        <f t="shared" si="17"/>
        <v>801000</v>
      </c>
      <c r="K33" s="97">
        <f t="shared" si="17"/>
        <v>267779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3957000</v>
      </c>
      <c r="Q33" s="97">
        <f>$I33      +$K33      +$M33      +$O33</f>
        <v>283021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74.128887223679286</v>
      </c>
      <c r="U33" s="54">
        <f>IF($E33   =0,0,($Q33   /$E33   )*100)</f>
        <v>5.3020044960659423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59259000</v>
      </c>
      <c r="C35" s="92">
        <v>-5804000</v>
      </c>
      <c r="D35" s="92"/>
      <c r="E35" s="92">
        <f t="shared" ref="E35:E40" si="18">$B35      +$C35      +$D35</f>
        <v>53455000</v>
      </c>
      <c r="F35" s="93">
        <v>53455000</v>
      </c>
      <c r="G35" s="94">
        <v>53455000</v>
      </c>
      <c r="H35" s="93">
        <v>9477000</v>
      </c>
      <c r="I35" s="94">
        <v>1085600</v>
      </c>
      <c r="J35" s="93">
        <v>1931000</v>
      </c>
      <c r="K35" s="94">
        <v>8296908</v>
      </c>
      <c r="L35" s="93">
        <v>7723000</v>
      </c>
      <c r="M35" s="94">
        <v>12023361</v>
      </c>
      <c r="N35" s="93"/>
      <c r="O35" s="94"/>
      <c r="P35" s="93">
        <f t="shared" ref="P35:P40" si="19">$H35      +$J35      +$L35      +$N35</f>
        <v>19131000</v>
      </c>
      <c r="Q35" s="94">
        <f t="shared" ref="Q35:Q40" si="20">$I35      +$K35      +$M35      +$O35</f>
        <v>21405869</v>
      </c>
      <c r="R35" s="48">
        <f t="shared" ref="R35:R40" si="21">IF(($J35      =0),0,((($L35      -$J35      )/$J35      )*100))</f>
        <v>299.94821336095288</v>
      </c>
      <c r="S35" s="49">
        <f t="shared" ref="S35:S40" si="22">IF(($K35      =0),0,((($M35      -$K35      )/$K35      )*100))</f>
        <v>44.913755823253673</v>
      </c>
      <c r="T35" s="48">
        <f t="shared" ref="T35:T39" si="23">IF(($E35      =0),0,(($P35      /$E35      )*100))</f>
        <v>35.788981386212704</v>
      </c>
      <c r="U35" s="50">
        <f t="shared" ref="U35:U39" si="24">IF(($E35      =0),0,(($Q35      /$E35      )*100))</f>
        <v>40.044652511458231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846000</v>
      </c>
      <c r="C36" s="92">
        <v>433000</v>
      </c>
      <c r="D36" s="92"/>
      <c r="E36" s="92">
        <f t="shared" si="18"/>
        <v>1279000</v>
      </c>
      <c r="F36" s="93">
        <v>1279000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1712253</v>
      </c>
      <c r="J38" s="93">
        <v>4156000</v>
      </c>
      <c r="K38" s="94"/>
      <c r="L38" s="93">
        <v>596000</v>
      </c>
      <c r="M38" s="94">
        <v>388281</v>
      </c>
      <c r="N38" s="93"/>
      <c r="O38" s="94"/>
      <c r="P38" s="93">
        <f t="shared" si="19"/>
        <v>4752000</v>
      </c>
      <c r="Q38" s="94">
        <f t="shared" si="20"/>
        <v>2100534</v>
      </c>
      <c r="R38" s="48">
        <f t="shared" si="21"/>
        <v>-85.659287776708368</v>
      </c>
      <c r="S38" s="49">
        <f t="shared" si="22"/>
        <v>0</v>
      </c>
      <c r="T38" s="48">
        <f t="shared" si="23"/>
        <v>95.04</v>
      </c>
      <c r="U38" s="50">
        <f t="shared" si="24"/>
        <v>42.010680000000001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65105000</v>
      </c>
      <c r="C40" s="95">
        <f>SUM(C35:C39)</f>
        <v>-5371000</v>
      </c>
      <c r="D40" s="95"/>
      <c r="E40" s="95">
        <f t="shared" si="18"/>
        <v>59734000</v>
      </c>
      <c r="F40" s="96">
        <f t="shared" ref="F40:O40" si="25">SUM(F35:F39)</f>
        <v>59734000</v>
      </c>
      <c r="G40" s="97">
        <f t="shared" si="25"/>
        <v>58455000</v>
      </c>
      <c r="H40" s="96">
        <f t="shared" si="25"/>
        <v>9477000</v>
      </c>
      <c r="I40" s="97">
        <f t="shared" si="25"/>
        <v>2797853</v>
      </c>
      <c r="J40" s="96">
        <f t="shared" si="25"/>
        <v>6087000</v>
      </c>
      <c r="K40" s="97">
        <f t="shared" si="25"/>
        <v>8296908</v>
      </c>
      <c r="L40" s="96">
        <f t="shared" si="25"/>
        <v>8319000</v>
      </c>
      <c r="M40" s="97">
        <f t="shared" si="25"/>
        <v>12411642</v>
      </c>
      <c r="N40" s="96">
        <f t="shared" si="25"/>
        <v>0</v>
      </c>
      <c r="O40" s="97">
        <f t="shared" si="25"/>
        <v>0</v>
      </c>
      <c r="P40" s="96">
        <f t="shared" si="19"/>
        <v>23883000</v>
      </c>
      <c r="Q40" s="97">
        <f t="shared" si="20"/>
        <v>23506403</v>
      </c>
      <c r="R40" s="52">
        <f t="shared" si="21"/>
        <v>36.668309512074913</v>
      </c>
      <c r="S40" s="53">
        <f t="shared" si="22"/>
        <v>49.593583537385257</v>
      </c>
      <c r="T40" s="52">
        <f>IF((+$E35+$E38) =0,0,(P40   /(+$E35+$E38) )*100)</f>
        <v>40.857069540672313</v>
      </c>
      <c r="U40" s="54">
        <f>IF((+$E35+$E38) =0,0,(Q40   /(+$E35+$E38) )*100)</f>
        <v>40.212818407321869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15000000</v>
      </c>
      <c r="H51" s="93">
        <v>7600000</v>
      </c>
      <c r="I51" s="94">
        <v>7835674</v>
      </c>
      <c r="J51" s="93">
        <v>4900000</v>
      </c>
      <c r="K51" s="94">
        <v>7549015</v>
      </c>
      <c r="L51" s="93">
        <v>2500000</v>
      </c>
      <c r="M51" s="94"/>
      <c r="N51" s="93"/>
      <c r="O51" s="94"/>
      <c r="P51" s="93">
        <f t="shared" si="27"/>
        <v>15000000</v>
      </c>
      <c r="Q51" s="94">
        <f t="shared" si="28"/>
        <v>15384689</v>
      </c>
      <c r="R51" s="48">
        <f t="shared" si="29"/>
        <v>-48.979591836734691</v>
      </c>
      <c r="S51" s="49">
        <f t="shared" si="30"/>
        <v>-100</v>
      </c>
      <c r="T51" s="48">
        <f t="shared" si="31"/>
        <v>100</v>
      </c>
      <c r="U51" s="50">
        <f t="shared" si="32"/>
        <v>102.56459333333335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15000000</v>
      </c>
      <c r="H53" s="96">
        <f t="shared" si="33"/>
        <v>7600000</v>
      </c>
      <c r="I53" s="97">
        <f t="shared" si="33"/>
        <v>7835674</v>
      </c>
      <c r="J53" s="96">
        <f t="shared" si="33"/>
        <v>4900000</v>
      </c>
      <c r="K53" s="97">
        <f t="shared" si="33"/>
        <v>7549015</v>
      </c>
      <c r="L53" s="96">
        <f t="shared" si="33"/>
        <v>2500000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15000000</v>
      </c>
      <c r="Q53" s="97">
        <f t="shared" si="28"/>
        <v>15384689</v>
      </c>
      <c r="R53" s="52">
        <f t="shared" si="29"/>
        <v>-48.979591836734691</v>
      </c>
      <c r="S53" s="53">
        <f t="shared" si="30"/>
        <v>-100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102.56459333333335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88759000</v>
      </c>
      <c r="C67" s="104">
        <f>SUM(C9:C14,C17:C23,C26:C29,C32,C35:C39,C42:C52,C55:C58,C61:C65)</f>
        <v>7313000</v>
      </c>
      <c r="D67" s="104"/>
      <c r="E67" s="104">
        <f t="shared" si="35"/>
        <v>96072000</v>
      </c>
      <c r="F67" s="105">
        <f t="shared" ref="F67:O67" si="43">SUM(F9:F14,F17:F23,F26:F29,F32,F35:F39,F42:F52,F55:F58,F61:F65)</f>
        <v>96072000</v>
      </c>
      <c r="G67" s="106">
        <f t="shared" si="43"/>
        <v>94793000</v>
      </c>
      <c r="H67" s="105">
        <f t="shared" si="43"/>
        <v>20571000</v>
      </c>
      <c r="I67" s="106">
        <f t="shared" si="43"/>
        <v>8346756</v>
      </c>
      <c r="J67" s="105">
        <f t="shared" si="43"/>
        <v>12721000</v>
      </c>
      <c r="K67" s="106">
        <f t="shared" si="43"/>
        <v>16450064</v>
      </c>
      <c r="L67" s="105">
        <f t="shared" si="43"/>
        <v>11008000</v>
      </c>
      <c r="M67" s="106">
        <f t="shared" si="43"/>
        <v>13121715</v>
      </c>
      <c r="N67" s="105">
        <f t="shared" si="43"/>
        <v>0</v>
      </c>
      <c r="O67" s="106">
        <f t="shared" si="43"/>
        <v>0</v>
      </c>
      <c r="P67" s="105">
        <f t="shared" si="36"/>
        <v>44300000</v>
      </c>
      <c r="Q67" s="106">
        <f t="shared" si="37"/>
        <v>37918535</v>
      </c>
      <c r="R67" s="61">
        <f t="shared" si="38"/>
        <v>-13.465922490370255</v>
      </c>
      <c r="S67" s="62">
        <f t="shared" si="39"/>
        <v>-20.233045901827495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46.733408585022104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40.001408331838853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144010000</v>
      </c>
      <c r="C69" s="92">
        <v>-9632000</v>
      </c>
      <c r="D69" s="92"/>
      <c r="E69" s="92">
        <f>$B69      +$C69      +$D69</f>
        <v>134378000</v>
      </c>
      <c r="F69" s="93">
        <v>134378000</v>
      </c>
      <c r="G69" s="94">
        <v>134378000</v>
      </c>
      <c r="H69" s="93">
        <v>45164000</v>
      </c>
      <c r="I69" s="94">
        <v>36558855</v>
      </c>
      <c r="J69" s="93">
        <v>36470000</v>
      </c>
      <c r="K69" s="94">
        <v>26437398</v>
      </c>
      <c r="L69" s="93">
        <v>11062000</v>
      </c>
      <c r="M69" s="94">
        <v>18444280</v>
      </c>
      <c r="N69" s="93"/>
      <c r="O69" s="94"/>
      <c r="P69" s="93">
        <f>$H69      +$J69      +$L69      +$N69</f>
        <v>92696000</v>
      </c>
      <c r="Q69" s="94">
        <f>$I69      +$K69      +$M69      +$O69</f>
        <v>81440533</v>
      </c>
      <c r="R69" s="48">
        <f>IF(($J69      =0),0,((($L69      -$J69      )/$J69      )*100))</f>
        <v>-69.668220455168623</v>
      </c>
      <c r="S69" s="49">
        <f>IF(($K69      =0),0,((($M69      -$K69      )/$K69      )*100))</f>
        <v>-30.234132723651548</v>
      </c>
      <c r="T69" s="48">
        <f>IF(($E69      =0),0,(($P69      /$E69      )*100))</f>
        <v>68.981529714685436</v>
      </c>
      <c r="U69" s="50">
        <f>IF(($E69      =0),0,(($Q69      /$E69      )*100))</f>
        <v>60.605555224813592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144010000</v>
      </c>
      <c r="C71" s="101">
        <f>SUM(C69:C70)</f>
        <v>-9632000</v>
      </c>
      <c r="D71" s="101"/>
      <c r="E71" s="101">
        <f>$B71      +$C71      +$D71</f>
        <v>134378000</v>
      </c>
      <c r="F71" s="102">
        <f t="shared" ref="F71:O71" si="44">SUM(F69:F70)</f>
        <v>134378000</v>
      </c>
      <c r="G71" s="103">
        <f t="shared" si="44"/>
        <v>134378000</v>
      </c>
      <c r="H71" s="102">
        <f t="shared" si="44"/>
        <v>45164000</v>
      </c>
      <c r="I71" s="103">
        <f t="shared" si="44"/>
        <v>36558855</v>
      </c>
      <c r="J71" s="102">
        <f t="shared" si="44"/>
        <v>36470000</v>
      </c>
      <c r="K71" s="103">
        <f t="shared" si="44"/>
        <v>26437398</v>
      </c>
      <c r="L71" s="102">
        <f t="shared" si="44"/>
        <v>11062000</v>
      </c>
      <c r="M71" s="103">
        <f t="shared" si="44"/>
        <v>18444280</v>
      </c>
      <c r="N71" s="102">
        <f t="shared" si="44"/>
        <v>0</v>
      </c>
      <c r="O71" s="103">
        <f t="shared" si="44"/>
        <v>0</v>
      </c>
      <c r="P71" s="102">
        <f>$H71      +$J71      +$L71      +$N71</f>
        <v>92696000</v>
      </c>
      <c r="Q71" s="103">
        <f>$I71      +$K71      +$M71      +$O71</f>
        <v>81440533</v>
      </c>
      <c r="R71" s="57">
        <f>IF(($J71      =0),0,((($L71      -$J71      )/$J71      )*100))</f>
        <v>-69.668220455168623</v>
      </c>
      <c r="S71" s="58">
        <f>IF(($K71      =0),0,((($M71      -$K71      )/$K71      )*100))</f>
        <v>-30.234132723651548</v>
      </c>
      <c r="T71" s="57">
        <f>IF(($E69      =0),0,(($P69      /$E69      )*100))</f>
        <v>68.981529714685436</v>
      </c>
      <c r="U71" s="59">
        <f>IF($E69   =0,0,($Q69   /$E69 )*100)</f>
        <v>60.605555224813592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144010000</v>
      </c>
      <c r="C72" s="104">
        <f>SUM(C69:C70)</f>
        <v>-9632000</v>
      </c>
      <c r="D72" s="104"/>
      <c r="E72" s="104">
        <f>$B72      +$C72      +$D72</f>
        <v>134378000</v>
      </c>
      <c r="F72" s="105">
        <f t="shared" ref="F72:O72" si="45">SUM(F69:F70)</f>
        <v>134378000</v>
      </c>
      <c r="G72" s="106">
        <f t="shared" si="45"/>
        <v>134378000</v>
      </c>
      <c r="H72" s="105">
        <f t="shared" si="45"/>
        <v>45164000</v>
      </c>
      <c r="I72" s="106">
        <f t="shared" si="45"/>
        <v>36558855</v>
      </c>
      <c r="J72" s="105">
        <f t="shared" si="45"/>
        <v>36470000</v>
      </c>
      <c r="K72" s="106">
        <f t="shared" si="45"/>
        <v>26437398</v>
      </c>
      <c r="L72" s="105">
        <f t="shared" si="45"/>
        <v>11062000</v>
      </c>
      <c r="M72" s="106">
        <f t="shared" si="45"/>
        <v>18444280</v>
      </c>
      <c r="N72" s="105">
        <f t="shared" si="45"/>
        <v>0</v>
      </c>
      <c r="O72" s="106">
        <f t="shared" si="45"/>
        <v>0</v>
      </c>
      <c r="P72" s="105">
        <f>$H72      +$J72      +$L72      +$N72</f>
        <v>92696000</v>
      </c>
      <c r="Q72" s="106">
        <f>$I72      +$K72      +$M72      +$O72</f>
        <v>81440533</v>
      </c>
      <c r="R72" s="61">
        <f>IF(($J72      =0),0,((($L72      -$J72      )/$J72      )*100))</f>
        <v>-69.668220455168623</v>
      </c>
      <c r="S72" s="62">
        <f>IF(($K72      =0),0,((($M72      -$K72      )/$K72      )*100))</f>
        <v>-30.234132723651548</v>
      </c>
      <c r="T72" s="61">
        <f>IF(($E69      =0),0,(($P69      /$E69      )*100))</f>
        <v>68.981529714685436</v>
      </c>
      <c r="U72" s="65">
        <f>IF($E69   =0,0,($Q69   /$E69 )*100)</f>
        <v>60.605555224813592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232769000</v>
      </c>
      <c r="C73" s="104">
        <f>SUM(C9:C14,C17:C23,C26:C29,C32,C35:C39,C42:C52,C55:C58,C61:C65,C69:C70)</f>
        <v>-2319000</v>
      </c>
      <c r="D73" s="104"/>
      <c r="E73" s="104">
        <f>$B73      +$C73      +$D73</f>
        <v>230450000</v>
      </c>
      <c r="F73" s="105">
        <f t="shared" ref="F73:O73" si="46">SUM(F9:F14,F17:F23,F26:F29,F32,F35:F39,F42:F52,F55:F58,F61:F65,F69:F70)</f>
        <v>230450000</v>
      </c>
      <c r="G73" s="106">
        <f t="shared" si="46"/>
        <v>229171000</v>
      </c>
      <c r="H73" s="105">
        <f t="shared" si="46"/>
        <v>65735000</v>
      </c>
      <c r="I73" s="106">
        <f t="shared" si="46"/>
        <v>44905611</v>
      </c>
      <c r="J73" s="105">
        <f t="shared" si="46"/>
        <v>49191000</v>
      </c>
      <c r="K73" s="106">
        <f t="shared" si="46"/>
        <v>42887462</v>
      </c>
      <c r="L73" s="105">
        <f t="shared" si="46"/>
        <v>22070000</v>
      </c>
      <c r="M73" s="106">
        <f t="shared" si="46"/>
        <v>31565995</v>
      </c>
      <c r="N73" s="105">
        <f t="shared" si="46"/>
        <v>0</v>
      </c>
      <c r="O73" s="106">
        <f t="shared" si="46"/>
        <v>0</v>
      </c>
      <c r="P73" s="105">
        <f>$H73      +$J73      +$L73      +$N73</f>
        <v>136996000</v>
      </c>
      <c r="Q73" s="106">
        <f>$I73      +$K73      +$M73      +$O73</f>
        <v>119359068</v>
      </c>
      <c r="R73" s="61">
        <f>IF(($J73      =0),0,((($L73      -$J73      )/$J73      )*100))</f>
        <v>-55.134069240308179</v>
      </c>
      <c r="S73" s="62">
        <f>IF(($K73      =0),0,((($M73      -$K73      )/$K73      )*100))</f>
        <v>-26.398081098853552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59.778942361817158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52.082972103800216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1AhIknnQ2wJJxsfZmU6WJhDlpltGkKjUS40lf3NVdhSxZivRXIqJt9z2kqIF62/piqpndCrovhmQ4L49SydlOw==" saltValue="aV2oqx3U0XijeB5u+uCm7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50000</v>
      </c>
      <c r="I10" s="94"/>
      <c r="J10" s="93">
        <v>156000</v>
      </c>
      <c r="K10" s="94"/>
      <c r="L10" s="93">
        <v>387000</v>
      </c>
      <c r="M10" s="94"/>
      <c r="N10" s="93"/>
      <c r="O10" s="94"/>
      <c r="P10" s="93">
        <f t="shared" ref="P10:P15" si="1">$H10      +$J10      +$L10      +$N10</f>
        <v>593000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148.07692307692309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34.882352941176471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50000</v>
      </c>
      <c r="I15" s="97">
        <f t="shared" si="7"/>
        <v>0</v>
      </c>
      <c r="J15" s="96">
        <f t="shared" si="7"/>
        <v>156000</v>
      </c>
      <c r="K15" s="97">
        <f t="shared" si="7"/>
        <v>0</v>
      </c>
      <c r="L15" s="96">
        <f t="shared" si="7"/>
        <v>387000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593000</v>
      </c>
      <c r="Q15" s="97">
        <f t="shared" si="2"/>
        <v>0</v>
      </c>
      <c r="R15" s="52">
        <f t="shared" si="3"/>
        <v>148.07692307692309</v>
      </c>
      <c r="S15" s="53">
        <f t="shared" si="4"/>
        <v>0</v>
      </c>
      <c r="T15" s="52">
        <f>IF((SUM($E9:$E13))=0,0,(P15/(SUM($E9:$E13))*100))</f>
        <v>34.882352941176471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76765000</v>
      </c>
      <c r="H17" s="93">
        <v>1453000</v>
      </c>
      <c r="I17" s="94"/>
      <c r="J17" s="93">
        <v>25354000</v>
      </c>
      <c r="K17" s="94"/>
      <c r="L17" s="93">
        <v>24367000</v>
      </c>
      <c r="M17" s="94"/>
      <c r="N17" s="93"/>
      <c r="O17" s="94"/>
      <c r="P17" s="93">
        <f t="shared" ref="P17:P24" si="9">$H17      +$J17      +$L17      +$N17</f>
        <v>51174000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-3.8928768636112645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66.663192861330032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76765000</v>
      </c>
      <c r="C24" s="95">
        <f>SUM(C17:C23)</f>
        <v>0</v>
      </c>
      <c r="D24" s="95"/>
      <c r="E24" s="95">
        <f t="shared" si="8"/>
        <v>76765000</v>
      </c>
      <c r="F24" s="96">
        <f t="shared" ref="F24:O24" si="15">SUM(F17:F23)</f>
        <v>76765000</v>
      </c>
      <c r="G24" s="97">
        <f t="shared" si="15"/>
        <v>76765000</v>
      </c>
      <c r="H24" s="96">
        <f t="shared" si="15"/>
        <v>1453000</v>
      </c>
      <c r="I24" s="97">
        <f t="shared" si="15"/>
        <v>0</v>
      </c>
      <c r="J24" s="96">
        <f t="shared" si="15"/>
        <v>25354000</v>
      </c>
      <c r="K24" s="97">
        <f t="shared" si="15"/>
        <v>0</v>
      </c>
      <c r="L24" s="96">
        <f t="shared" si="15"/>
        <v>24367000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51174000</v>
      </c>
      <c r="Q24" s="97">
        <f t="shared" si="10"/>
        <v>0</v>
      </c>
      <c r="R24" s="52">
        <f t="shared" si="11"/>
        <v>-3.8928768636112645</v>
      </c>
      <c r="S24" s="53">
        <f t="shared" si="12"/>
        <v>0</v>
      </c>
      <c r="T24" s="52">
        <f>IF(($E24-$E19-$E23)   =0,0,($P24   /($E24-$E19-$E23)   )*100)</f>
        <v>66.663192861330032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4298000</v>
      </c>
      <c r="C32" s="92">
        <v>-240000</v>
      </c>
      <c r="D32" s="92"/>
      <c r="E32" s="92">
        <f>$B32      +$C32      +$D32</f>
        <v>4058000</v>
      </c>
      <c r="F32" s="93">
        <v>4058000</v>
      </c>
      <c r="G32" s="94">
        <v>4058000</v>
      </c>
      <c r="H32" s="93">
        <v>325000</v>
      </c>
      <c r="I32" s="94"/>
      <c r="J32" s="93">
        <v>1215000</v>
      </c>
      <c r="K32" s="94"/>
      <c r="L32" s="93">
        <v>1749000</v>
      </c>
      <c r="M32" s="94"/>
      <c r="N32" s="93"/>
      <c r="O32" s="94"/>
      <c r="P32" s="93">
        <f>$H32      +$J32      +$L32      +$N32</f>
        <v>3289000</v>
      </c>
      <c r="Q32" s="94">
        <f>$I32      +$K32      +$M32      +$O32</f>
        <v>0</v>
      </c>
      <c r="R32" s="48">
        <f>IF(($J32      =0),0,((($L32      -$J32      )/$J32      )*100))</f>
        <v>43.950617283950614</v>
      </c>
      <c r="S32" s="49">
        <f>IF(($K32      =0),0,((($M32      -$K32      )/$K32      )*100))</f>
        <v>0</v>
      </c>
      <c r="T32" s="48">
        <f>IF(($E32      =0),0,(($P32      /$E32      )*100))</f>
        <v>81.049778215869878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4298000</v>
      </c>
      <c r="C33" s="95">
        <f>C32</f>
        <v>-240000</v>
      </c>
      <c r="D33" s="95"/>
      <c r="E33" s="95">
        <f>$B33      +$C33      +$D33</f>
        <v>4058000</v>
      </c>
      <c r="F33" s="96">
        <f t="shared" ref="F33:O33" si="17">F32</f>
        <v>4058000</v>
      </c>
      <c r="G33" s="97">
        <f t="shared" si="17"/>
        <v>4058000</v>
      </c>
      <c r="H33" s="96">
        <f t="shared" si="17"/>
        <v>325000</v>
      </c>
      <c r="I33" s="97">
        <f t="shared" si="17"/>
        <v>0</v>
      </c>
      <c r="J33" s="96">
        <f t="shared" si="17"/>
        <v>1215000</v>
      </c>
      <c r="K33" s="97">
        <f t="shared" si="17"/>
        <v>0</v>
      </c>
      <c r="L33" s="96">
        <f t="shared" si="17"/>
        <v>1749000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3289000</v>
      </c>
      <c r="Q33" s="97">
        <f>$I33      +$K33      +$M33      +$O33</f>
        <v>0</v>
      </c>
      <c r="R33" s="52">
        <f>IF(($J33      =0),0,((($L33      -$J33      )/$J33      )*100))</f>
        <v>43.950617283950614</v>
      </c>
      <c r="S33" s="53">
        <f>IF(($K33      =0),0,((($M33      -$K33      )/$K33      )*100))</f>
        <v>0</v>
      </c>
      <c r="T33" s="52">
        <f>IF($E33   =0,0,($P33   /$E33   )*100)</f>
        <v>81.049778215869878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19890000</v>
      </c>
      <c r="C35" s="92"/>
      <c r="D35" s="92"/>
      <c r="E35" s="92">
        <f t="shared" ref="E35:E40" si="18">$B35      +$C35      +$D35</f>
        <v>19890000</v>
      </c>
      <c r="F35" s="93">
        <v>19890000</v>
      </c>
      <c r="G35" s="94">
        <v>19890000</v>
      </c>
      <c r="H35" s="93"/>
      <c r="I35" s="94"/>
      <c r="J35" s="93">
        <v>11203000</v>
      </c>
      <c r="K35" s="94"/>
      <c r="L35" s="93">
        <v>2442000</v>
      </c>
      <c r="M35" s="94"/>
      <c r="N35" s="93"/>
      <c r="O35" s="94"/>
      <c r="P35" s="93">
        <f t="shared" ref="P35:P40" si="19">$H35      +$J35      +$L35      +$N35</f>
        <v>13645000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-78.2022672498438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68.602312719959784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1607000</v>
      </c>
      <c r="C36" s="92">
        <v>2037000</v>
      </c>
      <c r="D36" s="92"/>
      <c r="E36" s="92">
        <f t="shared" si="18"/>
        <v>3644000</v>
      </c>
      <c r="F36" s="93">
        <v>3644000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25497000</v>
      </c>
      <c r="C40" s="95">
        <f>SUM(C35:C39)</f>
        <v>2037000</v>
      </c>
      <c r="D40" s="95"/>
      <c r="E40" s="95">
        <f t="shared" si="18"/>
        <v>27534000</v>
      </c>
      <c r="F40" s="96">
        <f t="shared" ref="F40:O40" si="25">SUM(F35:F39)</f>
        <v>27534000</v>
      </c>
      <c r="G40" s="97">
        <f t="shared" si="25"/>
        <v>23890000</v>
      </c>
      <c r="H40" s="96">
        <f t="shared" si="25"/>
        <v>0</v>
      </c>
      <c r="I40" s="97">
        <f t="shared" si="25"/>
        <v>0</v>
      </c>
      <c r="J40" s="96">
        <f t="shared" si="25"/>
        <v>11203000</v>
      </c>
      <c r="K40" s="97">
        <f t="shared" si="25"/>
        <v>0</v>
      </c>
      <c r="L40" s="96">
        <f t="shared" si="25"/>
        <v>2442000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13645000</v>
      </c>
      <c r="Q40" s="97">
        <f t="shared" si="20"/>
        <v>0</v>
      </c>
      <c r="R40" s="52">
        <f t="shared" si="21"/>
        <v>-78.2022672498438</v>
      </c>
      <c r="S40" s="53">
        <f t="shared" si="22"/>
        <v>0</v>
      </c>
      <c r="T40" s="52">
        <f>IF((+$E35+$E38) =0,0,(P40   /(+$E35+$E38) )*100)</f>
        <v>57.115948095437417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100000000</v>
      </c>
      <c r="C43" s="92">
        <v>-25000000</v>
      </c>
      <c r="D43" s="92"/>
      <c r="E43" s="92">
        <f t="shared" si="26"/>
        <v>75000000</v>
      </c>
      <c r="F43" s="93">
        <v>75000000</v>
      </c>
      <c r="G43" s="94">
        <v>75000000</v>
      </c>
      <c r="H43" s="93">
        <v>10602000</v>
      </c>
      <c r="I43" s="94"/>
      <c r="J43" s="93">
        <v>18073000</v>
      </c>
      <c r="K43" s="94"/>
      <c r="L43" s="93">
        <v>2549000</v>
      </c>
      <c r="M43" s="94"/>
      <c r="N43" s="93"/>
      <c r="O43" s="94"/>
      <c r="P43" s="93">
        <f t="shared" si="27"/>
        <v>31224000</v>
      </c>
      <c r="Q43" s="94">
        <f t="shared" si="28"/>
        <v>0</v>
      </c>
      <c r="R43" s="48">
        <f t="shared" si="29"/>
        <v>-85.896088087201903</v>
      </c>
      <c r="S43" s="49">
        <f t="shared" si="30"/>
        <v>0</v>
      </c>
      <c r="T43" s="48">
        <f t="shared" si="31"/>
        <v>41.632000000000005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12000000</v>
      </c>
      <c r="C51" s="92"/>
      <c r="D51" s="92"/>
      <c r="E51" s="92">
        <f t="shared" si="26"/>
        <v>12000000</v>
      </c>
      <c r="F51" s="93">
        <v>12000000</v>
      </c>
      <c r="G51" s="94">
        <v>12000000</v>
      </c>
      <c r="H51" s="93">
        <v>377000</v>
      </c>
      <c r="I51" s="94"/>
      <c r="J51" s="93">
        <v>7166000</v>
      </c>
      <c r="K51" s="94"/>
      <c r="L51" s="93">
        <v>2609000</v>
      </c>
      <c r="M51" s="94"/>
      <c r="N51" s="93"/>
      <c r="O51" s="94"/>
      <c r="P51" s="93">
        <f t="shared" si="27"/>
        <v>10152000</v>
      </c>
      <c r="Q51" s="94">
        <f t="shared" si="28"/>
        <v>0</v>
      </c>
      <c r="R51" s="48">
        <f t="shared" si="29"/>
        <v>-63.59196204298074</v>
      </c>
      <c r="S51" s="49">
        <f t="shared" si="30"/>
        <v>0</v>
      </c>
      <c r="T51" s="48">
        <f t="shared" si="31"/>
        <v>84.6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112000000</v>
      </c>
      <c r="C53" s="95">
        <f>SUM(C42:C52)</f>
        <v>-25000000</v>
      </c>
      <c r="D53" s="95"/>
      <c r="E53" s="95">
        <f t="shared" si="26"/>
        <v>87000000</v>
      </c>
      <c r="F53" s="96">
        <f t="shared" ref="F53:O53" si="33">SUM(F42:F52)</f>
        <v>87000000</v>
      </c>
      <c r="G53" s="97">
        <f t="shared" si="33"/>
        <v>87000000</v>
      </c>
      <c r="H53" s="96">
        <f t="shared" si="33"/>
        <v>10979000</v>
      </c>
      <c r="I53" s="97">
        <f t="shared" si="33"/>
        <v>0</v>
      </c>
      <c r="J53" s="96">
        <f t="shared" si="33"/>
        <v>25239000</v>
      </c>
      <c r="K53" s="97">
        <f t="shared" si="33"/>
        <v>0</v>
      </c>
      <c r="L53" s="96">
        <f t="shared" si="33"/>
        <v>5158000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41376000</v>
      </c>
      <c r="Q53" s="97">
        <f t="shared" si="28"/>
        <v>0</v>
      </c>
      <c r="R53" s="52">
        <f t="shared" si="29"/>
        <v>-79.563374143191083</v>
      </c>
      <c r="S53" s="53">
        <f t="shared" si="30"/>
        <v>0</v>
      </c>
      <c r="T53" s="52">
        <f>IF((+$E43+$E45+$E47+$E48+$E51) =0,0,(P53   /(+$E43+$E45+$E47+$E48+$E51) )*100)</f>
        <v>47.558620689655172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220260000</v>
      </c>
      <c r="C67" s="104">
        <f>SUM(C9:C14,C17:C23,C26:C29,C32,C35:C39,C42:C52,C55:C58,C61:C65)</f>
        <v>-23203000</v>
      </c>
      <c r="D67" s="104"/>
      <c r="E67" s="104">
        <f t="shared" si="35"/>
        <v>197057000</v>
      </c>
      <c r="F67" s="105">
        <f t="shared" ref="F67:O67" si="43">SUM(F9:F14,F17:F23,F26:F29,F32,F35:F39,F42:F52,F55:F58,F61:F65)</f>
        <v>197057000</v>
      </c>
      <c r="G67" s="106">
        <f t="shared" si="43"/>
        <v>193413000</v>
      </c>
      <c r="H67" s="105">
        <f t="shared" si="43"/>
        <v>12807000</v>
      </c>
      <c r="I67" s="106">
        <f t="shared" si="43"/>
        <v>0</v>
      </c>
      <c r="J67" s="105">
        <f t="shared" si="43"/>
        <v>63167000</v>
      </c>
      <c r="K67" s="106">
        <f t="shared" si="43"/>
        <v>0</v>
      </c>
      <c r="L67" s="105">
        <f t="shared" si="43"/>
        <v>34103000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110077000</v>
      </c>
      <c r="Q67" s="106">
        <f t="shared" si="37"/>
        <v>0</v>
      </c>
      <c r="R67" s="61">
        <f t="shared" si="38"/>
        <v>-46.011366694634859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56.912927259284544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220260000</v>
      </c>
      <c r="C73" s="104">
        <f>SUM(C9:C14,C17:C23,C26:C29,C32,C35:C39,C42:C52,C55:C58,C61:C65,C69:C70)</f>
        <v>-23203000</v>
      </c>
      <c r="D73" s="104"/>
      <c r="E73" s="104">
        <f>$B73      +$C73      +$D73</f>
        <v>197057000</v>
      </c>
      <c r="F73" s="105">
        <f t="shared" ref="F73:O73" si="46">SUM(F9:F14,F17:F23,F26:F29,F32,F35:F39,F42:F52,F55:F58,F61:F65,F69:F70)</f>
        <v>197057000</v>
      </c>
      <c r="G73" s="106">
        <f t="shared" si="46"/>
        <v>193413000</v>
      </c>
      <c r="H73" s="105">
        <f t="shared" si="46"/>
        <v>12807000</v>
      </c>
      <c r="I73" s="106">
        <f t="shared" si="46"/>
        <v>0</v>
      </c>
      <c r="J73" s="105">
        <f t="shared" si="46"/>
        <v>63167000</v>
      </c>
      <c r="K73" s="106">
        <f t="shared" si="46"/>
        <v>0</v>
      </c>
      <c r="L73" s="105">
        <f t="shared" si="46"/>
        <v>34103000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110077000</v>
      </c>
      <c r="Q73" s="106">
        <f>$I73      +$K73      +$M73      +$O73</f>
        <v>0</v>
      </c>
      <c r="R73" s="61">
        <f>IF(($J73      =0),0,((($L73      -$J73      )/$J73      )*100))</f>
        <v>-46.011366694634859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56.912927259284544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kKR4TglxBT6tXT19VyVIQJ/GE3yhTIlW2m+lCNTuHs641JW6REBmadtjMJ9RBFOIdtXb4f7brDDXtypKKuFEw==" saltValue="Uv1beFvmDkSqiO8pfy1U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170000</v>
      </c>
      <c r="I10" s="94">
        <v>256269</v>
      </c>
      <c r="J10" s="93">
        <v>283000</v>
      </c>
      <c r="K10" s="94">
        <v>282997</v>
      </c>
      <c r="L10" s="93">
        <v>122000</v>
      </c>
      <c r="M10" s="94">
        <v>799256</v>
      </c>
      <c r="N10" s="93"/>
      <c r="O10" s="94"/>
      <c r="P10" s="93">
        <f t="shared" ref="P10:P15" si="1">$H10      +$J10      +$L10      +$N10</f>
        <v>575000</v>
      </c>
      <c r="Q10" s="94">
        <f t="shared" ref="Q10:Q15" si="2">$I10      +$K10      +$M10      +$O10</f>
        <v>1338522</v>
      </c>
      <c r="R10" s="48">
        <f t="shared" ref="R10:R15" si="3">IF(($J10      =0),0,((($L10      -$J10      )/$J10      )*100))</f>
        <v>-56.890459363957604</v>
      </c>
      <c r="S10" s="49">
        <f t="shared" ref="S10:S15" si="4">IF(($K10      =0),0,((($M10      -$K10      )/$K10      )*100))</f>
        <v>182.42560875203623</v>
      </c>
      <c r="T10" s="48">
        <f t="shared" ref="T10:T14" si="5">IF(($E10      =0),0,(($P10      /$E10      )*100))</f>
        <v>21.69811320754717</v>
      </c>
      <c r="U10" s="50">
        <f t="shared" ref="U10:U14" si="6">IF(($E10      =0),0,(($Q10      /$E10      )*100))</f>
        <v>50.510264150943399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>
        <v>-10000000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>
        <v>1441000</v>
      </c>
      <c r="K13" s="94"/>
      <c r="L13" s="93">
        <v>2071000</v>
      </c>
      <c r="M13" s="94">
        <v>1082216</v>
      </c>
      <c r="N13" s="93"/>
      <c r="O13" s="94"/>
      <c r="P13" s="93">
        <f t="shared" si="1"/>
        <v>3512000</v>
      </c>
      <c r="Q13" s="94">
        <f t="shared" si="2"/>
        <v>1082216</v>
      </c>
      <c r="R13" s="48">
        <f t="shared" si="3"/>
        <v>43.719639139486468</v>
      </c>
      <c r="S13" s="49">
        <f t="shared" si="4"/>
        <v>0</v>
      </c>
      <c r="T13" s="48">
        <f t="shared" si="5"/>
        <v>70.240000000000009</v>
      </c>
      <c r="U13" s="50">
        <f t="shared" si="6"/>
        <v>21.64432</v>
      </c>
      <c r="V13" s="93">
        <v>101000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19650000</v>
      </c>
      <c r="C15" s="95">
        <f>SUM(C9:C14)</f>
        <v>-12000000</v>
      </c>
      <c r="D15" s="95"/>
      <c r="E15" s="95">
        <f t="shared" si="0"/>
        <v>7650000</v>
      </c>
      <c r="F15" s="96">
        <f t="shared" ref="F15:O15" si="7">SUM(F9:F14)</f>
        <v>7650000</v>
      </c>
      <c r="G15" s="97">
        <f t="shared" si="7"/>
        <v>7650000</v>
      </c>
      <c r="H15" s="96">
        <f t="shared" si="7"/>
        <v>170000</v>
      </c>
      <c r="I15" s="97">
        <f t="shared" si="7"/>
        <v>256269</v>
      </c>
      <c r="J15" s="96">
        <f t="shared" si="7"/>
        <v>1724000</v>
      </c>
      <c r="K15" s="97">
        <f t="shared" si="7"/>
        <v>282997</v>
      </c>
      <c r="L15" s="96">
        <f t="shared" si="7"/>
        <v>2193000</v>
      </c>
      <c r="M15" s="97">
        <f t="shared" si="7"/>
        <v>1881472</v>
      </c>
      <c r="N15" s="96">
        <f t="shared" si="7"/>
        <v>0</v>
      </c>
      <c r="O15" s="97">
        <f t="shared" si="7"/>
        <v>0</v>
      </c>
      <c r="P15" s="96">
        <f t="shared" si="1"/>
        <v>4087000</v>
      </c>
      <c r="Q15" s="97">
        <f t="shared" si="2"/>
        <v>2420738</v>
      </c>
      <c r="R15" s="52">
        <f t="shared" si="3"/>
        <v>27.204176334106727</v>
      </c>
      <c r="S15" s="53">
        <f t="shared" si="4"/>
        <v>564.83814316052815</v>
      </c>
      <c r="T15" s="52">
        <f>IF((SUM($E9:$E13))=0,0,(P15/(SUM($E9:$E13))*100))</f>
        <v>53.424836601307192</v>
      </c>
      <c r="U15" s="54">
        <f>IF((SUM($E9:$E13))=0,0,(Q15/(SUM($E9:$E13))*100))</f>
        <v>31.643633986928105</v>
      </c>
      <c r="V15" s="96">
        <f>SUM(V9:V14)</f>
        <v>101000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11805000</v>
      </c>
      <c r="C20" s="92"/>
      <c r="D20" s="92"/>
      <c r="E20" s="92">
        <f t="shared" si="8"/>
        <v>11805000</v>
      </c>
      <c r="F20" s="93">
        <v>11805000</v>
      </c>
      <c r="G20" s="94">
        <v>11805000</v>
      </c>
      <c r="H20" s="93"/>
      <c r="I20" s="94"/>
      <c r="J20" s="93">
        <v>650000</v>
      </c>
      <c r="K20" s="94">
        <v>650079</v>
      </c>
      <c r="L20" s="93">
        <v>633000</v>
      </c>
      <c r="M20" s="94">
        <v>1821809</v>
      </c>
      <c r="N20" s="93"/>
      <c r="O20" s="94"/>
      <c r="P20" s="93">
        <f t="shared" si="9"/>
        <v>1283000</v>
      </c>
      <c r="Q20" s="94">
        <f t="shared" si="10"/>
        <v>2471888</v>
      </c>
      <c r="R20" s="48">
        <f t="shared" si="11"/>
        <v>-2.6153846153846154</v>
      </c>
      <c r="S20" s="49">
        <f t="shared" si="12"/>
        <v>180.24424723764344</v>
      </c>
      <c r="T20" s="48">
        <f t="shared" si="13"/>
        <v>10.868276154171962</v>
      </c>
      <c r="U20" s="50">
        <f t="shared" si="14"/>
        <v>20.939330792037271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20117000</v>
      </c>
      <c r="D21" s="92"/>
      <c r="E21" s="92">
        <f t="shared" si="8"/>
        <v>20117000</v>
      </c>
      <c r="F21" s="93">
        <v>20117000</v>
      </c>
      <c r="G21" s="94">
        <v>20177000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11805000</v>
      </c>
      <c r="C24" s="95">
        <f>SUM(C17:C23)</f>
        <v>20117000</v>
      </c>
      <c r="D24" s="95"/>
      <c r="E24" s="95">
        <f t="shared" si="8"/>
        <v>31922000</v>
      </c>
      <c r="F24" s="96">
        <f t="shared" ref="F24:O24" si="15">SUM(F17:F23)</f>
        <v>31922000</v>
      </c>
      <c r="G24" s="97">
        <f t="shared" si="15"/>
        <v>31982000</v>
      </c>
      <c r="H24" s="96">
        <f t="shared" si="15"/>
        <v>0</v>
      </c>
      <c r="I24" s="97">
        <f t="shared" si="15"/>
        <v>0</v>
      </c>
      <c r="J24" s="96">
        <f t="shared" si="15"/>
        <v>650000</v>
      </c>
      <c r="K24" s="97">
        <f t="shared" si="15"/>
        <v>650079</v>
      </c>
      <c r="L24" s="96">
        <f t="shared" si="15"/>
        <v>633000</v>
      </c>
      <c r="M24" s="97">
        <f t="shared" si="15"/>
        <v>1821809</v>
      </c>
      <c r="N24" s="96">
        <f t="shared" si="15"/>
        <v>0</v>
      </c>
      <c r="O24" s="97">
        <f t="shared" si="15"/>
        <v>0</v>
      </c>
      <c r="P24" s="96">
        <f t="shared" si="9"/>
        <v>1283000</v>
      </c>
      <c r="Q24" s="97">
        <f t="shared" si="10"/>
        <v>2471888</v>
      </c>
      <c r="R24" s="52">
        <f t="shared" si="11"/>
        <v>-2.6153846153846154</v>
      </c>
      <c r="S24" s="53">
        <f t="shared" si="12"/>
        <v>180.24424723764344</v>
      </c>
      <c r="T24" s="52">
        <f>IF(($E24-$E19-$E23)   =0,0,($P24   /($E24-$E19-$E23)   )*100)</f>
        <v>4.0191717310945432</v>
      </c>
      <c r="U24" s="54">
        <f>IF(($E24-$E19-$E23)   =0,0,($Q24   /($E24-$E19-$E23)   )*100)</f>
        <v>7.743524841801892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84654000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84654000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169308000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7052000</v>
      </c>
      <c r="C32" s="92">
        <v>-394000</v>
      </c>
      <c r="D32" s="92"/>
      <c r="E32" s="92">
        <f>$B32      +$C32      +$D32</f>
        <v>6658000</v>
      </c>
      <c r="F32" s="93">
        <v>6658000</v>
      </c>
      <c r="G32" s="94">
        <v>6658000</v>
      </c>
      <c r="H32" s="93">
        <v>4190000</v>
      </c>
      <c r="I32" s="94">
        <v>4189763</v>
      </c>
      <c r="J32" s="93">
        <v>746000</v>
      </c>
      <c r="K32" s="94">
        <v>2862237</v>
      </c>
      <c r="L32" s="93"/>
      <c r="M32" s="94">
        <v>-394000</v>
      </c>
      <c r="N32" s="93"/>
      <c r="O32" s="94"/>
      <c r="P32" s="93">
        <f>$H32      +$J32      +$L32      +$N32</f>
        <v>4936000</v>
      </c>
      <c r="Q32" s="94">
        <f>$I32      +$K32      +$M32      +$O32</f>
        <v>6658000</v>
      </c>
      <c r="R32" s="48">
        <f>IF(($J32      =0),0,((($L32      -$J32      )/$J32      )*100))</f>
        <v>-100</v>
      </c>
      <c r="S32" s="49">
        <f>IF(($K32      =0),0,((($M32      -$K32      )/$K32      )*100))</f>
        <v>-113.7654568786582</v>
      </c>
      <c r="T32" s="48">
        <f>IF(($E32      =0),0,(($P32      /$E32      )*100))</f>
        <v>74.136377290477611</v>
      </c>
      <c r="U32" s="50">
        <f>IF(($E32      =0),0,(($Q32      /$E32      )*100))</f>
        <v>100</v>
      </c>
      <c r="V32" s="93">
        <v>84654000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7052000</v>
      </c>
      <c r="C33" s="95">
        <f>C32</f>
        <v>-394000</v>
      </c>
      <c r="D33" s="95"/>
      <c r="E33" s="95">
        <f>$B33      +$C33      +$D33</f>
        <v>6658000</v>
      </c>
      <c r="F33" s="96">
        <f t="shared" ref="F33:O33" si="17">F32</f>
        <v>6658000</v>
      </c>
      <c r="G33" s="97">
        <f t="shared" si="17"/>
        <v>6658000</v>
      </c>
      <c r="H33" s="96">
        <f t="shared" si="17"/>
        <v>4190000</v>
      </c>
      <c r="I33" s="97">
        <f t="shared" si="17"/>
        <v>4189763</v>
      </c>
      <c r="J33" s="96">
        <f t="shared" si="17"/>
        <v>746000</v>
      </c>
      <c r="K33" s="97">
        <f t="shared" si="17"/>
        <v>2862237</v>
      </c>
      <c r="L33" s="96">
        <f t="shared" si="17"/>
        <v>0</v>
      </c>
      <c r="M33" s="97">
        <f t="shared" si="17"/>
        <v>-394000</v>
      </c>
      <c r="N33" s="96">
        <f t="shared" si="17"/>
        <v>0</v>
      </c>
      <c r="O33" s="97">
        <f t="shared" si="17"/>
        <v>0</v>
      </c>
      <c r="P33" s="96">
        <f>$H33      +$J33      +$L33      +$N33</f>
        <v>4936000</v>
      </c>
      <c r="Q33" s="97">
        <f>$I33      +$K33      +$M33      +$O33</f>
        <v>6658000</v>
      </c>
      <c r="R33" s="52">
        <f>IF(($J33      =0),0,((($L33      -$J33      )/$J33      )*100))</f>
        <v>-100</v>
      </c>
      <c r="S33" s="53">
        <f>IF(($K33      =0),0,((($M33      -$K33      )/$K33      )*100))</f>
        <v>-113.7654568786582</v>
      </c>
      <c r="T33" s="52">
        <f>IF($E33   =0,0,($P33   /$E33   )*100)</f>
        <v>74.136377290477611</v>
      </c>
      <c r="U33" s="54">
        <f>IF($E33   =0,0,($Q33   /$E33   )*100)</f>
        <v>100</v>
      </c>
      <c r="V33" s="96">
        <f>V32</f>
        <v>84654000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30000000</v>
      </c>
      <c r="H35" s="93">
        <v>5903000</v>
      </c>
      <c r="I35" s="94">
        <v>5100047</v>
      </c>
      <c r="J35" s="93">
        <v>11612000</v>
      </c>
      <c r="K35" s="94">
        <v>13376425</v>
      </c>
      <c r="L35" s="93">
        <v>1703000</v>
      </c>
      <c r="M35" s="94">
        <v>5951063</v>
      </c>
      <c r="N35" s="93"/>
      <c r="O35" s="94"/>
      <c r="P35" s="93">
        <f t="shared" ref="P35:P40" si="19">$H35      +$J35      +$L35      +$N35</f>
        <v>19218000</v>
      </c>
      <c r="Q35" s="94">
        <f t="shared" ref="Q35:Q40" si="20">$I35      +$K35      +$M35      +$O35</f>
        <v>24427535</v>
      </c>
      <c r="R35" s="48">
        <f t="shared" ref="R35:R40" si="21">IF(($J35      =0),0,((($L35      -$J35      )/$J35      )*100))</f>
        <v>-85.334137099552194</v>
      </c>
      <c r="S35" s="49">
        <f t="shared" ref="S35:S40" si="22">IF(($K35      =0),0,((($M35      -$K35      )/$K35      )*100))</f>
        <v>-55.510810997706784</v>
      </c>
      <c r="T35" s="48">
        <f t="shared" ref="T35:T39" si="23">IF(($E35      =0),0,(($P35      /$E35      )*100))</f>
        <v>64.059999999999988</v>
      </c>
      <c r="U35" s="50">
        <f t="shared" ref="U35:U39" si="24">IF(($E35      =0),0,(($Q35      /$E35      )*100))</f>
        <v>81.425116666666668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60034000</v>
      </c>
      <c r="C36" s="92">
        <v>-36744000</v>
      </c>
      <c r="D36" s="92"/>
      <c r="E36" s="92">
        <f t="shared" si="18"/>
        <v>23290000</v>
      </c>
      <c r="F36" s="93">
        <v>23290000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90034000</v>
      </c>
      <c r="C40" s="95">
        <f>SUM(C35:C39)</f>
        <v>-36744000</v>
      </c>
      <c r="D40" s="95"/>
      <c r="E40" s="95">
        <f t="shared" si="18"/>
        <v>53290000</v>
      </c>
      <c r="F40" s="96">
        <f t="shared" ref="F40:O40" si="25">SUM(F35:F39)</f>
        <v>53290000</v>
      </c>
      <c r="G40" s="97">
        <f t="shared" si="25"/>
        <v>30000000</v>
      </c>
      <c r="H40" s="96">
        <f t="shared" si="25"/>
        <v>5903000</v>
      </c>
      <c r="I40" s="97">
        <f t="shared" si="25"/>
        <v>5100047</v>
      </c>
      <c r="J40" s="96">
        <f t="shared" si="25"/>
        <v>11612000</v>
      </c>
      <c r="K40" s="97">
        <f t="shared" si="25"/>
        <v>13376425</v>
      </c>
      <c r="L40" s="96">
        <f t="shared" si="25"/>
        <v>1703000</v>
      </c>
      <c r="M40" s="97">
        <f t="shared" si="25"/>
        <v>5951063</v>
      </c>
      <c r="N40" s="96">
        <f t="shared" si="25"/>
        <v>0</v>
      </c>
      <c r="O40" s="97">
        <f t="shared" si="25"/>
        <v>0</v>
      </c>
      <c r="P40" s="96">
        <f t="shared" si="19"/>
        <v>19218000</v>
      </c>
      <c r="Q40" s="97">
        <f t="shared" si="20"/>
        <v>24427535</v>
      </c>
      <c r="R40" s="52">
        <f t="shared" si="21"/>
        <v>-85.334137099552194</v>
      </c>
      <c r="S40" s="53">
        <f t="shared" si="22"/>
        <v>-55.510810997706784</v>
      </c>
      <c r="T40" s="52">
        <f>IF((+$E35+$E38) =0,0,(P40   /(+$E35+$E38) )*100)</f>
        <v>64.059999999999988</v>
      </c>
      <c r="U40" s="54">
        <f>IF((+$E35+$E38) =0,0,(Q40   /(+$E35+$E38) )*100)</f>
        <v>81.425116666666668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91000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91000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128541000</v>
      </c>
      <c r="C67" s="104">
        <f>SUM(C9:C14,C17:C23,C26:C29,C32,C35:C39,C42:C52,C55:C58,C61:C65)</f>
        <v>-29021000</v>
      </c>
      <c r="D67" s="104"/>
      <c r="E67" s="104">
        <f t="shared" si="35"/>
        <v>99520000</v>
      </c>
      <c r="F67" s="105">
        <f t="shared" ref="F67:O67" si="43">SUM(F9:F14,F17:F23,F26:F29,F32,F35:F39,F42:F52,F55:F58,F61:F65)</f>
        <v>99520000</v>
      </c>
      <c r="G67" s="106">
        <f t="shared" si="43"/>
        <v>76290000</v>
      </c>
      <c r="H67" s="105">
        <f t="shared" si="43"/>
        <v>10263000</v>
      </c>
      <c r="I67" s="106">
        <f t="shared" si="43"/>
        <v>9546079</v>
      </c>
      <c r="J67" s="105">
        <f t="shared" si="43"/>
        <v>14732000</v>
      </c>
      <c r="K67" s="106">
        <f t="shared" si="43"/>
        <v>17171738</v>
      </c>
      <c r="L67" s="105">
        <f t="shared" si="43"/>
        <v>4529000</v>
      </c>
      <c r="M67" s="106">
        <f t="shared" si="43"/>
        <v>9260344</v>
      </c>
      <c r="N67" s="105">
        <f t="shared" si="43"/>
        <v>0</v>
      </c>
      <c r="O67" s="106">
        <f t="shared" si="43"/>
        <v>0</v>
      </c>
      <c r="P67" s="105">
        <f t="shared" si="36"/>
        <v>29524000</v>
      </c>
      <c r="Q67" s="106">
        <f t="shared" si="37"/>
        <v>35978161</v>
      </c>
      <c r="R67" s="61">
        <f t="shared" si="38"/>
        <v>-69.257398859625312</v>
      </c>
      <c r="S67" s="62">
        <f t="shared" si="39"/>
        <v>-46.072179764214901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38.730158730158735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47.196852945034763</v>
      </c>
      <c r="V67" s="105">
        <f>SUM(V9:V14,V17:V23,V26:V29,V32,V35:V39,V42:V52,V55:V58,V61:V65)</f>
        <v>254154000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410474000</v>
      </c>
      <c r="C69" s="92">
        <v>-27454000</v>
      </c>
      <c r="D69" s="92"/>
      <c r="E69" s="92">
        <f>$B69      +$C69      +$D69</f>
        <v>383020000</v>
      </c>
      <c r="F69" s="93">
        <v>383020000</v>
      </c>
      <c r="G69" s="94">
        <v>383020000</v>
      </c>
      <c r="H69" s="93">
        <v>94025000</v>
      </c>
      <c r="I69" s="94">
        <v>143792188</v>
      </c>
      <c r="J69" s="93">
        <v>84324000</v>
      </c>
      <c r="K69" s="94">
        <v>130891149</v>
      </c>
      <c r="L69" s="93">
        <v>101664000</v>
      </c>
      <c r="M69" s="94">
        <v>108336663</v>
      </c>
      <c r="N69" s="93"/>
      <c r="O69" s="94"/>
      <c r="P69" s="93">
        <f>$H69      +$J69      +$L69      +$N69</f>
        <v>280013000</v>
      </c>
      <c r="Q69" s="94">
        <f>$I69      +$K69      +$M69      +$O69</f>
        <v>383020000</v>
      </c>
      <c r="R69" s="48">
        <f>IF(($J69      =0),0,((($L69      -$J69      )/$J69      )*100))</f>
        <v>20.563540629002418</v>
      </c>
      <c r="S69" s="49">
        <f>IF(($K69      =0),0,((($M69      -$K69      )/$K69      )*100))</f>
        <v>-17.231482932432659</v>
      </c>
      <c r="T69" s="48">
        <f>IF(($E69      =0),0,(($P69      /$E69      )*100))</f>
        <v>73.106626285833642</v>
      </c>
      <c r="U69" s="50">
        <f>IF(($E69      =0),0,(($Q69      /$E69      )*100))</f>
        <v>100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410474000</v>
      </c>
      <c r="C71" s="101">
        <f>SUM(C69:C70)</f>
        <v>-27454000</v>
      </c>
      <c r="D71" s="101"/>
      <c r="E71" s="101">
        <f>$B71      +$C71      +$D71</f>
        <v>383020000</v>
      </c>
      <c r="F71" s="102">
        <f t="shared" ref="F71:O71" si="44">SUM(F69:F70)</f>
        <v>383020000</v>
      </c>
      <c r="G71" s="103">
        <f t="shared" si="44"/>
        <v>383020000</v>
      </c>
      <c r="H71" s="102">
        <f t="shared" si="44"/>
        <v>94025000</v>
      </c>
      <c r="I71" s="103">
        <f t="shared" si="44"/>
        <v>143792188</v>
      </c>
      <c r="J71" s="102">
        <f t="shared" si="44"/>
        <v>84324000</v>
      </c>
      <c r="K71" s="103">
        <f t="shared" si="44"/>
        <v>130891149</v>
      </c>
      <c r="L71" s="102">
        <f t="shared" si="44"/>
        <v>101664000</v>
      </c>
      <c r="M71" s="103">
        <f t="shared" si="44"/>
        <v>108336663</v>
      </c>
      <c r="N71" s="102">
        <f t="shared" si="44"/>
        <v>0</v>
      </c>
      <c r="O71" s="103">
        <f t="shared" si="44"/>
        <v>0</v>
      </c>
      <c r="P71" s="102">
        <f>$H71      +$J71      +$L71      +$N71</f>
        <v>280013000</v>
      </c>
      <c r="Q71" s="103">
        <f>$I71      +$K71      +$M71      +$O71</f>
        <v>383020000</v>
      </c>
      <c r="R71" s="57">
        <f>IF(($J71      =0),0,((($L71      -$J71      )/$J71      )*100))</f>
        <v>20.563540629002418</v>
      </c>
      <c r="S71" s="58">
        <f>IF(($K71      =0),0,((($M71      -$K71      )/$K71      )*100))</f>
        <v>-17.231482932432659</v>
      </c>
      <c r="T71" s="57">
        <f>IF(($E69      =0),0,(($P69      /$E69      )*100))</f>
        <v>73.106626285833642</v>
      </c>
      <c r="U71" s="59">
        <f>IF($E69   =0,0,($Q69   /$E69 )*100)</f>
        <v>100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410474000</v>
      </c>
      <c r="C72" s="104">
        <f>SUM(C69:C70)</f>
        <v>-27454000</v>
      </c>
      <c r="D72" s="104"/>
      <c r="E72" s="104">
        <f>$B72      +$C72      +$D72</f>
        <v>383020000</v>
      </c>
      <c r="F72" s="105">
        <f t="shared" ref="F72:O72" si="45">SUM(F69:F70)</f>
        <v>383020000</v>
      </c>
      <c r="G72" s="106">
        <f t="shared" si="45"/>
        <v>383020000</v>
      </c>
      <c r="H72" s="105">
        <f t="shared" si="45"/>
        <v>94025000</v>
      </c>
      <c r="I72" s="106">
        <f t="shared" si="45"/>
        <v>143792188</v>
      </c>
      <c r="J72" s="105">
        <f t="shared" si="45"/>
        <v>84324000</v>
      </c>
      <c r="K72" s="106">
        <f t="shared" si="45"/>
        <v>130891149</v>
      </c>
      <c r="L72" s="105">
        <f t="shared" si="45"/>
        <v>101664000</v>
      </c>
      <c r="M72" s="106">
        <f t="shared" si="45"/>
        <v>108336663</v>
      </c>
      <c r="N72" s="105">
        <f t="shared" si="45"/>
        <v>0</v>
      </c>
      <c r="O72" s="106">
        <f t="shared" si="45"/>
        <v>0</v>
      </c>
      <c r="P72" s="105">
        <f>$H72      +$J72      +$L72      +$N72</f>
        <v>280013000</v>
      </c>
      <c r="Q72" s="106">
        <f>$I72      +$K72      +$M72      +$O72</f>
        <v>383020000</v>
      </c>
      <c r="R72" s="61">
        <f>IF(($J72      =0),0,((($L72      -$J72      )/$J72      )*100))</f>
        <v>20.563540629002418</v>
      </c>
      <c r="S72" s="62">
        <f>IF(($K72      =0),0,((($M72      -$K72      )/$K72      )*100))</f>
        <v>-17.231482932432659</v>
      </c>
      <c r="T72" s="61">
        <f>IF(($E69      =0),0,(($P69      /$E69      )*100))</f>
        <v>73.106626285833642</v>
      </c>
      <c r="U72" s="65">
        <f>IF($E69   =0,0,($Q69   /$E69 )*100)</f>
        <v>100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539015000</v>
      </c>
      <c r="C73" s="104">
        <f>SUM(C9:C14,C17:C23,C26:C29,C32,C35:C39,C42:C52,C55:C58,C61:C65,C69:C70)</f>
        <v>-56475000</v>
      </c>
      <c r="D73" s="104"/>
      <c r="E73" s="104">
        <f>$B73      +$C73      +$D73</f>
        <v>482540000</v>
      </c>
      <c r="F73" s="105">
        <f t="shared" ref="F73:O73" si="46">SUM(F9:F14,F17:F23,F26:F29,F32,F35:F39,F42:F52,F55:F58,F61:F65,F69:F70)</f>
        <v>482540000</v>
      </c>
      <c r="G73" s="106">
        <f t="shared" si="46"/>
        <v>459310000</v>
      </c>
      <c r="H73" s="105">
        <f t="shared" si="46"/>
        <v>104288000</v>
      </c>
      <c r="I73" s="106">
        <f t="shared" si="46"/>
        <v>153338267</v>
      </c>
      <c r="J73" s="105">
        <f t="shared" si="46"/>
        <v>99056000</v>
      </c>
      <c r="K73" s="106">
        <f t="shared" si="46"/>
        <v>148062887</v>
      </c>
      <c r="L73" s="105">
        <f t="shared" si="46"/>
        <v>106193000</v>
      </c>
      <c r="M73" s="106">
        <f t="shared" si="46"/>
        <v>117597007</v>
      </c>
      <c r="N73" s="105">
        <f t="shared" si="46"/>
        <v>0</v>
      </c>
      <c r="O73" s="106">
        <f t="shared" si="46"/>
        <v>0</v>
      </c>
      <c r="P73" s="105">
        <f>$H73      +$J73      +$L73      +$N73</f>
        <v>309537000</v>
      </c>
      <c r="Q73" s="106">
        <f>$I73      +$K73      +$M73      +$O73</f>
        <v>418998161</v>
      </c>
      <c r="R73" s="61">
        <f>IF(($J73      =0),0,((($L73      -$J73      )/$J73      )*100))</f>
        <v>7.2050153448554353</v>
      </c>
      <c r="S73" s="62">
        <f>IF(($K73      =0),0,((($M73      -$K73      )/$K73      )*100))</f>
        <v>-20.576310929287768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67.400544365813829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91.235309961894401</v>
      </c>
      <c r="V73" s="105">
        <f>SUM(V9:V14,V17:V23,V26:V29,V32,V35:V39,V42:V52,V55:V58,V61:V65,V69:V70)</f>
        <v>254154000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YttU55IRij+yaCijSrlwtetjBwUi5kaqngbDSIozwIuXbj86o2U5GojcpkPeqUQrJ+HXNu6jSisguUjFpgTSw==" saltValue="8FePOkwBhNARk/zOaMdD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33000</v>
      </c>
      <c r="I10" s="94">
        <v>33166</v>
      </c>
      <c r="J10" s="93">
        <v>65000</v>
      </c>
      <c r="K10" s="94">
        <v>76370</v>
      </c>
      <c r="L10" s="93">
        <v>435000</v>
      </c>
      <c r="M10" s="94">
        <v>422317</v>
      </c>
      <c r="N10" s="93"/>
      <c r="O10" s="94"/>
      <c r="P10" s="93">
        <f t="shared" ref="P10:P15" si="1">$H10      +$J10      +$L10      +$N10</f>
        <v>533000</v>
      </c>
      <c r="Q10" s="94">
        <f t="shared" ref="Q10:Q15" si="2">$I10      +$K10      +$M10      +$O10</f>
        <v>531853</v>
      </c>
      <c r="R10" s="48">
        <f t="shared" ref="R10:R15" si="3">IF(($J10      =0),0,((($L10      -$J10      )/$J10      )*100))</f>
        <v>569.23076923076928</v>
      </c>
      <c r="S10" s="49">
        <f t="shared" ref="S10:S15" si="4">IF(($K10      =0),0,((($M10      -$K10      )/$K10      )*100))</f>
        <v>452.98808432630614</v>
      </c>
      <c r="T10" s="48">
        <f t="shared" ref="T10:T14" si="5">IF(($E10      =0),0,(($P10      /$E10      )*100))</f>
        <v>31.352941176470591</v>
      </c>
      <c r="U10" s="50">
        <f t="shared" ref="U10:U14" si="6">IF(($E10      =0),0,(($Q10      /$E10      )*100))</f>
        <v>31.285470588235292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>
        <v>-500000</v>
      </c>
      <c r="D11" s="92"/>
      <c r="E11" s="92">
        <f t="shared" si="0"/>
        <v>5000000</v>
      </c>
      <c r="F11" s="93">
        <v>5000000</v>
      </c>
      <c r="G11" s="94">
        <v>5000000</v>
      </c>
      <c r="H11" s="93">
        <v>758000</v>
      </c>
      <c r="I11" s="94">
        <v>418453</v>
      </c>
      <c r="J11" s="93">
        <v>2091000</v>
      </c>
      <c r="K11" s="94">
        <v>1504749</v>
      </c>
      <c r="L11" s="93">
        <v>1048000</v>
      </c>
      <c r="M11" s="94">
        <v>232440</v>
      </c>
      <c r="N11" s="93"/>
      <c r="O11" s="94"/>
      <c r="P11" s="93">
        <f t="shared" si="1"/>
        <v>3897000</v>
      </c>
      <c r="Q11" s="94">
        <f t="shared" si="2"/>
        <v>2155642</v>
      </c>
      <c r="R11" s="48">
        <f t="shared" si="3"/>
        <v>-49.880439980870392</v>
      </c>
      <c r="S11" s="49">
        <f t="shared" si="4"/>
        <v>-84.552905501183247</v>
      </c>
      <c r="T11" s="48">
        <f t="shared" si="5"/>
        <v>77.94</v>
      </c>
      <c r="U11" s="50">
        <f t="shared" si="6"/>
        <v>43.112840000000006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</v>
      </c>
      <c r="C13" s="92">
        <v>-2000000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800000</v>
      </c>
      <c r="C14" s="92">
        <v>-800000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10000000</v>
      </c>
      <c r="C15" s="95">
        <f>SUM(C9:C14)</f>
        <v>-3300000</v>
      </c>
      <c r="D15" s="95"/>
      <c r="E15" s="95">
        <f t="shared" si="0"/>
        <v>6700000</v>
      </c>
      <c r="F15" s="96">
        <f t="shared" ref="F15:O15" si="7">SUM(F9:F14)</f>
        <v>6700000</v>
      </c>
      <c r="G15" s="97">
        <f t="shared" si="7"/>
        <v>6700000</v>
      </c>
      <c r="H15" s="96">
        <f t="shared" si="7"/>
        <v>791000</v>
      </c>
      <c r="I15" s="97">
        <f t="shared" si="7"/>
        <v>451619</v>
      </c>
      <c r="J15" s="96">
        <f t="shared" si="7"/>
        <v>2156000</v>
      </c>
      <c r="K15" s="97">
        <f t="shared" si="7"/>
        <v>1581119</v>
      </c>
      <c r="L15" s="96">
        <f t="shared" si="7"/>
        <v>1483000</v>
      </c>
      <c r="M15" s="97">
        <f t="shared" si="7"/>
        <v>654757</v>
      </c>
      <c r="N15" s="96">
        <f t="shared" si="7"/>
        <v>0</v>
      </c>
      <c r="O15" s="97">
        <f t="shared" si="7"/>
        <v>0</v>
      </c>
      <c r="P15" s="96">
        <f t="shared" si="1"/>
        <v>4430000</v>
      </c>
      <c r="Q15" s="97">
        <f t="shared" si="2"/>
        <v>2687495</v>
      </c>
      <c r="R15" s="52">
        <f t="shared" si="3"/>
        <v>-31.2152133580705</v>
      </c>
      <c r="S15" s="53">
        <f t="shared" si="4"/>
        <v>-58.58901195925165</v>
      </c>
      <c r="T15" s="52">
        <f>IF((SUM($E9:$E13))=0,0,(P15/(SUM($E9:$E13))*100))</f>
        <v>66.119402985074629</v>
      </c>
      <c r="U15" s="54">
        <f>IF((SUM($E9:$E13))=0,0,(Q15/(SUM($E9:$E13))*100))</f>
        <v>40.111865671641787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>
        <v>-10812000</v>
      </c>
      <c r="D17" s="92"/>
      <c r="E17" s="92">
        <f t="shared" ref="E17:E24" si="8">$B17      +$C17      +$D17</f>
        <v>63395000</v>
      </c>
      <c r="F17" s="93">
        <v>63395000</v>
      </c>
      <c r="G17" s="94">
        <v>63395000</v>
      </c>
      <c r="H17" s="93">
        <v>9554000</v>
      </c>
      <c r="I17" s="94"/>
      <c r="J17" s="93">
        <v>9316000</v>
      </c>
      <c r="K17" s="94">
        <v>16628618</v>
      </c>
      <c r="L17" s="93">
        <v>23830000</v>
      </c>
      <c r="M17" s="94">
        <v>21076763</v>
      </c>
      <c r="N17" s="93"/>
      <c r="O17" s="94"/>
      <c r="P17" s="93">
        <f t="shared" ref="P17:P24" si="9">$H17      +$J17      +$L17      +$N17</f>
        <v>42700000</v>
      </c>
      <c r="Q17" s="94">
        <f t="shared" ref="Q17:Q24" si="10">$I17      +$K17      +$M17      +$O17</f>
        <v>37705381</v>
      </c>
      <c r="R17" s="48">
        <f t="shared" ref="R17:R24" si="11">IF(($J17      =0),0,((($L17      -$J17      )/$J17      )*100))</f>
        <v>155.79647917561186</v>
      </c>
      <c r="S17" s="49">
        <f t="shared" ref="S17:S24" si="12">IF(($K17      =0),0,((($M17      -$K17      )/$K17      )*100))</f>
        <v>26.749937968386789</v>
      </c>
      <c r="T17" s="48">
        <f t="shared" ref="T17:T23" si="13">IF(($E17      =0),0,(($P17      /$E17      )*100))</f>
        <v>67.35546967426454</v>
      </c>
      <c r="U17" s="50">
        <f t="shared" ref="U17:U23" si="14">IF(($E17      =0),0,(($Q17      /$E17      )*100))</f>
        <v>59.476900386465815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74207000</v>
      </c>
      <c r="C24" s="95">
        <f>SUM(C17:C23)</f>
        <v>-10812000</v>
      </c>
      <c r="D24" s="95"/>
      <c r="E24" s="95">
        <f t="shared" si="8"/>
        <v>63395000</v>
      </c>
      <c r="F24" s="96">
        <f t="shared" ref="F24:O24" si="15">SUM(F17:F23)</f>
        <v>63395000</v>
      </c>
      <c r="G24" s="97">
        <f t="shared" si="15"/>
        <v>63395000</v>
      </c>
      <c r="H24" s="96">
        <f t="shared" si="15"/>
        <v>9554000</v>
      </c>
      <c r="I24" s="97">
        <f t="shared" si="15"/>
        <v>0</v>
      </c>
      <c r="J24" s="96">
        <f t="shared" si="15"/>
        <v>9316000</v>
      </c>
      <c r="K24" s="97">
        <f t="shared" si="15"/>
        <v>16628618</v>
      </c>
      <c r="L24" s="96">
        <f t="shared" si="15"/>
        <v>23830000</v>
      </c>
      <c r="M24" s="97">
        <f t="shared" si="15"/>
        <v>21076763</v>
      </c>
      <c r="N24" s="96">
        <f t="shared" si="15"/>
        <v>0</v>
      </c>
      <c r="O24" s="97">
        <f t="shared" si="15"/>
        <v>0</v>
      </c>
      <c r="P24" s="96">
        <f t="shared" si="9"/>
        <v>42700000</v>
      </c>
      <c r="Q24" s="97">
        <f t="shared" si="10"/>
        <v>37705381</v>
      </c>
      <c r="R24" s="52">
        <f t="shared" si="11"/>
        <v>155.79647917561186</v>
      </c>
      <c r="S24" s="53">
        <f t="shared" si="12"/>
        <v>26.749937968386789</v>
      </c>
      <c r="T24" s="52">
        <f>IF(($E24-$E19-$E23)   =0,0,($P24   /($E24-$E19-$E23)   )*100)</f>
        <v>67.35546967426454</v>
      </c>
      <c r="U24" s="54">
        <f>IF(($E24-$E19-$E23)   =0,0,($Q24   /($E24-$E19-$E23)   )*100)</f>
        <v>59.476900386465815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3286000</v>
      </c>
      <c r="C32" s="92">
        <v>-184000</v>
      </c>
      <c r="D32" s="92"/>
      <c r="E32" s="92">
        <f>$B32      +$C32      +$D32</f>
        <v>3102000</v>
      </c>
      <c r="F32" s="93">
        <v>3102000</v>
      </c>
      <c r="G32" s="94">
        <v>3102000</v>
      </c>
      <c r="H32" s="93">
        <v>2300000</v>
      </c>
      <c r="I32" s="94">
        <v>4196812</v>
      </c>
      <c r="J32" s="93"/>
      <c r="K32" s="94">
        <v>-910812</v>
      </c>
      <c r="L32" s="93"/>
      <c r="M32" s="94"/>
      <c r="N32" s="93"/>
      <c r="O32" s="94"/>
      <c r="P32" s="93">
        <f>$H32      +$J32      +$L32      +$N32</f>
        <v>2300000</v>
      </c>
      <c r="Q32" s="94">
        <f>$I32      +$K32      +$M32      +$O32</f>
        <v>3286000</v>
      </c>
      <c r="R32" s="48">
        <f>IF(($J32      =0),0,((($L32      -$J32      )/$J32      )*100))</f>
        <v>0</v>
      </c>
      <c r="S32" s="49">
        <f>IF(($K32      =0),0,((($M32      -$K32      )/$K32      )*100))</f>
        <v>-100</v>
      </c>
      <c r="T32" s="48">
        <f>IF(($E32      =0),0,(($P32      /$E32      )*100))</f>
        <v>74.145712443584785</v>
      </c>
      <c r="U32" s="50">
        <f>IF(($E32      =0),0,(($Q32      /$E32      )*100))</f>
        <v>105.93165699548679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3286000</v>
      </c>
      <c r="C33" s="95">
        <f>C32</f>
        <v>-184000</v>
      </c>
      <c r="D33" s="95"/>
      <c r="E33" s="95">
        <f>$B33      +$C33      +$D33</f>
        <v>3102000</v>
      </c>
      <c r="F33" s="96">
        <f t="shared" ref="F33:O33" si="17">F32</f>
        <v>3102000</v>
      </c>
      <c r="G33" s="97">
        <f t="shared" si="17"/>
        <v>3102000</v>
      </c>
      <c r="H33" s="96">
        <f t="shared" si="17"/>
        <v>2300000</v>
      </c>
      <c r="I33" s="97">
        <f t="shared" si="17"/>
        <v>4196812</v>
      </c>
      <c r="J33" s="96">
        <f t="shared" si="17"/>
        <v>0</v>
      </c>
      <c r="K33" s="97">
        <f t="shared" si="17"/>
        <v>-910812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2300000</v>
      </c>
      <c r="Q33" s="97">
        <f>$I33      +$K33      +$M33      +$O33</f>
        <v>3286000</v>
      </c>
      <c r="R33" s="52">
        <f>IF(($J33      =0),0,((($L33      -$J33      )/$J33      )*100))</f>
        <v>0</v>
      </c>
      <c r="S33" s="53">
        <f>IF(($K33      =0),0,((($M33      -$K33      )/$K33      )*100))</f>
        <v>-100</v>
      </c>
      <c r="T33" s="52">
        <f>IF($E33   =0,0,($P33   /$E33   )*100)</f>
        <v>74.145712443584785</v>
      </c>
      <c r="U33" s="54">
        <f>IF($E33   =0,0,($Q33   /$E33   )*100)</f>
        <v>105.93165699548679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48026000</v>
      </c>
      <c r="C35" s="92">
        <v>-20922000</v>
      </c>
      <c r="D35" s="92"/>
      <c r="E35" s="92">
        <f t="shared" ref="E35:E40" si="18">$B35      +$C35      +$D35</f>
        <v>27104000</v>
      </c>
      <c r="F35" s="93">
        <v>27104000</v>
      </c>
      <c r="G35" s="94">
        <v>27104000</v>
      </c>
      <c r="H35" s="93"/>
      <c r="I35" s="94"/>
      <c r="J35" s="93">
        <v>5602000</v>
      </c>
      <c r="K35" s="94">
        <v>3634623</v>
      </c>
      <c r="L35" s="93">
        <v>3140000</v>
      </c>
      <c r="M35" s="94">
        <v>5064753</v>
      </c>
      <c r="N35" s="93"/>
      <c r="O35" s="94"/>
      <c r="P35" s="93">
        <f t="shared" ref="P35:P40" si="19">$H35      +$J35      +$L35      +$N35</f>
        <v>8742000</v>
      </c>
      <c r="Q35" s="94">
        <f t="shared" ref="Q35:Q40" si="20">$I35      +$K35      +$M35      +$O35</f>
        <v>8699376</v>
      </c>
      <c r="R35" s="48">
        <f t="shared" ref="R35:R40" si="21">IF(($J35      =0),0,((($L35      -$J35      )/$J35      )*100))</f>
        <v>-43.948589789360945</v>
      </c>
      <c r="S35" s="49">
        <f t="shared" ref="S35:S40" si="22">IF(($K35      =0),0,((($M35      -$K35      )/$K35      )*100))</f>
        <v>39.347409621300478</v>
      </c>
      <c r="T35" s="48">
        <f t="shared" ref="T35:T39" si="23">IF(($E35      =0),0,(($P35      /$E35      )*100))</f>
        <v>32.253541912632819</v>
      </c>
      <c r="U35" s="50">
        <f t="shared" ref="U35:U39" si="24">IF(($E35      =0),0,(($Q35      /$E35      )*100))</f>
        <v>32.09628099173554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>
        <v>2000000</v>
      </c>
      <c r="D38" s="92"/>
      <c r="E38" s="92">
        <f t="shared" si="18"/>
        <v>6000000</v>
      </c>
      <c r="F38" s="93">
        <v>6000000</v>
      </c>
      <c r="G38" s="94">
        <v>6000000</v>
      </c>
      <c r="H38" s="93">
        <v>1106000</v>
      </c>
      <c r="I38" s="94">
        <v>1721411</v>
      </c>
      <c r="J38" s="93">
        <v>2837000</v>
      </c>
      <c r="K38" s="94">
        <v>2278589</v>
      </c>
      <c r="L38" s="93"/>
      <c r="M38" s="94">
        <v>50053</v>
      </c>
      <c r="N38" s="93"/>
      <c r="O38" s="94"/>
      <c r="P38" s="93">
        <f t="shared" si="19"/>
        <v>3943000</v>
      </c>
      <c r="Q38" s="94">
        <f t="shared" si="20"/>
        <v>4050053</v>
      </c>
      <c r="R38" s="48">
        <f t="shared" si="21"/>
        <v>-100</v>
      </c>
      <c r="S38" s="49">
        <f t="shared" si="22"/>
        <v>-97.803333554230278</v>
      </c>
      <c r="T38" s="48">
        <f t="shared" si="23"/>
        <v>65.716666666666669</v>
      </c>
      <c r="U38" s="50">
        <f t="shared" si="24"/>
        <v>67.500883333333334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52026000</v>
      </c>
      <c r="C40" s="95">
        <f>SUM(C35:C39)</f>
        <v>-18922000</v>
      </c>
      <c r="D40" s="95"/>
      <c r="E40" s="95">
        <f t="shared" si="18"/>
        <v>33104000</v>
      </c>
      <c r="F40" s="96">
        <f t="shared" ref="F40:O40" si="25">SUM(F35:F39)</f>
        <v>33104000</v>
      </c>
      <c r="G40" s="97">
        <f t="shared" si="25"/>
        <v>33104000</v>
      </c>
      <c r="H40" s="96">
        <f t="shared" si="25"/>
        <v>1106000</v>
      </c>
      <c r="I40" s="97">
        <f t="shared" si="25"/>
        <v>1721411</v>
      </c>
      <c r="J40" s="96">
        <f t="shared" si="25"/>
        <v>8439000</v>
      </c>
      <c r="K40" s="97">
        <f t="shared" si="25"/>
        <v>5913212</v>
      </c>
      <c r="L40" s="96">
        <f t="shared" si="25"/>
        <v>3140000</v>
      </c>
      <c r="M40" s="97">
        <f t="shared" si="25"/>
        <v>5114806</v>
      </c>
      <c r="N40" s="96">
        <f t="shared" si="25"/>
        <v>0</v>
      </c>
      <c r="O40" s="97">
        <f t="shared" si="25"/>
        <v>0</v>
      </c>
      <c r="P40" s="96">
        <f t="shared" si="19"/>
        <v>12685000</v>
      </c>
      <c r="Q40" s="97">
        <f t="shared" si="20"/>
        <v>12749429</v>
      </c>
      <c r="R40" s="52">
        <f t="shared" si="21"/>
        <v>-62.79179997630051</v>
      </c>
      <c r="S40" s="53">
        <f t="shared" si="22"/>
        <v>-13.502069602781027</v>
      </c>
      <c r="T40" s="52">
        <f>IF((+$E35+$E38) =0,0,(P40   /(+$E35+$E38) )*100)</f>
        <v>38.318632189463507</v>
      </c>
      <c r="U40" s="54">
        <f>IF((+$E35+$E38) =0,0,(Q40   /(+$E35+$E38) )*100)</f>
        <v>38.513258216529721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86000000</v>
      </c>
      <c r="C43" s="92">
        <v>-46000000</v>
      </c>
      <c r="D43" s="92"/>
      <c r="E43" s="92">
        <f t="shared" si="26"/>
        <v>40000000</v>
      </c>
      <c r="F43" s="93">
        <v>40000000</v>
      </c>
      <c r="G43" s="94">
        <v>40000000</v>
      </c>
      <c r="H43" s="93"/>
      <c r="I43" s="94"/>
      <c r="J43" s="93"/>
      <c r="K43" s="94">
        <v>7884261</v>
      </c>
      <c r="L43" s="93">
        <v>23514000</v>
      </c>
      <c r="M43" s="94">
        <v>10064257</v>
      </c>
      <c r="N43" s="93"/>
      <c r="O43" s="94"/>
      <c r="P43" s="93">
        <f t="shared" si="27"/>
        <v>23514000</v>
      </c>
      <c r="Q43" s="94">
        <f t="shared" si="28"/>
        <v>17948518</v>
      </c>
      <c r="R43" s="48">
        <f t="shared" si="29"/>
        <v>0</v>
      </c>
      <c r="S43" s="49">
        <f t="shared" si="30"/>
        <v>27.649972521203953</v>
      </c>
      <c r="T43" s="48">
        <f t="shared" si="31"/>
        <v>58.784999999999997</v>
      </c>
      <c r="U43" s="50">
        <f t="shared" si="32"/>
        <v>44.871295000000003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17768000</v>
      </c>
      <c r="C52" s="92">
        <v>-9228000</v>
      </c>
      <c r="D52" s="92"/>
      <c r="E52" s="92">
        <f t="shared" si="26"/>
        <v>8540000</v>
      </c>
      <c r="F52" s="93">
        <v>8540000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103768000</v>
      </c>
      <c r="C53" s="95">
        <f>SUM(C42:C52)</f>
        <v>-55228000</v>
      </c>
      <c r="D53" s="95"/>
      <c r="E53" s="95">
        <f t="shared" si="26"/>
        <v>48540000</v>
      </c>
      <c r="F53" s="96">
        <f t="shared" ref="F53:O53" si="33">SUM(F42:F52)</f>
        <v>48540000</v>
      </c>
      <c r="G53" s="97">
        <f t="shared" si="33"/>
        <v>40000000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7884261</v>
      </c>
      <c r="L53" s="96">
        <f t="shared" si="33"/>
        <v>23514000</v>
      </c>
      <c r="M53" s="97">
        <f t="shared" si="33"/>
        <v>10064257</v>
      </c>
      <c r="N53" s="96">
        <f t="shared" si="33"/>
        <v>0</v>
      </c>
      <c r="O53" s="97">
        <f t="shared" si="33"/>
        <v>0</v>
      </c>
      <c r="P53" s="96">
        <f t="shared" si="27"/>
        <v>23514000</v>
      </c>
      <c r="Q53" s="97">
        <f t="shared" si="28"/>
        <v>17948518</v>
      </c>
      <c r="R53" s="52">
        <f t="shared" si="29"/>
        <v>0</v>
      </c>
      <c r="S53" s="53">
        <f t="shared" si="30"/>
        <v>27.649972521203953</v>
      </c>
      <c r="T53" s="52">
        <f>IF((+$E43+$E45+$E47+$E48+$E51) =0,0,(P53   /(+$E43+$E45+$E47+$E48+$E51) )*100)</f>
        <v>58.784999999999997</v>
      </c>
      <c r="U53" s="54">
        <f>IF((+$E43+$E45+$E47+$E48+$E51) =0,0,(Q53   /(+$E43+$E45+$E47+$E48+$E51) )*100)</f>
        <v>44.871295000000003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243287000</v>
      </c>
      <c r="C67" s="104">
        <f>SUM(C9:C14,C17:C23,C26:C29,C32,C35:C39,C42:C52,C55:C58,C61:C65)</f>
        <v>-88446000</v>
      </c>
      <c r="D67" s="104"/>
      <c r="E67" s="104">
        <f t="shared" si="35"/>
        <v>154841000</v>
      </c>
      <c r="F67" s="105">
        <f t="shared" ref="F67:O67" si="43">SUM(F9:F14,F17:F23,F26:F29,F32,F35:F39,F42:F52,F55:F58,F61:F65)</f>
        <v>154841000</v>
      </c>
      <c r="G67" s="106">
        <f t="shared" si="43"/>
        <v>146301000</v>
      </c>
      <c r="H67" s="105">
        <f t="shared" si="43"/>
        <v>13751000</v>
      </c>
      <c r="I67" s="106">
        <f t="shared" si="43"/>
        <v>6369842</v>
      </c>
      <c r="J67" s="105">
        <f t="shared" si="43"/>
        <v>19911000</v>
      </c>
      <c r="K67" s="106">
        <f t="shared" si="43"/>
        <v>31096398</v>
      </c>
      <c r="L67" s="105">
        <f t="shared" si="43"/>
        <v>51967000</v>
      </c>
      <c r="M67" s="106">
        <f t="shared" si="43"/>
        <v>36910583</v>
      </c>
      <c r="N67" s="105">
        <f t="shared" si="43"/>
        <v>0</v>
      </c>
      <c r="O67" s="106">
        <f t="shared" si="43"/>
        <v>0</v>
      </c>
      <c r="P67" s="105">
        <f t="shared" si="36"/>
        <v>85629000</v>
      </c>
      <c r="Q67" s="106">
        <f t="shared" si="37"/>
        <v>74376823</v>
      </c>
      <c r="R67" s="61">
        <f t="shared" si="38"/>
        <v>160.9964341318869</v>
      </c>
      <c r="S67" s="62">
        <f t="shared" si="39"/>
        <v>18.697294136767866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58.529333360674229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50.838219150928566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243287000</v>
      </c>
      <c r="C73" s="104">
        <f>SUM(C9:C14,C17:C23,C26:C29,C32,C35:C39,C42:C52,C55:C58,C61:C65,C69:C70)</f>
        <v>-88446000</v>
      </c>
      <c r="D73" s="104"/>
      <c r="E73" s="104">
        <f>$B73      +$C73      +$D73</f>
        <v>154841000</v>
      </c>
      <c r="F73" s="105">
        <f t="shared" ref="F73:O73" si="46">SUM(F9:F14,F17:F23,F26:F29,F32,F35:F39,F42:F52,F55:F58,F61:F65,F69:F70)</f>
        <v>154841000</v>
      </c>
      <c r="G73" s="106">
        <f t="shared" si="46"/>
        <v>146301000</v>
      </c>
      <c r="H73" s="105">
        <f t="shared" si="46"/>
        <v>13751000</v>
      </c>
      <c r="I73" s="106">
        <f t="shared" si="46"/>
        <v>6369842</v>
      </c>
      <c r="J73" s="105">
        <f t="shared" si="46"/>
        <v>19911000</v>
      </c>
      <c r="K73" s="106">
        <f t="shared" si="46"/>
        <v>31096398</v>
      </c>
      <c r="L73" s="105">
        <f t="shared" si="46"/>
        <v>51967000</v>
      </c>
      <c r="M73" s="106">
        <f t="shared" si="46"/>
        <v>36910583</v>
      </c>
      <c r="N73" s="105">
        <f t="shared" si="46"/>
        <v>0</v>
      </c>
      <c r="O73" s="106">
        <f t="shared" si="46"/>
        <v>0</v>
      </c>
      <c r="P73" s="105">
        <f>$H73      +$J73      +$L73      +$N73</f>
        <v>85629000</v>
      </c>
      <c r="Q73" s="106">
        <f>$I73      +$K73      +$M73      +$O73</f>
        <v>74376823</v>
      </c>
      <c r="R73" s="61">
        <f>IF(($J73      =0),0,((($L73      -$J73      )/$J73      )*100))</f>
        <v>160.9964341318869</v>
      </c>
      <c r="S73" s="62">
        <f>IF(($K73      =0),0,((($M73      -$K73      )/$K73      )*100))</f>
        <v>18.697294136767866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58.529333360674229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50.838219150928566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XfTtW5nVQ40w28Mw6snc+X3QRf7gQFCLkP6/zlwzsnmZ7rBL9oD47ZgaLHLj63+G4wS/KPt1IKpecq8JPgFCg==" saltValue="fUUP7rN6TXQ2rvIFBqCY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44000</v>
      </c>
      <c r="I10" s="94">
        <v>141220</v>
      </c>
      <c r="J10" s="93">
        <v>539000</v>
      </c>
      <c r="K10" s="94">
        <v>488734</v>
      </c>
      <c r="L10" s="93">
        <v>490000</v>
      </c>
      <c r="M10" s="94">
        <v>441439</v>
      </c>
      <c r="N10" s="93"/>
      <c r="O10" s="94"/>
      <c r="P10" s="93">
        <f t="shared" ref="P10:P15" si="1">$H10      +$J10      +$L10      +$N10</f>
        <v>1073000</v>
      </c>
      <c r="Q10" s="94">
        <f t="shared" ref="Q10:Q15" si="2">$I10      +$K10      +$M10      +$O10</f>
        <v>1071393</v>
      </c>
      <c r="R10" s="48">
        <f t="shared" ref="R10:R15" si="3">IF(($J10      =0),0,((($L10      -$J10      )/$J10      )*100))</f>
        <v>-9.0909090909090917</v>
      </c>
      <c r="S10" s="49">
        <f t="shared" ref="S10:S15" si="4">IF(($K10      =0),0,((($M10      -$K10      )/$K10      )*100))</f>
        <v>-9.6770431359389768</v>
      </c>
      <c r="T10" s="48">
        <f t="shared" ref="T10:T14" si="5">IF(($E10      =0),0,(($P10      /$E10      )*100))</f>
        <v>37</v>
      </c>
      <c r="U10" s="50">
        <f t="shared" ref="U10:U14" si="6">IF(($E10      =0),0,(($Q10      /$E10      )*100))</f>
        <v>36.944586206896552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44000</v>
      </c>
      <c r="I15" s="97">
        <f t="shared" si="7"/>
        <v>141220</v>
      </c>
      <c r="J15" s="96">
        <f t="shared" si="7"/>
        <v>539000</v>
      </c>
      <c r="K15" s="97">
        <f t="shared" si="7"/>
        <v>488734</v>
      </c>
      <c r="L15" s="96">
        <f t="shared" si="7"/>
        <v>490000</v>
      </c>
      <c r="M15" s="97">
        <f t="shared" si="7"/>
        <v>441439</v>
      </c>
      <c r="N15" s="96">
        <f t="shared" si="7"/>
        <v>0</v>
      </c>
      <c r="O15" s="97">
        <f t="shared" si="7"/>
        <v>0</v>
      </c>
      <c r="P15" s="96">
        <f t="shared" si="1"/>
        <v>1073000</v>
      </c>
      <c r="Q15" s="97">
        <f t="shared" si="2"/>
        <v>1071393</v>
      </c>
      <c r="R15" s="52">
        <f t="shared" si="3"/>
        <v>-9.0909090909090917</v>
      </c>
      <c r="S15" s="53">
        <f t="shared" si="4"/>
        <v>-9.6770431359389768</v>
      </c>
      <c r="T15" s="52">
        <f>IF((SUM($E9:$E13))=0,0,(P15/(SUM($E9:$E13))*100))</f>
        <v>37</v>
      </c>
      <c r="U15" s="54">
        <f>IF((SUM($E9:$E13))=0,0,(Q15/(SUM($E9:$E13))*100))</f>
        <v>36.944586206896552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978000</v>
      </c>
      <c r="C32" s="92">
        <v>-147000</v>
      </c>
      <c r="D32" s="92"/>
      <c r="E32" s="92">
        <f>$B32      +$C32      +$D32</f>
        <v>831000</v>
      </c>
      <c r="F32" s="93">
        <v>831000</v>
      </c>
      <c r="G32" s="94">
        <v>831000</v>
      </c>
      <c r="H32" s="93">
        <v>244000</v>
      </c>
      <c r="I32" s="94">
        <v>244000</v>
      </c>
      <c r="J32" s="93"/>
      <c r="K32" s="94">
        <v>441000</v>
      </c>
      <c r="L32" s="93"/>
      <c r="M32" s="94"/>
      <c r="N32" s="93"/>
      <c r="O32" s="94"/>
      <c r="P32" s="93">
        <f>$H32      +$J32      +$L32      +$N32</f>
        <v>244000</v>
      </c>
      <c r="Q32" s="94">
        <f>$I32      +$K32      +$M32      +$O32</f>
        <v>685000</v>
      </c>
      <c r="R32" s="48">
        <f>IF(($J32      =0),0,((($L32      -$J32      )/$J32      )*100))</f>
        <v>0</v>
      </c>
      <c r="S32" s="49">
        <f>IF(($K32      =0),0,((($M32      -$K32      )/$K32      )*100))</f>
        <v>-100</v>
      </c>
      <c r="T32" s="48">
        <f>IF(($E32      =0),0,(($P32      /$E32      )*100))</f>
        <v>29.362214199759322</v>
      </c>
      <c r="U32" s="50">
        <f>IF(($E32      =0),0,(($Q32      /$E32      )*100))</f>
        <v>82.430806257521056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978000</v>
      </c>
      <c r="C33" s="95">
        <f>C32</f>
        <v>-147000</v>
      </c>
      <c r="D33" s="95"/>
      <c r="E33" s="95">
        <f>$B33      +$C33      +$D33</f>
        <v>831000</v>
      </c>
      <c r="F33" s="96">
        <f t="shared" ref="F33:O33" si="17">F32</f>
        <v>831000</v>
      </c>
      <c r="G33" s="97">
        <f t="shared" si="17"/>
        <v>831000</v>
      </c>
      <c r="H33" s="96">
        <f t="shared" si="17"/>
        <v>244000</v>
      </c>
      <c r="I33" s="97">
        <f t="shared" si="17"/>
        <v>244000</v>
      </c>
      <c r="J33" s="96">
        <f t="shared" si="17"/>
        <v>0</v>
      </c>
      <c r="K33" s="97">
        <f t="shared" si="17"/>
        <v>441000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244000</v>
      </c>
      <c r="Q33" s="97">
        <f>$I33      +$K33      +$M33      +$O33</f>
        <v>685000</v>
      </c>
      <c r="R33" s="52">
        <f>IF(($J33      =0),0,((($L33      -$J33      )/$J33      )*100))</f>
        <v>0</v>
      </c>
      <c r="S33" s="53">
        <f>IF(($K33      =0),0,((($M33      -$K33      )/$K33      )*100))</f>
        <v>-100</v>
      </c>
      <c r="T33" s="52">
        <f>IF($E33   =0,0,($P33   /$E33   )*100)</f>
        <v>29.362214199759322</v>
      </c>
      <c r="U33" s="54">
        <f>IF($E33   =0,0,($Q33   /$E33   )*100)</f>
        <v>82.430806257521056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30150000</v>
      </c>
      <c r="C35" s="92">
        <v>-22650000</v>
      </c>
      <c r="D35" s="92"/>
      <c r="E35" s="92">
        <f t="shared" ref="E35:E40" si="18">$B35      +$C35      +$D35</f>
        <v>7500000</v>
      </c>
      <c r="F35" s="93">
        <v>7500000</v>
      </c>
      <c r="G35" s="94">
        <v>7500000</v>
      </c>
      <c r="H35" s="93">
        <v>645000</v>
      </c>
      <c r="I35" s="94">
        <v>644715</v>
      </c>
      <c r="J35" s="93">
        <v>1619000</v>
      </c>
      <c r="K35" s="94">
        <v>4874462</v>
      </c>
      <c r="L35" s="93">
        <v>5436000</v>
      </c>
      <c r="M35" s="94">
        <v>1980823</v>
      </c>
      <c r="N35" s="93"/>
      <c r="O35" s="94"/>
      <c r="P35" s="93">
        <f t="shared" ref="P35:P40" si="19">$H35      +$J35      +$L35      +$N35</f>
        <v>7700000</v>
      </c>
      <c r="Q35" s="94">
        <f t="shared" ref="Q35:Q40" si="20">$I35      +$K35      +$M35      +$O35</f>
        <v>7500000</v>
      </c>
      <c r="R35" s="48">
        <f t="shared" ref="R35:R40" si="21">IF(($J35      =0),0,((($L35      -$J35      )/$J35      )*100))</f>
        <v>235.76281655342805</v>
      </c>
      <c r="S35" s="49">
        <f t="shared" ref="S35:S40" si="22">IF(($K35      =0),0,((($M35      -$K35      )/$K35      )*100))</f>
        <v>-59.363248703138929</v>
      </c>
      <c r="T35" s="48">
        <f t="shared" ref="T35:T39" si="23">IF(($E35      =0),0,(($P35      /$E35      )*100))</f>
        <v>102.66666666666666</v>
      </c>
      <c r="U35" s="50">
        <f t="shared" ref="U35:U39" si="24">IF(($E35      =0),0,(($Q35      /$E35      )*100))</f>
        <v>100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46860000</v>
      </c>
      <c r="C36" s="92">
        <v>-4309000</v>
      </c>
      <c r="D36" s="92"/>
      <c r="E36" s="92">
        <f t="shared" si="18"/>
        <v>42551000</v>
      </c>
      <c r="F36" s="93">
        <v>42551000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77010000</v>
      </c>
      <c r="C40" s="95">
        <f>SUM(C35:C39)</f>
        <v>-26959000</v>
      </c>
      <c r="D40" s="95"/>
      <c r="E40" s="95">
        <f t="shared" si="18"/>
        <v>50051000</v>
      </c>
      <c r="F40" s="96">
        <f t="shared" ref="F40:O40" si="25">SUM(F35:F39)</f>
        <v>50051000</v>
      </c>
      <c r="G40" s="97">
        <f t="shared" si="25"/>
        <v>7500000</v>
      </c>
      <c r="H40" s="96">
        <f t="shared" si="25"/>
        <v>645000</v>
      </c>
      <c r="I40" s="97">
        <f t="shared" si="25"/>
        <v>644715</v>
      </c>
      <c r="J40" s="96">
        <f t="shared" si="25"/>
        <v>1619000</v>
      </c>
      <c r="K40" s="97">
        <f t="shared" si="25"/>
        <v>4874462</v>
      </c>
      <c r="L40" s="96">
        <f t="shared" si="25"/>
        <v>5436000</v>
      </c>
      <c r="M40" s="97">
        <f t="shared" si="25"/>
        <v>1980823</v>
      </c>
      <c r="N40" s="96">
        <f t="shared" si="25"/>
        <v>0</v>
      </c>
      <c r="O40" s="97">
        <f t="shared" si="25"/>
        <v>0</v>
      </c>
      <c r="P40" s="96">
        <f t="shared" si="19"/>
        <v>7700000</v>
      </c>
      <c r="Q40" s="97">
        <f t="shared" si="20"/>
        <v>7500000</v>
      </c>
      <c r="R40" s="52">
        <f t="shared" si="21"/>
        <v>235.76281655342805</v>
      </c>
      <c r="S40" s="53">
        <f t="shared" si="22"/>
        <v>-59.363248703138929</v>
      </c>
      <c r="T40" s="52">
        <f>IF((+$E35+$E38) =0,0,(P40   /(+$E35+$E38) )*100)</f>
        <v>102.66666666666666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134887000</v>
      </c>
      <c r="C44" s="92"/>
      <c r="D44" s="92"/>
      <c r="E44" s="92">
        <f t="shared" si="26"/>
        <v>134887000</v>
      </c>
      <c r="F44" s="93">
        <v>134887000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154887000</v>
      </c>
      <c r="C53" s="95">
        <f>SUM(C42:C52)</f>
        <v>0</v>
      </c>
      <c r="D53" s="95"/>
      <c r="E53" s="95">
        <f t="shared" si="26"/>
        <v>154887000</v>
      </c>
      <c r="F53" s="96">
        <f t="shared" ref="F53:O53" si="33">SUM(F42:F52)</f>
        <v>154887000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235775000</v>
      </c>
      <c r="C67" s="104">
        <f>SUM(C9:C14,C17:C23,C26:C29,C32,C35:C39,C42:C52,C55:C58,C61:C65)</f>
        <v>-27106000</v>
      </c>
      <c r="D67" s="104"/>
      <c r="E67" s="104">
        <f t="shared" si="35"/>
        <v>208669000</v>
      </c>
      <c r="F67" s="105">
        <f t="shared" ref="F67:O67" si="43">SUM(F9:F14,F17:F23,F26:F29,F32,F35:F39,F42:F52,F55:F58,F61:F65)</f>
        <v>208669000</v>
      </c>
      <c r="G67" s="106">
        <f t="shared" si="43"/>
        <v>11231000</v>
      </c>
      <c r="H67" s="105">
        <f t="shared" si="43"/>
        <v>933000</v>
      </c>
      <c r="I67" s="106">
        <f t="shared" si="43"/>
        <v>1029935</v>
      </c>
      <c r="J67" s="105">
        <f t="shared" si="43"/>
        <v>2158000</v>
      </c>
      <c r="K67" s="106">
        <f t="shared" si="43"/>
        <v>5804196</v>
      </c>
      <c r="L67" s="105">
        <f t="shared" si="43"/>
        <v>5926000</v>
      </c>
      <c r="M67" s="106">
        <f t="shared" si="43"/>
        <v>2422262</v>
      </c>
      <c r="N67" s="105">
        <f t="shared" si="43"/>
        <v>0</v>
      </c>
      <c r="O67" s="106">
        <f t="shared" si="43"/>
        <v>0</v>
      </c>
      <c r="P67" s="105">
        <f t="shared" si="36"/>
        <v>9017000</v>
      </c>
      <c r="Q67" s="106">
        <f t="shared" si="37"/>
        <v>9256393</v>
      </c>
      <c r="R67" s="61">
        <f t="shared" si="38"/>
        <v>174.60611677479147</v>
      </c>
      <c r="S67" s="62">
        <f t="shared" si="39"/>
        <v>-58.267053697015058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80.286706437538953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82.41824414566824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339658000</v>
      </c>
      <c r="C69" s="92">
        <v>-22717000</v>
      </c>
      <c r="D69" s="92"/>
      <c r="E69" s="92">
        <f>$B69      +$C69      +$D69</f>
        <v>316941000</v>
      </c>
      <c r="F69" s="93">
        <v>316941000</v>
      </c>
      <c r="G69" s="94">
        <v>316941000</v>
      </c>
      <c r="H69" s="93">
        <v>88601000</v>
      </c>
      <c r="I69" s="94">
        <v>76401962</v>
      </c>
      <c r="J69" s="93">
        <v>72773000</v>
      </c>
      <c r="K69" s="94">
        <v>94012648</v>
      </c>
      <c r="L69" s="93">
        <v>48233000</v>
      </c>
      <c r="M69" s="94">
        <v>20553840</v>
      </c>
      <c r="N69" s="93"/>
      <c r="O69" s="94"/>
      <c r="P69" s="93">
        <f>$H69      +$J69      +$L69      +$N69</f>
        <v>209607000</v>
      </c>
      <c r="Q69" s="94">
        <f>$I69      +$K69      +$M69      +$O69</f>
        <v>190968450</v>
      </c>
      <c r="R69" s="48">
        <f>IF(($J69      =0),0,((($L69      -$J69      )/$J69      )*100))</f>
        <v>-33.721297734049713</v>
      </c>
      <c r="S69" s="49">
        <f>IF(($K69      =0),0,((($M69      -$K69      )/$K69      )*100))</f>
        <v>-78.13715448159698</v>
      </c>
      <c r="T69" s="48">
        <f>IF(($E69      =0),0,(($P69      /$E69      )*100))</f>
        <v>66.134390943424805</v>
      </c>
      <c r="U69" s="50">
        <f>IF(($E69      =0),0,(($Q69      /$E69      )*100))</f>
        <v>60.253627646785986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339658000</v>
      </c>
      <c r="C71" s="101">
        <f>SUM(C69:C70)</f>
        <v>-22717000</v>
      </c>
      <c r="D71" s="101"/>
      <c r="E71" s="101">
        <f>$B71      +$C71      +$D71</f>
        <v>316941000</v>
      </c>
      <c r="F71" s="102">
        <f t="shared" ref="F71:O71" si="44">SUM(F69:F70)</f>
        <v>316941000</v>
      </c>
      <c r="G71" s="103">
        <f t="shared" si="44"/>
        <v>316941000</v>
      </c>
      <c r="H71" s="102">
        <f t="shared" si="44"/>
        <v>88601000</v>
      </c>
      <c r="I71" s="103">
        <f t="shared" si="44"/>
        <v>76401962</v>
      </c>
      <c r="J71" s="102">
        <f t="shared" si="44"/>
        <v>72773000</v>
      </c>
      <c r="K71" s="103">
        <f t="shared" si="44"/>
        <v>94012648</v>
      </c>
      <c r="L71" s="102">
        <f t="shared" si="44"/>
        <v>48233000</v>
      </c>
      <c r="M71" s="103">
        <f t="shared" si="44"/>
        <v>20553840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209607000</v>
      </c>
      <c r="Q71" s="103">
        <f>$I71      +$K71      +$M71      +$O71</f>
        <v>190968450</v>
      </c>
      <c r="R71" s="57">
        <f>IF(($J71      =0),0,((($L71      -$J71      )/$J71      )*100))</f>
        <v>-33.721297734049713</v>
      </c>
      <c r="S71" s="58">
        <f>IF(($K71      =0),0,((($M71      -$K71      )/$K71      )*100))</f>
        <v>-78.13715448159698</v>
      </c>
      <c r="T71" s="57">
        <f>IF(($E69      =0),0,(($P69      /$E69      )*100))</f>
        <v>66.134390943424805</v>
      </c>
      <c r="U71" s="59">
        <f>IF($E69   =0,0,($Q69   /$E69 )*100)</f>
        <v>60.253627646785986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339658000</v>
      </c>
      <c r="C72" s="104">
        <f>SUM(C69:C70)</f>
        <v>-22717000</v>
      </c>
      <c r="D72" s="104"/>
      <c r="E72" s="104">
        <f>$B72      +$C72      +$D72</f>
        <v>316941000</v>
      </c>
      <c r="F72" s="105">
        <f t="shared" ref="F72:O72" si="45">SUM(F69:F70)</f>
        <v>316941000</v>
      </c>
      <c r="G72" s="106">
        <f t="shared" si="45"/>
        <v>316941000</v>
      </c>
      <c r="H72" s="105">
        <f t="shared" si="45"/>
        <v>88601000</v>
      </c>
      <c r="I72" s="106">
        <f t="shared" si="45"/>
        <v>76401962</v>
      </c>
      <c r="J72" s="105">
        <f t="shared" si="45"/>
        <v>72773000</v>
      </c>
      <c r="K72" s="106">
        <f t="shared" si="45"/>
        <v>94012648</v>
      </c>
      <c r="L72" s="105">
        <f t="shared" si="45"/>
        <v>48233000</v>
      </c>
      <c r="M72" s="106">
        <f t="shared" si="45"/>
        <v>20553840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209607000</v>
      </c>
      <c r="Q72" s="106">
        <f>$I72      +$K72      +$M72      +$O72</f>
        <v>190968450</v>
      </c>
      <c r="R72" s="61">
        <f>IF(($J72      =0),0,((($L72      -$J72      )/$J72      )*100))</f>
        <v>-33.721297734049713</v>
      </c>
      <c r="S72" s="62">
        <f>IF(($K72      =0),0,((($M72      -$K72      )/$K72      )*100))</f>
        <v>-78.13715448159698</v>
      </c>
      <c r="T72" s="61">
        <f>IF(($E69      =0),0,(($P69      /$E69      )*100))</f>
        <v>66.134390943424805</v>
      </c>
      <c r="U72" s="65">
        <f>IF($E69   =0,0,($Q69   /$E69 )*100)</f>
        <v>60.253627646785986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575433000</v>
      </c>
      <c r="C73" s="104">
        <f>SUM(C9:C14,C17:C23,C26:C29,C32,C35:C39,C42:C52,C55:C58,C61:C65,C69:C70)</f>
        <v>-49823000</v>
      </c>
      <c r="D73" s="104"/>
      <c r="E73" s="104">
        <f>$B73      +$C73      +$D73</f>
        <v>525610000</v>
      </c>
      <c r="F73" s="105">
        <f t="shared" ref="F73:O73" si="46">SUM(F9:F14,F17:F23,F26:F29,F32,F35:F39,F42:F52,F55:F58,F61:F65,F69:F70)</f>
        <v>525610000</v>
      </c>
      <c r="G73" s="106">
        <f t="shared" si="46"/>
        <v>328172000</v>
      </c>
      <c r="H73" s="105">
        <f t="shared" si="46"/>
        <v>89534000</v>
      </c>
      <c r="I73" s="106">
        <f t="shared" si="46"/>
        <v>77431897</v>
      </c>
      <c r="J73" s="105">
        <f t="shared" si="46"/>
        <v>74931000</v>
      </c>
      <c r="K73" s="106">
        <f t="shared" si="46"/>
        <v>99816844</v>
      </c>
      <c r="L73" s="105">
        <f t="shared" si="46"/>
        <v>54159000</v>
      </c>
      <c r="M73" s="106">
        <f t="shared" si="46"/>
        <v>22976102</v>
      </c>
      <c r="N73" s="105">
        <f t="shared" si="46"/>
        <v>0</v>
      </c>
      <c r="O73" s="106">
        <f t="shared" si="46"/>
        <v>0</v>
      </c>
      <c r="P73" s="105">
        <f>$H73      +$J73      +$L73      +$N73</f>
        <v>218624000</v>
      </c>
      <c r="Q73" s="106">
        <f>$I73      +$K73      +$M73      +$O73</f>
        <v>200224843</v>
      </c>
      <c r="R73" s="61">
        <f>IF(($J73      =0),0,((($L73      -$J73      )/$J73      )*100))</f>
        <v>-27.721503783480799</v>
      </c>
      <c r="S73" s="62">
        <f>IF(($K73      =0),0,((($M73      -$K73      )/$K73      )*100))</f>
        <v>-76.98173867328444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66.618724327486802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61.012165266994131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Pxf9BZ3z2ktbtHYMDNeYitqUz7djtSvRVEeJH/rYeOj7epwbe0l0/7TG4x2zo+kPct5QXReTnkyF+f07Jxmng==" saltValue="5sz7Lw3zqZSHFXQtjQHi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162000</v>
      </c>
      <c r="I10" s="94">
        <v>225554</v>
      </c>
      <c r="J10" s="93">
        <v>162000</v>
      </c>
      <c r="K10" s="94">
        <v>342639</v>
      </c>
      <c r="L10" s="93">
        <v>520000</v>
      </c>
      <c r="M10" s="94">
        <v>398503</v>
      </c>
      <c r="N10" s="93"/>
      <c r="O10" s="94"/>
      <c r="P10" s="93">
        <f t="shared" ref="P10:P15" si="1">$H10      +$J10      +$L10      +$N10</f>
        <v>844000</v>
      </c>
      <c r="Q10" s="94">
        <f t="shared" ref="Q10:Q15" si="2">$I10      +$K10      +$M10      +$O10</f>
        <v>966696</v>
      </c>
      <c r="R10" s="48">
        <f t="shared" ref="R10:R15" si="3">IF(($J10      =0),0,((($L10      -$J10      )/$J10      )*100))</f>
        <v>220.98765432098764</v>
      </c>
      <c r="S10" s="49">
        <f t="shared" ref="S10:S15" si="4">IF(($K10      =0),0,((($M10      -$K10      )/$K10      )*100))</f>
        <v>16.304040112188044</v>
      </c>
      <c r="T10" s="48">
        <f t="shared" ref="T10:T14" si="5">IF(($E10      =0),0,(($P10      /$E10      )*100))</f>
        <v>49.647058823529413</v>
      </c>
      <c r="U10" s="50">
        <f t="shared" ref="U10:U14" si="6">IF(($E10      =0),0,(($Q10      /$E10      )*100))</f>
        <v>56.864470588235292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11707000</v>
      </c>
      <c r="C13" s="92">
        <v>-6707000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13507000</v>
      </c>
      <c r="C15" s="95">
        <f>SUM(C9:C14)</f>
        <v>-6807000</v>
      </c>
      <c r="D15" s="95"/>
      <c r="E15" s="95">
        <f t="shared" si="0"/>
        <v>6700000</v>
      </c>
      <c r="F15" s="96">
        <f t="shared" ref="F15:O15" si="7">SUM(F9:F14)</f>
        <v>6700000</v>
      </c>
      <c r="G15" s="97">
        <f t="shared" si="7"/>
        <v>6700000</v>
      </c>
      <c r="H15" s="96">
        <f t="shared" si="7"/>
        <v>162000</v>
      </c>
      <c r="I15" s="97">
        <f t="shared" si="7"/>
        <v>225554</v>
      </c>
      <c r="J15" s="96">
        <f t="shared" si="7"/>
        <v>162000</v>
      </c>
      <c r="K15" s="97">
        <f t="shared" si="7"/>
        <v>342639</v>
      </c>
      <c r="L15" s="96">
        <f t="shared" si="7"/>
        <v>520000</v>
      </c>
      <c r="M15" s="97">
        <f t="shared" si="7"/>
        <v>398503</v>
      </c>
      <c r="N15" s="96">
        <f t="shared" si="7"/>
        <v>0</v>
      </c>
      <c r="O15" s="97">
        <f t="shared" si="7"/>
        <v>0</v>
      </c>
      <c r="P15" s="96">
        <f t="shared" si="1"/>
        <v>844000</v>
      </c>
      <c r="Q15" s="97">
        <f t="shared" si="2"/>
        <v>966696</v>
      </c>
      <c r="R15" s="52">
        <f t="shared" si="3"/>
        <v>220.98765432098764</v>
      </c>
      <c r="S15" s="53">
        <f t="shared" si="4"/>
        <v>16.304040112188044</v>
      </c>
      <c r="T15" s="52">
        <f>IF((SUM($E9:$E13))=0,0,(P15/(SUM($E9:$E13))*100))</f>
        <v>12.597014925373134</v>
      </c>
      <c r="U15" s="54">
        <f>IF((SUM($E9:$E13))=0,0,(Q15/(SUM($E9:$E13))*100))</f>
        <v>14.428298507462687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257603000</v>
      </c>
      <c r="C28" s="92">
        <v>311000000</v>
      </c>
      <c r="D28" s="92"/>
      <c r="E28" s="92">
        <f>$B28      +$C28      +$D28</f>
        <v>568603000</v>
      </c>
      <c r="F28" s="93">
        <v>568603000</v>
      </c>
      <c r="G28" s="94">
        <v>568603000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>
        <v>57784000</v>
      </c>
      <c r="M28" s="94">
        <v>60803274</v>
      </c>
      <c r="N28" s="93"/>
      <c r="O28" s="94"/>
      <c r="P28" s="93">
        <f>$H28      +$J28      +$L28      +$N28</f>
        <v>230309000</v>
      </c>
      <c r="Q28" s="94">
        <f>$I28      +$K28      +$M28      +$O28</f>
        <v>222669913</v>
      </c>
      <c r="R28" s="48">
        <f>IF(($J28      =0),0,((($L28      -$J28      )/$J28      )*100))</f>
        <v>-34.825174825174827</v>
      </c>
      <c r="S28" s="49">
        <f>IF(($K28      =0),0,((($M28      -$K28      )/$K28      )*100))</f>
        <v>-53.459704252039977</v>
      </c>
      <c r="T28" s="48">
        <f>IF(($E28      =0),0,(($P28      /$E28      )*100))</f>
        <v>40.504358928813247</v>
      </c>
      <c r="U28" s="50">
        <f>IF(($E28      =0),0,(($Q28      /$E28      )*100))</f>
        <v>39.160875514198835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257603000</v>
      </c>
      <c r="C30" s="95">
        <f>SUM(C26:C29)</f>
        <v>311000000</v>
      </c>
      <c r="D30" s="95"/>
      <c r="E30" s="95">
        <f>$B30      +$C30      +$D30</f>
        <v>568603000</v>
      </c>
      <c r="F30" s="96">
        <f t="shared" ref="F30:O30" si="16">SUM(F26:F29)</f>
        <v>568603000</v>
      </c>
      <c r="G30" s="97">
        <f t="shared" si="16"/>
        <v>568603000</v>
      </c>
      <c r="H30" s="96">
        <f t="shared" si="16"/>
        <v>83865000</v>
      </c>
      <c r="I30" s="97">
        <f t="shared" si="16"/>
        <v>31220125</v>
      </c>
      <c r="J30" s="96">
        <f t="shared" si="16"/>
        <v>88660000</v>
      </c>
      <c r="K30" s="97">
        <f t="shared" si="16"/>
        <v>130646514</v>
      </c>
      <c r="L30" s="96">
        <f t="shared" si="16"/>
        <v>57784000</v>
      </c>
      <c r="M30" s="97">
        <f t="shared" si="16"/>
        <v>60803274</v>
      </c>
      <c r="N30" s="96">
        <f t="shared" si="16"/>
        <v>0</v>
      </c>
      <c r="O30" s="97">
        <f t="shared" si="16"/>
        <v>0</v>
      </c>
      <c r="P30" s="96">
        <f>$H30      +$J30      +$L30      +$N30</f>
        <v>230309000</v>
      </c>
      <c r="Q30" s="97">
        <f>$I30      +$K30      +$M30      +$O30</f>
        <v>222669913</v>
      </c>
      <c r="R30" s="52">
        <f>IF(($J30      =0),0,((($L30      -$J30      )/$J30      )*100))</f>
        <v>-34.825174825174827</v>
      </c>
      <c r="S30" s="53">
        <f>IF(($K30      =0),0,((($M30      -$K30      )/$K30      )*100))</f>
        <v>-53.459704252039977</v>
      </c>
      <c r="T30" s="52">
        <f>IF($E30   =0,0,($P30   /$E30   )*100)</f>
        <v>40.504358928813247</v>
      </c>
      <c r="U30" s="54">
        <f>IF($E30   =0,0,($Q30   /$E30   )*100)</f>
        <v>39.160875514198835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2196000</v>
      </c>
      <c r="C32" s="92"/>
      <c r="D32" s="92"/>
      <c r="E32" s="92">
        <f>$B32      +$C32      +$D32</f>
        <v>2196000</v>
      </c>
      <c r="F32" s="93">
        <v>2196000</v>
      </c>
      <c r="G32" s="94">
        <v>2196000</v>
      </c>
      <c r="H32" s="93">
        <v>513000</v>
      </c>
      <c r="I32" s="94">
        <v>345670</v>
      </c>
      <c r="J32" s="93">
        <v>170000</v>
      </c>
      <c r="K32" s="94">
        <v>513840</v>
      </c>
      <c r="L32" s="93">
        <v>501000</v>
      </c>
      <c r="M32" s="94">
        <v>332880</v>
      </c>
      <c r="N32" s="93"/>
      <c r="O32" s="94"/>
      <c r="P32" s="93">
        <f>$H32      +$J32      +$L32      +$N32</f>
        <v>1184000</v>
      </c>
      <c r="Q32" s="94">
        <f>$I32      +$K32      +$M32      +$O32</f>
        <v>1192390</v>
      </c>
      <c r="R32" s="48">
        <f>IF(($J32      =0),0,((($L32      -$J32      )/$J32      )*100))</f>
        <v>194.70588235294116</v>
      </c>
      <c r="S32" s="49">
        <f>IF(($K32      =0),0,((($M32      -$K32      )/$K32      )*100))</f>
        <v>-35.217188229799156</v>
      </c>
      <c r="T32" s="48">
        <f>IF(($E32      =0),0,(($P32      /$E32      )*100))</f>
        <v>53.916211293260474</v>
      </c>
      <c r="U32" s="50">
        <f>IF(($E32      =0),0,(($Q32      /$E32      )*100))</f>
        <v>54.298269581056466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2196000</v>
      </c>
      <c r="C33" s="95">
        <f>C32</f>
        <v>0</v>
      </c>
      <c r="D33" s="95"/>
      <c r="E33" s="95">
        <f>$B33      +$C33      +$D33</f>
        <v>2196000</v>
      </c>
      <c r="F33" s="96">
        <f t="shared" ref="F33:O33" si="17">F32</f>
        <v>2196000</v>
      </c>
      <c r="G33" s="97">
        <f t="shared" si="17"/>
        <v>2196000</v>
      </c>
      <c r="H33" s="96">
        <f t="shared" si="17"/>
        <v>513000</v>
      </c>
      <c r="I33" s="97">
        <f t="shared" si="17"/>
        <v>345670</v>
      </c>
      <c r="J33" s="96">
        <f t="shared" si="17"/>
        <v>170000</v>
      </c>
      <c r="K33" s="97">
        <f t="shared" si="17"/>
        <v>513840</v>
      </c>
      <c r="L33" s="96">
        <f t="shared" si="17"/>
        <v>501000</v>
      </c>
      <c r="M33" s="97">
        <f t="shared" si="17"/>
        <v>332880</v>
      </c>
      <c r="N33" s="96">
        <f t="shared" si="17"/>
        <v>0</v>
      </c>
      <c r="O33" s="97">
        <f t="shared" si="17"/>
        <v>0</v>
      </c>
      <c r="P33" s="96">
        <f>$H33      +$J33      +$L33      +$N33</f>
        <v>1184000</v>
      </c>
      <c r="Q33" s="97">
        <f>$I33      +$K33      +$M33      +$O33</f>
        <v>1192390</v>
      </c>
      <c r="R33" s="52">
        <f>IF(($J33      =0),0,((($L33      -$J33      )/$J33      )*100))</f>
        <v>194.70588235294116</v>
      </c>
      <c r="S33" s="53">
        <f>IF(($K33      =0),0,((($M33      -$K33      )/$K33      )*100))</f>
        <v>-35.217188229799156</v>
      </c>
      <c r="T33" s="52">
        <f>IF($E33   =0,0,($P33   /$E33   )*100)</f>
        <v>53.916211293260474</v>
      </c>
      <c r="U33" s="54">
        <f>IF($E33   =0,0,($Q33   /$E33   )*100)</f>
        <v>54.298269581056466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31000000</v>
      </c>
      <c r="C35" s="92"/>
      <c r="D35" s="92"/>
      <c r="E35" s="92">
        <f t="shared" ref="E35:E40" si="18">$B35      +$C35      +$D35</f>
        <v>31000000</v>
      </c>
      <c r="F35" s="93">
        <v>31000000</v>
      </c>
      <c r="G35" s="94">
        <v>31000000</v>
      </c>
      <c r="H35" s="93">
        <v>4481000</v>
      </c>
      <c r="I35" s="94"/>
      <c r="J35" s="93">
        <v>3921000</v>
      </c>
      <c r="K35" s="94">
        <v>15355138</v>
      </c>
      <c r="L35" s="93">
        <v>7148000</v>
      </c>
      <c r="M35" s="94">
        <v>12850</v>
      </c>
      <c r="N35" s="93"/>
      <c r="O35" s="94"/>
      <c r="P35" s="93">
        <f t="shared" ref="P35:P40" si="19">$H35      +$J35      +$L35      +$N35</f>
        <v>15550000</v>
      </c>
      <c r="Q35" s="94">
        <f t="shared" ref="Q35:Q40" si="20">$I35      +$K35      +$M35      +$O35</f>
        <v>15367988</v>
      </c>
      <c r="R35" s="48">
        <f t="shared" ref="R35:R40" si="21">IF(($J35      =0),0,((($L35      -$J35      )/$J35      )*100))</f>
        <v>82.300433562866615</v>
      </c>
      <c r="S35" s="49">
        <f t="shared" ref="S35:S40" si="22">IF(($K35      =0),0,((($M35      -$K35      )/$K35      )*100))</f>
        <v>-99.916314656371043</v>
      </c>
      <c r="T35" s="48">
        <f t="shared" ref="T35:T39" si="23">IF(($E35      =0),0,(($P35      /$E35      )*100))</f>
        <v>50.161290322580641</v>
      </c>
      <c r="U35" s="50">
        <f t="shared" ref="U35:U39" si="24">IF(($E35      =0),0,(($Q35      /$E35      )*100))</f>
        <v>49.574154838709674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48504000</v>
      </c>
      <c r="C36" s="92">
        <v>-27718000</v>
      </c>
      <c r="D36" s="92"/>
      <c r="E36" s="92">
        <f t="shared" si="18"/>
        <v>20786000</v>
      </c>
      <c r="F36" s="93">
        <v>20786000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>
        <v>1219000</v>
      </c>
      <c r="I38" s="94"/>
      <c r="J38" s="93"/>
      <c r="K38" s="94">
        <v>2659864</v>
      </c>
      <c r="L38" s="93"/>
      <c r="M38" s="94">
        <v>1136360</v>
      </c>
      <c r="N38" s="93"/>
      <c r="O38" s="94"/>
      <c r="P38" s="93">
        <f t="shared" si="19"/>
        <v>1219000</v>
      </c>
      <c r="Q38" s="94">
        <f t="shared" si="20"/>
        <v>3796224</v>
      </c>
      <c r="R38" s="48">
        <f t="shared" si="21"/>
        <v>0</v>
      </c>
      <c r="S38" s="49">
        <f t="shared" si="22"/>
        <v>-57.277514940613507</v>
      </c>
      <c r="T38" s="48">
        <f t="shared" si="23"/>
        <v>24.38</v>
      </c>
      <c r="U38" s="50">
        <f t="shared" si="24"/>
        <v>75.924480000000003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84504000</v>
      </c>
      <c r="C40" s="95">
        <f>SUM(C35:C39)</f>
        <v>-27718000</v>
      </c>
      <c r="D40" s="95"/>
      <c r="E40" s="95">
        <f t="shared" si="18"/>
        <v>56786000</v>
      </c>
      <c r="F40" s="96">
        <f t="shared" ref="F40:O40" si="25">SUM(F35:F39)</f>
        <v>56786000</v>
      </c>
      <c r="G40" s="97">
        <f t="shared" si="25"/>
        <v>36000000</v>
      </c>
      <c r="H40" s="96">
        <f t="shared" si="25"/>
        <v>5700000</v>
      </c>
      <c r="I40" s="97">
        <f t="shared" si="25"/>
        <v>0</v>
      </c>
      <c r="J40" s="96">
        <f t="shared" si="25"/>
        <v>3921000</v>
      </c>
      <c r="K40" s="97">
        <f t="shared" si="25"/>
        <v>18015002</v>
      </c>
      <c r="L40" s="96">
        <f t="shared" si="25"/>
        <v>7148000</v>
      </c>
      <c r="M40" s="97">
        <f t="shared" si="25"/>
        <v>1149210</v>
      </c>
      <c r="N40" s="96">
        <f t="shared" si="25"/>
        <v>0</v>
      </c>
      <c r="O40" s="97">
        <f t="shared" si="25"/>
        <v>0</v>
      </c>
      <c r="P40" s="96">
        <f t="shared" si="19"/>
        <v>16769000</v>
      </c>
      <c r="Q40" s="97">
        <f t="shared" si="20"/>
        <v>19164212</v>
      </c>
      <c r="R40" s="52">
        <f t="shared" si="21"/>
        <v>82.300433562866615</v>
      </c>
      <c r="S40" s="53">
        <f t="shared" si="22"/>
        <v>-93.620816694885747</v>
      </c>
      <c r="T40" s="52">
        <f>IF((+$E35+$E38) =0,0,(P40   /(+$E35+$E38) )*100)</f>
        <v>46.580555555555556</v>
      </c>
      <c r="U40" s="54">
        <f>IF((+$E35+$E38) =0,0,(Q40   /(+$E35+$E38) )*100)</f>
        <v>53.233922222222219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95000000</v>
      </c>
      <c r="C51" s="92">
        <v>-30000000</v>
      </c>
      <c r="D51" s="92"/>
      <c r="E51" s="92">
        <f t="shared" si="26"/>
        <v>65000000</v>
      </c>
      <c r="F51" s="93">
        <v>65000000</v>
      </c>
      <c r="G51" s="94">
        <v>65000000</v>
      </c>
      <c r="H51" s="93">
        <v>8404000</v>
      </c>
      <c r="I51" s="94">
        <v>4699360</v>
      </c>
      <c r="J51" s="93"/>
      <c r="K51" s="94">
        <v>22455945</v>
      </c>
      <c r="L51" s="93"/>
      <c r="M51" s="94">
        <v>5145850</v>
      </c>
      <c r="N51" s="93"/>
      <c r="O51" s="94"/>
      <c r="P51" s="93">
        <f t="shared" si="27"/>
        <v>8404000</v>
      </c>
      <c r="Q51" s="94">
        <f t="shared" si="28"/>
        <v>32301155</v>
      </c>
      <c r="R51" s="48">
        <f t="shared" si="29"/>
        <v>0</v>
      </c>
      <c r="S51" s="49">
        <f t="shared" si="30"/>
        <v>-77.084687373432743</v>
      </c>
      <c r="T51" s="48">
        <f t="shared" si="31"/>
        <v>12.929230769230768</v>
      </c>
      <c r="U51" s="50">
        <f t="shared" si="32"/>
        <v>49.694084615384618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95000000</v>
      </c>
      <c r="C53" s="95">
        <f>SUM(C42:C52)</f>
        <v>-30000000</v>
      </c>
      <c r="D53" s="95"/>
      <c r="E53" s="95">
        <f t="shared" si="26"/>
        <v>65000000</v>
      </c>
      <c r="F53" s="96">
        <f t="shared" ref="F53:O53" si="33">SUM(F42:F52)</f>
        <v>65000000</v>
      </c>
      <c r="G53" s="97">
        <f t="shared" si="33"/>
        <v>65000000</v>
      </c>
      <c r="H53" s="96">
        <f t="shared" si="33"/>
        <v>8404000</v>
      </c>
      <c r="I53" s="97">
        <f t="shared" si="33"/>
        <v>4699360</v>
      </c>
      <c r="J53" s="96">
        <f t="shared" si="33"/>
        <v>0</v>
      </c>
      <c r="K53" s="97">
        <f t="shared" si="33"/>
        <v>22455945</v>
      </c>
      <c r="L53" s="96">
        <f t="shared" si="33"/>
        <v>0</v>
      </c>
      <c r="M53" s="97">
        <f t="shared" si="33"/>
        <v>5145850</v>
      </c>
      <c r="N53" s="96">
        <f t="shared" si="33"/>
        <v>0</v>
      </c>
      <c r="O53" s="97">
        <f t="shared" si="33"/>
        <v>0</v>
      </c>
      <c r="P53" s="96">
        <f t="shared" si="27"/>
        <v>8404000</v>
      </c>
      <c r="Q53" s="97">
        <f t="shared" si="28"/>
        <v>32301155</v>
      </c>
      <c r="R53" s="52">
        <f t="shared" si="29"/>
        <v>0</v>
      </c>
      <c r="S53" s="53">
        <f t="shared" si="30"/>
        <v>-77.084687373432743</v>
      </c>
      <c r="T53" s="52">
        <f>IF((+$E43+$E45+$E47+$E48+$E51) =0,0,(P53   /(+$E43+$E45+$E47+$E48+$E51) )*100)</f>
        <v>12.929230769230768</v>
      </c>
      <c r="U53" s="54">
        <f>IF((+$E43+$E45+$E47+$E48+$E51) =0,0,(Q53   /(+$E43+$E45+$E47+$E48+$E51) )*100)</f>
        <v>49.694084615384618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452810000</v>
      </c>
      <c r="C67" s="104">
        <f>SUM(C9:C14,C17:C23,C26:C29,C32,C35:C39,C42:C52,C55:C58,C61:C65)</f>
        <v>246475000</v>
      </c>
      <c r="D67" s="104"/>
      <c r="E67" s="104">
        <f t="shared" si="35"/>
        <v>699285000</v>
      </c>
      <c r="F67" s="105">
        <f t="shared" ref="F67:O67" si="43">SUM(F9:F14,F17:F23,F26:F29,F32,F35:F39,F42:F52,F55:F58,F61:F65)</f>
        <v>699285000</v>
      </c>
      <c r="G67" s="106">
        <f t="shared" si="43"/>
        <v>678499000</v>
      </c>
      <c r="H67" s="105">
        <f t="shared" si="43"/>
        <v>98644000</v>
      </c>
      <c r="I67" s="106">
        <f t="shared" si="43"/>
        <v>36490709</v>
      </c>
      <c r="J67" s="105">
        <f t="shared" si="43"/>
        <v>92913000</v>
      </c>
      <c r="K67" s="106">
        <f t="shared" si="43"/>
        <v>171973940</v>
      </c>
      <c r="L67" s="105">
        <f t="shared" si="43"/>
        <v>65953000</v>
      </c>
      <c r="M67" s="106">
        <f t="shared" si="43"/>
        <v>67829717</v>
      </c>
      <c r="N67" s="105">
        <f t="shared" si="43"/>
        <v>0</v>
      </c>
      <c r="O67" s="106">
        <f t="shared" si="43"/>
        <v>0</v>
      </c>
      <c r="P67" s="105">
        <f t="shared" si="36"/>
        <v>257510000</v>
      </c>
      <c r="Q67" s="106">
        <f t="shared" si="37"/>
        <v>276294366</v>
      </c>
      <c r="R67" s="61">
        <f t="shared" si="38"/>
        <v>-29.01639167823663</v>
      </c>
      <c r="S67" s="62">
        <f t="shared" si="39"/>
        <v>-60.558142123161218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37.952893077218981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40.721410937967484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291208000</v>
      </c>
      <c r="C69" s="92">
        <v>-19477000</v>
      </c>
      <c r="D69" s="92"/>
      <c r="E69" s="92">
        <f>$B69      +$C69      +$D69</f>
        <v>271731000</v>
      </c>
      <c r="F69" s="93">
        <v>271731000</v>
      </c>
      <c r="G69" s="94">
        <v>271731000</v>
      </c>
      <c r="H69" s="93">
        <v>71614000</v>
      </c>
      <c r="I69" s="94">
        <v>28589579</v>
      </c>
      <c r="J69" s="93">
        <v>54970000</v>
      </c>
      <c r="K69" s="94">
        <v>47057350</v>
      </c>
      <c r="L69" s="93">
        <v>31226000</v>
      </c>
      <c r="M69" s="94">
        <v>36594812</v>
      </c>
      <c r="N69" s="93"/>
      <c r="O69" s="94"/>
      <c r="P69" s="93">
        <f>$H69      +$J69      +$L69      +$N69</f>
        <v>157810000</v>
      </c>
      <c r="Q69" s="94">
        <f>$I69      +$K69      +$M69      +$O69</f>
        <v>112241741</v>
      </c>
      <c r="R69" s="48">
        <f>IF(($J69      =0),0,((($L69      -$J69      )/$J69      )*100))</f>
        <v>-43.194469710751321</v>
      </c>
      <c r="S69" s="49">
        <f>IF(($K69      =0),0,((($M69      -$K69      )/$K69      )*100))</f>
        <v>-22.233589439269316</v>
      </c>
      <c r="T69" s="48">
        <f>IF(($E69      =0),0,(($P69      /$E69      )*100))</f>
        <v>58.075817628463447</v>
      </c>
      <c r="U69" s="50">
        <f>IF(($E69      =0),0,(($Q69      /$E69      )*100))</f>
        <v>41.306196569401351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291208000</v>
      </c>
      <c r="C71" s="101">
        <f>SUM(C69:C70)</f>
        <v>-19477000</v>
      </c>
      <c r="D71" s="101"/>
      <c r="E71" s="101">
        <f>$B71      +$C71      +$D71</f>
        <v>271731000</v>
      </c>
      <c r="F71" s="102">
        <f t="shared" ref="F71:O71" si="44">SUM(F69:F70)</f>
        <v>271731000</v>
      </c>
      <c r="G71" s="103">
        <f t="shared" si="44"/>
        <v>271731000</v>
      </c>
      <c r="H71" s="102">
        <f t="shared" si="44"/>
        <v>71614000</v>
      </c>
      <c r="I71" s="103">
        <f t="shared" si="44"/>
        <v>28589579</v>
      </c>
      <c r="J71" s="102">
        <f t="shared" si="44"/>
        <v>54970000</v>
      </c>
      <c r="K71" s="103">
        <f t="shared" si="44"/>
        <v>47057350</v>
      </c>
      <c r="L71" s="102">
        <f t="shared" si="44"/>
        <v>31226000</v>
      </c>
      <c r="M71" s="103">
        <f t="shared" si="44"/>
        <v>36594812</v>
      </c>
      <c r="N71" s="102">
        <f t="shared" si="44"/>
        <v>0</v>
      </c>
      <c r="O71" s="103">
        <f t="shared" si="44"/>
        <v>0</v>
      </c>
      <c r="P71" s="102">
        <f>$H71      +$J71      +$L71      +$N71</f>
        <v>157810000</v>
      </c>
      <c r="Q71" s="103">
        <f>$I71      +$K71      +$M71      +$O71</f>
        <v>112241741</v>
      </c>
      <c r="R71" s="57">
        <f>IF(($J71      =0),0,((($L71      -$J71      )/$J71      )*100))</f>
        <v>-43.194469710751321</v>
      </c>
      <c r="S71" s="58">
        <f>IF(($K71      =0),0,((($M71      -$K71      )/$K71      )*100))</f>
        <v>-22.233589439269316</v>
      </c>
      <c r="T71" s="57">
        <f>IF(($E69      =0),0,(($P69      /$E69      )*100))</f>
        <v>58.075817628463447</v>
      </c>
      <c r="U71" s="59">
        <f>IF($E69   =0,0,($Q69   /$E69 )*100)</f>
        <v>41.306196569401351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291208000</v>
      </c>
      <c r="C72" s="104">
        <f>SUM(C69:C70)</f>
        <v>-19477000</v>
      </c>
      <c r="D72" s="104"/>
      <c r="E72" s="104">
        <f>$B72      +$C72      +$D72</f>
        <v>271731000</v>
      </c>
      <c r="F72" s="105">
        <f t="shared" ref="F72:O72" si="45">SUM(F69:F70)</f>
        <v>271731000</v>
      </c>
      <c r="G72" s="106">
        <f t="shared" si="45"/>
        <v>271731000</v>
      </c>
      <c r="H72" s="105">
        <f t="shared" si="45"/>
        <v>71614000</v>
      </c>
      <c r="I72" s="106">
        <f t="shared" si="45"/>
        <v>28589579</v>
      </c>
      <c r="J72" s="105">
        <f t="shared" si="45"/>
        <v>54970000</v>
      </c>
      <c r="K72" s="106">
        <f t="shared" si="45"/>
        <v>47057350</v>
      </c>
      <c r="L72" s="105">
        <f t="shared" si="45"/>
        <v>31226000</v>
      </c>
      <c r="M72" s="106">
        <f t="shared" si="45"/>
        <v>36594812</v>
      </c>
      <c r="N72" s="105">
        <f t="shared" si="45"/>
        <v>0</v>
      </c>
      <c r="O72" s="106">
        <f t="shared" si="45"/>
        <v>0</v>
      </c>
      <c r="P72" s="105">
        <f>$H72      +$J72      +$L72      +$N72</f>
        <v>157810000</v>
      </c>
      <c r="Q72" s="106">
        <f>$I72      +$K72      +$M72      +$O72</f>
        <v>112241741</v>
      </c>
      <c r="R72" s="61">
        <f>IF(($J72      =0),0,((($L72      -$J72      )/$J72      )*100))</f>
        <v>-43.194469710751321</v>
      </c>
      <c r="S72" s="62">
        <f>IF(($K72      =0),0,((($M72      -$K72      )/$K72      )*100))</f>
        <v>-22.233589439269316</v>
      </c>
      <c r="T72" s="61">
        <f>IF(($E69      =0),0,(($P69      /$E69      )*100))</f>
        <v>58.075817628463447</v>
      </c>
      <c r="U72" s="65">
        <f>IF($E69   =0,0,($Q69   /$E69 )*100)</f>
        <v>41.306196569401351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744018000</v>
      </c>
      <c r="C73" s="104">
        <f>SUM(C9:C14,C17:C23,C26:C29,C32,C35:C39,C42:C52,C55:C58,C61:C65,C69:C70)</f>
        <v>226998000</v>
      </c>
      <c r="D73" s="104"/>
      <c r="E73" s="104">
        <f>$B73      +$C73      +$D73</f>
        <v>971016000</v>
      </c>
      <c r="F73" s="105">
        <f t="shared" ref="F73:O73" si="46">SUM(F9:F14,F17:F23,F26:F29,F32,F35:F39,F42:F52,F55:F58,F61:F65,F69:F70)</f>
        <v>971016000</v>
      </c>
      <c r="G73" s="106">
        <f t="shared" si="46"/>
        <v>950230000</v>
      </c>
      <c r="H73" s="105">
        <f t="shared" si="46"/>
        <v>170258000</v>
      </c>
      <c r="I73" s="106">
        <f t="shared" si="46"/>
        <v>65080288</v>
      </c>
      <c r="J73" s="105">
        <f t="shared" si="46"/>
        <v>147883000</v>
      </c>
      <c r="K73" s="106">
        <f t="shared" si="46"/>
        <v>219031290</v>
      </c>
      <c r="L73" s="105">
        <f t="shared" si="46"/>
        <v>97179000</v>
      </c>
      <c r="M73" s="106">
        <f t="shared" si="46"/>
        <v>104424529</v>
      </c>
      <c r="N73" s="105">
        <f t="shared" si="46"/>
        <v>0</v>
      </c>
      <c r="O73" s="106">
        <f t="shared" si="46"/>
        <v>0</v>
      </c>
      <c r="P73" s="105">
        <f>$H73      +$J73      +$L73      +$N73</f>
        <v>415320000</v>
      </c>
      <c r="Q73" s="106">
        <f>$I73      +$K73      +$M73      +$O73</f>
        <v>388536107</v>
      </c>
      <c r="R73" s="61">
        <f>IF(($J73      =0),0,((($L73      -$J73      )/$J73      )*100))</f>
        <v>-34.286564378596594</v>
      </c>
      <c r="S73" s="62">
        <f>IF(($K73      =0),0,((($M73      -$K73      )/$K73      )*100))</f>
        <v>-52.324378402738716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43.707312966334463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40.888638224429876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r7uMlM1WMsEiN3EoggnGCL8BIrS357/qpsIkS+/jOkJ5OK2zgjXOTNWE4dQN4CHghTtMzD7RsY3CJp7K022Nw==" saltValue="woJEg+0l/TDjuVkILbE9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165000</v>
      </c>
      <c r="I10" s="94">
        <v>122896</v>
      </c>
      <c r="J10" s="93">
        <v>219000</v>
      </c>
      <c r="K10" s="94">
        <v>193011</v>
      </c>
      <c r="L10" s="93">
        <v>140000</v>
      </c>
      <c r="M10" s="94">
        <v>200192</v>
      </c>
      <c r="N10" s="93"/>
      <c r="O10" s="94"/>
      <c r="P10" s="93">
        <f t="shared" ref="P10:P15" si="1">$H10      +$J10      +$L10      +$N10</f>
        <v>524000</v>
      </c>
      <c r="Q10" s="94">
        <f t="shared" ref="Q10:Q15" si="2">$I10      +$K10      +$M10      +$O10</f>
        <v>516099</v>
      </c>
      <c r="R10" s="48">
        <f t="shared" ref="R10:R15" si="3">IF(($J10      =0),0,((($L10      -$J10      )/$J10      )*100))</f>
        <v>-36.073059360730589</v>
      </c>
      <c r="S10" s="49">
        <f t="shared" ref="S10:S15" si="4">IF(($K10      =0),0,((($M10      -$K10      )/$K10      )*100))</f>
        <v>3.720513338618006</v>
      </c>
      <c r="T10" s="48">
        <f t="shared" ref="T10:T14" si="5">IF(($E10      =0),0,(($P10      /$E10      )*100))</f>
        <v>16.903225806451612</v>
      </c>
      <c r="U10" s="50">
        <f t="shared" ref="U10:U14" si="6">IF(($E10      =0),0,(($Q10      /$E10      )*100))</f>
        <v>16.648354838709679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31162000</v>
      </c>
      <c r="C13" s="92">
        <v>-10000000</v>
      </c>
      <c r="D13" s="92"/>
      <c r="E13" s="92">
        <f t="shared" si="0"/>
        <v>21162000</v>
      </c>
      <c r="F13" s="93">
        <v>21162000</v>
      </c>
      <c r="G13" s="94">
        <v>21162000</v>
      </c>
      <c r="H13" s="93">
        <v>3137000</v>
      </c>
      <c r="I13" s="94"/>
      <c r="J13" s="93">
        <v>9111000</v>
      </c>
      <c r="K13" s="94">
        <v>2689195</v>
      </c>
      <c r="L13" s="93">
        <v>2685000</v>
      </c>
      <c r="M13" s="94">
        <v>10354723</v>
      </c>
      <c r="N13" s="93"/>
      <c r="O13" s="94"/>
      <c r="P13" s="93">
        <f t="shared" si="1"/>
        <v>14933000</v>
      </c>
      <c r="Q13" s="94">
        <f t="shared" si="2"/>
        <v>13043918</v>
      </c>
      <c r="R13" s="48">
        <f t="shared" si="3"/>
        <v>-70.530128416200199</v>
      </c>
      <c r="S13" s="49">
        <f t="shared" si="4"/>
        <v>285.04916898923284</v>
      </c>
      <c r="T13" s="48">
        <f t="shared" si="5"/>
        <v>70.565163973159443</v>
      </c>
      <c r="U13" s="50">
        <f t="shared" si="6"/>
        <v>61.638399017106138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35262000</v>
      </c>
      <c r="C15" s="95">
        <f>SUM(C9:C14)</f>
        <v>-11000000</v>
      </c>
      <c r="D15" s="95"/>
      <c r="E15" s="95">
        <f t="shared" si="0"/>
        <v>24262000</v>
      </c>
      <c r="F15" s="96">
        <f t="shared" ref="F15:O15" si="7">SUM(F9:F14)</f>
        <v>24262000</v>
      </c>
      <c r="G15" s="97">
        <f t="shared" si="7"/>
        <v>24262000</v>
      </c>
      <c r="H15" s="96">
        <f t="shared" si="7"/>
        <v>3302000</v>
      </c>
      <c r="I15" s="97">
        <f t="shared" si="7"/>
        <v>122896</v>
      </c>
      <c r="J15" s="96">
        <f t="shared" si="7"/>
        <v>9330000</v>
      </c>
      <c r="K15" s="97">
        <f t="shared" si="7"/>
        <v>2882206</v>
      </c>
      <c r="L15" s="96">
        <f t="shared" si="7"/>
        <v>2825000</v>
      </c>
      <c r="M15" s="97">
        <f t="shared" si="7"/>
        <v>10554915</v>
      </c>
      <c r="N15" s="96">
        <f t="shared" si="7"/>
        <v>0</v>
      </c>
      <c r="O15" s="97">
        <f t="shared" si="7"/>
        <v>0</v>
      </c>
      <c r="P15" s="96">
        <f t="shared" si="1"/>
        <v>15457000</v>
      </c>
      <c r="Q15" s="97">
        <f t="shared" si="2"/>
        <v>13560017</v>
      </c>
      <c r="R15" s="52">
        <f t="shared" si="3"/>
        <v>-69.721329046087888</v>
      </c>
      <c r="S15" s="53">
        <f t="shared" si="4"/>
        <v>266.20959778725046</v>
      </c>
      <c r="T15" s="52">
        <f>IF((SUM($E9:$E13))=0,0,(P15/(SUM($E9:$E13))*100))</f>
        <v>63.708680240705625</v>
      </c>
      <c r="U15" s="54">
        <f>IF((SUM($E9:$E13))=0,0,(Q15/(SUM($E9:$E13))*100))</f>
        <v>55.889938999258106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3512000</v>
      </c>
      <c r="C32" s="92">
        <v>-723000</v>
      </c>
      <c r="D32" s="92"/>
      <c r="E32" s="92">
        <f>$B32      +$C32      +$D32</f>
        <v>2789000</v>
      </c>
      <c r="F32" s="93">
        <v>2789000</v>
      </c>
      <c r="G32" s="94">
        <v>2789000</v>
      </c>
      <c r="H32" s="93"/>
      <c r="I32" s="94"/>
      <c r="J32" s="93">
        <v>878000</v>
      </c>
      <c r="K32" s="94">
        <v>978955</v>
      </c>
      <c r="L32" s="93">
        <v>1187000</v>
      </c>
      <c r="M32" s="94">
        <v>1184824</v>
      </c>
      <c r="N32" s="93"/>
      <c r="O32" s="94"/>
      <c r="P32" s="93">
        <f>$H32      +$J32      +$L32      +$N32</f>
        <v>2065000</v>
      </c>
      <c r="Q32" s="94">
        <f>$I32      +$K32      +$M32      +$O32</f>
        <v>2163779</v>
      </c>
      <c r="R32" s="48">
        <f>IF(($J32      =0),0,((($L32      -$J32      )/$J32      )*100))</f>
        <v>35.193621867881546</v>
      </c>
      <c r="S32" s="49">
        <f>IF(($K32      =0),0,((($M32      -$K32      )/$K32      )*100))</f>
        <v>21.029465092879651</v>
      </c>
      <c r="T32" s="48">
        <f>IF(($E32      =0),0,(($P32      /$E32      )*100))</f>
        <v>74.040874865543202</v>
      </c>
      <c r="U32" s="50">
        <f>IF(($E32      =0),0,(($Q32      /$E32      )*100))</f>
        <v>77.58261025457152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3512000</v>
      </c>
      <c r="C33" s="95">
        <f>C32</f>
        <v>-723000</v>
      </c>
      <c r="D33" s="95"/>
      <c r="E33" s="95">
        <f>$B33      +$C33      +$D33</f>
        <v>2789000</v>
      </c>
      <c r="F33" s="96">
        <f t="shared" ref="F33:O33" si="17">F32</f>
        <v>2789000</v>
      </c>
      <c r="G33" s="97">
        <f t="shared" si="17"/>
        <v>2789000</v>
      </c>
      <c r="H33" s="96">
        <f t="shared" si="17"/>
        <v>0</v>
      </c>
      <c r="I33" s="97">
        <f t="shared" si="17"/>
        <v>0</v>
      </c>
      <c r="J33" s="96">
        <f t="shared" si="17"/>
        <v>878000</v>
      </c>
      <c r="K33" s="97">
        <f t="shared" si="17"/>
        <v>978955</v>
      </c>
      <c r="L33" s="96">
        <f t="shared" si="17"/>
        <v>1187000</v>
      </c>
      <c r="M33" s="97">
        <f t="shared" si="17"/>
        <v>1184824</v>
      </c>
      <c r="N33" s="96">
        <f t="shared" si="17"/>
        <v>0</v>
      </c>
      <c r="O33" s="97">
        <f t="shared" si="17"/>
        <v>0</v>
      </c>
      <c r="P33" s="96">
        <f>$H33      +$J33      +$L33      +$N33</f>
        <v>2065000</v>
      </c>
      <c r="Q33" s="97">
        <f>$I33      +$K33      +$M33      +$O33</f>
        <v>2163779</v>
      </c>
      <c r="R33" s="52">
        <f>IF(($J33      =0),0,((($L33      -$J33      )/$J33      )*100))</f>
        <v>35.193621867881546</v>
      </c>
      <c r="S33" s="53">
        <f>IF(($K33      =0),0,((($M33      -$K33      )/$K33      )*100))</f>
        <v>21.029465092879651</v>
      </c>
      <c r="T33" s="52">
        <f>IF($E33   =0,0,($P33   /$E33   )*100)</f>
        <v>74.040874865543202</v>
      </c>
      <c r="U33" s="54">
        <f>IF($E33   =0,0,($Q33   /$E33   )*100)</f>
        <v>77.58261025457152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1732000</v>
      </c>
      <c r="C35" s="92"/>
      <c r="D35" s="92"/>
      <c r="E35" s="92">
        <f t="shared" ref="E35:E40" si="18">$B35      +$C35      +$D35</f>
        <v>1732000</v>
      </c>
      <c r="F35" s="93">
        <v>1732000</v>
      </c>
      <c r="G35" s="94">
        <v>1732000</v>
      </c>
      <c r="H35" s="93"/>
      <c r="I35" s="94"/>
      <c r="J35" s="93">
        <v>973000</v>
      </c>
      <c r="K35" s="94">
        <v>972993</v>
      </c>
      <c r="L35" s="93">
        <v>730000</v>
      </c>
      <c r="M35" s="94">
        <v>3805414</v>
      </c>
      <c r="N35" s="93"/>
      <c r="O35" s="94"/>
      <c r="P35" s="93">
        <f t="shared" ref="P35:P40" si="19">$H35      +$J35      +$L35      +$N35</f>
        <v>1703000</v>
      </c>
      <c r="Q35" s="94">
        <f t="shared" ref="Q35:Q40" si="20">$I35      +$K35      +$M35      +$O35</f>
        <v>4778407</v>
      </c>
      <c r="R35" s="48">
        <f t="shared" ref="R35:R40" si="21">IF(($J35      =0),0,((($L35      -$J35      )/$J35      )*100))</f>
        <v>-24.974306269270301</v>
      </c>
      <c r="S35" s="49">
        <f t="shared" ref="S35:S40" si="22">IF(($K35      =0),0,((($M35      -$K35      )/$K35      )*100))</f>
        <v>291.10394422159254</v>
      </c>
      <c r="T35" s="48">
        <f t="shared" ref="T35:T39" si="23">IF(($E35      =0),0,(($P35      /$E35      )*100))</f>
        <v>98.325635103926103</v>
      </c>
      <c r="U35" s="50">
        <f t="shared" ref="U35:U39" si="24">IF(($E35      =0),0,(($Q35      /$E35      )*100))</f>
        <v>275.88954965357971</v>
      </c>
      <c r="V35" s="93">
        <v>4431000</v>
      </c>
      <c r="W35" s="94" t="s">
        <v>36</v>
      </c>
    </row>
    <row r="36" spans="1:23" ht="12.95" customHeight="1" x14ac:dyDescent="0.2">
      <c r="A36" s="47" t="s">
        <v>60</v>
      </c>
      <c r="B36" s="92">
        <v>2701000</v>
      </c>
      <c r="C36" s="92">
        <v>-1434000</v>
      </c>
      <c r="D36" s="92"/>
      <c r="E36" s="92">
        <f t="shared" si="18"/>
        <v>1267000</v>
      </c>
      <c r="F36" s="93">
        <v>1267000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>
        <v>26087</v>
      </c>
      <c r="L38" s="93">
        <v>31000</v>
      </c>
      <c r="M38" s="94">
        <v>1596401</v>
      </c>
      <c r="N38" s="93"/>
      <c r="O38" s="94"/>
      <c r="P38" s="93">
        <f t="shared" si="19"/>
        <v>31000</v>
      </c>
      <c r="Q38" s="94">
        <f t="shared" si="20"/>
        <v>1622488</v>
      </c>
      <c r="R38" s="48">
        <f t="shared" si="21"/>
        <v>0</v>
      </c>
      <c r="S38" s="49">
        <f t="shared" si="22"/>
        <v>6019.5269674550545</v>
      </c>
      <c r="T38" s="48">
        <f t="shared" si="23"/>
        <v>0.77500000000000002</v>
      </c>
      <c r="U38" s="50">
        <f t="shared" si="24"/>
        <v>40.562199999999997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8433000</v>
      </c>
      <c r="C40" s="95">
        <f>SUM(C35:C39)</f>
        <v>-1434000</v>
      </c>
      <c r="D40" s="95"/>
      <c r="E40" s="95">
        <f t="shared" si="18"/>
        <v>6999000</v>
      </c>
      <c r="F40" s="96">
        <f t="shared" ref="F40:O40" si="25">SUM(F35:F39)</f>
        <v>6999000</v>
      </c>
      <c r="G40" s="97">
        <f t="shared" si="25"/>
        <v>5732000</v>
      </c>
      <c r="H40" s="96">
        <f t="shared" si="25"/>
        <v>0</v>
      </c>
      <c r="I40" s="97">
        <f t="shared" si="25"/>
        <v>0</v>
      </c>
      <c r="J40" s="96">
        <f t="shared" si="25"/>
        <v>973000</v>
      </c>
      <c r="K40" s="97">
        <f t="shared" si="25"/>
        <v>999080</v>
      </c>
      <c r="L40" s="96">
        <f t="shared" si="25"/>
        <v>761000</v>
      </c>
      <c r="M40" s="97">
        <f t="shared" si="25"/>
        <v>5401815</v>
      </c>
      <c r="N40" s="96">
        <f t="shared" si="25"/>
        <v>0</v>
      </c>
      <c r="O40" s="97">
        <f t="shared" si="25"/>
        <v>0</v>
      </c>
      <c r="P40" s="96">
        <f t="shared" si="19"/>
        <v>1734000</v>
      </c>
      <c r="Q40" s="97">
        <f t="shared" si="20"/>
        <v>6400895</v>
      </c>
      <c r="R40" s="52">
        <f t="shared" si="21"/>
        <v>-21.788283658787254</v>
      </c>
      <c r="S40" s="53">
        <f t="shared" si="22"/>
        <v>440.67892461064179</v>
      </c>
      <c r="T40" s="52">
        <f>IF((+$E35+$E38) =0,0,(P40   /(+$E35+$E38) )*100)</f>
        <v>30.251221214235869</v>
      </c>
      <c r="U40" s="54">
        <f>IF((+$E35+$E38) =0,0,(Q40   /(+$E35+$E38) )*100)</f>
        <v>111.66948709002094</v>
      </c>
      <c r="V40" s="96">
        <f>SUM(V35:V39)</f>
        <v>4431000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48630000</v>
      </c>
      <c r="C51" s="92"/>
      <c r="D51" s="92"/>
      <c r="E51" s="92">
        <f t="shared" si="26"/>
        <v>48630000</v>
      </c>
      <c r="F51" s="93">
        <v>48630000</v>
      </c>
      <c r="G51" s="94">
        <v>48630000</v>
      </c>
      <c r="H51" s="93">
        <v>5958000</v>
      </c>
      <c r="I51" s="94"/>
      <c r="J51" s="93">
        <v>12635000</v>
      </c>
      <c r="K51" s="94">
        <v>2612691</v>
      </c>
      <c r="L51" s="93">
        <v>6285000</v>
      </c>
      <c r="M51" s="94">
        <v>18472777</v>
      </c>
      <c r="N51" s="93"/>
      <c r="O51" s="94"/>
      <c r="P51" s="93">
        <f t="shared" si="27"/>
        <v>24878000</v>
      </c>
      <c r="Q51" s="94">
        <f t="shared" si="28"/>
        <v>21085468</v>
      </c>
      <c r="R51" s="48">
        <f t="shared" si="29"/>
        <v>-50.257222002374355</v>
      </c>
      <c r="S51" s="49">
        <f t="shared" si="30"/>
        <v>607.04025083716374</v>
      </c>
      <c r="T51" s="48">
        <f t="shared" si="31"/>
        <v>51.157721571046679</v>
      </c>
      <c r="U51" s="50">
        <f t="shared" si="32"/>
        <v>43.358971828089651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48630000</v>
      </c>
      <c r="C53" s="95">
        <f>SUM(C42:C52)</f>
        <v>0</v>
      </c>
      <c r="D53" s="95"/>
      <c r="E53" s="95">
        <f t="shared" si="26"/>
        <v>48630000</v>
      </c>
      <c r="F53" s="96">
        <f t="shared" ref="F53:O53" si="33">SUM(F42:F52)</f>
        <v>48630000</v>
      </c>
      <c r="G53" s="97">
        <f t="shared" si="33"/>
        <v>48630000</v>
      </c>
      <c r="H53" s="96">
        <f t="shared" si="33"/>
        <v>5958000</v>
      </c>
      <c r="I53" s="97">
        <f t="shared" si="33"/>
        <v>0</v>
      </c>
      <c r="J53" s="96">
        <f t="shared" si="33"/>
        <v>12635000</v>
      </c>
      <c r="K53" s="97">
        <f t="shared" si="33"/>
        <v>2612691</v>
      </c>
      <c r="L53" s="96">
        <f t="shared" si="33"/>
        <v>6285000</v>
      </c>
      <c r="M53" s="97">
        <f t="shared" si="33"/>
        <v>18472777</v>
      </c>
      <c r="N53" s="96">
        <f t="shared" si="33"/>
        <v>0</v>
      </c>
      <c r="O53" s="97">
        <f t="shared" si="33"/>
        <v>0</v>
      </c>
      <c r="P53" s="96">
        <f t="shared" si="27"/>
        <v>24878000</v>
      </c>
      <c r="Q53" s="97">
        <f t="shared" si="28"/>
        <v>21085468</v>
      </c>
      <c r="R53" s="52">
        <f t="shared" si="29"/>
        <v>-50.257222002374355</v>
      </c>
      <c r="S53" s="53">
        <f t="shared" si="30"/>
        <v>607.04025083716374</v>
      </c>
      <c r="T53" s="52">
        <f>IF((+$E43+$E45+$E47+$E48+$E51) =0,0,(P53   /(+$E43+$E45+$E47+$E48+$E51) )*100)</f>
        <v>51.157721571046679</v>
      </c>
      <c r="U53" s="54">
        <f>IF((+$E43+$E45+$E47+$E48+$E51) =0,0,(Q53   /(+$E43+$E45+$E47+$E48+$E51) )*100)</f>
        <v>43.358971828089651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95837000</v>
      </c>
      <c r="C67" s="104">
        <f>SUM(C9:C14,C17:C23,C26:C29,C32,C35:C39,C42:C52,C55:C58,C61:C65)</f>
        <v>-13157000</v>
      </c>
      <c r="D67" s="104"/>
      <c r="E67" s="104">
        <f t="shared" si="35"/>
        <v>82680000</v>
      </c>
      <c r="F67" s="105">
        <f t="shared" ref="F67:O67" si="43">SUM(F9:F14,F17:F23,F26:F29,F32,F35:F39,F42:F52,F55:F58,F61:F65)</f>
        <v>82680000</v>
      </c>
      <c r="G67" s="106">
        <f t="shared" si="43"/>
        <v>81413000</v>
      </c>
      <c r="H67" s="105">
        <f t="shared" si="43"/>
        <v>9260000</v>
      </c>
      <c r="I67" s="106">
        <f t="shared" si="43"/>
        <v>122896</v>
      </c>
      <c r="J67" s="105">
        <f t="shared" si="43"/>
        <v>23816000</v>
      </c>
      <c r="K67" s="106">
        <f t="shared" si="43"/>
        <v>7472932</v>
      </c>
      <c r="L67" s="105">
        <f t="shared" si="43"/>
        <v>11058000</v>
      </c>
      <c r="M67" s="106">
        <f t="shared" si="43"/>
        <v>35614331</v>
      </c>
      <c r="N67" s="105">
        <f t="shared" si="43"/>
        <v>0</v>
      </c>
      <c r="O67" s="106">
        <f t="shared" si="43"/>
        <v>0</v>
      </c>
      <c r="P67" s="105">
        <f t="shared" si="36"/>
        <v>44134000</v>
      </c>
      <c r="Q67" s="106">
        <f t="shared" si="37"/>
        <v>43210159</v>
      </c>
      <c r="R67" s="61">
        <f t="shared" si="38"/>
        <v>-53.569029224051057</v>
      </c>
      <c r="S67" s="62">
        <f t="shared" si="39"/>
        <v>376.57774752934989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54.210015599474282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53.075257022834187</v>
      </c>
      <c r="V67" s="105">
        <f>SUM(V9:V14,V17:V23,V26:V29,V32,V35:V39,V42:V52,V55:V58,V61:V65)</f>
        <v>4431000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115732000</v>
      </c>
      <c r="C69" s="92">
        <v>-14715000</v>
      </c>
      <c r="D69" s="92"/>
      <c r="E69" s="92">
        <f>$B69      +$C69      +$D69</f>
        <v>101017000</v>
      </c>
      <c r="F69" s="93">
        <v>101017000</v>
      </c>
      <c r="G69" s="94">
        <v>101017000</v>
      </c>
      <c r="H69" s="93">
        <v>6582000</v>
      </c>
      <c r="I69" s="94">
        <v>1517730</v>
      </c>
      <c r="J69" s="93">
        <v>16772000</v>
      </c>
      <c r="K69" s="94">
        <v>9005706</v>
      </c>
      <c r="L69" s="93">
        <v>33435000</v>
      </c>
      <c r="M69" s="94">
        <v>45936268</v>
      </c>
      <c r="N69" s="93"/>
      <c r="O69" s="94"/>
      <c r="P69" s="93">
        <f>$H69      +$J69      +$L69      +$N69</f>
        <v>56789000</v>
      </c>
      <c r="Q69" s="94">
        <f>$I69      +$K69      +$M69      +$O69</f>
        <v>56459704</v>
      </c>
      <c r="R69" s="48">
        <f>IF(($J69      =0),0,((($L69      -$J69      )/$J69      )*100))</f>
        <v>99.350107321726682</v>
      </c>
      <c r="S69" s="49">
        <f>IF(($K69      =0),0,((($M69      -$K69      )/$K69      )*100))</f>
        <v>410.07958731941727</v>
      </c>
      <c r="T69" s="48">
        <f>IF(($E69      =0),0,(($P69      /$E69      )*100))</f>
        <v>56.217270360434377</v>
      </c>
      <c r="U69" s="50">
        <f>IF(($E69      =0),0,(($Q69      /$E69      )*100))</f>
        <v>55.891289584921353</v>
      </c>
      <c r="V69" s="93">
        <v>20196000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115732000</v>
      </c>
      <c r="C71" s="101">
        <f>SUM(C69:C70)</f>
        <v>-14715000</v>
      </c>
      <c r="D71" s="101"/>
      <c r="E71" s="101">
        <f>$B71      +$C71      +$D71</f>
        <v>101017000</v>
      </c>
      <c r="F71" s="102">
        <f t="shared" ref="F71:O71" si="44">SUM(F69:F70)</f>
        <v>101017000</v>
      </c>
      <c r="G71" s="103">
        <f t="shared" si="44"/>
        <v>101017000</v>
      </c>
      <c r="H71" s="102">
        <f t="shared" si="44"/>
        <v>6582000</v>
      </c>
      <c r="I71" s="103">
        <f t="shared" si="44"/>
        <v>1517730</v>
      </c>
      <c r="J71" s="102">
        <f t="shared" si="44"/>
        <v>16772000</v>
      </c>
      <c r="K71" s="103">
        <f t="shared" si="44"/>
        <v>9005706</v>
      </c>
      <c r="L71" s="102">
        <f t="shared" si="44"/>
        <v>33435000</v>
      </c>
      <c r="M71" s="103">
        <f t="shared" si="44"/>
        <v>45936268</v>
      </c>
      <c r="N71" s="102">
        <f t="shared" si="44"/>
        <v>0</v>
      </c>
      <c r="O71" s="103">
        <f t="shared" si="44"/>
        <v>0</v>
      </c>
      <c r="P71" s="102">
        <f>$H71      +$J71      +$L71      +$N71</f>
        <v>56789000</v>
      </c>
      <c r="Q71" s="103">
        <f>$I71      +$K71      +$M71      +$O71</f>
        <v>56459704</v>
      </c>
      <c r="R71" s="57">
        <f>IF(($J71      =0),0,((($L71      -$J71      )/$J71      )*100))</f>
        <v>99.350107321726682</v>
      </c>
      <c r="S71" s="58">
        <f>IF(($K71      =0),0,((($M71      -$K71      )/$K71      )*100))</f>
        <v>410.07958731941727</v>
      </c>
      <c r="T71" s="57">
        <f>IF(($E69      =0),0,(($P69      /$E69      )*100))</f>
        <v>56.217270360434377</v>
      </c>
      <c r="U71" s="59">
        <f>IF($E69   =0,0,($Q69   /$E69 )*100)</f>
        <v>55.891289584921353</v>
      </c>
      <c r="V71" s="102">
        <f>SUM(V69:V70)</f>
        <v>20196000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115732000</v>
      </c>
      <c r="C72" s="104">
        <f>SUM(C69:C70)</f>
        <v>-14715000</v>
      </c>
      <c r="D72" s="104"/>
      <c r="E72" s="104">
        <f>$B72      +$C72      +$D72</f>
        <v>101017000</v>
      </c>
      <c r="F72" s="105">
        <f t="shared" ref="F72:O72" si="45">SUM(F69:F70)</f>
        <v>101017000</v>
      </c>
      <c r="G72" s="106">
        <f t="shared" si="45"/>
        <v>101017000</v>
      </c>
      <c r="H72" s="105">
        <f t="shared" si="45"/>
        <v>6582000</v>
      </c>
      <c r="I72" s="106">
        <f t="shared" si="45"/>
        <v>1517730</v>
      </c>
      <c r="J72" s="105">
        <f t="shared" si="45"/>
        <v>16772000</v>
      </c>
      <c r="K72" s="106">
        <f t="shared" si="45"/>
        <v>9005706</v>
      </c>
      <c r="L72" s="105">
        <f t="shared" si="45"/>
        <v>33435000</v>
      </c>
      <c r="M72" s="106">
        <f t="shared" si="45"/>
        <v>45936268</v>
      </c>
      <c r="N72" s="105">
        <f t="shared" si="45"/>
        <v>0</v>
      </c>
      <c r="O72" s="106">
        <f t="shared" si="45"/>
        <v>0</v>
      </c>
      <c r="P72" s="105">
        <f>$H72      +$J72      +$L72      +$N72</f>
        <v>56789000</v>
      </c>
      <c r="Q72" s="106">
        <f>$I72      +$K72      +$M72      +$O72</f>
        <v>56459704</v>
      </c>
      <c r="R72" s="61">
        <f>IF(($J72      =0),0,((($L72      -$J72      )/$J72      )*100))</f>
        <v>99.350107321726682</v>
      </c>
      <c r="S72" s="62">
        <f>IF(($K72      =0),0,((($M72      -$K72      )/$K72      )*100))</f>
        <v>410.07958731941727</v>
      </c>
      <c r="T72" s="61">
        <f>IF(($E69      =0),0,(($P69      /$E69      )*100))</f>
        <v>56.217270360434377</v>
      </c>
      <c r="U72" s="65">
        <f>IF($E69   =0,0,($Q69   /$E69 )*100)</f>
        <v>55.891289584921353</v>
      </c>
      <c r="V72" s="105">
        <f>SUM(V69:V70)</f>
        <v>20196000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211569000</v>
      </c>
      <c r="C73" s="104">
        <f>SUM(C9:C14,C17:C23,C26:C29,C32,C35:C39,C42:C52,C55:C58,C61:C65,C69:C70)</f>
        <v>-27872000</v>
      </c>
      <c r="D73" s="104"/>
      <c r="E73" s="104">
        <f>$B73      +$C73      +$D73</f>
        <v>183697000</v>
      </c>
      <c r="F73" s="105">
        <f t="shared" ref="F73:O73" si="46">SUM(F9:F14,F17:F23,F26:F29,F32,F35:F39,F42:F52,F55:F58,F61:F65,F69:F70)</f>
        <v>183697000</v>
      </c>
      <c r="G73" s="106">
        <f t="shared" si="46"/>
        <v>182430000</v>
      </c>
      <c r="H73" s="105">
        <f t="shared" si="46"/>
        <v>15842000</v>
      </c>
      <c r="I73" s="106">
        <f t="shared" si="46"/>
        <v>1640626</v>
      </c>
      <c r="J73" s="105">
        <f t="shared" si="46"/>
        <v>40588000</v>
      </c>
      <c r="K73" s="106">
        <f t="shared" si="46"/>
        <v>16478638</v>
      </c>
      <c r="L73" s="105">
        <f t="shared" si="46"/>
        <v>44493000</v>
      </c>
      <c r="M73" s="106">
        <f t="shared" si="46"/>
        <v>81550599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100923000</v>
      </c>
      <c r="Q73" s="106">
        <f>$I73      +$K73      +$M73      +$O73</f>
        <v>99669863</v>
      </c>
      <c r="R73" s="61">
        <f>IF(($J73      =0),0,((($L73      -$J73      )/$J73      )*100))</f>
        <v>9.6210702670740122</v>
      </c>
      <c r="S73" s="62">
        <f>IF(($K73      =0),0,((($M73      -$K73      )/$K73      )*100))</f>
        <v>394.88676794769083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55.321493175464568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54.634579290686837</v>
      </c>
      <c r="V73" s="105">
        <f>SUM(V9:V14,V17:V23,V26:V29,V32,V35:V39,V42:V52,V55:V58,V61:V65,V69:V70)</f>
        <v>24627000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i51NuEwJ7a5nWtSeBfNRk0GpxqUEjSnSaro4eKLoLgVbhdp08ly4Mrnfd74lyZlgjDAPhSrLk5+ORtGFrVabLA==" saltValue="t1f/FD0szguYd1KqSK/Z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186000</v>
      </c>
      <c r="I10" s="94"/>
      <c r="J10" s="93">
        <v>263000</v>
      </c>
      <c r="K10" s="94"/>
      <c r="L10" s="93">
        <v>387000</v>
      </c>
      <c r="M10" s="94"/>
      <c r="N10" s="93"/>
      <c r="O10" s="94"/>
      <c r="P10" s="93">
        <f t="shared" ref="P10:P15" si="1">$H10      +$J10      +$L10      +$N10</f>
        <v>836000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47.148288973384027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26.967741935483868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>
        <v>-5000000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780000</v>
      </c>
      <c r="D14" s="92"/>
      <c r="E14" s="92">
        <f t="shared" si="0"/>
        <v>880000</v>
      </c>
      <c r="F14" s="93">
        <v>880000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8200000</v>
      </c>
      <c r="C15" s="95">
        <f>SUM(C9:C14)</f>
        <v>-4220000</v>
      </c>
      <c r="D15" s="95"/>
      <c r="E15" s="95">
        <f t="shared" si="0"/>
        <v>3980000</v>
      </c>
      <c r="F15" s="96">
        <f t="shared" ref="F15:O15" si="7">SUM(F9:F14)</f>
        <v>3980000</v>
      </c>
      <c r="G15" s="97">
        <f t="shared" si="7"/>
        <v>3100000</v>
      </c>
      <c r="H15" s="96">
        <f t="shared" si="7"/>
        <v>186000</v>
      </c>
      <c r="I15" s="97">
        <f t="shared" si="7"/>
        <v>0</v>
      </c>
      <c r="J15" s="96">
        <f t="shared" si="7"/>
        <v>263000</v>
      </c>
      <c r="K15" s="97">
        <f t="shared" si="7"/>
        <v>0</v>
      </c>
      <c r="L15" s="96">
        <f t="shared" si="7"/>
        <v>387000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836000</v>
      </c>
      <c r="Q15" s="97">
        <f t="shared" si="2"/>
        <v>0</v>
      </c>
      <c r="R15" s="52">
        <f t="shared" si="3"/>
        <v>47.148288973384027</v>
      </c>
      <c r="S15" s="53">
        <f t="shared" si="4"/>
        <v>0</v>
      </c>
      <c r="T15" s="52">
        <f>IF((SUM($E9:$E13))=0,0,(P15/(SUM($E9:$E13))*100))</f>
        <v>26.967741935483868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2848000</v>
      </c>
      <c r="C32" s="92">
        <v>-159000</v>
      </c>
      <c r="D32" s="92"/>
      <c r="E32" s="92">
        <f>$B32      +$C32      +$D32</f>
        <v>2689000</v>
      </c>
      <c r="F32" s="93">
        <v>2689000</v>
      </c>
      <c r="G32" s="94">
        <v>2689000</v>
      </c>
      <c r="H32" s="93">
        <v>441000</v>
      </c>
      <c r="I32" s="94"/>
      <c r="J32" s="93">
        <v>271000</v>
      </c>
      <c r="K32" s="94"/>
      <c r="L32" s="93">
        <v>149000</v>
      </c>
      <c r="M32" s="94"/>
      <c r="N32" s="93"/>
      <c r="O32" s="94"/>
      <c r="P32" s="93">
        <f>$H32      +$J32      +$L32      +$N32</f>
        <v>861000</v>
      </c>
      <c r="Q32" s="94">
        <f>$I32      +$K32      +$M32      +$O32</f>
        <v>0</v>
      </c>
      <c r="R32" s="48">
        <f>IF(($J32      =0),0,((($L32      -$J32      )/$J32      )*100))</f>
        <v>-45.018450184501845</v>
      </c>
      <c r="S32" s="49">
        <f>IF(($K32      =0),0,((($M32      -$K32      )/$K32      )*100))</f>
        <v>0</v>
      </c>
      <c r="T32" s="48">
        <f>IF(($E32      =0),0,(($P32      /$E32      )*100))</f>
        <v>32.019338043882485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2848000</v>
      </c>
      <c r="C33" s="95">
        <f>C32</f>
        <v>-159000</v>
      </c>
      <c r="D33" s="95"/>
      <c r="E33" s="95">
        <f>$B33      +$C33      +$D33</f>
        <v>2689000</v>
      </c>
      <c r="F33" s="96">
        <f t="shared" ref="F33:O33" si="17">F32</f>
        <v>2689000</v>
      </c>
      <c r="G33" s="97">
        <f t="shared" si="17"/>
        <v>2689000</v>
      </c>
      <c r="H33" s="96">
        <f t="shared" si="17"/>
        <v>441000</v>
      </c>
      <c r="I33" s="97">
        <f t="shared" si="17"/>
        <v>0</v>
      </c>
      <c r="J33" s="96">
        <f t="shared" si="17"/>
        <v>271000</v>
      </c>
      <c r="K33" s="97">
        <f t="shared" si="17"/>
        <v>0</v>
      </c>
      <c r="L33" s="96">
        <f t="shared" si="17"/>
        <v>149000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861000</v>
      </c>
      <c r="Q33" s="97">
        <f>$I33      +$K33      +$M33      +$O33</f>
        <v>0</v>
      </c>
      <c r="R33" s="52">
        <f>IF(($J33      =0),0,((($L33      -$J33      )/$J33      )*100))</f>
        <v>-45.018450184501845</v>
      </c>
      <c r="S33" s="53">
        <f>IF(($K33      =0),0,((($M33      -$K33      )/$K33      )*100))</f>
        <v>0</v>
      </c>
      <c r="T33" s="52">
        <f>IF($E33   =0,0,($P33   /$E33   )*100)</f>
        <v>32.019338043882485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27436000</v>
      </c>
      <c r="C35" s="92">
        <v>-5000000</v>
      </c>
      <c r="D35" s="92"/>
      <c r="E35" s="92">
        <f t="shared" ref="E35:E40" si="18">$B35      +$C35      +$D35</f>
        <v>22436000</v>
      </c>
      <c r="F35" s="93">
        <v>22436000</v>
      </c>
      <c r="G35" s="94">
        <v>22436000</v>
      </c>
      <c r="H35" s="93"/>
      <c r="I35" s="94"/>
      <c r="J35" s="93">
        <v>7179000</v>
      </c>
      <c r="K35" s="94"/>
      <c r="L35" s="93">
        <v>6989000</v>
      </c>
      <c r="M35" s="94"/>
      <c r="N35" s="93"/>
      <c r="O35" s="94"/>
      <c r="P35" s="93">
        <f t="shared" ref="P35:P40" si="19">$H35      +$J35      +$L35      +$N35</f>
        <v>14168000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-2.6466081626967544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63.148511321091107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406000</v>
      </c>
      <c r="C36" s="92">
        <v>78000</v>
      </c>
      <c r="D36" s="92"/>
      <c r="E36" s="92">
        <f t="shared" si="18"/>
        <v>484000</v>
      </c>
      <c r="F36" s="93">
        <v>484000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27842000</v>
      </c>
      <c r="C40" s="95">
        <f>SUM(C35:C39)</f>
        <v>-4922000</v>
      </c>
      <c r="D40" s="95"/>
      <c r="E40" s="95">
        <f t="shared" si="18"/>
        <v>22920000</v>
      </c>
      <c r="F40" s="96">
        <f t="shared" ref="F40:O40" si="25">SUM(F35:F39)</f>
        <v>22920000</v>
      </c>
      <c r="G40" s="97">
        <f t="shared" si="25"/>
        <v>22436000</v>
      </c>
      <c r="H40" s="96">
        <f t="shared" si="25"/>
        <v>0</v>
      </c>
      <c r="I40" s="97">
        <f t="shared" si="25"/>
        <v>0</v>
      </c>
      <c r="J40" s="96">
        <f t="shared" si="25"/>
        <v>7179000</v>
      </c>
      <c r="K40" s="97">
        <f t="shared" si="25"/>
        <v>0</v>
      </c>
      <c r="L40" s="96">
        <f t="shared" si="25"/>
        <v>6989000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14168000</v>
      </c>
      <c r="Q40" s="97">
        <f t="shared" si="20"/>
        <v>0</v>
      </c>
      <c r="R40" s="52">
        <f t="shared" si="21"/>
        <v>-2.6466081626967544</v>
      </c>
      <c r="S40" s="53">
        <f t="shared" si="22"/>
        <v>0</v>
      </c>
      <c r="T40" s="52">
        <f>IF((+$E35+$E38) =0,0,(P40   /(+$E35+$E38) )*100)</f>
        <v>63.148511321091107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43964000</v>
      </c>
      <c r="C44" s="92"/>
      <c r="D44" s="92"/>
      <c r="E44" s="92">
        <f t="shared" si="26"/>
        <v>43964000</v>
      </c>
      <c r="F44" s="93">
        <v>43964000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25000000</v>
      </c>
      <c r="C51" s="92"/>
      <c r="D51" s="92"/>
      <c r="E51" s="92">
        <f t="shared" si="26"/>
        <v>25000000</v>
      </c>
      <c r="F51" s="93">
        <v>25000000</v>
      </c>
      <c r="G51" s="94">
        <v>25000000</v>
      </c>
      <c r="H51" s="93">
        <v>1856000</v>
      </c>
      <c r="I51" s="94"/>
      <c r="J51" s="93">
        <v>1466000</v>
      </c>
      <c r="K51" s="94"/>
      <c r="L51" s="93">
        <v>13129000</v>
      </c>
      <c r="M51" s="94"/>
      <c r="N51" s="93"/>
      <c r="O51" s="94"/>
      <c r="P51" s="93">
        <f t="shared" si="27"/>
        <v>16451000</v>
      </c>
      <c r="Q51" s="94">
        <f t="shared" si="28"/>
        <v>0</v>
      </c>
      <c r="R51" s="48">
        <f t="shared" si="29"/>
        <v>795.56616643929055</v>
      </c>
      <c r="S51" s="49">
        <f t="shared" si="30"/>
        <v>0</v>
      </c>
      <c r="T51" s="48">
        <f t="shared" si="31"/>
        <v>65.804000000000002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68964000</v>
      </c>
      <c r="C53" s="95">
        <f>SUM(C42:C52)</f>
        <v>0</v>
      </c>
      <c r="D53" s="95"/>
      <c r="E53" s="95">
        <f t="shared" si="26"/>
        <v>68964000</v>
      </c>
      <c r="F53" s="96">
        <f t="shared" ref="F53:O53" si="33">SUM(F42:F52)</f>
        <v>68964000</v>
      </c>
      <c r="G53" s="97">
        <f t="shared" si="33"/>
        <v>25000000</v>
      </c>
      <c r="H53" s="96">
        <f t="shared" si="33"/>
        <v>1856000</v>
      </c>
      <c r="I53" s="97">
        <f t="shared" si="33"/>
        <v>0</v>
      </c>
      <c r="J53" s="96">
        <f t="shared" si="33"/>
        <v>1466000</v>
      </c>
      <c r="K53" s="97">
        <f t="shared" si="33"/>
        <v>0</v>
      </c>
      <c r="L53" s="96">
        <f t="shared" si="33"/>
        <v>13129000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16451000</v>
      </c>
      <c r="Q53" s="97">
        <f t="shared" si="28"/>
        <v>0</v>
      </c>
      <c r="R53" s="52">
        <f t="shared" si="29"/>
        <v>795.56616643929055</v>
      </c>
      <c r="S53" s="53">
        <f t="shared" si="30"/>
        <v>0</v>
      </c>
      <c r="T53" s="52">
        <f>IF((+$E43+$E45+$E47+$E48+$E51) =0,0,(P53   /(+$E43+$E45+$E47+$E48+$E51) )*100)</f>
        <v>65.804000000000002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107854000</v>
      </c>
      <c r="C67" s="104">
        <f>SUM(C9:C14,C17:C23,C26:C29,C32,C35:C39,C42:C52,C55:C58,C61:C65)</f>
        <v>-9301000</v>
      </c>
      <c r="D67" s="104"/>
      <c r="E67" s="104">
        <f t="shared" si="35"/>
        <v>98553000</v>
      </c>
      <c r="F67" s="105">
        <f t="shared" ref="F67:O67" si="43">SUM(F9:F14,F17:F23,F26:F29,F32,F35:F39,F42:F52,F55:F58,F61:F65)</f>
        <v>98553000</v>
      </c>
      <c r="G67" s="106">
        <f t="shared" si="43"/>
        <v>53225000</v>
      </c>
      <c r="H67" s="105">
        <f t="shared" si="43"/>
        <v>2483000</v>
      </c>
      <c r="I67" s="106">
        <f t="shared" si="43"/>
        <v>0</v>
      </c>
      <c r="J67" s="105">
        <f t="shared" si="43"/>
        <v>9179000</v>
      </c>
      <c r="K67" s="106">
        <f t="shared" si="43"/>
        <v>0</v>
      </c>
      <c r="L67" s="105">
        <f t="shared" si="43"/>
        <v>20654000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32316000</v>
      </c>
      <c r="Q67" s="106">
        <f t="shared" si="37"/>
        <v>0</v>
      </c>
      <c r="R67" s="61">
        <f t="shared" si="38"/>
        <v>125.01361804118096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60.715829027712545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79585000</v>
      </c>
      <c r="C69" s="92">
        <v>-5323000</v>
      </c>
      <c r="D69" s="92"/>
      <c r="E69" s="92">
        <f>$B69      +$C69      +$D69</f>
        <v>74262000</v>
      </c>
      <c r="F69" s="93">
        <v>74262000</v>
      </c>
      <c r="G69" s="94">
        <v>74262000</v>
      </c>
      <c r="H69" s="93">
        <v>9858000</v>
      </c>
      <c r="I69" s="94"/>
      <c r="J69" s="93">
        <v>38429000</v>
      </c>
      <c r="K69" s="94"/>
      <c r="L69" s="93">
        <v>13188000</v>
      </c>
      <c r="M69" s="94"/>
      <c r="N69" s="93"/>
      <c r="O69" s="94"/>
      <c r="P69" s="93">
        <f>$H69      +$J69      +$L69      +$N69</f>
        <v>61475000</v>
      </c>
      <c r="Q69" s="94">
        <f>$I69      +$K69      +$M69      +$O69</f>
        <v>0</v>
      </c>
      <c r="R69" s="48">
        <f>IF(($J69      =0),0,((($L69      -$J69      )/$J69      )*100))</f>
        <v>-65.682167113377915</v>
      </c>
      <c r="S69" s="49">
        <f>IF(($K69      =0),0,((($M69      -$K69      )/$K69      )*100))</f>
        <v>0</v>
      </c>
      <c r="T69" s="48">
        <f>IF(($E69      =0),0,(($P69      /$E69      )*100))</f>
        <v>82.781234009318354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79585000</v>
      </c>
      <c r="C71" s="101">
        <f>SUM(C69:C70)</f>
        <v>-5323000</v>
      </c>
      <c r="D71" s="101"/>
      <c r="E71" s="101">
        <f>$B71      +$C71      +$D71</f>
        <v>74262000</v>
      </c>
      <c r="F71" s="102">
        <f t="shared" ref="F71:O71" si="44">SUM(F69:F70)</f>
        <v>74262000</v>
      </c>
      <c r="G71" s="103">
        <f t="shared" si="44"/>
        <v>74262000</v>
      </c>
      <c r="H71" s="102">
        <f t="shared" si="44"/>
        <v>9858000</v>
      </c>
      <c r="I71" s="103">
        <f t="shared" si="44"/>
        <v>0</v>
      </c>
      <c r="J71" s="102">
        <f t="shared" si="44"/>
        <v>38429000</v>
      </c>
      <c r="K71" s="103">
        <f t="shared" si="44"/>
        <v>0</v>
      </c>
      <c r="L71" s="102">
        <f t="shared" si="44"/>
        <v>13188000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61475000</v>
      </c>
      <c r="Q71" s="103">
        <f>$I71      +$K71      +$M71      +$O71</f>
        <v>0</v>
      </c>
      <c r="R71" s="57">
        <f>IF(($J71      =0),0,((($L71      -$J71      )/$J71      )*100))</f>
        <v>-65.682167113377915</v>
      </c>
      <c r="S71" s="58">
        <f>IF(($K71      =0),0,((($M71      -$K71      )/$K71      )*100))</f>
        <v>0</v>
      </c>
      <c r="T71" s="57">
        <f>IF(($E69      =0),0,(($P69      /$E69      )*100))</f>
        <v>82.781234009318354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79585000</v>
      </c>
      <c r="C72" s="104">
        <f>SUM(C69:C70)</f>
        <v>-5323000</v>
      </c>
      <c r="D72" s="104"/>
      <c r="E72" s="104">
        <f>$B72      +$C72      +$D72</f>
        <v>74262000</v>
      </c>
      <c r="F72" s="105">
        <f t="shared" ref="F72:O72" si="45">SUM(F69:F70)</f>
        <v>74262000</v>
      </c>
      <c r="G72" s="106">
        <f t="shared" si="45"/>
        <v>74262000</v>
      </c>
      <c r="H72" s="105">
        <f t="shared" si="45"/>
        <v>9858000</v>
      </c>
      <c r="I72" s="106">
        <f t="shared" si="45"/>
        <v>0</v>
      </c>
      <c r="J72" s="105">
        <f t="shared" si="45"/>
        <v>38429000</v>
      </c>
      <c r="K72" s="106">
        <f t="shared" si="45"/>
        <v>0</v>
      </c>
      <c r="L72" s="105">
        <f t="shared" si="45"/>
        <v>13188000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61475000</v>
      </c>
      <c r="Q72" s="106">
        <f>$I72      +$K72      +$M72      +$O72</f>
        <v>0</v>
      </c>
      <c r="R72" s="61">
        <f>IF(($J72      =0),0,((($L72      -$J72      )/$J72      )*100))</f>
        <v>-65.682167113377915</v>
      </c>
      <c r="S72" s="62">
        <f>IF(($K72      =0),0,((($M72      -$K72      )/$K72      )*100))</f>
        <v>0</v>
      </c>
      <c r="T72" s="61">
        <f>IF(($E69      =0),0,(($P69      /$E69      )*100))</f>
        <v>82.781234009318354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187439000</v>
      </c>
      <c r="C73" s="104">
        <f>SUM(C9:C14,C17:C23,C26:C29,C32,C35:C39,C42:C52,C55:C58,C61:C65,C69:C70)</f>
        <v>-14624000</v>
      </c>
      <c r="D73" s="104"/>
      <c r="E73" s="104">
        <f>$B73      +$C73      +$D73</f>
        <v>172815000</v>
      </c>
      <c r="F73" s="105">
        <f t="shared" ref="F73:O73" si="46">SUM(F9:F14,F17:F23,F26:F29,F32,F35:F39,F42:F52,F55:F58,F61:F65,F69:F70)</f>
        <v>172815000</v>
      </c>
      <c r="G73" s="106">
        <f t="shared" si="46"/>
        <v>127487000</v>
      </c>
      <c r="H73" s="105">
        <f t="shared" si="46"/>
        <v>12341000</v>
      </c>
      <c r="I73" s="106">
        <f t="shared" si="46"/>
        <v>0</v>
      </c>
      <c r="J73" s="105">
        <f t="shared" si="46"/>
        <v>47608000</v>
      </c>
      <c r="K73" s="106">
        <f t="shared" si="46"/>
        <v>0</v>
      </c>
      <c r="L73" s="105">
        <f t="shared" si="46"/>
        <v>33842000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93791000</v>
      </c>
      <c r="Q73" s="106">
        <f>$I73      +$K73      +$M73      +$O73</f>
        <v>0</v>
      </c>
      <c r="R73" s="61">
        <f>IF(($J73      =0),0,((($L73      -$J73      )/$J73      )*100))</f>
        <v>-28.915308351537554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73.569069787507743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s1I0OoItY8FeFFGrgwVhrqKlxroW49wKgglEqLQ23Ect8fFsA8OEGzG86IsUXV4SpjpF0321T54bL7//tf5yA==" saltValue="8UPQE0CmDUndTlJcjM3N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222000</v>
      </c>
      <c r="I10" s="94">
        <v>222254</v>
      </c>
      <c r="J10" s="93">
        <v>414000</v>
      </c>
      <c r="K10" s="94">
        <v>355271</v>
      </c>
      <c r="L10" s="93">
        <v>213000</v>
      </c>
      <c r="M10" s="94">
        <v>264902</v>
      </c>
      <c r="N10" s="93"/>
      <c r="O10" s="94"/>
      <c r="P10" s="93">
        <f t="shared" ref="P10:P15" si="1">$H10      +$J10      +$L10      +$N10</f>
        <v>849000</v>
      </c>
      <c r="Q10" s="94">
        <f t="shared" ref="Q10:Q15" si="2">$I10      +$K10      +$M10      +$O10</f>
        <v>842427</v>
      </c>
      <c r="R10" s="48">
        <f t="shared" ref="R10:R15" si="3">IF(($J10      =0),0,((($L10      -$J10      )/$J10      )*100))</f>
        <v>-48.550724637681157</v>
      </c>
      <c r="S10" s="49">
        <f t="shared" ref="S10:S15" si="4">IF(($K10      =0),0,((($M10      -$K10      )/$K10      )*100))</f>
        <v>-25.436638509757341</v>
      </c>
      <c r="T10" s="48">
        <f t="shared" ref="T10:T14" si="5">IF(($E10      =0),0,(($P10      /$E10      )*100))</f>
        <v>54.774193548387096</v>
      </c>
      <c r="U10" s="50">
        <f t="shared" ref="U10:U14" si="6">IF(($E10      =0),0,(($Q10      /$E10      )*100))</f>
        <v>54.350129032258067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11550000</v>
      </c>
      <c r="C15" s="95">
        <f>SUM(C9:C14)</f>
        <v>0</v>
      </c>
      <c r="D15" s="95"/>
      <c r="E15" s="95">
        <f t="shared" si="0"/>
        <v>11550000</v>
      </c>
      <c r="F15" s="96">
        <f t="shared" ref="F15:O15" si="7">SUM(F9:F14)</f>
        <v>11550000</v>
      </c>
      <c r="G15" s="97">
        <f t="shared" si="7"/>
        <v>11550000</v>
      </c>
      <c r="H15" s="96">
        <f t="shared" si="7"/>
        <v>222000</v>
      </c>
      <c r="I15" s="97">
        <f t="shared" si="7"/>
        <v>222254</v>
      </c>
      <c r="J15" s="96">
        <f t="shared" si="7"/>
        <v>414000</v>
      </c>
      <c r="K15" s="97">
        <f t="shared" si="7"/>
        <v>355271</v>
      </c>
      <c r="L15" s="96">
        <f t="shared" si="7"/>
        <v>213000</v>
      </c>
      <c r="M15" s="97">
        <f t="shared" si="7"/>
        <v>264902</v>
      </c>
      <c r="N15" s="96">
        <f t="shared" si="7"/>
        <v>0</v>
      </c>
      <c r="O15" s="97">
        <f t="shared" si="7"/>
        <v>0</v>
      </c>
      <c r="P15" s="96">
        <f t="shared" si="1"/>
        <v>849000</v>
      </c>
      <c r="Q15" s="97">
        <f t="shared" si="2"/>
        <v>842427</v>
      </c>
      <c r="R15" s="52">
        <f t="shared" si="3"/>
        <v>-48.550724637681157</v>
      </c>
      <c r="S15" s="53">
        <f t="shared" si="4"/>
        <v>-25.436638509757341</v>
      </c>
      <c r="T15" s="52">
        <f>IF((SUM($E9:$E13))=0,0,(P15/(SUM($E9:$E13))*100))</f>
        <v>7.3506493506493502</v>
      </c>
      <c r="U15" s="54">
        <f>IF((SUM($E9:$E13))=0,0,(Q15/(SUM($E9:$E13))*100))</f>
        <v>7.2937402597402601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58616000</v>
      </c>
      <c r="C17" s="92"/>
      <c r="D17" s="92"/>
      <c r="E17" s="92">
        <f t="shared" ref="E17:E24" si="8">$B17      +$C17      +$D17</f>
        <v>58616000</v>
      </c>
      <c r="F17" s="93">
        <v>58616000</v>
      </c>
      <c r="G17" s="94">
        <v>58616000</v>
      </c>
      <c r="H17" s="93">
        <v>4263000</v>
      </c>
      <c r="I17" s="94">
        <v>4263554</v>
      </c>
      <c r="J17" s="93">
        <v>27033000</v>
      </c>
      <c r="K17" s="94">
        <v>26357391</v>
      </c>
      <c r="L17" s="93">
        <v>13488000</v>
      </c>
      <c r="M17" s="94">
        <v>12117436</v>
      </c>
      <c r="N17" s="93"/>
      <c r="O17" s="94"/>
      <c r="P17" s="93">
        <f t="shared" ref="P17:P24" si="9">$H17      +$J17      +$L17      +$N17</f>
        <v>44784000</v>
      </c>
      <c r="Q17" s="94">
        <f t="shared" ref="Q17:Q24" si="10">$I17      +$K17      +$M17      +$O17</f>
        <v>42738381</v>
      </c>
      <c r="R17" s="48">
        <f t="shared" ref="R17:R24" si="11">IF(($J17      =0),0,((($L17      -$J17      )/$J17      )*100))</f>
        <v>-50.105426700699141</v>
      </c>
      <c r="S17" s="49">
        <f t="shared" ref="S17:S24" si="12">IF(($K17      =0),0,((($M17      -$K17      )/$K17      )*100))</f>
        <v>-54.026420900308381</v>
      </c>
      <c r="T17" s="48">
        <f t="shared" ref="T17:T23" si="13">IF(($E17      =0),0,(($P17      /$E17      )*100))</f>
        <v>76.402347481916195</v>
      </c>
      <c r="U17" s="50">
        <f t="shared" ref="U17:U23" si="14">IF(($E17      =0),0,(($Q17      /$E17      )*100))</f>
        <v>72.912482939811653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435000</v>
      </c>
      <c r="D20" s="92"/>
      <c r="E20" s="92">
        <f t="shared" si="8"/>
        <v>435000</v>
      </c>
      <c r="F20" s="93">
        <v>435000</v>
      </c>
      <c r="G20" s="94">
        <v>435000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58616000</v>
      </c>
      <c r="C24" s="95">
        <f>SUM(C17:C23)</f>
        <v>435000</v>
      </c>
      <c r="D24" s="95"/>
      <c r="E24" s="95">
        <f t="shared" si="8"/>
        <v>59051000</v>
      </c>
      <c r="F24" s="96">
        <f t="shared" ref="F24:O24" si="15">SUM(F17:F23)</f>
        <v>59051000</v>
      </c>
      <c r="G24" s="97">
        <f t="shared" si="15"/>
        <v>59051000</v>
      </c>
      <c r="H24" s="96">
        <f t="shared" si="15"/>
        <v>4263000</v>
      </c>
      <c r="I24" s="97">
        <f t="shared" si="15"/>
        <v>4263554</v>
      </c>
      <c r="J24" s="96">
        <f t="shared" si="15"/>
        <v>27033000</v>
      </c>
      <c r="K24" s="97">
        <f t="shared" si="15"/>
        <v>26357391</v>
      </c>
      <c r="L24" s="96">
        <f t="shared" si="15"/>
        <v>13488000</v>
      </c>
      <c r="M24" s="97">
        <f t="shared" si="15"/>
        <v>12117436</v>
      </c>
      <c r="N24" s="96">
        <f t="shared" si="15"/>
        <v>0</v>
      </c>
      <c r="O24" s="97">
        <f t="shared" si="15"/>
        <v>0</v>
      </c>
      <c r="P24" s="96">
        <f t="shared" si="9"/>
        <v>44784000</v>
      </c>
      <c r="Q24" s="97">
        <f t="shared" si="10"/>
        <v>42738381</v>
      </c>
      <c r="R24" s="52">
        <f t="shared" si="11"/>
        <v>-50.105426700699141</v>
      </c>
      <c r="S24" s="53">
        <f t="shared" si="12"/>
        <v>-54.026420900308381</v>
      </c>
      <c r="T24" s="52">
        <f>IF(($E24-$E19-$E23)   =0,0,($P24   /($E24-$E19-$E23)   )*100)</f>
        <v>75.839528543123734</v>
      </c>
      <c r="U24" s="54">
        <f>IF(($E24-$E19-$E23)   =0,0,($Q24   /($E24-$E19-$E23)   )*100)</f>
        <v>72.375372135950272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4363000</v>
      </c>
      <c r="C32" s="92"/>
      <c r="D32" s="92"/>
      <c r="E32" s="92">
        <f>$B32      +$C32      +$D32</f>
        <v>4363000</v>
      </c>
      <c r="F32" s="93">
        <v>4363000</v>
      </c>
      <c r="G32" s="94">
        <v>4363000</v>
      </c>
      <c r="H32" s="93">
        <v>1309000</v>
      </c>
      <c r="I32" s="94">
        <v>1309370</v>
      </c>
      <c r="J32" s="93">
        <v>1745000</v>
      </c>
      <c r="K32" s="94"/>
      <c r="L32" s="93">
        <v>1023000</v>
      </c>
      <c r="M32" s="94">
        <v>1989760</v>
      </c>
      <c r="N32" s="93"/>
      <c r="O32" s="94"/>
      <c r="P32" s="93">
        <f>$H32      +$J32      +$L32      +$N32</f>
        <v>4077000</v>
      </c>
      <c r="Q32" s="94">
        <f>$I32      +$K32      +$M32      +$O32</f>
        <v>3299130</v>
      </c>
      <c r="R32" s="48">
        <f>IF(($J32      =0),0,((($L32      -$J32      )/$J32      )*100))</f>
        <v>-41.375358166189116</v>
      </c>
      <c r="S32" s="49">
        <f>IF(($K32      =0),0,((($M32      -$K32      )/$K32      )*100))</f>
        <v>0</v>
      </c>
      <c r="T32" s="48">
        <f>IF(($E32      =0),0,(($P32      /$E32      )*100))</f>
        <v>93.444877377950945</v>
      </c>
      <c r="U32" s="50">
        <f>IF(($E32      =0),0,(($Q32      /$E32      )*100))</f>
        <v>75.616089846435941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4363000</v>
      </c>
      <c r="C33" s="95">
        <f>C32</f>
        <v>0</v>
      </c>
      <c r="D33" s="95"/>
      <c r="E33" s="95">
        <f>$B33      +$C33      +$D33</f>
        <v>4363000</v>
      </c>
      <c r="F33" s="96">
        <f t="shared" ref="F33:O33" si="17">F32</f>
        <v>4363000</v>
      </c>
      <c r="G33" s="97">
        <f t="shared" si="17"/>
        <v>4363000</v>
      </c>
      <c r="H33" s="96">
        <f t="shared" si="17"/>
        <v>1309000</v>
      </c>
      <c r="I33" s="97">
        <f t="shared" si="17"/>
        <v>1309370</v>
      </c>
      <c r="J33" s="96">
        <f t="shared" si="17"/>
        <v>1745000</v>
      </c>
      <c r="K33" s="97">
        <f t="shared" si="17"/>
        <v>0</v>
      </c>
      <c r="L33" s="96">
        <f t="shared" si="17"/>
        <v>1023000</v>
      </c>
      <c r="M33" s="97">
        <f t="shared" si="17"/>
        <v>1989760</v>
      </c>
      <c r="N33" s="96">
        <f t="shared" si="17"/>
        <v>0</v>
      </c>
      <c r="O33" s="97">
        <f t="shared" si="17"/>
        <v>0</v>
      </c>
      <c r="P33" s="96">
        <f>$H33      +$J33      +$L33      +$N33</f>
        <v>4077000</v>
      </c>
      <c r="Q33" s="97">
        <f>$I33      +$K33      +$M33      +$O33</f>
        <v>3299130</v>
      </c>
      <c r="R33" s="52">
        <f>IF(($J33      =0),0,((($L33      -$J33      )/$J33      )*100))</f>
        <v>-41.375358166189116</v>
      </c>
      <c r="S33" s="53">
        <f>IF(($K33      =0),0,((($M33      -$K33      )/$K33      )*100))</f>
        <v>0</v>
      </c>
      <c r="T33" s="52">
        <f>IF($E33   =0,0,($P33   /$E33   )*100)</f>
        <v>93.444877377950945</v>
      </c>
      <c r="U33" s="54">
        <f>IF($E33   =0,0,($Q33   /$E33   )*100)</f>
        <v>75.616089846435941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/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>
        <v>409000</v>
      </c>
      <c r="I35" s="94">
        <v>409039</v>
      </c>
      <c r="J35" s="93">
        <v>4789000</v>
      </c>
      <c r="K35" s="94">
        <v>4380417</v>
      </c>
      <c r="L35" s="93">
        <v>1010000</v>
      </c>
      <c r="M35" s="94">
        <v>1418381</v>
      </c>
      <c r="N35" s="93"/>
      <c r="O35" s="94"/>
      <c r="P35" s="93">
        <f t="shared" ref="P35:P40" si="19">$H35      +$J35      +$L35      +$N35</f>
        <v>6208000</v>
      </c>
      <c r="Q35" s="94">
        <f t="shared" ref="Q35:Q40" si="20">$I35      +$K35      +$M35      +$O35</f>
        <v>6207837</v>
      </c>
      <c r="R35" s="48">
        <f t="shared" ref="R35:R40" si="21">IF(($J35      =0),0,((($L35      -$J35      )/$J35      )*100))</f>
        <v>-78.910002088118603</v>
      </c>
      <c r="S35" s="49">
        <f t="shared" ref="S35:S40" si="22">IF(($K35      =0),0,((($M35      -$K35      )/$K35      )*100))</f>
        <v>-67.619954903836771</v>
      </c>
      <c r="T35" s="48">
        <f t="shared" ref="T35:T39" si="23">IF(($E35      =0),0,(($P35      /$E35      )*100))</f>
        <v>62.08</v>
      </c>
      <c r="U35" s="50">
        <f t="shared" ref="U35:U39" si="24">IF(($E35      =0),0,(($Q35      /$E35      )*100))</f>
        <v>62.078370000000007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10000000</v>
      </c>
      <c r="H40" s="96">
        <f t="shared" si="25"/>
        <v>409000</v>
      </c>
      <c r="I40" s="97">
        <f t="shared" si="25"/>
        <v>409039</v>
      </c>
      <c r="J40" s="96">
        <f t="shared" si="25"/>
        <v>4789000</v>
      </c>
      <c r="K40" s="97">
        <f t="shared" si="25"/>
        <v>4380417</v>
      </c>
      <c r="L40" s="96">
        <f t="shared" si="25"/>
        <v>1010000</v>
      </c>
      <c r="M40" s="97">
        <f t="shared" si="25"/>
        <v>1418381</v>
      </c>
      <c r="N40" s="96">
        <f t="shared" si="25"/>
        <v>0</v>
      </c>
      <c r="O40" s="97">
        <f t="shared" si="25"/>
        <v>0</v>
      </c>
      <c r="P40" s="96">
        <f t="shared" si="19"/>
        <v>6208000</v>
      </c>
      <c r="Q40" s="97">
        <f t="shared" si="20"/>
        <v>6207837</v>
      </c>
      <c r="R40" s="52">
        <f t="shared" si="21"/>
        <v>-78.910002088118603</v>
      </c>
      <c r="S40" s="53">
        <f t="shared" si="22"/>
        <v>-67.619954903836771</v>
      </c>
      <c r="T40" s="52">
        <f>IF((+$E35+$E38) =0,0,(P40   /(+$E35+$E38) )*100)</f>
        <v>62.08</v>
      </c>
      <c r="U40" s="54">
        <f>IF((+$E35+$E38) =0,0,(Q40   /(+$E35+$E38) )*100)</f>
        <v>62.078370000000007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305310000</v>
      </c>
      <c r="C43" s="92">
        <v>-15000000</v>
      </c>
      <c r="D43" s="92"/>
      <c r="E43" s="92">
        <f t="shared" si="26"/>
        <v>290310000</v>
      </c>
      <c r="F43" s="93">
        <v>290310000</v>
      </c>
      <c r="G43" s="94">
        <v>290310000</v>
      </c>
      <c r="H43" s="93">
        <v>5540000</v>
      </c>
      <c r="I43" s="94">
        <v>5539531</v>
      </c>
      <c r="J43" s="93">
        <v>96898000</v>
      </c>
      <c r="K43" s="94">
        <v>87712695</v>
      </c>
      <c r="L43" s="93">
        <v>37389000</v>
      </c>
      <c r="M43" s="94">
        <v>46574994</v>
      </c>
      <c r="N43" s="93"/>
      <c r="O43" s="94"/>
      <c r="P43" s="93">
        <f t="shared" si="27"/>
        <v>139827000</v>
      </c>
      <c r="Q43" s="94">
        <f t="shared" si="28"/>
        <v>139827220</v>
      </c>
      <c r="R43" s="48">
        <f t="shared" si="29"/>
        <v>-61.414064273772418</v>
      </c>
      <c r="S43" s="49">
        <f t="shared" si="30"/>
        <v>-46.900509669666398</v>
      </c>
      <c r="T43" s="48">
        <f t="shared" si="31"/>
        <v>48.16472047122042</v>
      </c>
      <c r="U43" s="50">
        <f t="shared" si="32"/>
        <v>48.164796252282045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16000000</v>
      </c>
      <c r="C51" s="92">
        <v>-2600000</v>
      </c>
      <c r="D51" s="92"/>
      <c r="E51" s="92">
        <f t="shared" si="26"/>
        <v>13400000</v>
      </c>
      <c r="F51" s="93">
        <v>13400000</v>
      </c>
      <c r="G51" s="94">
        <v>13400000</v>
      </c>
      <c r="H51" s="93">
        <v>1405000</v>
      </c>
      <c r="I51" s="94">
        <v>1223590</v>
      </c>
      <c r="J51" s="93">
        <v>4676000</v>
      </c>
      <c r="K51" s="94">
        <v>3062724</v>
      </c>
      <c r="L51" s="93">
        <v>2569000</v>
      </c>
      <c r="M51" s="94">
        <v>3332281</v>
      </c>
      <c r="N51" s="93"/>
      <c r="O51" s="94"/>
      <c r="P51" s="93">
        <f t="shared" si="27"/>
        <v>8650000</v>
      </c>
      <c r="Q51" s="94">
        <f t="shared" si="28"/>
        <v>7618595</v>
      </c>
      <c r="R51" s="48">
        <f t="shared" si="29"/>
        <v>-45.059880239520957</v>
      </c>
      <c r="S51" s="49">
        <f t="shared" si="30"/>
        <v>8.8012174782970973</v>
      </c>
      <c r="T51" s="48">
        <f t="shared" si="31"/>
        <v>64.552238805970148</v>
      </c>
      <c r="U51" s="50">
        <f t="shared" si="32"/>
        <v>56.855186567164182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321310000</v>
      </c>
      <c r="C53" s="95">
        <f>SUM(C42:C52)</f>
        <v>-17600000</v>
      </c>
      <c r="D53" s="95"/>
      <c r="E53" s="95">
        <f t="shared" si="26"/>
        <v>303710000</v>
      </c>
      <c r="F53" s="96">
        <f t="shared" ref="F53:O53" si="33">SUM(F42:F52)</f>
        <v>303710000</v>
      </c>
      <c r="G53" s="97">
        <f t="shared" si="33"/>
        <v>303710000</v>
      </c>
      <c r="H53" s="96">
        <f t="shared" si="33"/>
        <v>6945000</v>
      </c>
      <c r="I53" s="97">
        <f t="shared" si="33"/>
        <v>6763121</v>
      </c>
      <c r="J53" s="96">
        <f t="shared" si="33"/>
        <v>101574000</v>
      </c>
      <c r="K53" s="97">
        <f t="shared" si="33"/>
        <v>90775419</v>
      </c>
      <c r="L53" s="96">
        <f t="shared" si="33"/>
        <v>39958000</v>
      </c>
      <c r="M53" s="97">
        <f t="shared" si="33"/>
        <v>49907275</v>
      </c>
      <c r="N53" s="96">
        <f t="shared" si="33"/>
        <v>0</v>
      </c>
      <c r="O53" s="97">
        <f t="shared" si="33"/>
        <v>0</v>
      </c>
      <c r="P53" s="96">
        <f t="shared" si="27"/>
        <v>148477000</v>
      </c>
      <c r="Q53" s="97">
        <f t="shared" si="28"/>
        <v>147445815</v>
      </c>
      <c r="R53" s="52">
        <f t="shared" si="29"/>
        <v>-60.661192824935519</v>
      </c>
      <c r="S53" s="53">
        <f t="shared" si="30"/>
        <v>-45.021157104215625</v>
      </c>
      <c r="T53" s="52">
        <f>IF((+$E43+$E45+$E47+$E48+$E51) =0,0,(P53   /(+$E43+$E45+$E47+$E48+$E51) )*100)</f>
        <v>48.887754766059729</v>
      </c>
      <c r="U53" s="54">
        <f>IF((+$E43+$E45+$E47+$E48+$E51) =0,0,(Q53   /(+$E43+$E45+$E47+$E48+$E51) )*100)</f>
        <v>48.548225280695398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405839000</v>
      </c>
      <c r="C67" s="104">
        <f>SUM(C9:C14,C17:C23,C26:C29,C32,C35:C39,C42:C52,C55:C58,C61:C65)</f>
        <v>-17165000</v>
      </c>
      <c r="D67" s="104"/>
      <c r="E67" s="104">
        <f t="shared" si="35"/>
        <v>388674000</v>
      </c>
      <c r="F67" s="105">
        <f t="shared" ref="F67:O67" si="43">SUM(F9:F14,F17:F23,F26:F29,F32,F35:F39,F42:F52,F55:F58,F61:F65)</f>
        <v>388674000</v>
      </c>
      <c r="G67" s="106">
        <f t="shared" si="43"/>
        <v>388674000</v>
      </c>
      <c r="H67" s="105">
        <f t="shared" si="43"/>
        <v>13148000</v>
      </c>
      <c r="I67" s="106">
        <f t="shared" si="43"/>
        <v>12967338</v>
      </c>
      <c r="J67" s="105">
        <f t="shared" si="43"/>
        <v>135555000</v>
      </c>
      <c r="K67" s="106">
        <f t="shared" si="43"/>
        <v>121868498</v>
      </c>
      <c r="L67" s="105">
        <f t="shared" si="43"/>
        <v>55692000</v>
      </c>
      <c r="M67" s="106">
        <f t="shared" si="43"/>
        <v>65697754</v>
      </c>
      <c r="N67" s="105">
        <f t="shared" si="43"/>
        <v>0</v>
      </c>
      <c r="O67" s="106">
        <f t="shared" si="43"/>
        <v>0</v>
      </c>
      <c r="P67" s="105">
        <f t="shared" si="36"/>
        <v>204395000</v>
      </c>
      <c r="Q67" s="106">
        <f t="shared" si="37"/>
        <v>200533590</v>
      </c>
      <c r="R67" s="61">
        <f t="shared" si="38"/>
        <v>-58.9155693261038</v>
      </c>
      <c r="S67" s="62">
        <f t="shared" si="39"/>
        <v>-46.091274547422415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52.587772786448284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51.594289816144126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405839000</v>
      </c>
      <c r="C73" s="104">
        <f>SUM(C9:C14,C17:C23,C26:C29,C32,C35:C39,C42:C52,C55:C58,C61:C65,C69:C70)</f>
        <v>-17165000</v>
      </c>
      <c r="D73" s="104"/>
      <c r="E73" s="104">
        <f>$B73      +$C73      +$D73</f>
        <v>388674000</v>
      </c>
      <c r="F73" s="105">
        <f t="shared" ref="F73:O73" si="46">SUM(F9:F14,F17:F23,F26:F29,F32,F35:F39,F42:F52,F55:F58,F61:F65,F69:F70)</f>
        <v>388674000</v>
      </c>
      <c r="G73" s="106">
        <f t="shared" si="46"/>
        <v>388674000</v>
      </c>
      <c r="H73" s="105">
        <f t="shared" si="46"/>
        <v>13148000</v>
      </c>
      <c r="I73" s="106">
        <f t="shared" si="46"/>
        <v>12967338</v>
      </c>
      <c r="J73" s="105">
        <f t="shared" si="46"/>
        <v>135555000</v>
      </c>
      <c r="K73" s="106">
        <f t="shared" si="46"/>
        <v>121868498</v>
      </c>
      <c r="L73" s="105">
        <f t="shared" si="46"/>
        <v>55692000</v>
      </c>
      <c r="M73" s="106">
        <f t="shared" si="46"/>
        <v>65697754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204395000</v>
      </c>
      <c r="Q73" s="106">
        <f>$I73      +$K73      +$M73      +$O73</f>
        <v>200533590</v>
      </c>
      <c r="R73" s="61">
        <f>IF(($J73      =0),0,((($L73      -$J73      )/$J73      )*100))</f>
        <v>-58.9155693261038</v>
      </c>
      <c r="S73" s="62">
        <f>IF(($K73      =0),0,((($M73      -$K73      )/$K73      )*100))</f>
        <v>-46.091274547422415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52.587772786448284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51.594289816144126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N+f1UXwlnlcqWyakLfAu7Rd6/6UB9e0sio/pBZWQAJufxmhxsB9TsdyGWMVpUzay0uHQP7QNNbXx86Jn6xH0Q==" saltValue="EiuO5LBsmkeytD7GnhjY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/>
      <c r="I10" s="94"/>
      <c r="J10" s="93"/>
      <c r="K10" s="94">
        <v>85374</v>
      </c>
      <c r="L10" s="93">
        <v>312000</v>
      </c>
      <c r="M10" s="94">
        <v>227664</v>
      </c>
      <c r="N10" s="93"/>
      <c r="O10" s="94"/>
      <c r="P10" s="93">
        <f t="shared" ref="P10:P15" si="1">$H10      +$J10      +$L10      +$N10</f>
        <v>312000</v>
      </c>
      <c r="Q10" s="94">
        <f t="shared" ref="Q10:Q15" si="2">$I10      +$K10      +$M10      +$O10</f>
        <v>313038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166.66666666666669</v>
      </c>
      <c r="T10" s="48">
        <f t="shared" ref="T10:T14" si="5">IF(($E10      =0),0,(($P10      /$E10      )*100))</f>
        <v>20.129032258064516</v>
      </c>
      <c r="U10" s="50">
        <f t="shared" ref="U10:U14" si="6">IF(($E10      =0),0,(($Q10      /$E10      )*100))</f>
        <v>20.196000000000002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85374</v>
      </c>
      <c r="L15" s="96">
        <f t="shared" si="7"/>
        <v>312000</v>
      </c>
      <c r="M15" s="97">
        <f t="shared" si="7"/>
        <v>227664</v>
      </c>
      <c r="N15" s="96">
        <f t="shared" si="7"/>
        <v>0</v>
      </c>
      <c r="O15" s="97">
        <f t="shared" si="7"/>
        <v>0</v>
      </c>
      <c r="P15" s="96">
        <f t="shared" si="1"/>
        <v>312000</v>
      </c>
      <c r="Q15" s="97">
        <f t="shared" si="2"/>
        <v>313038</v>
      </c>
      <c r="R15" s="52">
        <f t="shared" si="3"/>
        <v>0</v>
      </c>
      <c r="S15" s="53">
        <f t="shared" si="4"/>
        <v>166.66666666666669</v>
      </c>
      <c r="T15" s="52">
        <f>IF((SUM($E9:$E13))=0,0,(P15/(SUM($E9:$E13))*100))</f>
        <v>20.129032258064516</v>
      </c>
      <c r="U15" s="54">
        <f>IF((SUM($E9:$E13))=0,0,(Q15/(SUM($E9:$E13))*100))</f>
        <v>20.196000000000002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59410000</v>
      </c>
      <c r="C17" s="92"/>
      <c r="D17" s="92"/>
      <c r="E17" s="92">
        <f t="shared" ref="E17:E24" si="8">$B17      +$C17      +$D17</f>
        <v>59410000</v>
      </c>
      <c r="F17" s="93">
        <v>59410000</v>
      </c>
      <c r="G17" s="94">
        <v>59410000</v>
      </c>
      <c r="H17" s="93">
        <v>8403000</v>
      </c>
      <c r="I17" s="94">
        <v>8403144</v>
      </c>
      <c r="J17" s="93">
        <v>19247000</v>
      </c>
      <c r="K17" s="94">
        <v>19247126</v>
      </c>
      <c r="L17" s="93">
        <v>4529000</v>
      </c>
      <c r="M17" s="94">
        <v>4529226</v>
      </c>
      <c r="N17" s="93"/>
      <c r="O17" s="94"/>
      <c r="P17" s="93">
        <f t="shared" ref="P17:P24" si="9">$H17      +$J17      +$L17      +$N17</f>
        <v>32179000</v>
      </c>
      <c r="Q17" s="94">
        <f t="shared" ref="Q17:Q24" si="10">$I17      +$K17      +$M17      +$O17</f>
        <v>32179496</v>
      </c>
      <c r="R17" s="48">
        <f t="shared" ref="R17:R24" si="11">IF(($J17      =0),0,((($L17      -$J17      )/$J17      )*100))</f>
        <v>-76.469060113264405</v>
      </c>
      <c r="S17" s="49">
        <f t="shared" ref="S17:S24" si="12">IF(($K17      =0),0,((($M17      -$K17      )/$K17      )*100))</f>
        <v>-76.468039955679615</v>
      </c>
      <c r="T17" s="48">
        <f t="shared" ref="T17:T23" si="13">IF(($E17      =0),0,(($P17      /$E17      )*100))</f>
        <v>54.164282107389326</v>
      </c>
      <c r="U17" s="50">
        <f t="shared" ref="U17:U23" si="14">IF(($E17      =0),0,(($Q17      /$E17      )*100))</f>
        <v>54.165116983672782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30132000</v>
      </c>
      <c r="D20" s="92"/>
      <c r="E20" s="92">
        <f t="shared" si="8"/>
        <v>30132000</v>
      </c>
      <c r="F20" s="93">
        <v>30132000</v>
      </c>
      <c r="G20" s="94">
        <v>30132000</v>
      </c>
      <c r="H20" s="93"/>
      <c r="I20" s="94"/>
      <c r="J20" s="93"/>
      <c r="K20" s="94"/>
      <c r="L20" s="93">
        <v>998000</v>
      </c>
      <c r="M20" s="94"/>
      <c r="N20" s="93"/>
      <c r="O20" s="94"/>
      <c r="P20" s="93">
        <f t="shared" si="9"/>
        <v>998000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3.3120934554626307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59410000</v>
      </c>
      <c r="C24" s="95">
        <f>SUM(C17:C23)</f>
        <v>30132000</v>
      </c>
      <c r="D24" s="95"/>
      <c r="E24" s="95">
        <f t="shared" si="8"/>
        <v>89542000</v>
      </c>
      <c r="F24" s="96">
        <f t="shared" ref="F24:O24" si="15">SUM(F17:F23)</f>
        <v>89542000</v>
      </c>
      <c r="G24" s="97">
        <f t="shared" si="15"/>
        <v>89542000</v>
      </c>
      <c r="H24" s="96">
        <f t="shared" si="15"/>
        <v>8403000</v>
      </c>
      <c r="I24" s="97">
        <f t="shared" si="15"/>
        <v>8403144</v>
      </c>
      <c r="J24" s="96">
        <f t="shared" si="15"/>
        <v>19247000</v>
      </c>
      <c r="K24" s="97">
        <f t="shared" si="15"/>
        <v>19247126</v>
      </c>
      <c r="L24" s="96">
        <f t="shared" si="15"/>
        <v>5527000</v>
      </c>
      <c r="M24" s="97">
        <f t="shared" si="15"/>
        <v>4529226</v>
      </c>
      <c r="N24" s="96">
        <f t="shared" si="15"/>
        <v>0</v>
      </c>
      <c r="O24" s="97">
        <f t="shared" si="15"/>
        <v>0</v>
      </c>
      <c r="P24" s="96">
        <f t="shared" si="9"/>
        <v>33177000</v>
      </c>
      <c r="Q24" s="97">
        <f t="shared" si="10"/>
        <v>32179496</v>
      </c>
      <c r="R24" s="52">
        <f t="shared" si="11"/>
        <v>-71.283836442042912</v>
      </c>
      <c r="S24" s="53">
        <f t="shared" si="12"/>
        <v>-76.468039955679615</v>
      </c>
      <c r="T24" s="52">
        <f>IF(($E24-$E19-$E23)   =0,0,($P24   /($E24-$E19-$E23)   )*100)</f>
        <v>37.051886265663043</v>
      </c>
      <c r="U24" s="54">
        <f>IF(($E24-$E19-$E23)   =0,0,($Q24   /($E24-$E19-$E23)   )*100)</f>
        <v>35.937879430881594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4786000</v>
      </c>
      <c r="C32" s="92">
        <v>-267000</v>
      </c>
      <c r="D32" s="92"/>
      <c r="E32" s="92">
        <f>$B32      +$C32      +$D32</f>
        <v>4519000</v>
      </c>
      <c r="F32" s="93">
        <v>4519000</v>
      </c>
      <c r="G32" s="94">
        <v>4519000</v>
      </c>
      <c r="H32" s="93">
        <v>690000</v>
      </c>
      <c r="I32" s="94"/>
      <c r="J32" s="93">
        <v>694000</v>
      </c>
      <c r="K32" s="94">
        <v>608943</v>
      </c>
      <c r="L32" s="93">
        <v>815000</v>
      </c>
      <c r="M32" s="94">
        <v>1703435</v>
      </c>
      <c r="N32" s="93"/>
      <c r="O32" s="94"/>
      <c r="P32" s="93">
        <f>$H32      +$J32      +$L32      +$N32</f>
        <v>2199000</v>
      </c>
      <c r="Q32" s="94">
        <f>$I32      +$K32      +$M32      +$O32</f>
        <v>2312378</v>
      </c>
      <c r="R32" s="48">
        <f>IF(($J32      =0),0,((($L32      -$J32      )/$J32      )*100))</f>
        <v>17.435158501440924</v>
      </c>
      <c r="S32" s="49">
        <f>IF(($K32      =0),0,((($M32      -$K32      )/$K32      )*100))</f>
        <v>179.73636284512673</v>
      </c>
      <c r="T32" s="48">
        <f>IF(($E32      =0),0,(($P32      /$E32      )*100))</f>
        <v>48.661208231909711</v>
      </c>
      <c r="U32" s="50">
        <f>IF(($E32      =0),0,(($Q32      /$E32      )*100))</f>
        <v>51.170126134100471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4786000</v>
      </c>
      <c r="C33" s="95">
        <f>C32</f>
        <v>-267000</v>
      </c>
      <c r="D33" s="95"/>
      <c r="E33" s="95">
        <f>$B33      +$C33      +$D33</f>
        <v>4519000</v>
      </c>
      <c r="F33" s="96">
        <f t="shared" ref="F33:O33" si="17">F32</f>
        <v>4519000</v>
      </c>
      <c r="G33" s="97">
        <f t="shared" si="17"/>
        <v>4519000</v>
      </c>
      <c r="H33" s="96">
        <f t="shared" si="17"/>
        <v>690000</v>
      </c>
      <c r="I33" s="97">
        <f t="shared" si="17"/>
        <v>0</v>
      </c>
      <c r="J33" s="96">
        <f t="shared" si="17"/>
        <v>694000</v>
      </c>
      <c r="K33" s="97">
        <f t="shared" si="17"/>
        <v>608943</v>
      </c>
      <c r="L33" s="96">
        <f t="shared" si="17"/>
        <v>815000</v>
      </c>
      <c r="M33" s="97">
        <f t="shared" si="17"/>
        <v>1703435</v>
      </c>
      <c r="N33" s="96">
        <f t="shared" si="17"/>
        <v>0</v>
      </c>
      <c r="O33" s="97">
        <f t="shared" si="17"/>
        <v>0</v>
      </c>
      <c r="P33" s="96">
        <f>$H33      +$J33      +$L33      +$N33</f>
        <v>2199000</v>
      </c>
      <c r="Q33" s="97">
        <f>$I33      +$K33      +$M33      +$O33</f>
        <v>2312378</v>
      </c>
      <c r="R33" s="52">
        <f>IF(($J33      =0),0,((($L33      -$J33      )/$J33      )*100))</f>
        <v>17.435158501440924</v>
      </c>
      <c r="S33" s="53">
        <f>IF(($K33      =0),0,((($M33      -$K33      )/$K33      )*100))</f>
        <v>179.73636284512673</v>
      </c>
      <c r="T33" s="52">
        <f>IF($E33   =0,0,($P33   /$E33   )*100)</f>
        <v>48.661208231909711</v>
      </c>
      <c r="U33" s="54">
        <f>IF($E33   =0,0,($Q33   /$E33   )*100)</f>
        <v>51.170126134100471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22750000</v>
      </c>
      <c r="C35" s="92">
        <v>-2750000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>
        <v>3668000</v>
      </c>
      <c r="I35" s="94">
        <v>1146895</v>
      </c>
      <c r="J35" s="93"/>
      <c r="K35" s="94">
        <v>6039028</v>
      </c>
      <c r="L35" s="93">
        <v>1349000</v>
      </c>
      <c r="M35" s="94">
        <v>2722620</v>
      </c>
      <c r="N35" s="93"/>
      <c r="O35" s="94"/>
      <c r="P35" s="93">
        <f t="shared" ref="P35:P40" si="19">$H35      +$J35      +$L35      +$N35</f>
        <v>5017000</v>
      </c>
      <c r="Q35" s="94">
        <f t="shared" ref="Q35:Q40" si="20">$I35      +$K35      +$M35      +$O35</f>
        <v>9908543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-54.916254735033519</v>
      </c>
      <c r="T35" s="48">
        <f t="shared" ref="T35:T39" si="23">IF(($E35      =0),0,(($P35      /$E35      )*100))</f>
        <v>25.085000000000001</v>
      </c>
      <c r="U35" s="50">
        <f t="shared" ref="U35:U39" si="24">IF(($E35      =0),0,(($Q35      /$E35      )*100))</f>
        <v>49.542715000000001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123000</v>
      </c>
      <c r="C36" s="92">
        <v>10925000</v>
      </c>
      <c r="D36" s="92"/>
      <c r="E36" s="92">
        <f t="shared" si="18"/>
        <v>11048000</v>
      </c>
      <c r="F36" s="93">
        <v>11048000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22873000</v>
      </c>
      <c r="C40" s="95">
        <f>SUM(C35:C39)</f>
        <v>8175000</v>
      </c>
      <c r="D40" s="95"/>
      <c r="E40" s="95">
        <f t="shared" si="18"/>
        <v>31048000</v>
      </c>
      <c r="F40" s="96">
        <f t="shared" ref="F40:O40" si="25">SUM(F35:F39)</f>
        <v>31048000</v>
      </c>
      <c r="G40" s="97">
        <f t="shared" si="25"/>
        <v>20000000</v>
      </c>
      <c r="H40" s="96">
        <f t="shared" si="25"/>
        <v>3668000</v>
      </c>
      <c r="I40" s="97">
        <f t="shared" si="25"/>
        <v>1146895</v>
      </c>
      <c r="J40" s="96">
        <f t="shared" si="25"/>
        <v>0</v>
      </c>
      <c r="K40" s="97">
        <f t="shared" si="25"/>
        <v>6039028</v>
      </c>
      <c r="L40" s="96">
        <f t="shared" si="25"/>
        <v>1349000</v>
      </c>
      <c r="M40" s="97">
        <f t="shared" si="25"/>
        <v>2722620</v>
      </c>
      <c r="N40" s="96">
        <f t="shared" si="25"/>
        <v>0</v>
      </c>
      <c r="O40" s="97">
        <f t="shared" si="25"/>
        <v>0</v>
      </c>
      <c r="P40" s="96">
        <f t="shared" si="19"/>
        <v>5017000</v>
      </c>
      <c r="Q40" s="97">
        <f t="shared" si="20"/>
        <v>9908543</v>
      </c>
      <c r="R40" s="52">
        <f t="shared" si="21"/>
        <v>0</v>
      </c>
      <c r="S40" s="53">
        <f t="shared" si="22"/>
        <v>-54.916254735033519</v>
      </c>
      <c r="T40" s="52">
        <f>IF((+$E35+$E38) =0,0,(P40   /(+$E35+$E38) )*100)</f>
        <v>25.085000000000001</v>
      </c>
      <c r="U40" s="54">
        <f>IF((+$E35+$E38) =0,0,(Q40   /(+$E35+$E38) )*100)</f>
        <v>49.542715000000001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88619000</v>
      </c>
      <c r="C67" s="104">
        <f>SUM(C9:C14,C17:C23,C26:C29,C32,C35:C39,C42:C52,C55:C58,C61:C65)</f>
        <v>38040000</v>
      </c>
      <c r="D67" s="104"/>
      <c r="E67" s="104">
        <f t="shared" si="35"/>
        <v>126659000</v>
      </c>
      <c r="F67" s="105">
        <f t="shared" ref="F67:O67" si="43">SUM(F9:F14,F17:F23,F26:F29,F32,F35:F39,F42:F52,F55:F58,F61:F65)</f>
        <v>126659000</v>
      </c>
      <c r="G67" s="106">
        <f t="shared" si="43"/>
        <v>115611000</v>
      </c>
      <c r="H67" s="105">
        <f t="shared" si="43"/>
        <v>12761000</v>
      </c>
      <c r="I67" s="106">
        <f t="shared" si="43"/>
        <v>9550039</v>
      </c>
      <c r="J67" s="105">
        <f t="shared" si="43"/>
        <v>19941000</v>
      </c>
      <c r="K67" s="106">
        <f t="shared" si="43"/>
        <v>25980471</v>
      </c>
      <c r="L67" s="105">
        <f t="shared" si="43"/>
        <v>8003000</v>
      </c>
      <c r="M67" s="106">
        <f t="shared" si="43"/>
        <v>9182945</v>
      </c>
      <c r="N67" s="105">
        <f t="shared" si="43"/>
        <v>0</v>
      </c>
      <c r="O67" s="106">
        <f t="shared" si="43"/>
        <v>0</v>
      </c>
      <c r="P67" s="105">
        <f t="shared" si="36"/>
        <v>40705000</v>
      </c>
      <c r="Q67" s="106">
        <f t="shared" si="37"/>
        <v>44713455</v>
      </c>
      <c r="R67" s="61">
        <f t="shared" si="38"/>
        <v>-59.866606489142967</v>
      </c>
      <c r="S67" s="62">
        <f t="shared" si="39"/>
        <v>-64.654432169455276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35.208587418152256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38.675779121363888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88619000</v>
      </c>
      <c r="C73" s="104">
        <f>SUM(C9:C14,C17:C23,C26:C29,C32,C35:C39,C42:C52,C55:C58,C61:C65,C69:C70)</f>
        <v>38040000</v>
      </c>
      <c r="D73" s="104"/>
      <c r="E73" s="104">
        <f>$B73      +$C73      +$D73</f>
        <v>126659000</v>
      </c>
      <c r="F73" s="105">
        <f t="shared" ref="F73:O73" si="46">SUM(F9:F14,F17:F23,F26:F29,F32,F35:F39,F42:F52,F55:F58,F61:F65,F69:F70)</f>
        <v>126659000</v>
      </c>
      <c r="G73" s="106">
        <f t="shared" si="46"/>
        <v>115611000</v>
      </c>
      <c r="H73" s="105">
        <f t="shared" si="46"/>
        <v>12761000</v>
      </c>
      <c r="I73" s="106">
        <f t="shared" si="46"/>
        <v>9550039</v>
      </c>
      <c r="J73" s="105">
        <f t="shared" si="46"/>
        <v>19941000</v>
      </c>
      <c r="K73" s="106">
        <f t="shared" si="46"/>
        <v>25980471</v>
      </c>
      <c r="L73" s="105">
        <f t="shared" si="46"/>
        <v>8003000</v>
      </c>
      <c r="M73" s="106">
        <f t="shared" si="46"/>
        <v>9182945</v>
      </c>
      <c r="N73" s="105">
        <f t="shared" si="46"/>
        <v>0</v>
      </c>
      <c r="O73" s="106">
        <f t="shared" si="46"/>
        <v>0</v>
      </c>
      <c r="P73" s="105">
        <f>$H73      +$J73      +$L73      +$N73</f>
        <v>40705000</v>
      </c>
      <c r="Q73" s="106">
        <f>$I73      +$K73      +$M73      +$O73</f>
        <v>44713455</v>
      </c>
      <c r="R73" s="61">
        <f>IF(($J73      =0),0,((($L73      -$J73      )/$J73      )*100))</f>
        <v>-59.866606489142967</v>
      </c>
      <c r="S73" s="62">
        <f>IF(($K73      =0),0,((($M73      -$K73      )/$K73      )*100))</f>
        <v>-64.654432169455276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35.208587418152256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38.675779121363888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/4r45S7Py4T1QqWxw+rYX/GgEPyp+gULJJTNlBxodba6Lb9IQjTRwy2xvhC01QNwIyB/gdncnYoPeWi0RGgRw==" saltValue="F9TGMtAiGzwS7lrgy8Kj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61000</v>
      </c>
      <c r="I10" s="94"/>
      <c r="J10" s="93">
        <v>51000</v>
      </c>
      <c r="K10" s="94">
        <v>15344</v>
      </c>
      <c r="L10" s="93">
        <v>2945000</v>
      </c>
      <c r="M10" s="94">
        <v>3042256</v>
      </c>
      <c r="N10" s="93"/>
      <c r="O10" s="94"/>
      <c r="P10" s="93">
        <f t="shared" ref="P10:P15" si="1">$H10      +$J10      +$L10      +$N10</f>
        <v>3057000</v>
      </c>
      <c r="Q10" s="94">
        <f t="shared" ref="Q10:Q15" si="2">$I10      +$K10      +$M10      +$O10</f>
        <v>3057600</v>
      </c>
      <c r="R10" s="48">
        <f t="shared" ref="R10:R15" si="3">IF(($J10      =0),0,((($L10      -$J10      )/$J10      )*100))</f>
        <v>5674.5098039215682</v>
      </c>
      <c r="S10" s="49">
        <f t="shared" ref="S10:S15" si="4">IF(($K10      =0),0,((($M10      -$K10      )/$K10      )*100))</f>
        <v>19727.007299270073</v>
      </c>
      <c r="T10" s="48">
        <f t="shared" ref="T10:T14" si="5">IF(($E10      =0),0,(($P10      /$E10      )*100))</f>
        <v>98.612903225806448</v>
      </c>
      <c r="U10" s="50">
        <f t="shared" ref="U10:U14" si="6">IF(($E10      =0),0,(($Q10      /$E10      )*100))</f>
        <v>98.632258064516137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-100000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61000</v>
      </c>
      <c r="I15" s="97">
        <f t="shared" si="7"/>
        <v>0</v>
      </c>
      <c r="J15" s="96">
        <f t="shared" si="7"/>
        <v>51000</v>
      </c>
      <c r="K15" s="97">
        <f t="shared" si="7"/>
        <v>15344</v>
      </c>
      <c r="L15" s="96">
        <f t="shared" si="7"/>
        <v>2945000</v>
      </c>
      <c r="M15" s="97">
        <f t="shared" si="7"/>
        <v>3042256</v>
      </c>
      <c r="N15" s="96">
        <f t="shared" si="7"/>
        <v>0</v>
      </c>
      <c r="O15" s="97">
        <f t="shared" si="7"/>
        <v>0</v>
      </c>
      <c r="P15" s="96">
        <f t="shared" si="1"/>
        <v>3057000</v>
      </c>
      <c r="Q15" s="97">
        <f t="shared" si="2"/>
        <v>3057600</v>
      </c>
      <c r="R15" s="52">
        <f t="shared" si="3"/>
        <v>5674.5098039215682</v>
      </c>
      <c r="S15" s="53">
        <f t="shared" si="4"/>
        <v>19727.007299270073</v>
      </c>
      <c r="T15" s="52">
        <f>IF((SUM($E9:$E13))=0,0,(P15/(SUM($E9:$E13))*100))</f>
        <v>98.612903225806448</v>
      </c>
      <c r="U15" s="54">
        <f>IF((SUM($E9:$E13))=0,0,(Q15/(SUM($E9:$E13))*100))</f>
        <v>98.632258064516137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3661000</v>
      </c>
      <c r="C32" s="92">
        <v>-887000</v>
      </c>
      <c r="D32" s="92"/>
      <c r="E32" s="92">
        <f>$B32      +$C32      +$D32</f>
        <v>2774000</v>
      </c>
      <c r="F32" s="93">
        <v>2774000</v>
      </c>
      <c r="G32" s="94">
        <v>2774000</v>
      </c>
      <c r="H32" s="93"/>
      <c r="I32" s="94"/>
      <c r="J32" s="93">
        <v>782000</v>
      </c>
      <c r="K32" s="94">
        <v>405416</v>
      </c>
      <c r="L32" s="93"/>
      <c r="M32" s="94">
        <v>3050584</v>
      </c>
      <c r="N32" s="93"/>
      <c r="O32" s="94"/>
      <c r="P32" s="93">
        <f>$H32      +$J32      +$L32      +$N32</f>
        <v>782000</v>
      </c>
      <c r="Q32" s="94">
        <f>$I32      +$K32      +$M32      +$O32</f>
        <v>3456000</v>
      </c>
      <c r="R32" s="48">
        <f>IF(($J32      =0),0,((($L32      -$J32      )/$J32      )*100))</f>
        <v>-100</v>
      </c>
      <c r="S32" s="49">
        <f>IF(($K32      =0),0,((($M32      -$K32      )/$K32      )*100))</f>
        <v>652.45772243818692</v>
      </c>
      <c r="T32" s="48">
        <f>IF(($E32      =0),0,(($P32      /$E32      )*100))</f>
        <v>28.190338860850755</v>
      </c>
      <c r="U32" s="50">
        <f>IF(($E32      =0),0,(($Q32      /$E32      )*100))</f>
        <v>124.58543619322278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3661000</v>
      </c>
      <c r="C33" s="95">
        <f>C32</f>
        <v>-887000</v>
      </c>
      <c r="D33" s="95"/>
      <c r="E33" s="95">
        <f>$B33      +$C33      +$D33</f>
        <v>2774000</v>
      </c>
      <c r="F33" s="96">
        <f t="shared" ref="F33:O33" si="17">F32</f>
        <v>2774000</v>
      </c>
      <c r="G33" s="97">
        <f t="shared" si="17"/>
        <v>2774000</v>
      </c>
      <c r="H33" s="96">
        <f t="shared" si="17"/>
        <v>0</v>
      </c>
      <c r="I33" s="97">
        <f t="shared" si="17"/>
        <v>0</v>
      </c>
      <c r="J33" s="96">
        <f t="shared" si="17"/>
        <v>782000</v>
      </c>
      <c r="K33" s="97">
        <f t="shared" si="17"/>
        <v>405416</v>
      </c>
      <c r="L33" s="96">
        <f t="shared" si="17"/>
        <v>0</v>
      </c>
      <c r="M33" s="97">
        <f t="shared" si="17"/>
        <v>3050584</v>
      </c>
      <c r="N33" s="96">
        <f t="shared" si="17"/>
        <v>0</v>
      </c>
      <c r="O33" s="97">
        <f t="shared" si="17"/>
        <v>0</v>
      </c>
      <c r="P33" s="96">
        <f>$H33      +$J33      +$L33      +$N33</f>
        <v>782000</v>
      </c>
      <c r="Q33" s="97">
        <f>$I33      +$K33      +$M33      +$O33</f>
        <v>3456000</v>
      </c>
      <c r="R33" s="52">
        <f>IF(($J33      =0),0,((($L33      -$J33      )/$J33      )*100))</f>
        <v>-100</v>
      </c>
      <c r="S33" s="53">
        <f>IF(($K33      =0),0,((($M33      -$K33      )/$K33      )*100))</f>
        <v>652.45772243818692</v>
      </c>
      <c r="T33" s="52">
        <f>IF($E33   =0,0,($P33   /$E33   )*100)</f>
        <v>28.190338860850755</v>
      </c>
      <c r="U33" s="54">
        <f>IF($E33   =0,0,($Q33   /$E33   )*100)</f>
        <v>124.58543619322278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>
        <v>-5900000</v>
      </c>
      <c r="D35" s="92"/>
      <c r="E35" s="92">
        <f t="shared" ref="E35:E40" si="18">$B35      +$C35      +$D35</f>
        <v>24100000</v>
      </c>
      <c r="F35" s="93">
        <v>24100000</v>
      </c>
      <c r="G35" s="94">
        <v>24100000</v>
      </c>
      <c r="H35" s="93"/>
      <c r="I35" s="94"/>
      <c r="J35" s="93">
        <v>6303000</v>
      </c>
      <c r="K35" s="94"/>
      <c r="L35" s="93"/>
      <c r="M35" s="94">
        <v>7601040</v>
      </c>
      <c r="N35" s="93"/>
      <c r="O35" s="94"/>
      <c r="P35" s="93">
        <f t="shared" ref="P35:P40" si="19">$H35      +$J35      +$L35      +$N35</f>
        <v>6303000</v>
      </c>
      <c r="Q35" s="94">
        <f t="shared" ref="Q35:Q40" si="20">$I35      +$K35      +$M35      +$O35</f>
        <v>7601040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26.153526970954356</v>
      </c>
      <c r="U35" s="50">
        <f t="shared" ref="U35:U39" si="24">IF(($E35      =0),0,(($Q35      /$E35      )*100))</f>
        <v>31.539585062240665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30823000</v>
      </c>
      <c r="C36" s="92">
        <v>-18033000</v>
      </c>
      <c r="D36" s="92"/>
      <c r="E36" s="92">
        <f t="shared" si="18"/>
        <v>12790000</v>
      </c>
      <c r="F36" s="93">
        <v>12790000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60823000</v>
      </c>
      <c r="C40" s="95">
        <f>SUM(C35:C39)</f>
        <v>-23933000</v>
      </c>
      <c r="D40" s="95"/>
      <c r="E40" s="95">
        <f t="shared" si="18"/>
        <v>36890000</v>
      </c>
      <c r="F40" s="96">
        <f t="shared" ref="F40:O40" si="25">SUM(F35:F39)</f>
        <v>36890000</v>
      </c>
      <c r="G40" s="97">
        <f t="shared" si="25"/>
        <v>24100000</v>
      </c>
      <c r="H40" s="96">
        <f t="shared" si="25"/>
        <v>0</v>
      </c>
      <c r="I40" s="97">
        <f t="shared" si="25"/>
        <v>0</v>
      </c>
      <c r="J40" s="96">
        <f t="shared" si="25"/>
        <v>6303000</v>
      </c>
      <c r="K40" s="97">
        <f t="shared" si="25"/>
        <v>0</v>
      </c>
      <c r="L40" s="96">
        <f t="shared" si="25"/>
        <v>0</v>
      </c>
      <c r="M40" s="97">
        <f t="shared" si="25"/>
        <v>7601040</v>
      </c>
      <c r="N40" s="96">
        <f t="shared" si="25"/>
        <v>0</v>
      </c>
      <c r="O40" s="97">
        <f t="shared" si="25"/>
        <v>0</v>
      </c>
      <c r="P40" s="96">
        <f t="shared" si="19"/>
        <v>6303000</v>
      </c>
      <c r="Q40" s="97">
        <f t="shared" si="20"/>
        <v>7601040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26.153526970954356</v>
      </c>
      <c r="U40" s="54">
        <f>IF((+$E35+$E38) =0,0,(Q40   /(+$E35+$E38) )*100)</f>
        <v>31.539585062240665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80000000</v>
      </c>
      <c r="C44" s="92"/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>
        <v>-10000000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/>
      <c r="K51" s="94">
        <v>9999434</v>
      </c>
      <c r="L51" s="93">
        <v>260000</v>
      </c>
      <c r="M51" s="94">
        <v>260015</v>
      </c>
      <c r="N51" s="93"/>
      <c r="O51" s="94"/>
      <c r="P51" s="93">
        <f t="shared" si="27"/>
        <v>260000</v>
      </c>
      <c r="Q51" s="94">
        <f t="shared" si="28"/>
        <v>10259449</v>
      </c>
      <c r="R51" s="48">
        <f t="shared" si="29"/>
        <v>0</v>
      </c>
      <c r="S51" s="49">
        <f t="shared" si="30"/>
        <v>-97.399702823179794</v>
      </c>
      <c r="T51" s="48">
        <f t="shared" si="31"/>
        <v>2.6</v>
      </c>
      <c r="U51" s="50">
        <f t="shared" si="32"/>
        <v>102.59449000000001</v>
      </c>
      <c r="V51" s="93">
        <v>13479000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-10000000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9999434</v>
      </c>
      <c r="L53" s="96">
        <f t="shared" si="33"/>
        <v>260000</v>
      </c>
      <c r="M53" s="97">
        <f t="shared" si="33"/>
        <v>260015</v>
      </c>
      <c r="N53" s="96">
        <f t="shared" si="33"/>
        <v>0</v>
      </c>
      <c r="O53" s="97">
        <f t="shared" si="33"/>
        <v>0</v>
      </c>
      <c r="P53" s="96">
        <f t="shared" si="27"/>
        <v>260000</v>
      </c>
      <c r="Q53" s="97">
        <f t="shared" si="28"/>
        <v>10259449</v>
      </c>
      <c r="R53" s="52">
        <f t="shared" si="29"/>
        <v>0</v>
      </c>
      <c r="S53" s="53">
        <f t="shared" si="30"/>
        <v>-97.399702823179794</v>
      </c>
      <c r="T53" s="52">
        <f>IF((+$E43+$E45+$E47+$E48+$E51) =0,0,(P53   /(+$E43+$E45+$E47+$E48+$E51) )*100)</f>
        <v>2.6</v>
      </c>
      <c r="U53" s="54">
        <f>IF((+$E43+$E45+$E47+$E48+$E51) =0,0,(Q53   /(+$E43+$E45+$E47+$E48+$E51) )*100)</f>
        <v>102.59449000000001</v>
      </c>
      <c r="V53" s="96">
        <f>SUM(V42:V52)</f>
        <v>13479000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167684000</v>
      </c>
      <c r="C67" s="104">
        <f>SUM(C9:C14,C17:C23,C26:C29,C32,C35:C39,C42:C52,C55:C58,C61:C65)</f>
        <v>-34920000</v>
      </c>
      <c r="D67" s="104"/>
      <c r="E67" s="104">
        <f t="shared" si="35"/>
        <v>132764000</v>
      </c>
      <c r="F67" s="105">
        <f t="shared" ref="F67:O67" si="43">SUM(F9:F14,F17:F23,F26:F29,F32,F35:F39,F42:F52,F55:F58,F61:F65)</f>
        <v>132764000</v>
      </c>
      <c r="G67" s="106">
        <f t="shared" si="43"/>
        <v>39974000</v>
      </c>
      <c r="H67" s="105">
        <f t="shared" si="43"/>
        <v>61000</v>
      </c>
      <c r="I67" s="106">
        <f t="shared" si="43"/>
        <v>0</v>
      </c>
      <c r="J67" s="105">
        <f t="shared" si="43"/>
        <v>7136000</v>
      </c>
      <c r="K67" s="106">
        <f t="shared" si="43"/>
        <v>10420194</v>
      </c>
      <c r="L67" s="105">
        <f t="shared" si="43"/>
        <v>3205000</v>
      </c>
      <c r="M67" s="106">
        <f t="shared" si="43"/>
        <v>13953895</v>
      </c>
      <c r="N67" s="105">
        <f t="shared" si="43"/>
        <v>0</v>
      </c>
      <c r="O67" s="106">
        <f t="shared" si="43"/>
        <v>0</v>
      </c>
      <c r="P67" s="105">
        <f t="shared" si="36"/>
        <v>10402000</v>
      </c>
      <c r="Q67" s="106">
        <f t="shared" si="37"/>
        <v>24374089</v>
      </c>
      <c r="R67" s="61">
        <f t="shared" si="38"/>
        <v>-55.086883408071749</v>
      </c>
      <c r="S67" s="62">
        <f t="shared" si="39"/>
        <v>33.912046167278653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26.02191424425877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60.974856156501723</v>
      </c>
      <c r="V67" s="105">
        <f>SUM(V9:V14,V17:V23,V26:V29,V32,V35:V39,V42:V52,V55:V58,V61:V65)</f>
        <v>13479000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142914000</v>
      </c>
      <c r="C69" s="92">
        <v>-9559000</v>
      </c>
      <c r="D69" s="92"/>
      <c r="E69" s="92">
        <f>$B69      +$C69      +$D69</f>
        <v>133355000</v>
      </c>
      <c r="F69" s="93">
        <v>133355000</v>
      </c>
      <c r="G69" s="94">
        <v>133355000</v>
      </c>
      <c r="H69" s="93">
        <v>12942000</v>
      </c>
      <c r="I69" s="94"/>
      <c r="J69" s="93">
        <v>54418000</v>
      </c>
      <c r="K69" s="94">
        <v>92055978</v>
      </c>
      <c r="L69" s="93">
        <v>11298000</v>
      </c>
      <c r="M69" s="94">
        <v>4449471</v>
      </c>
      <c r="N69" s="93"/>
      <c r="O69" s="94"/>
      <c r="P69" s="93">
        <f>$H69      +$J69      +$L69      +$N69</f>
        <v>78658000</v>
      </c>
      <c r="Q69" s="94">
        <f>$I69      +$K69      +$M69      +$O69</f>
        <v>96505449</v>
      </c>
      <c r="R69" s="48">
        <f>IF(($J69      =0),0,((($L69      -$J69      )/$J69      )*100))</f>
        <v>-79.238487265243123</v>
      </c>
      <c r="S69" s="49">
        <f>IF(($K69      =0),0,((($M69      -$K69      )/$K69      )*100))</f>
        <v>-95.166559416706207</v>
      </c>
      <c r="T69" s="48">
        <f>IF(($E69      =0),0,(($P69      /$E69      )*100))</f>
        <v>58.983915113794005</v>
      </c>
      <c r="U69" s="50">
        <f>IF(($E69      =0),0,(($Q69      /$E69      )*100))</f>
        <v>72.36732705935286</v>
      </c>
      <c r="V69" s="93">
        <v>18497000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142914000</v>
      </c>
      <c r="C71" s="101">
        <f>SUM(C69:C70)</f>
        <v>-9559000</v>
      </c>
      <c r="D71" s="101"/>
      <c r="E71" s="101">
        <f>$B71      +$C71      +$D71</f>
        <v>133355000</v>
      </c>
      <c r="F71" s="102">
        <f t="shared" ref="F71:O71" si="44">SUM(F69:F70)</f>
        <v>133355000</v>
      </c>
      <c r="G71" s="103">
        <f t="shared" si="44"/>
        <v>133355000</v>
      </c>
      <c r="H71" s="102">
        <f t="shared" si="44"/>
        <v>12942000</v>
      </c>
      <c r="I71" s="103">
        <f t="shared" si="44"/>
        <v>0</v>
      </c>
      <c r="J71" s="102">
        <f t="shared" si="44"/>
        <v>54418000</v>
      </c>
      <c r="K71" s="103">
        <f t="shared" si="44"/>
        <v>92055978</v>
      </c>
      <c r="L71" s="102">
        <f t="shared" si="44"/>
        <v>11298000</v>
      </c>
      <c r="M71" s="103">
        <f t="shared" si="44"/>
        <v>4449471</v>
      </c>
      <c r="N71" s="102">
        <f t="shared" si="44"/>
        <v>0</v>
      </c>
      <c r="O71" s="103">
        <f t="shared" si="44"/>
        <v>0</v>
      </c>
      <c r="P71" s="102">
        <f>$H71      +$J71      +$L71      +$N71</f>
        <v>78658000</v>
      </c>
      <c r="Q71" s="103">
        <f>$I71      +$K71      +$M71      +$O71</f>
        <v>96505449</v>
      </c>
      <c r="R71" s="57">
        <f>IF(($J71      =0),0,((($L71      -$J71      )/$J71      )*100))</f>
        <v>-79.238487265243123</v>
      </c>
      <c r="S71" s="58">
        <f>IF(($K71      =0),0,((($M71      -$K71      )/$K71      )*100))</f>
        <v>-95.166559416706207</v>
      </c>
      <c r="T71" s="57">
        <f>IF(($E69      =0),0,(($P69      /$E69      )*100))</f>
        <v>58.983915113794005</v>
      </c>
      <c r="U71" s="59">
        <f>IF($E69   =0,0,($Q69   /$E69 )*100)</f>
        <v>72.36732705935286</v>
      </c>
      <c r="V71" s="102">
        <f>SUM(V69:V70)</f>
        <v>18497000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142914000</v>
      </c>
      <c r="C72" s="104">
        <f>SUM(C69:C70)</f>
        <v>-9559000</v>
      </c>
      <c r="D72" s="104"/>
      <c r="E72" s="104">
        <f>$B72      +$C72      +$D72</f>
        <v>133355000</v>
      </c>
      <c r="F72" s="105">
        <f t="shared" ref="F72:O72" si="45">SUM(F69:F70)</f>
        <v>133355000</v>
      </c>
      <c r="G72" s="106">
        <f t="shared" si="45"/>
        <v>133355000</v>
      </c>
      <c r="H72" s="105">
        <f t="shared" si="45"/>
        <v>12942000</v>
      </c>
      <c r="I72" s="106">
        <f t="shared" si="45"/>
        <v>0</v>
      </c>
      <c r="J72" s="105">
        <f t="shared" si="45"/>
        <v>54418000</v>
      </c>
      <c r="K72" s="106">
        <f t="shared" si="45"/>
        <v>92055978</v>
      </c>
      <c r="L72" s="105">
        <f t="shared" si="45"/>
        <v>11298000</v>
      </c>
      <c r="M72" s="106">
        <f t="shared" si="45"/>
        <v>4449471</v>
      </c>
      <c r="N72" s="105">
        <f t="shared" si="45"/>
        <v>0</v>
      </c>
      <c r="O72" s="106">
        <f t="shared" si="45"/>
        <v>0</v>
      </c>
      <c r="P72" s="105">
        <f>$H72      +$J72      +$L72      +$N72</f>
        <v>78658000</v>
      </c>
      <c r="Q72" s="106">
        <f>$I72      +$K72      +$M72      +$O72</f>
        <v>96505449</v>
      </c>
      <c r="R72" s="61">
        <f>IF(($J72      =0),0,((($L72      -$J72      )/$J72      )*100))</f>
        <v>-79.238487265243123</v>
      </c>
      <c r="S72" s="62">
        <f>IF(($K72      =0),0,((($M72      -$K72      )/$K72      )*100))</f>
        <v>-95.166559416706207</v>
      </c>
      <c r="T72" s="61">
        <f>IF(($E69      =0),0,(($P69      /$E69      )*100))</f>
        <v>58.983915113794005</v>
      </c>
      <c r="U72" s="65">
        <f>IF($E69   =0,0,($Q69   /$E69 )*100)</f>
        <v>72.36732705935286</v>
      </c>
      <c r="V72" s="105">
        <f>SUM(V69:V70)</f>
        <v>18497000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310598000</v>
      </c>
      <c r="C73" s="104">
        <f>SUM(C9:C14,C17:C23,C26:C29,C32,C35:C39,C42:C52,C55:C58,C61:C65,C69:C70)</f>
        <v>-44479000</v>
      </c>
      <c r="D73" s="104"/>
      <c r="E73" s="104">
        <f>$B73      +$C73      +$D73</f>
        <v>266119000</v>
      </c>
      <c r="F73" s="105">
        <f t="shared" ref="F73:O73" si="46">SUM(F9:F14,F17:F23,F26:F29,F32,F35:F39,F42:F52,F55:F58,F61:F65,F69:F70)</f>
        <v>266119000</v>
      </c>
      <c r="G73" s="106">
        <f t="shared" si="46"/>
        <v>173329000</v>
      </c>
      <c r="H73" s="105">
        <f t="shared" si="46"/>
        <v>13003000</v>
      </c>
      <c r="I73" s="106">
        <f t="shared" si="46"/>
        <v>0</v>
      </c>
      <c r="J73" s="105">
        <f t="shared" si="46"/>
        <v>61554000</v>
      </c>
      <c r="K73" s="106">
        <f t="shared" si="46"/>
        <v>102476172</v>
      </c>
      <c r="L73" s="105">
        <f t="shared" si="46"/>
        <v>14503000</v>
      </c>
      <c r="M73" s="106">
        <f t="shared" si="46"/>
        <v>18403366</v>
      </c>
      <c r="N73" s="105">
        <f t="shared" si="46"/>
        <v>0</v>
      </c>
      <c r="O73" s="106">
        <f t="shared" si="46"/>
        <v>0</v>
      </c>
      <c r="P73" s="105">
        <f>$H73      +$J73      +$L73      +$N73</f>
        <v>89060000</v>
      </c>
      <c r="Q73" s="106">
        <f>$I73      +$K73      +$M73      +$O73</f>
        <v>120879538</v>
      </c>
      <c r="R73" s="61">
        <f>IF(($J73      =0),0,((($L73      -$J73      )/$J73      )*100))</f>
        <v>-76.438574259999342</v>
      </c>
      <c r="S73" s="62">
        <f>IF(($K73      =0),0,((($M73      -$K73      )/$K73      )*100))</f>
        <v>-82.041321762097041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51.382053782113779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69.739938498462465</v>
      </c>
      <c r="V73" s="105">
        <f>SUM(V9:V14,V17:V23,V26:V29,V32,V35:V39,V42:V52,V55:V58,V61:V65,V69:V70)</f>
        <v>31976000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8hSRr+UOrHSwbTZCJWukmJt5LRIdHZ7EvR0hN4VSlIvZpEdnhqy3Ed8qIT6Y2XcRo5b22IgOpRCpl8m3/Y+rgQ==" saltValue="xXxNafrJ2C3GcWWkadVu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93000</v>
      </c>
      <c r="I10" s="94">
        <v>93500</v>
      </c>
      <c r="J10" s="93">
        <v>647000</v>
      </c>
      <c r="K10" s="94">
        <v>646603</v>
      </c>
      <c r="L10" s="93">
        <v>353000</v>
      </c>
      <c r="M10" s="94">
        <v>274164</v>
      </c>
      <c r="N10" s="93"/>
      <c r="O10" s="94"/>
      <c r="P10" s="93">
        <f t="shared" ref="P10:P15" si="1">$H10      +$J10      +$L10      +$N10</f>
        <v>1093000</v>
      </c>
      <c r="Q10" s="94">
        <f t="shared" ref="Q10:Q15" si="2">$I10      +$K10      +$M10      +$O10</f>
        <v>1014267</v>
      </c>
      <c r="R10" s="48">
        <f t="shared" ref="R10:R15" si="3">IF(($J10      =0),0,((($L10      -$J10      )/$J10      )*100))</f>
        <v>-45.440494590417316</v>
      </c>
      <c r="S10" s="49">
        <f t="shared" ref="S10:S15" si="4">IF(($K10      =0),0,((($M10      -$K10      )/$K10      )*100))</f>
        <v>-57.599330655750123</v>
      </c>
      <c r="T10" s="48">
        <f t="shared" ref="T10:T14" si="5">IF(($E10      =0),0,(($P10      /$E10      )*100))</f>
        <v>61.716544325239973</v>
      </c>
      <c r="U10" s="50">
        <f t="shared" ref="U10:U14" si="6">IF(($E10      =0),0,(($Q10      /$E10      )*100))</f>
        <v>57.270863918690004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6500000</v>
      </c>
      <c r="C11" s="92">
        <v>-283000</v>
      </c>
      <c r="D11" s="92"/>
      <c r="E11" s="92">
        <f t="shared" si="0"/>
        <v>6217000</v>
      </c>
      <c r="F11" s="93">
        <v>6217000</v>
      </c>
      <c r="G11" s="94">
        <v>6217000</v>
      </c>
      <c r="H11" s="93">
        <v>1127000</v>
      </c>
      <c r="I11" s="94">
        <v>1247956</v>
      </c>
      <c r="J11" s="93">
        <v>445000</v>
      </c>
      <c r="K11" s="94">
        <v>1325808</v>
      </c>
      <c r="L11" s="93">
        <v>1198000</v>
      </c>
      <c r="M11" s="94">
        <v>1200157</v>
      </c>
      <c r="N11" s="93"/>
      <c r="O11" s="94"/>
      <c r="P11" s="93">
        <f t="shared" si="1"/>
        <v>2770000</v>
      </c>
      <c r="Q11" s="94">
        <f t="shared" si="2"/>
        <v>3773921</v>
      </c>
      <c r="R11" s="48">
        <f t="shared" si="3"/>
        <v>169.2134831460674</v>
      </c>
      <c r="S11" s="49">
        <f t="shared" si="4"/>
        <v>-9.4773149656662206</v>
      </c>
      <c r="T11" s="48">
        <f t="shared" si="5"/>
        <v>44.555251729129807</v>
      </c>
      <c r="U11" s="50">
        <f t="shared" si="6"/>
        <v>60.703249155541258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/>
      <c r="K13" s="94"/>
      <c r="L13" s="93"/>
      <c r="M13" s="94">
        <v>782581</v>
      </c>
      <c r="N13" s="93"/>
      <c r="O13" s="94"/>
      <c r="P13" s="93">
        <f t="shared" si="1"/>
        <v>0</v>
      </c>
      <c r="Q13" s="94">
        <f t="shared" si="2"/>
        <v>782581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15.651619999999999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1300000</v>
      </c>
      <c r="C14" s="92">
        <v>-80000</v>
      </c>
      <c r="D14" s="92"/>
      <c r="E14" s="92">
        <f t="shared" si="0"/>
        <v>1220000</v>
      </c>
      <c r="F14" s="93">
        <v>1220000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14571000</v>
      </c>
      <c r="C15" s="95">
        <f>SUM(C9:C14)</f>
        <v>-363000</v>
      </c>
      <c r="D15" s="95"/>
      <c r="E15" s="95">
        <f t="shared" si="0"/>
        <v>14208000</v>
      </c>
      <c r="F15" s="96">
        <f t="shared" ref="F15:O15" si="7">SUM(F9:F14)</f>
        <v>14208000</v>
      </c>
      <c r="G15" s="97">
        <f t="shared" si="7"/>
        <v>12988000</v>
      </c>
      <c r="H15" s="96">
        <f t="shared" si="7"/>
        <v>1220000</v>
      </c>
      <c r="I15" s="97">
        <f t="shared" si="7"/>
        <v>1341456</v>
      </c>
      <c r="J15" s="96">
        <f t="shared" si="7"/>
        <v>1092000</v>
      </c>
      <c r="K15" s="97">
        <f t="shared" si="7"/>
        <v>1972411</v>
      </c>
      <c r="L15" s="96">
        <f t="shared" si="7"/>
        <v>1551000</v>
      </c>
      <c r="M15" s="97">
        <f t="shared" si="7"/>
        <v>2256902</v>
      </c>
      <c r="N15" s="96">
        <f t="shared" si="7"/>
        <v>0</v>
      </c>
      <c r="O15" s="97">
        <f t="shared" si="7"/>
        <v>0</v>
      </c>
      <c r="P15" s="96">
        <f t="shared" si="1"/>
        <v>3863000</v>
      </c>
      <c r="Q15" s="97">
        <f t="shared" si="2"/>
        <v>5570769</v>
      </c>
      <c r="R15" s="52">
        <f t="shared" si="3"/>
        <v>42.032967032967036</v>
      </c>
      <c r="S15" s="53">
        <f t="shared" si="4"/>
        <v>14.423515180152616</v>
      </c>
      <c r="T15" s="52">
        <f>IF((SUM($E9:$E13))=0,0,(P15/(SUM($E9:$E13))*100))</f>
        <v>29.742839544194645</v>
      </c>
      <c r="U15" s="54">
        <f>IF((SUM($E9:$E13))=0,0,(Q15/(SUM($E9:$E13))*100))</f>
        <v>42.891661533723436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67450000</v>
      </c>
      <c r="C17" s="92">
        <v>-7571000</v>
      </c>
      <c r="D17" s="92"/>
      <c r="E17" s="92">
        <f t="shared" ref="E17:E24" si="8">$B17      +$C17      +$D17</f>
        <v>59879000</v>
      </c>
      <c r="F17" s="93">
        <v>59879000</v>
      </c>
      <c r="G17" s="94">
        <v>59879000</v>
      </c>
      <c r="H17" s="93">
        <v>5663000</v>
      </c>
      <c r="I17" s="94"/>
      <c r="J17" s="93">
        <v>13746000</v>
      </c>
      <c r="K17" s="94">
        <v>9349201</v>
      </c>
      <c r="L17" s="93">
        <v>8699000</v>
      </c>
      <c r="M17" s="94">
        <v>26217750</v>
      </c>
      <c r="N17" s="93"/>
      <c r="O17" s="94"/>
      <c r="P17" s="93">
        <f t="shared" ref="P17:P24" si="9">$H17      +$J17      +$L17      +$N17</f>
        <v>28108000</v>
      </c>
      <c r="Q17" s="94">
        <f t="shared" ref="Q17:Q24" si="10">$I17      +$K17      +$M17      +$O17</f>
        <v>35566951</v>
      </c>
      <c r="R17" s="48">
        <f t="shared" ref="R17:R24" si="11">IF(($J17      =0),0,((($L17      -$J17      )/$J17      )*100))</f>
        <v>-36.716135603084531</v>
      </c>
      <c r="S17" s="49">
        <f t="shared" ref="S17:S24" si="12">IF(($K17      =0),0,((($M17      -$K17      )/$K17      )*100))</f>
        <v>180.42770713775434</v>
      </c>
      <c r="T17" s="48">
        <f t="shared" ref="T17:T23" si="13">IF(($E17      =0),0,(($P17      /$E17      )*100))</f>
        <v>46.941331685565892</v>
      </c>
      <c r="U17" s="50">
        <f t="shared" ref="U17:U23" si="14">IF(($E17      =0),0,(($Q17      /$E17      )*100))</f>
        <v>59.398037709380581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229095000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67450000</v>
      </c>
      <c r="C24" s="95">
        <f>SUM(C17:C23)</f>
        <v>-7571000</v>
      </c>
      <c r="D24" s="95"/>
      <c r="E24" s="95">
        <f t="shared" si="8"/>
        <v>59879000</v>
      </c>
      <c r="F24" s="96">
        <f t="shared" ref="F24:O24" si="15">SUM(F17:F23)</f>
        <v>59879000</v>
      </c>
      <c r="G24" s="97">
        <f t="shared" si="15"/>
        <v>59879000</v>
      </c>
      <c r="H24" s="96">
        <f t="shared" si="15"/>
        <v>5663000</v>
      </c>
      <c r="I24" s="97">
        <f t="shared" si="15"/>
        <v>0</v>
      </c>
      <c r="J24" s="96">
        <f t="shared" si="15"/>
        <v>13746000</v>
      </c>
      <c r="K24" s="97">
        <f t="shared" si="15"/>
        <v>9349201</v>
      </c>
      <c r="L24" s="96">
        <f t="shared" si="15"/>
        <v>8699000</v>
      </c>
      <c r="M24" s="97">
        <f t="shared" si="15"/>
        <v>26217750</v>
      </c>
      <c r="N24" s="96">
        <f t="shared" si="15"/>
        <v>0</v>
      </c>
      <c r="O24" s="97">
        <f t="shared" si="15"/>
        <v>0</v>
      </c>
      <c r="P24" s="96">
        <f t="shared" si="9"/>
        <v>28108000</v>
      </c>
      <c r="Q24" s="97">
        <f t="shared" si="10"/>
        <v>35566951</v>
      </c>
      <c r="R24" s="52">
        <f t="shared" si="11"/>
        <v>-36.716135603084531</v>
      </c>
      <c r="S24" s="53">
        <f t="shared" si="12"/>
        <v>180.42770713775434</v>
      </c>
      <c r="T24" s="52">
        <f>IF(($E24-$E19-$E23)   =0,0,($P24   /($E24-$E19-$E23)   )*100)</f>
        <v>46.941331685565892</v>
      </c>
      <c r="U24" s="54">
        <f>IF(($E24-$E19-$E23)   =0,0,($Q24   /($E24-$E19-$E23)   )*100)</f>
        <v>59.398037709380581</v>
      </c>
      <c r="V24" s="96">
        <f>SUM(V17:V23)</f>
        <v>229095000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144823000</v>
      </c>
      <c r="C28" s="92">
        <v>505000000</v>
      </c>
      <c r="D28" s="92"/>
      <c r="E28" s="92">
        <f>$B28      +$C28      +$D28</f>
        <v>649823000</v>
      </c>
      <c r="F28" s="93">
        <v>649823000</v>
      </c>
      <c r="G28" s="94">
        <v>649823000</v>
      </c>
      <c r="H28" s="93">
        <v>10402000</v>
      </c>
      <c r="I28" s="94">
        <v>19845896</v>
      </c>
      <c r="J28" s="93">
        <v>43515000</v>
      </c>
      <c r="K28" s="94">
        <v>47964754</v>
      </c>
      <c r="L28" s="93">
        <v>34939000</v>
      </c>
      <c r="M28" s="94">
        <v>38414342</v>
      </c>
      <c r="N28" s="93"/>
      <c r="O28" s="94"/>
      <c r="P28" s="93">
        <f>$H28      +$J28      +$L28      +$N28</f>
        <v>88856000</v>
      </c>
      <c r="Q28" s="94">
        <f>$I28      +$K28      +$M28      +$O28</f>
        <v>106224992</v>
      </c>
      <c r="R28" s="48">
        <f>IF(($J28      =0),0,((($L28      -$J28      )/$J28      )*100))</f>
        <v>-19.708146616109389</v>
      </c>
      <c r="S28" s="49">
        <f>IF(($K28      =0),0,((($M28      -$K28      )/$K28      )*100))</f>
        <v>-19.911312377417801</v>
      </c>
      <c r="T28" s="48">
        <f>IF(($E28      =0),0,(($P28      /$E28      )*100))</f>
        <v>13.673877348139415</v>
      </c>
      <c r="U28" s="50">
        <f>IF(($E28      =0),0,(($Q28      /$E28      )*100))</f>
        <v>16.346757809434262</v>
      </c>
      <c r="V28" s="93">
        <v>24304000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144823000</v>
      </c>
      <c r="C30" s="95">
        <f>SUM(C26:C29)</f>
        <v>505000000</v>
      </c>
      <c r="D30" s="95"/>
      <c r="E30" s="95">
        <f>$B30      +$C30      +$D30</f>
        <v>649823000</v>
      </c>
      <c r="F30" s="96">
        <f t="shared" ref="F30:O30" si="16">SUM(F26:F29)</f>
        <v>649823000</v>
      </c>
      <c r="G30" s="97">
        <f t="shared" si="16"/>
        <v>649823000</v>
      </c>
      <c r="H30" s="96">
        <f t="shared" si="16"/>
        <v>10402000</v>
      </c>
      <c r="I30" s="97">
        <f t="shared" si="16"/>
        <v>19845896</v>
      </c>
      <c r="J30" s="96">
        <f t="shared" si="16"/>
        <v>43515000</v>
      </c>
      <c r="K30" s="97">
        <f t="shared" si="16"/>
        <v>47964754</v>
      </c>
      <c r="L30" s="96">
        <f t="shared" si="16"/>
        <v>34939000</v>
      </c>
      <c r="M30" s="97">
        <f t="shared" si="16"/>
        <v>38414342</v>
      </c>
      <c r="N30" s="96">
        <f t="shared" si="16"/>
        <v>0</v>
      </c>
      <c r="O30" s="97">
        <f t="shared" si="16"/>
        <v>0</v>
      </c>
      <c r="P30" s="96">
        <f>$H30      +$J30      +$L30      +$N30</f>
        <v>88856000</v>
      </c>
      <c r="Q30" s="97">
        <f>$I30      +$K30      +$M30      +$O30</f>
        <v>106224992</v>
      </c>
      <c r="R30" s="52">
        <f>IF(($J30      =0),0,((($L30      -$J30      )/$J30      )*100))</f>
        <v>-19.708146616109389</v>
      </c>
      <c r="S30" s="53">
        <f>IF(($K30      =0),0,((($M30      -$K30      )/$K30      )*100))</f>
        <v>-19.911312377417801</v>
      </c>
      <c r="T30" s="52">
        <f>IF($E30   =0,0,($P30   /$E30   )*100)</f>
        <v>13.673877348139415</v>
      </c>
      <c r="U30" s="54">
        <f>IF($E30   =0,0,($Q30   /$E30   )*100)</f>
        <v>16.346757809434262</v>
      </c>
      <c r="V30" s="96">
        <f>SUM(V26:V29)</f>
        <v>24304000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4420000</v>
      </c>
      <c r="C32" s="92">
        <v>-247000</v>
      </c>
      <c r="D32" s="92"/>
      <c r="E32" s="92">
        <f>$B32      +$C32      +$D32</f>
        <v>4173000</v>
      </c>
      <c r="F32" s="93">
        <v>4173000</v>
      </c>
      <c r="G32" s="94">
        <v>4173000</v>
      </c>
      <c r="H32" s="93">
        <v>564000</v>
      </c>
      <c r="I32" s="94">
        <v>544869</v>
      </c>
      <c r="J32" s="93">
        <v>575000</v>
      </c>
      <c r="K32" s="94">
        <v>654977</v>
      </c>
      <c r="L32" s="93">
        <v>754000</v>
      </c>
      <c r="M32" s="94">
        <v>818745</v>
      </c>
      <c r="N32" s="93"/>
      <c r="O32" s="94"/>
      <c r="P32" s="93">
        <f>$H32      +$J32      +$L32      +$N32</f>
        <v>1893000</v>
      </c>
      <c r="Q32" s="94">
        <f>$I32      +$K32      +$M32      +$O32</f>
        <v>2018591</v>
      </c>
      <c r="R32" s="48">
        <f>IF(($J32      =0),0,((($L32      -$J32      )/$J32      )*100))</f>
        <v>31.130434782608695</v>
      </c>
      <c r="S32" s="49">
        <f>IF(($K32      =0),0,((($M32      -$K32      )/$K32      )*100))</f>
        <v>25.003626081526527</v>
      </c>
      <c r="T32" s="48">
        <f>IF(($E32      =0),0,(($P32      /$E32      )*100))</f>
        <v>45.363048166786484</v>
      </c>
      <c r="U32" s="50">
        <f>IF(($E32      =0),0,(($Q32      /$E32      )*100))</f>
        <v>48.372657560508024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4420000</v>
      </c>
      <c r="C33" s="95">
        <f>C32</f>
        <v>-247000</v>
      </c>
      <c r="D33" s="95"/>
      <c r="E33" s="95">
        <f>$B33      +$C33      +$D33</f>
        <v>4173000</v>
      </c>
      <c r="F33" s="96">
        <f t="shared" ref="F33:O33" si="17">F32</f>
        <v>4173000</v>
      </c>
      <c r="G33" s="97">
        <f t="shared" si="17"/>
        <v>4173000</v>
      </c>
      <c r="H33" s="96">
        <f t="shared" si="17"/>
        <v>564000</v>
      </c>
      <c r="I33" s="97">
        <f t="shared" si="17"/>
        <v>544869</v>
      </c>
      <c r="J33" s="96">
        <f t="shared" si="17"/>
        <v>575000</v>
      </c>
      <c r="K33" s="97">
        <f t="shared" si="17"/>
        <v>654977</v>
      </c>
      <c r="L33" s="96">
        <f t="shared" si="17"/>
        <v>754000</v>
      </c>
      <c r="M33" s="97">
        <f t="shared" si="17"/>
        <v>818745</v>
      </c>
      <c r="N33" s="96">
        <f t="shared" si="17"/>
        <v>0</v>
      </c>
      <c r="O33" s="97">
        <f t="shared" si="17"/>
        <v>0</v>
      </c>
      <c r="P33" s="96">
        <f>$H33      +$J33      +$L33      +$N33</f>
        <v>1893000</v>
      </c>
      <c r="Q33" s="97">
        <f>$I33      +$K33      +$M33      +$O33</f>
        <v>2018591</v>
      </c>
      <c r="R33" s="52">
        <f>IF(($J33      =0),0,((($L33      -$J33      )/$J33      )*100))</f>
        <v>31.130434782608695</v>
      </c>
      <c r="S33" s="53">
        <f>IF(($K33      =0),0,((($M33      -$K33      )/$K33      )*100))</f>
        <v>25.003626081526527</v>
      </c>
      <c r="T33" s="52">
        <f>IF($E33   =0,0,($P33   /$E33   )*100)</f>
        <v>45.363048166786484</v>
      </c>
      <c r="U33" s="54">
        <f>IF($E33   =0,0,($Q33   /$E33   )*100)</f>
        <v>48.372657560508024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6346000</v>
      </c>
      <c r="C35" s="92"/>
      <c r="D35" s="92"/>
      <c r="E35" s="92">
        <f t="shared" ref="E35:E40" si="18">$B35      +$C35      +$D35</f>
        <v>6346000</v>
      </c>
      <c r="F35" s="93">
        <v>6346000</v>
      </c>
      <c r="G35" s="94">
        <v>6346000</v>
      </c>
      <c r="H35" s="93">
        <v>4288000</v>
      </c>
      <c r="I35" s="94"/>
      <c r="J35" s="93"/>
      <c r="K35" s="94"/>
      <c r="L35" s="93">
        <v>2058000</v>
      </c>
      <c r="M35" s="94">
        <v>8089130</v>
      </c>
      <c r="N35" s="93"/>
      <c r="O35" s="94"/>
      <c r="P35" s="93">
        <f t="shared" ref="P35:P40" si="19">$H35      +$J35      +$L35      +$N35</f>
        <v>6346000</v>
      </c>
      <c r="Q35" s="94">
        <f t="shared" ref="Q35:Q40" si="20">$I35      +$K35      +$M35      +$O35</f>
        <v>8089130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127.46816892530728</v>
      </c>
      <c r="V35" s="93">
        <v>105000</v>
      </c>
      <c r="W35" s="94" t="s">
        <v>36</v>
      </c>
    </row>
    <row r="36" spans="1:23" ht="12.95" customHeight="1" x14ac:dyDescent="0.2">
      <c r="A36" s="47" t="s">
        <v>60</v>
      </c>
      <c r="B36" s="92"/>
      <c r="C36" s="92">
        <v>3378000</v>
      </c>
      <c r="D36" s="92"/>
      <c r="E36" s="92">
        <f t="shared" si="18"/>
        <v>3378000</v>
      </c>
      <c r="F36" s="93">
        <v>3378000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6346000</v>
      </c>
      <c r="C40" s="95">
        <f>SUM(C35:C39)</f>
        <v>3378000</v>
      </c>
      <c r="D40" s="95"/>
      <c r="E40" s="95">
        <f t="shared" si="18"/>
        <v>9724000</v>
      </c>
      <c r="F40" s="96">
        <f t="shared" ref="F40:O40" si="25">SUM(F35:F39)</f>
        <v>9724000</v>
      </c>
      <c r="G40" s="97">
        <f t="shared" si="25"/>
        <v>6346000</v>
      </c>
      <c r="H40" s="96">
        <f t="shared" si="25"/>
        <v>4288000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2058000</v>
      </c>
      <c r="M40" s="97">
        <f t="shared" si="25"/>
        <v>8089130</v>
      </c>
      <c r="N40" s="96">
        <f t="shared" si="25"/>
        <v>0</v>
      </c>
      <c r="O40" s="97">
        <f t="shared" si="25"/>
        <v>0</v>
      </c>
      <c r="P40" s="96">
        <f t="shared" si="19"/>
        <v>6346000</v>
      </c>
      <c r="Q40" s="97">
        <f t="shared" si="20"/>
        <v>8089130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127.46816892530728</v>
      </c>
      <c r="V40" s="96">
        <f>SUM(V35:V39)</f>
        <v>105000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375138000</v>
      </c>
      <c r="C43" s="92">
        <v>-10000000</v>
      </c>
      <c r="D43" s="92"/>
      <c r="E43" s="92">
        <f t="shared" si="26"/>
        <v>365138000</v>
      </c>
      <c r="F43" s="93">
        <v>365138000</v>
      </c>
      <c r="G43" s="94">
        <v>365138000</v>
      </c>
      <c r="H43" s="93">
        <v>56116000</v>
      </c>
      <c r="I43" s="94">
        <v>45683689</v>
      </c>
      <c r="J43" s="93">
        <v>93056000</v>
      </c>
      <c r="K43" s="94">
        <v>96679261</v>
      </c>
      <c r="L43" s="93">
        <v>67441000</v>
      </c>
      <c r="M43" s="94">
        <v>90227966</v>
      </c>
      <c r="N43" s="93"/>
      <c r="O43" s="94"/>
      <c r="P43" s="93">
        <f t="shared" si="27"/>
        <v>216613000</v>
      </c>
      <c r="Q43" s="94">
        <f t="shared" si="28"/>
        <v>232590916</v>
      </c>
      <c r="R43" s="48">
        <f t="shared" si="29"/>
        <v>-27.526435694635488</v>
      </c>
      <c r="S43" s="49">
        <f t="shared" si="30"/>
        <v>-6.6728840635221651</v>
      </c>
      <c r="T43" s="48">
        <f t="shared" si="31"/>
        <v>59.323598201228037</v>
      </c>
      <c r="U43" s="50">
        <f t="shared" si="32"/>
        <v>63.699455000575121</v>
      </c>
      <c r="V43" s="93">
        <v>129404000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3820000</v>
      </c>
      <c r="C51" s="92"/>
      <c r="D51" s="92"/>
      <c r="E51" s="92">
        <f t="shared" si="26"/>
        <v>3820000</v>
      </c>
      <c r="F51" s="93">
        <v>3820000</v>
      </c>
      <c r="G51" s="94">
        <v>3820000</v>
      </c>
      <c r="H51" s="93">
        <v>141000</v>
      </c>
      <c r="I51" s="94"/>
      <c r="J51" s="93">
        <v>1361000</v>
      </c>
      <c r="K51" s="94"/>
      <c r="L51" s="93">
        <v>1897000</v>
      </c>
      <c r="M51" s="94"/>
      <c r="N51" s="93"/>
      <c r="O51" s="94"/>
      <c r="P51" s="93">
        <f t="shared" si="27"/>
        <v>3399000</v>
      </c>
      <c r="Q51" s="94">
        <f t="shared" si="28"/>
        <v>0</v>
      </c>
      <c r="R51" s="48">
        <f t="shared" si="29"/>
        <v>39.382806759735487</v>
      </c>
      <c r="S51" s="49">
        <f t="shared" si="30"/>
        <v>0</v>
      </c>
      <c r="T51" s="48">
        <f t="shared" si="31"/>
        <v>88.979057591623032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378958000</v>
      </c>
      <c r="C53" s="95">
        <f>SUM(C42:C52)</f>
        <v>-10000000</v>
      </c>
      <c r="D53" s="95"/>
      <c r="E53" s="95">
        <f t="shared" si="26"/>
        <v>368958000</v>
      </c>
      <c r="F53" s="96">
        <f t="shared" ref="F53:O53" si="33">SUM(F42:F52)</f>
        <v>368958000</v>
      </c>
      <c r="G53" s="97">
        <f t="shared" si="33"/>
        <v>368958000</v>
      </c>
      <c r="H53" s="96">
        <f t="shared" si="33"/>
        <v>56257000</v>
      </c>
      <c r="I53" s="97">
        <f t="shared" si="33"/>
        <v>45683689</v>
      </c>
      <c r="J53" s="96">
        <f t="shared" si="33"/>
        <v>94417000</v>
      </c>
      <c r="K53" s="97">
        <f t="shared" si="33"/>
        <v>96679261</v>
      </c>
      <c r="L53" s="96">
        <f t="shared" si="33"/>
        <v>69338000</v>
      </c>
      <c r="M53" s="97">
        <f t="shared" si="33"/>
        <v>90227966</v>
      </c>
      <c r="N53" s="96">
        <f t="shared" si="33"/>
        <v>0</v>
      </c>
      <c r="O53" s="97">
        <f t="shared" si="33"/>
        <v>0</v>
      </c>
      <c r="P53" s="96">
        <f t="shared" si="27"/>
        <v>220012000</v>
      </c>
      <c r="Q53" s="97">
        <f t="shared" si="28"/>
        <v>232590916</v>
      </c>
      <c r="R53" s="52">
        <f t="shared" si="29"/>
        <v>-26.561953885423179</v>
      </c>
      <c r="S53" s="53">
        <f t="shared" si="30"/>
        <v>-6.6728840635221651</v>
      </c>
      <c r="T53" s="52">
        <f>IF((+$E43+$E45+$E47+$E48+$E51) =0,0,(P53   /(+$E43+$E45+$E47+$E48+$E51) )*100)</f>
        <v>59.630635465283312</v>
      </c>
      <c r="U53" s="54">
        <f>IF((+$E43+$E45+$E47+$E48+$E51) =0,0,(Q53   /(+$E43+$E45+$E47+$E48+$E51) )*100)</f>
        <v>63.039943841846501</v>
      </c>
      <c r="V53" s="96">
        <f>SUM(V42:V52)</f>
        <v>129404000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616568000</v>
      </c>
      <c r="C67" s="104">
        <f>SUM(C9:C14,C17:C23,C26:C29,C32,C35:C39,C42:C52,C55:C58,C61:C65)</f>
        <v>490197000</v>
      </c>
      <c r="D67" s="104"/>
      <c r="E67" s="104">
        <f t="shared" si="35"/>
        <v>1106765000</v>
      </c>
      <c r="F67" s="105">
        <f t="shared" ref="F67:O67" si="43">SUM(F9:F14,F17:F23,F26:F29,F32,F35:F39,F42:F52,F55:F58,F61:F65)</f>
        <v>1106765000</v>
      </c>
      <c r="G67" s="106">
        <f t="shared" si="43"/>
        <v>1102167000</v>
      </c>
      <c r="H67" s="105">
        <f t="shared" si="43"/>
        <v>78394000</v>
      </c>
      <c r="I67" s="106">
        <f t="shared" si="43"/>
        <v>67415910</v>
      </c>
      <c r="J67" s="105">
        <f t="shared" si="43"/>
        <v>153345000</v>
      </c>
      <c r="K67" s="106">
        <f t="shared" si="43"/>
        <v>156620604</v>
      </c>
      <c r="L67" s="105">
        <f t="shared" si="43"/>
        <v>117339000</v>
      </c>
      <c r="M67" s="106">
        <f t="shared" si="43"/>
        <v>166024835</v>
      </c>
      <c r="N67" s="105">
        <f t="shared" si="43"/>
        <v>0</v>
      </c>
      <c r="O67" s="106">
        <f t="shared" si="43"/>
        <v>0</v>
      </c>
      <c r="P67" s="105">
        <f t="shared" si="36"/>
        <v>349078000</v>
      </c>
      <c r="Q67" s="106">
        <f t="shared" si="37"/>
        <v>390061349</v>
      </c>
      <c r="R67" s="61">
        <f t="shared" si="38"/>
        <v>-23.480387361831166</v>
      </c>
      <c r="S67" s="62">
        <f t="shared" si="39"/>
        <v>6.004466053521285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31.671969855747811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35.390403541387109</v>
      </c>
      <c r="V67" s="105">
        <f>SUM(V9:V14,V17:V23,V26:V29,V32,V35:V39,V42:V52,V55:V58,V61:V65)</f>
        <v>382908000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1960000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1960000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1960000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616568000</v>
      </c>
      <c r="C73" s="104">
        <f>SUM(C9:C14,C17:C23,C26:C29,C32,C35:C39,C42:C52,C55:C58,C61:C65,C69:C70)</f>
        <v>490197000</v>
      </c>
      <c r="D73" s="104"/>
      <c r="E73" s="104">
        <f>$B73      +$C73      +$D73</f>
        <v>1106765000</v>
      </c>
      <c r="F73" s="105">
        <f t="shared" ref="F73:O73" si="46">SUM(F9:F14,F17:F23,F26:F29,F32,F35:F39,F42:F52,F55:F58,F61:F65,F69:F70)</f>
        <v>1106765000</v>
      </c>
      <c r="G73" s="106">
        <f t="shared" si="46"/>
        <v>1102167000</v>
      </c>
      <c r="H73" s="105">
        <f t="shared" si="46"/>
        <v>78394000</v>
      </c>
      <c r="I73" s="106">
        <f t="shared" si="46"/>
        <v>67415910</v>
      </c>
      <c r="J73" s="105">
        <f t="shared" si="46"/>
        <v>153345000</v>
      </c>
      <c r="K73" s="106">
        <f t="shared" si="46"/>
        <v>156620604</v>
      </c>
      <c r="L73" s="105">
        <f t="shared" si="46"/>
        <v>117339000</v>
      </c>
      <c r="M73" s="106">
        <f t="shared" si="46"/>
        <v>166024835</v>
      </c>
      <c r="N73" s="105">
        <f t="shared" si="46"/>
        <v>0</v>
      </c>
      <c r="O73" s="106">
        <f t="shared" si="46"/>
        <v>0</v>
      </c>
      <c r="P73" s="105">
        <f>$H73      +$J73      +$L73      +$N73</f>
        <v>349078000</v>
      </c>
      <c r="Q73" s="106">
        <f>$I73      +$K73      +$M73      +$O73</f>
        <v>390061349</v>
      </c>
      <c r="R73" s="61">
        <f>IF(($J73      =0),0,((($L73      -$J73      )/$J73      )*100))</f>
        <v>-23.480387361831166</v>
      </c>
      <c r="S73" s="62">
        <f>IF(($K73      =0),0,((($M73      -$K73      )/$K73      )*100))</f>
        <v>6.004466053521285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31.671969855747811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35.390403541387109</v>
      </c>
      <c r="V73" s="105">
        <f>SUM(V9:V14,V17:V23,V26:V29,V32,V35:V39,V42:V52,V55:V58,V61:V65,V69:V70)</f>
        <v>384868000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bIyhg6LcMwITHop+woofuwciGmI2Wqg9h0TOY1qP0cCnRiCVJbwtlA3ZNsi+9Cdk92mz9ezMOhxQ9fnHmaQ7Q==" saltValue="J1uQXYD3eq3ZgWDrmrBX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294000</v>
      </c>
      <c r="I10" s="94">
        <v>196560</v>
      </c>
      <c r="J10" s="93">
        <v>293000</v>
      </c>
      <c r="K10" s="94">
        <v>293565</v>
      </c>
      <c r="L10" s="93">
        <v>384000</v>
      </c>
      <c r="M10" s="94">
        <v>378350</v>
      </c>
      <c r="N10" s="93"/>
      <c r="O10" s="94"/>
      <c r="P10" s="93">
        <f t="shared" ref="P10:P15" si="1">$H10      +$J10      +$L10      +$N10</f>
        <v>971000</v>
      </c>
      <c r="Q10" s="94">
        <f t="shared" ref="Q10:Q15" si="2">$I10      +$K10      +$M10      +$O10</f>
        <v>868475</v>
      </c>
      <c r="R10" s="48">
        <f t="shared" ref="R10:R15" si="3">IF(($J10      =0),0,((($L10      -$J10      )/$J10      )*100))</f>
        <v>31.058020477815703</v>
      </c>
      <c r="S10" s="49">
        <f t="shared" ref="S10:S15" si="4">IF(($K10      =0),0,((($M10      -$K10      )/$K10      )*100))</f>
        <v>28.881167714134858</v>
      </c>
      <c r="T10" s="48">
        <f t="shared" ref="T10:T14" si="5">IF(($E10      =0),0,(($P10      /$E10      )*100))</f>
        <v>44.136363636363633</v>
      </c>
      <c r="U10" s="50">
        <f t="shared" ref="U10:U14" si="6">IF(($E10      =0),0,(($Q10      /$E10      )*100))</f>
        <v>39.476136363636364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>
        <v>-15000000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>
        <v>496000</v>
      </c>
      <c r="D14" s="92"/>
      <c r="E14" s="92">
        <f t="shared" si="0"/>
        <v>496000</v>
      </c>
      <c r="F14" s="93">
        <v>496000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17200000</v>
      </c>
      <c r="C15" s="95">
        <f>SUM(C9:C14)</f>
        <v>-14504000</v>
      </c>
      <c r="D15" s="95"/>
      <c r="E15" s="95">
        <f t="shared" si="0"/>
        <v>2696000</v>
      </c>
      <c r="F15" s="96">
        <f t="shared" ref="F15:O15" si="7">SUM(F9:F14)</f>
        <v>2696000</v>
      </c>
      <c r="G15" s="97">
        <f t="shared" si="7"/>
        <v>2200000</v>
      </c>
      <c r="H15" s="96">
        <f t="shared" si="7"/>
        <v>294000</v>
      </c>
      <c r="I15" s="97">
        <f t="shared" si="7"/>
        <v>196560</v>
      </c>
      <c r="J15" s="96">
        <f t="shared" si="7"/>
        <v>293000</v>
      </c>
      <c r="K15" s="97">
        <f t="shared" si="7"/>
        <v>293565</v>
      </c>
      <c r="L15" s="96">
        <f t="shared" si="7"/>
        <v>384000</v>
      </c>
      <c r="M15" s="97">
        <f t="shared" si="7"/>
        <v>378350</v>
      </c>
      <c r="N15" s="96">
        <f t="shared" si="7"/>
        <v>0</v>
      </c>
      <c r="O15" s="97">
        <f t="shared" si="7"/>
        <v>0</v>
      </c>
      <c r="P15" s="96">
        <f t="shared" si="1"/>
        <v>971000</v>
      </c>
      <c r="Q15" s="97">
        <f t="shared" si="2"/>
        <v>868475</v>
      </c>
      <c r="R15" s="52">
        <f t="shared" si="3"/>
        <v>31.058020477815703</v>
      </c>
      <c r="S15" s="53">
        <f t="shared" si="4"/>
        <v>28.881167714134858</v>
      </c>
      <c r="T15" s="52">
        <f>IF((SUM($E9:$E13))=0,0,(P15/(SUM($E9:$E13))*100))</f>
        <v>44.136363636363633</v>
      </c>
      <c r="U15" s="54">
        <f>IF((SUM($E9:$E13))=0,0,(Q15/(SUM($E9:$E13))*100))</f>
        <v>39.476136363636364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1242000</v>
      </c>
      <c r="H32" s="93"/>
      <c r="I32" s="94"/>
      <c r="J32" s="93">
        <v>310000</v>
      </c>
      <c r="K32" s="94"/>
      <c r="L32" s="93"/>
      <c r="M32" s="94">
        <v>1241998</v>
      </c>
      <c r="N32" s="93"/>
      <c r="O32" s="94"/>
      <c r="P32" s="93">
        <f>$H32      +$J32      +$L32      +$N32</f>
        <v>310000</v>
      </c>
      <c r="Q32" s="94">
        <f>$I32      +$K32      +$M32      +$O32</f>
        <v>1241998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24.9597423510467</v>
      </c>
      <c r="U32" s="50">
        <f>IF(($E32      =0),0,(($Q32      /$E32      )*100))</f>
        <v>99.99983896940418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1242000</v>
      </c>
      <c r="H33" s="96">
        <f t="shared" si="17"/>
        <v>0</v>
      </c>
      <c r="I33" s="97">
        <f t="shared" si="17"/>
        <v>0</v>
      </c>
      <c r="J33" s="96">
        <f t="shared" si="17"/>
        <v>310000</v>
      </c>
      <c r="K33" s="97">
        <f t="shared" si="17"/>
        <v>0</v>
      </c>
      <c r="L33" s="96">
        <f t="shared" si="17"/>
        <v>0</v>
      </c>
      <c r="M33" s="97">
        <f t="shared" si="17"/>
        <v>1241998</v>
      </c>
      <c r="N33" s="96">
        <f t="shared" si="17"/>
        <v>0</v>
      </c>
      <c r="O33" s="97">
        <f t="shared" si="17"/>
        <v>0</v>
      </c>
      <c r="P33" s="96">
        <f>$H33      +$J33      +$L33      +$N33</f>
        <v>310000</v>
      </c>
      <c r="Q33" s="97">
        <f>$I33      +$K33      +$M33      +$O33</f>
        <v>1241998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24.9597423510467</v>
      </c>
      <c r="U33" s="54">
        <f>IF($E33   =0,0,($Q33   /$E33   )*100)</f>
        <v>99.99983896940418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3540000</v>
      </c>
      <c r="C35" s="92">
        <v>-2982000</v>
      </c>
      <c r="D35" s="92"/>
      <c r="E35" s="92">
        <f t="shared" ref="E35:E40" si="18">$B35      +$C35      +$D35</f>
        <v>558000</v>
      </c>
      <c r="F35" s="93">
        <v>558000</v>
      </c>
      <c r="G35" s="94">
        <v>558000</v>
      </c>
      <c r="H35" s="93"/>
      <c r="I35" s="94"/>
      <c r="J35" s="93"/>
      <c r="K35" s="94"/>
      <c r="L35" s="93"/>
      <c r="M35" s="94">
        <v>931500</v>
      </c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931500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166.93548387096774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115000</v>
      </c>
      <c r="C36" s="92">
        <v>-58000</v>
      </c>
      <c r="D36" s="92"/>
      <c r="E36" s="92">
        <f t="shared" si="18"/>
        <v>57000</v>
      </c>
      <c r="F36" s="93">
        <v>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3655000</v>
      </c>
      <c r="C40" s="95">
        <f>SUM(C35:C39)</f>
        <v>-3040000</v>
      </c>
      <c r="D40" s="95"/>
      <c r="E40" s="95">
        <f t="shared" si="18"/>
        <v>615000</v>
      </c>
      <c r="F40" s="96">
        <f t="shared" ref="F40:O40" si="25">SUM(F35:F39)</f>
        <v>615000</v>
      </c>
      <c r="G40" s="97">
        <f t="shared" si="25"/>
        <v>558000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931500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931500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166.93548387096774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671944000</v>
      </c>
      <c r="C44" s="92">
        <v>-45743000</v>
      </c>
      <c r="D44" s="92"/>
      <c r="E44" s="92">
        <f t="shared" si="26"/>
        <v>626201000</v>
      </c>
      <c r="F44" s="93">
        <v>626201000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671944000</v>
      </c>
      <c r="C53" s="95">
        <f>SUM(C42:C52)</f>
        <v>-45743000</v>
      </c>
      <c r="D53" s="95"/>
      <c r="E53" s="95">
        <f t="shared" si="26"/>
        <v>626201000</v>
      </c>
      <c r="F53" s="96">
        <f t="shared" ref="F53:O53" si="33">SUM(F42:F52)</f>
        <v>626201000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694041000</v>
      </c>
      <c r="C67" s="104">
        <f>SUM(C9:C14,C17:C23,C26:C29,C32,C35:C39,C42:C52,C55:C58,C61:C65)</f>
        <v>-63287000</v>
      </c>
      <c r="D67" s="104"/>
      <c r="E67" s="104">
        <f t="shared" si="35"/>
        <v>630754000</v>
      </c>
      <c r="F67" s="105">
        <f t="shared" ref="F67:O67" si="43">SUM(F9:F14,F17:F23,F26:F29,F32,F35:F39,F42:F52,F55:F58,F61:F65)</f>
        <v>630754000</v>
      </c>
      <c r="G67" s="106">
        <f t="shared" si="43"/>
        <v>4000000</v>
      </c>
      <c r="H67" s="105">
        <f t="shared" si="43"/>
        <v>294000</v>
      </c>
      <c r="I67" s="106">
        <f t="shared" si="43"/>
        <v>196560</v>
      </c>
      <c r="J67" s="105">
        <f t="shared" si="43"/>
        <v>603000</v>
      </c>
      <c r="K67" s="106">
        <f t="shared" si="43"/>
        <v>293565</v>
      </c>
      <c r="L67" s="105">
        <f t="shared" si="43"/>
        <v>384000</v>
      </c>
      <c r="M67" s="106">
        <f t="shared" si="43"/>
        <v>2551848</v>
      </c>
      <c r="N67" s="105">
        <f t="shared" si="43"/>
        <v>0</v>
      </c>
      <c r="O67" s="106">
        <f t="shared" si="43"/>
        <v>0</v>
      </c>
      <c r="P67" s="105">
        <f t="shared" si="36"/>
        <v>1281000</v>
      </c>
      <c r="Q67" s="106">
        <f t="shared" si="37"/>
        <v>3041973</v>
      </c>
      <c r="R67" s="61">
        <f t="shared" si="38"/>
        <v>-36.318407960199004</v>
      </c>
      <c r="S67" s="62">
        <f t="shared" si="39"/>
        <v>769.261662664146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32.024999999999999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76.049324999999996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203242000</v>
      </c>
      <c r="C69" s="92">
        <v>-143593000</v>
      </c>
      <c r="D69" s="92"/>
      <c r="E69" s="92">
        <f>$B69      +$C69      +$D69</f>
        <v>59649000</v>
      </c>
      <c r="F69" s="93">
        <v>59649000</v>
      </c>
      <c r="G69" s="94">
        <v>59649000</v>
      </c>
      <c r="H69" s="93"/>
      <c r="I69" s="94">
        <v>3529934</v>
      </c>
      <c r="J69" s="93"/>
      <c r="K69" s="94">
        <v>43647</v>
      </c>
      <c r="L69" s="93">
        <v>28735000</v>
      </c>
      <c r="M69" s="94">
        <v>17001953</v>
      </c>
      <c r="N69" s="93"/>
      <c r="O69" s="94"/>
      <c r="P69" s="93">
        <f>$H69      +$J69      +$L69      +$N69</f>
        <v>28735000</v>
      </c>
      <c r="Q69" s="94">
        <f>$I69      +$K69      +$M69      +$O69</f>
        <v>20575534</v>
      </c>
      <c r="R69" s="48">
        <f>IF(($J69      =0),0,((($L69      -$J69      )/$J69      )*100))</f>
        <v>0</v>
      </c>
      <c r="S69" s="49">
        <f>IF(($K69      =0),0,((($M69      -$K69      )/$K69      )*100))</f>
        <v>38853.314088024374</v>
      </c>
      <c r="T69" s="48">
        <f>IF(($E69      =0),0,(($P69      /$E69      )*100))</f>
        <v>48.173481533638451</v>
      </c>
      <c r="U69" s="50">
        <f>IF(($E69      =0),0,(($Q69      /$E69      )*100))</f>
        <v>34.49434860601184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203242000</v>
      </c>
      <c r="C71" s="101">
        <f>SUM(C69:C70)</f>
        <v>-123593000</v>
      </c>
      <c r="D71" s="101"/>
      <c r="E71" s="101">
        <f>$B71      +$C71      +$D71</f>
        <v>79649000</v>
      </c>
      <c r="F71" s="102">
        <f t="shared" ref="F71:O71" si="44">SUM(F69:F70)</f>
        <v>79649000</v>
      </c>
      <c r="G71" s="103">
        <f t="shared" si="44"/>
        <v>59649000</v>
      </c>
      <c r="H71" s="102">
        <f t="shared" si="44"/>
        <v>0</v>
      </c>
      <c r="I71" s="103">
        <f t="shared" si="44"/>
        <v>3529934</v>
      </c>
      <c r="J71" s="102">
        <f t="shared" si="44"/>
        <v>0</v>
      </c>
      <c r="K71" s="103">
        <f t="shared" si="44"/>
        <v>43647</v>
      </c>
      <c r="L71" s="102">
        <f t="shared" si="44"/>
        <v>28735000</v>
      </c>
      <c r="M71" s="103">
        <f t="shared" si="44"/>
        <v>17001953</v>
      </c>
      <c r="N71" s="102">
        <f t="shared" si="44"/>
        <v>0</v>
      </c>
      <c r="O71" s="103">
        <f t="shared" si="44"/>
        <v>0</v>
      </c>
      <c r="P71" s="102">
        <f>$H71      +$J71      +$L71      +$N71</f>
        <v>28735000</v>
      </c>
      <c r="Q71" s="103">
        <f>$I71      +$K71      +$M71      +$O71</f>
        <v>20575534</v>
      </c>
      <c r="R71" s="57">
        <f>IF(($J71      =0),0,((($L71      -$J71      )/$J71      )*100))</f>
        <v>0</v>
      </c>
      <c r="S71" s="58">
        <f>IF(($K71      =0),0,((($M71      -$K71      )/$K71      )*100))</f>
        <v>38853.314088024374</v>
      </c>
      <c r="T71" s="57">
        <f>IF(($E69      =0),0,(($P69      /$E69      )*100))</f>
        <v>48.173481533638451</v>
      </c>
      <c r="U71" s="59">
        <f>IF($E69   =0,0,($Q69   /$E69 )*100)</f>
        <v>34.49434860601184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203242000</v>
      </c>
      <c r="C72" s="104">
        <f>SUM(C69:C70)</f>
        <v>-123593000</v>
      </c>
      <c r="D72" s="104"/>
      <c r="E72" s="104">
        <f>$B72      +$C72      +$D72</f>
        <v>79649000</v>
      </c>
      <c r="F72" s="105">
        <f t="shared" ref="F72:O72" si="45">SUM(F69:F70)</f>
        <v>79649000</v>
      </c>
      <c r="G72" s="106">
        <f t="shared" si="45"/>
        <v>59649000</v>
      </c>
      <c r="H72" s="105">
        <f t="shared" si="45"/>
        <v>0</v>
      </c>
      <c r="I72" s="106">
        <f t="shared" si="45"/>
        <v>3529934</v>
      </c>
      <c r="J72" s="105">
        <f t="shared" si="45"/>
        <v>0</v>
      </c>
      <c r="K72" s="106">
        <f t="shared" si="45"/>
        <v>43647</v>
      </c>
      <c r="L72" s="105">
        <f t="shared" si="45"/>
        <v>28735000</v>
      </c>
      <c r="M72" s="106">
        <f t="shared" si="45"/>
        <v>17001953</v>
      </c>
      <c r="N72" s="105">
        <f t="shared" si="45"/>
        <v>0</v>
      </c>
      <c r="O72" s="106">
        <f t="shared" si="45"/>
        <v>0</v>
      </c>
      <c r="P72" s="105">
        <f>$H72      +$J72      +$L72      +$N72</f>
        <v>28735000</v>
      </c>
      <c r="Q72" s="106">
        <f>$I72      +$K72      +$M72      +$O72</f>
        <v>20575534</v>
      </c>
      <c r="R72" s="61">
        <f>IF(($J72      =0),0,((($L72      -$J72      )/$J72      )*100))</f>
        <v>0</v>
      </c>
      <c r="S72" s="62">
        <f>IF(($K72      =0),0,((($M72      -$K72      )/$K72      )*100))</f>
        <v>38853.314088024374</v>
      </c>
      <c r="T72" s="61">
        <f>IF(($E69      =0),0,(($P69      /$E69      )*100))</f>
        <v>48.173481533638451</v>
      </c>
      <c r="U72" s="65">
        <f>IF($E69   =0,0,($Q69   /$E69 )*100)</f>
        <v>34.49434860601184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897283000</v>
      </c>
      <c r="C73" s="104">
        <f>SUM(C9:C14,C17:C23,C26:C29,C32,C35:C39,C42:C52,C55:C58,C61:C65,C69:C70)</f>
        <v>-186880000</v>
      </c>
      <c r="D73" s="104"/>
      <c r="E73" s="104">
        <f>$B73      +$C73      +$D73</f>
        <v>710403000</v>
      </c>
      <c r="F73" s="105">
        <f t="shared" ref="F73:O73" si="46">SUM(F9:F14,F17:F23,F26:F29,F32,F35:F39,F42:F52,F55:F58,F61:F65,F69:F70)</f>
        <v>710403000</v>
      </c>
      <c r="G73" s="106">
        <f t="shared" si="46"/>
        <v>63649000</v>
      </c>
      <c r="H73" s="105">
        <f t="shared" si="46"/>
        <v>294000</v>
      </c>
      <c r="I73" s="106">
        <f t="shared" si="46"/>
        <v>3726494</v>
      </c>
      <c r="J73" s="105">
        <f t="shared" si="46"/>
        <v>603000</v>
      </c>
      <c r="K73" s="106">
        <f t="shared" si="46"/>
        <v>337212</v>
      </c>
      <c r="L73" s="105">
        <f t="shared" si="46"/>
        <v>29119000</v>
      </c>
      <c r="M73" s="106">
        <f t="shared" si="46"/>
        <v>19553801</v>
      </c>
      <c r="N73" s="105">
        <f t="shared" si="46"/>
        <v>0</v>
      </c>
      <c r="O73" s="106">
        <f t="shared" si="46"/>
        <v>0</v>
      </c>
      <c r="P73" s="105">
        <f>$H73      +$J73      +$L73      +$N73</f>
        <v>30016000</v>
      </c>
      <c r="Q73" s="106">
        <f>$I73      +$K73      +$M73      +$O73</f>
        <v>23617507</v>
      </c>
      <c r="R73" s="61">
        <f>IF(($J73      =0),0,((($L73      -$J73      )/$J73      )*100))</f>
        <v>4729.0215588723049</v>
      </c>
      <c r="S73" s="62">
        <f>IF(($K73      =0),0,((($M73      -$K73      )/$K73      )*100))</f>
        <v>5698.6670106639149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47.158635642351022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37.105857122657071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Ub6gioWkK8Gj1PW65C9bNCkHxVJqhRu+3f4iSTLF/6I4hTgtL9s9i4aGk1ZzvRPGD53mw0quPxd0KTkXRqBXg==" saltValue="02eB+DiDoU6cBDMAVkAu0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174000</v>
      </c>
      <c r="I10" s="94"/>
      <c r="J10" s="93">
        <v>673000</v>
      </c>
      <c r="K10" s="94"/>
      <c r="L10" s="93">
        <v>166000</v>
      </c>
      <c r="M10" s="94">
        <v>392967</v>
      </c>
      <c r="N10" s="93"/>
      <c r="O10" s="94"/>
      <c r="P10" s="93">
        <f t="shared" ref="P10:P15" si="1">$H10      +$J10      +$L10      +$N10</f>
        <v>1013000</v>
      </c>
      <c r="Q10" s="94">
        <f t="shared" ref="Q10:Q15" si="2">$I10      +$K10      +$M10      +$O10</f>
        <v>392967</v>
      </c>
      <c r="R10" s="48">
        <f t="shared" ref="R10:R15" si="3">IF(($J10      =0),0,((($L10      -$J10      )/$J10      )*100))</f>
        <v>-75.334323922734029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59.588235294117645</v>
      </c>
      <c r="U10" s="50">
        <f t="shared" ref="U10:U14" si="6">IF(($E10      =0),0,(($Q10      /$E10      )*100))</f>
        <v>23.115705882352941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30000000</v>
      </c>
      <c r="C13" s="92">
        <v>45357000</v>
      </c>
      <c r="D13" s="92"/>
      <c r="E13" s="92">
        <f t="shared" si="0"/>
        <v>75357000</v>
      </c>
      <c r="F13" s="93">
        <v>75357000</v>
      </c>
      <c r="G13" s="94">
        <v>75357000</v>
      </c>
      <c r="H13" s="93">
        <v>24333000</v>
      </c>
      <c r="I13" s="94"/>
      <c r="J13" s="93">
        <v>3313000</v>
      </c>
      <c r="K13" s="94"/>
      <c r="L13" s="93"/>
      <c r="M13" s="94">
        <v>999280</v>
      </c>
      <c r="N13" s="93"/>
      <c r="O13" s="94"/>
      <c r="P13" s="93">
        <f t="shared" si="1"/>
        <v>27646000</v>
      </c>
      <c r="Q13" s="94">
        <f t="shared" si="2"/>
        <v>999280</v>
      </c>
      <c r="R13" s="48">
        <f t="shared" si="3"/>
        <v>-100</v>
      </c>
      <c r="S13" s="49">
        <f t="shared" si="4"/>
        <v>0</v>
      </c>
      <c r="T13" s="48">
        <f t="shared" si="5"/>
        <v>36.68670461934525</v>
      </c>
      <c r="U13" s="50">
        <f t="shared" si="6"/>
        <v>1.3260612816327615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82483000</v>
      </c>
      <c r="D14" s="92"/>
      <c r="E14" s="92">
        <f t="shared" si="0"/>
        <v>84483000</v>
      </c>
      <c r="F14" s="93">
        <v>84483000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33700000</v>
      </c>
      <c r="C15" s="95">
        <f>SUM(C9:C14)</f>
        <v>127840000</v>
      </c>
      <c r="D15" s="95"/>
      <c r="E15" s="95">
        <f t="shared" si="0"/>
        <v>161540000</v>
      </c>
      <c r="F15" s="96">
        <f t="shared" ref="F15:O15" si="7">SUM(F9:F14)</f>
        <v>161540000</v>
      </c>
      <c r="G15" s="97">
        <f t="shared" si="7"/>
        <v>77057000</v>
      </c>
      <c r="H15" s="96">
        <f t="shared" si="7"/>
        <v>24507000</v>
      </c>
      <c r="I15" s="97">
        <f t="shared" si="7"/>
        <v>0</v>
      </c>
      <c r="J15" s="96">
        <f t="shared" si="7"/>
        <v>3986000</v>
      </c>
      <c r="K15" s="97">
        <f t="shared" si="7"/>
        <v>0</v>
      </c>
      <c r="L15" s="96">
        <f t="shared" si="7"/>
        <v>166000</v>
      </c>
      <c r="M15" s="97">
        <f t="shared" si="7"/>
        <v>1392247</v>
      </c>
      <c r="N15" s="96">
        <f t="shared" si="7"/>
        <v>0</v>
      </c>
      <c r="O15" s="97">
        <f t="shared" si="7"/>
        <v>0</v>
      </c>
      <c r="P15" s="96">
        <f t="shared" si="1"/>
        <v>28659000</v>
      </c>
      <c r="Q15" s="97">
        <f t="shared" si="2"/>
        <v>1392247</v>
      </c>
      <c r="R15" s="52">
        <f t="shared" si="3"/>
        <v>-95.835423983943798</v>
      </c>
      <c r="S15" s="53">
        <f t="shared" si="4"/>
        <v>0</v>
      </c>
      <c r="T15" s="52">
        <f>IF((SUM($E9:$E13))=0,0,(P15/(SUM($E9:$E13))*100))</f>
        <v>37.191948817109413</v>
      </c>
      <c r="U15" s="54">
        <f>IF((SUM($E9:$E13))=0,0,(Q15/(SUM($E9:$E13))*100))</f>
        <v>1.8067755038478011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158007000</v>
      </c>
      <c r="H17" s="93">
        <v>6579000</v>
      </c>
      <c r="I17" s="94"/>
      <c r="J17" s="93">
        <v>67526000</v>
      </c>
      <c r="K17" s="94"/>
      <c r="L17" s="93">
        <v>35568000</v>
      </c>
      <c r="M17" s="94">
        <v>17764719</v>
      </c>
      <c r="N17" s="93"/>
      <c r="O17" s="94"/>
      <c r="P17" s="93">
        <f t="shared" ref="P17:P24" si="9">$H17      +$J17      +$L17      +$N17</f>
        <v>109673000</v>
      </c>
      <c r="Q17" s="94">
        <f t="shared" ref="Q17:Q24" si="10">$I17      +$K17      +$M17      +$O17</f>
        <v>17764719</v>
      </c>
      <c r="R17" s="48">
        <f t="shared" ref="R17:R24" si="11">IF(($J17      =0),0,((($L17      -$J17      )/$J17      )*100))</f>
        <v>-47.32695554305009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69.410216003088479</v>
      </c>
      <c r="U17" s="50">
        <f t="shared" ref="U17:U23" si="14">IF(($E17      =0),0,(($Q17      /$E17      )*100))</f>
        <v>11.24299493060434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158007000</v>
      </c>
      <c r="C24" s="95">
        <f>SUM(C17:C23)</f>
        <v>0</v>
      </c>
      <c r="D24" s="95"/>
      <c r="E24" s="95">
        <f t="shared" si="8"/>
        <v>158007000</v>
      </c>
      <c r="F24" s="96">
        <f t="shared" ref="F24:O24" si="15">SUM(F17:F23)</f>
        <v>158007000</v>
      </c>
      <c r="G24" s="97">
        <f t="shared" si="15"/>
        <v>158007000</v>
      </c>
      <c r="H24" s="96">
        <f t="shared" si="15"/>
        <v>6579000</v>
      </c>
      <c r="I24" s="97">
        <f t="shared" si="15"/>
        <v>0</v>
      </c>
      <c r="J24" s="96">
        <f t="shared" si="15"/>
        <v>67526000</v>
      </c>
      <c r="K24" s="97">
        <f t="shared" si="15"/>
        <v>0</v>
      </c>
      <c r="L24" s="96">
        <f t="shared" si="15"/>
        <v>35568000</v>
      </c>
      <c r="M24" s="97">
        <f t="shared" si="15"/>
        <v>17764719</v>
      </c>
      <c r="N24" s="96">
        <f t="shared" si="15"/>
        <v>0</v>
      </c>
      <c r="O24" s="97">
        <f t="shared" si="15"/>
        <v>0</v>
      </c>
      <c r="P24" s="96">
        <f t="shared" si="9"/>
        <v>109673000</v>
      </c>
      <c r="Q24" s="97">
        <f t="shared" si="10"/>
        <v>17764719</v>
      </c>
      <c r="R24" s="52">
        <f t="shared" si="11"/>
        <v>-47.32695554305009</v>
      </c>
      <c r="S24" s="53">
        <f t="shared" si="12"/>
        <v>0</v>
      </c>
      <c r="T24" s="52">
        <f>IF(($E24-$E19-$E23)   =0,0,($P24   /($E24-$E19-$E23)   )*100)</f>
        <v>69.410216003088479</v>
      </c>
      <c r="U24" s="54">
        <f>IF(($E24-$E19-$E23)   =0,0,($Q24   /($E24-$E19-$E23)   )*100)</f>
        <v>11.24299493060434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6366000</v>
      </c>
      <c r="C32" s="92"/>
      <c r="D32" s="92"/>
      <c r="E32" s="92">
        <f>$B32      +$C32      +$D32</f>
        <v>6366000</v>
      </c>
      <c r="F32" s="93">
        <v>6366000</v>
      </c>
      <c r="G32" s="94">
        <v>6366000</v>
      </c>
      <c r="H32" s="93">
        <v>4169000</v>
      </c>
      <c r="I32" s="94"/>
      <c r="J32" s="93">
        <v>287000</v>
      </c>
      <c r="K32" s="94"/>
      <c r="L32" s="93">
        <v>356000</v>
      </c>
      <c r="M32" s="94">
        <v>10845102</v>
      </c>
      <c r="N32" s="93"/>
      <c r="O32" s="94"/>
      <c r="P32" s="93">
        <f>$H32      +$J32      +$L32      +$N32</f>
        <v>4812000</v>
      </c>
      <c r="Q32" s="94">
        <f>$I32      +$K32      +$M32      +$O32</f>
        <v>10845102</v>
      </c>
      <c r="R32" s="48">
        <f>IF(($J32      =0),0,((($L32      -$J32      )/$J32      )*100))</f>
        <v>24.041811846689896</v>
      </c>
      <c r="S32" s="49">
        <f>IF(($K32      =0),0,((($M32      -$K32      )/$K32      )*100))</f>
        <v>0</v>
      </c>
      <c r="T32" s="48">
        <f>IF(($E32      =0),0,(($P32      /$E32      )*100))</f>
        <v>75.58906691800189</v>
      </c>
      <c r="U32" s="50">
        <f>IF(($E32      =0),0,(($Q32      /$E32      )*100))</f>
        <v>170.35975494816211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6366000</v>
      </c>
      <c r="C33" s="95">
        <f>C32</f>
        <v>0</v>
      </c>
      <c r="D33" s="95"/>
      <c r="E33" s="95">
        <f>$B33      +$C33      +$D33</f>
        <v>6366000</v>
      </c>
      <c r="F33" s="96">
        <f t="shared" ref="F33:O33" si="17">F32</f>
        <v>6366000</v>
      </c>
      <c r="G33" s="97">
        <f t="shared" si="17"/>
        <v>6366000</v>
      </c>
      <c r="H33" s="96">
        <f t="shared" si="17"/>
        <v>4169000</v>
      </c>
      <c r="I33" s="97">
        <f t="shared" si="17"/>
        <v>0</v>
      </c>
      <c r="J33" s="96">
        <f t="shared" si="17"/>
        <v>287000</v>
      </c>
      <c r="K33" s="97">
        <f t="shared" si="17"/>
        <v>0</v>
      </c>
      <c r="L33" s="96">
        <f t="shared" si="17"/>
        <v>356000</v>
      </c>
      <c r="M33" s="97">
        <f t="shared" si="17"/>
        <v>10845102</v>
      </c>
      <c r="N33" s="96">
        <f t="shared" si="17"/>
        <v>0</v>
      </c>
      <c r="O33" s="97">
        <f t="shared" si="17"/>
        <v>0</v>
      </c>
      <c r="P33" s="96">
        <f>$H33      +$J33      +$L33      +$N33</f>
        <v>4812000</v>
      </c>
      <c r="Q33" s="97">
        <f>$I33      +$K33      +$M33      +$O33</f>
        <v>10845102</v>
      </c>
      <c r="R33" s="52">
        <f>IF(($J33      =0),0,((($L33      -$J33      )/$J33      )*100))</f>
        <v>24.041811846689896</v>
      </c>
      <c r="S33" s="53">
        <f>IF(($K33      =0),0,((($M33      -$K33      )/$K33      )*100))</f>
        <v>0</v>
      </c>
      <c r="T33" s="52">
        <f>IF($E33   =0,0,($P33   /$E33   )*100)</f>
        <v>75.58906691800189</v>
      </c>
      <c r="U33" s="54">
        <f>IF($E33   =0,0,($Q33   /$E33   )*100)</f>
        <v>170.35975494816211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13493000</v>
      </c>
      <c r="C35" s="92"/>
      <c r="D35" s="92"/>
      <c r="E35" s="92">
        <f t="shared" ref="E35:E40" si="18">$B35      +$C35      +$D35</f>
        <v>13493000</v>
      </c>
      <c r="F35" s="93">
        <v>13493000</v>
      </c>
      <c r="G35" s="94">
        <v>13493000</v>
      </c>
      <c r="H35" s="93"/>
      <c r="I35" s="94"/>
      <c r="J35" s="93">
        <v>2965000</v>
      </c>
      <c r="K35" s="94"/>
      <c r="L35" s="93">
        <v>4799000</v>
      </c>
      <c r="M35" s="94"/>
      <c r="N35" s="93"/>
      <c r="O35" s="94"/>
      <c r="P35" s="93">
        <f t="shared" ref="P35:P40" si="19">$H35      +$J35      +$L35      +$N35</f>
        <v>7764000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61.854974704890388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57.540947157785517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11646000</v>
      </c>
      <c r="C36" s="92">
        <v>17176000</v>
      </c>
      <c r="D36" s="92"/>
      <c r="E36" s="92">
        <f t="shared" si="18"/>
        <v>28822000</v>
      </c>
      <c r="F36" s="93">
        <v>28822000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25139000</v>
      </c>
      <c r="C40" s="95">
        <f>SUM(C35:C39)</f>
        <v>17176000</v>
      </c>
      <c r="D40" s="95"/>
      <c r="E40" s="95">
        <f t="shared" si="18"/>
        <v>42315000</v>
      </c>
      <c r="F40" s="96">
        <f t="shared" ref="F40:O40" si="25">SUM(F35:F39)</f>
        <v>42315000</v>
      </c>
      <c r="G40" s="97">
        <f t="shared" si="25"/>
        <v>13493000</v>
      </c>
      <c r="H40" s="96">
        <f t="shared" si="25"/>
        <v>0</v>
      </c>
      <c r="I40" s="97">
        <f t="shared" si="25"/>
        <v>0</v>
      </c>
      <c r="J40" s="96">
        <f t="shared" si="25"/>
        <v>2965000</v>
      </c>
      <c r="K40" s="97">
        <f t="shared" si="25"/>
        <v>0</v>
      </c>
      <c r="L40" s="96">
        <f t="shared" si="25"/>
        <v>4799000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7764000</v>
      </c>
      <c r="Q40" s="97">
        <f t="shared" si="20"/>
        <v>0</v>
      </c>
      <c r="R40" s="52">
        <f t="shared" si="21"/>
        <v>61.854974704890388</v>
      </c>
      <c r="S40" s="53">
        <f t="shared" si="22"/>
        <v>0</v>
      </c>
      <c r="T40" s="52">
        <f>IF((+$E35+$E38) =0,0,(P40   /(+$E35+$E38) )*100)</f>
        <v>57.540947157785517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46782000</v>
      </c>
      <c r="C51" s="92"/>
      <c r="D51" s="92"/>
      <c r="E51" s="92">
        <f t="shared" si="26"/>
        <v>46782000</v>
      </c>
      <c r="F51" s="93">
        <v>46782000</v>
      </c>
      <c r="G51" s="94">
        <v>46782000</v>
      </c>
      <c r="H51" s="93"/>
      <c r="I51" s="94"/>
      <c r="J51" s="93">
        <v>15527000</v>
      </c>
      <c r="K51" s="94"/>
      <c r="L51" s="93">
        <v>14875000</v>
      </c>
      <c r="M51" s="94">
        <v>-24518264</v>
      </c>
      <c r="N51" s="93"/>
      <c r="O51" s="94"/>
      <c r="P51" s="93">
        <f t="shared" si="27"/>
        <v>30402000</v>
      </c>
      <c r="Q51" s="94">
        <f t="shared" si="28"/>
        <v>-24518264</v>
      </c>
      <c r="R51" s="48">
        <f t="shared" si="29"/>
        <v>-4.1991369871836159</v>
      </c>
      <c r="S51" s="49">
        <f t="shared" si="30"/>
        <v>0</v>
      </c>
      <c r="T51" s="48">
        <f t="shared" si="31"/>
        <v>64.986533282031559</v>
      </c>
      <c r="U51" s="50">
        <f t="shared" si="32"/>
        <v>-52.409610533966053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46782000</v>
      </c>
      <c r="C53" s="95">
        <f>SUM(C42:C52)</f>
        <v>0</v>
      </c>
      <c r="D53" s="95"/>
      <c r="E53" s="95">
        <f t="shared" si="26"/>
        <v>46782000</v>
      </c>
      <c r="F53" s="96">
        <f t="shared" ref="F53:O53" si="33">SUM(F42:F52)</f>
        <v>46782000</v>
      </c>
      <c r="G53" s="97">
        <f t="shared" si="33"/>
        <v>46782000</v>
      </c>
      <c r="H53" s="96">
        <f t="shared" si="33"/>
        <v>0</v>
      </c>
      <c r="I53" s="97">
        <f t="shared" si="33"/>
        <v>0</v>
      </c>
      <c r="J53" s="96">
        <f t="shared" si="33"/>
        <v>15527000</v>
      </c>
      <c r="K53" s="97">
        <f t="shared" si="33"/>
        <v>0</v>
      </c>
      <c r="L53" s="96">
        <f t="shared" si="33"/>
        <v>14875000</v>
      </c>
      <c r="M53" s="97">
        <f t="shared" si="33"/>
        <v>-24518264</v>
      </c>
      <c r="N53" s="96">
        <f t="shared" si="33"/>
        <v>0</v>
      </c>
      <c r="O53" s="97">
        <f t="shared" si="33"/>
        <v>0</v>
      </c>
      <c r="P53" s="96">
        <f t="shared" si="27"/>
        <v>30402000</v>
      </c>
      <c r="Q53" s="97">
        <f t="shared" si="28"/>
        <v>-24518264</v>
      </c>
      <c r="R53" s="52">
        <f t="shared" si="29"/>
        <v>-4.1991369871836159</v>
      </c>
      <c r="S53" s="53">
        <f t="shared" si="30"/>
        <v>0</v>
      </c>
      <c r="T53" s="52">
        <f>IF((+$E43+$E45+$E47+$E48+$E51) =0,0,(P53   /(+$E43+$E45+$E47+$E48+$E51) )*100)</f>
        <v>64.986533282031559</v>
      </c>
      <c r="U53" s="54">
        <f>IF((+$E43+$E45+$E47+$E48+$E51) =0,0,(Q53   /(+$E43+$E45+$E47+$E48+$E51) )*100)</f>
        <v>-52.409610533966053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269994000</v>
      </c>
      <c r="C67" s="104">
        <f>SUM(C9:C14,C17:C23,C26:C29,C32,C35:C39,C42:C52,C55:C58,C61:C65)</f>
        <v>145016000</v>
      </c>
      <c r="D67" s="104"/>
      <c r="E67" s="104">
        <f t="shared" si="35"/>
        <v>415010000</v>
      </c>
      <c r="F67" s="105">
        <f t="shared" ref="F67:O67" si="43">SUM(F9:F14,F17:F23,F26:F29,F32,F35:F39,F42:F52,F55:F58,F61:F65)</f>
        <v>415010000</v>
      </c>
      <c r="G67" s="106">
        <f t="shared" si="43"/>
        <v>301705000</v>
      </c>
      <c r="H67" s="105">
        <f t="shared" si="43"/>
        <v>35255000</v>
      </c>
      <c r="I67" s="106">
        <f t="shared" si="43"/>
        <v>0</v>
      </c>
      <c r="J67" s="105">
        <f t="shared" si="43"/>
        <v>90291000</v>
      </c>
      <c r="K67" s="106">
        <f t="shared" si="43"/>
        <v>0</v>
      </c>
      <c r="L67" s="105">
        <f t="shared" si="43"/>
        <v>55764000</v>
      </c>
      <c r="M67" s="106">
        <f t="shared" si="43"/>
        <v>5483804</v>
      </c>
      <c r="N67" s="105">
        <f t="shared" si="43"/>
        <v>0</v>
      </c>
      <c r="O67" s="106">
        <f t="shared" si="43"/>
        <v>0</v>
      </c>
      <c r="P67" s="105">
        <f t="shared" si="36"/>
        <v>181310000</v>
      </c>
      <c r="Q67" s="106">
        <f t="shared" si="37"/>
        <v>5483804</v>
      </c>
      <c r="R67" s="61">
        <f t="shared" si="38"/>
        <v>-38.23969166362096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60.095126033708425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1.8176046137783599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269994000</v>
      </c>
      <c r="C73" s="104">
        <f>SUM(C9:C14,C17:C23,C26:C29,C32,C35:C39,C42:C52,C55:C58,C61:C65,C69:C70)</f>
        <v>145016000</v>
      </c>
      <c r="D73" s="104"/>
      <c r="E73" s="104">
        <f>$B73      +$C73      +$D73</f>
        <v>415010000</v>
      </c>
      <c r="F73" s="105">
        <f t="shared" ref="F73:O73" si="46">SUM(F9:F14,F17:F23,F26:F29,F32,F35:F39,F42:F52,F55:F58,F61:F65,F69:F70)</f>
        <v>415010000</v>
      </c>
      <c r="G73" s="106">
        <f t="shared" si="46"/>
        <v>301705000</v>
      </c>
      <c r="H73" s="105">
        <f t="shared" si="46"/>
        <v>35255000</v>
      </c>
      <c r="I73" s="106">
        <f t="shared" si="46"/>
        <v>0</v>
      </c>
      <c r="J73" s="105">
        <f t="shared" si="46"/>
        <v>90291000</v>
      </c>
      <c r="K73" s="106">
        <f t="shared" si="46"/>
        <v>0</v>
      </c>
      <c r="L73" s="105">
        <f t="shared" si="46"/>
        <v>55764000</v>
      </c>
      <c r="M73" s="106">
        <f t="shared" si="46"/>
        <v>5483804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181310000</v>
      </c>
      <c r="Q73" s="106">
        <f>$I73      +$K73      +$M73      +$O73</f>
        <v>5483804</v>
      </c>
      <c r="R73" s="61">
        <f>IF(($J73      =0),0,((($L73      -$J73      )/$J73      )*100))</f>
        <v>-38.23969166362096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60.095126033708425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1.8176046137783599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56wQ7WN1ajR30J7m2vRwyJqiqO+5xUH3WrVsrs2LLjCYgZrR0Fk0jngKxGfRXTUs0ReHIWaVT4NE/vgFTXj0A==" saltValue="NhDKO6WOauZPgTxiaD+0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413000</v>
      </c>
      <c r="I10" s="94">
        <v>413099</v>
      </c>
      <c r="J10" s="93">
        <v>341000</v>
      </c>
      <c r="K10" s="94">
        <v>417362</v>
      </c>
      <c r="L10" s="93">
        <v>191000</v>
      </c>
      <c r="M10" s="94">
        <v>285890</v>
      </c>
      <c r="N10" s="93"/>
      <c r="O10" s="94"/>
      <c r="P10" s="93">
        <f t="shared" ref="P10:P15" si="1">$H10      +$J10      +$L10      +$N10</f>
        <v>945000</v>
      </c>
      <c r="Q10" s="94">
        <f t="shared" ref="Q10:Q15" si="2">$I10      +$K10      +$M10      +$O10</f>
        <v>1116351</v>
      </c>
      <c r="R10" s="48">
        <f t="shared" ref="R10:R15" si="3">IF(($J10      =0),0,((($L10      -$J10      )/$J10      )*100))</f>
        <v>-43.988269794721404</v>
      </c>
      <c r="S10" s="49">
        <f t="shared" ref="S10:S15" si="4">IF(($K10      =0),0,((($M10      -$K10      )/$K10      )*100))</f>
        <v>-31.500711612461124</v>
      </c>
      <c r="T10" s="48">
        <f t="shared" ref="T10:T14" si="5">IF(($E10      =0),0,(($P10      /$E10      )*100))</f>
        <v>48.46153846153846</v>
      </c>
      <c r="U10" s="50">
        <f t="shared" ref="U10:U14" si="6">IF(($E10      =0),0,(($Q10      /$E10      )*100))</f>
        <v>57.248769230769227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33606000</v>
      </c>
      <c r="C13" s="92">
        <v>-20506000</v>
      </c>
      <c r="D13" s="92"/>
      <c r="E13" s="92">
        <f t="shared" si="0"/>
        <v>13100000</v>
      </c>
      <c r="F13" s="93">
        <v>13100000</v>
      </c>
      <c r="G13" s="94">
        <v>13100000</v>
      </c>
      <c r="H13" s="93">
        <v>2237000</v>
      </c>
      <c r="I13" s="94"/>
      <c r="J13" s="93"/>
      <c r="K13" s="94"/>
      <c r="L13" s="93">
        <v>1599000</v>
      </c>
      <c r="M13" s="94">
        <v>3937191</v>
      </c>
      <c r="N13" s="93"/>
      <c r="O13" s="94"/>
      <c r="P13" s="93">
        <f t="shared" si="1"/>
        <v>3836000</v>
      </c>
      <c r="Q13" s="94">
        <f t="shared" si="2"/>
        <v>3937191</v>
      </c>
      <c r="R13" s="48">
        <f t="shared" si="3"/>
        <v>0</v>
      </c>
      <c r="S13" s="49">
        <f t="shared" si="4"/>
        <v>0</v>
      </c>
      <c r="T13" s="48">
        <f t="shared" si="5"/>
        <v>29.282442748091604</v>
      </c>
      <c r="U13" s="50">
        <f t="shared" si="6"/>
        <v>30.054893129770992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-1707000</v>
      </c>
      <c r="D14" s="92"/>
      <c r="E14" s="92">
        <f t="shared" si="0"/>
        <v>293000</v>
      </c>
      <c r="F14" s="93">
        <v>293000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37556000</v>
      </c>
      <c r="C15" s="95">
        <f>SUM(C9:C14)</f>
        <v>-22213000</v>
      </c>
      <c r="D15" s="95"/>
      <c r="E15" s="95">
        <f t="shared" si="0"/>
        <v>15343000</v>
      </c>
      <c r="F15" s="96">
        <f t="shared" ref="F15:O15" si="7">SUM(F9:F14)</f>
        <v>15343000</v>
      </c>
      <c r="G15" s="97">
        <f t="shared" si="7"/>
        <v>15050000</v>
      </c>
      <c r="H15" s="96">
        <f t="shared" si="7"/>
        <v>2650000</v>
      </c>
      <c r="I15" s="97">
        <f t="shared" si="7"/>
        <v>413099</v>
      </c>
      <c r="J15" s="96">
        <f t="shared" si="7"/>
        <v>341000</v>
      </c>
      <c r="K15" s="97">
        <f t="shared" si="7"/>
        <v>417362</v>
      </c>
      <c r="L15" s="96">
        <f t="shared" si="7"/>
        <v>1790000</v>
      </c>
      <c r="M15" s="97">
        <f t="shared" si="7"/>
        <v>4223081</v>
      </c>
      <c r="N15" s="96">
        <f t="shared" si="7"/>
        <v>0</v>
      </c>
      <c r="O15" s="97">
        <f t="shared" si="7"/>
        <v>0</v>
      </c>
      <c r="P15" s="96">
        <f t="shared" si="1"/>
        <v>4781000</v>
      </c>
      <c r="Q15" s="97">
        <f t="shared" si="2"/>
        <v>5053542</v>
      </c>
      <c r="R15" s="52">
        <f t="shared" si="3"/>
        <v>424.92668621700875</v>
      </c>
      <c r="S15" s="53">
        <f t="shared" si="4"/>
        <v>911.85086327935937</v>
      </c>
      <c r="T15" s="52">
        <f>IF((SUM($E9:$E13))=0,0,(P15/(SUM($E9:$E13))*100))</f>
        <v>31.767441860465119</v>
      </c>
      <c r="U15" s="54">
        <f>IF((SUM($E9:$E13))=0,0,(Q15/(SUM($E9:$E13))*100))</f>
        <v>33.578352159468437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39600000</v>
      </c>
      <c r="D21" s="92"/>
      <c r="E21" s="92">
        <f t="shared" si="8"/>
        <v>39600000</v>
      </c>
      <c r="F21" s="93">
        <v>39600000</v>
      </c>
      <c r="G21" s="94">
        <v>39600000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39600000</v>
      </c>
      <c r="D24" s="95"/>
      <c r="E24" s="95">
        <f t="shared" si="8"/>
        <v>39600000</v>
      </c>
      <c r="F24" s="96">
        <f t="shared" ref="F24:O24" si="15">SUM(F17:F23)</f>
        <v>39600000</v>
      </c>
      <c r="G24" s="97">
        <f t="shared" si="15"/>
        <v>39600000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4979000</v>
      </c>
      <c r="C32" s="92">
        <v>-278000</v>
      </c>
      <c r="D32" s="92"/>
      <c r="E32" s="92">
        <f>$B32      +$C32      +$D32</f>
        <v>4701000</v>
      </c>
      <c r="F32" s="93">
        <v>4701000</v>
      </c>
      <c r="G32" s="94">
        <v>4701000</v>
      </c>
      <c r="H32" s="93">
        <v>128000</v>
      </c>
      <c r="I32" s="94">
        <v>127812</v>
      </c>
      <c r="J32" s="93">
        <v>2507000</v>
      </c>
      <c r="K32" s="94">
        <v>2507890</v>
      </c>
      <c r="L32" s="93">
        <v>914000</v>
      </c>
      <c r="M32" s="94">
        <v>913322</v>
      </c>
      <c r="N32" s="93"/>
      <c r="O32" s="94"/>
      <c r="P32" s="93">
        <f>$H32      +$J32      +$L32      +$N32</f>
        <v>3549000</v>
      </c>
      <c r="Q32" s="94">
        <f>$I32      +$K32      +$M32      +$O32</f>
        <v>3549024</v>
      </c>
      <c r="R32" s="48">
        <f>IF(($J32      =0),0,((($L32      -$J32      )/$J32      )*100))</f>
        <v>-63.542082169924207</v>
      </c>
      <c r="S32" s="49">
        <f>IF(($K32      =0),0,((($M32      -$K32      )/$K32      )*100))</f>
        <v>-63.582055034311715</v>
      </c>
      <c r="T32" s="48">
        <f>IF(($E32      =0),0,(($P32      /$E32      )*100))</f>
        <v>75.494575622208032</v>
      </c>
      <c r="U32" s="50">
        <f>IF(($E32      =0),0,(($Q32      /$E32      )*100))</f>
        <v>75.495086151882575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4979000</v>
      </c>
      <c r="C33" s="95">
        <f>C32</f>
        <v>-278000</v>
      </c>
      <c r="D33" s="95"/>
      <c r="E33" s="95">
        <f>$B33      +$C33      +$D33</f>
        <v>4701000</v>
      </c>
      <c r="F33" s="96">
        <f t="shared" ref="F33:O33" si="17">F32</f>
        <v>4701000</v>
      </c>
      <c r="G33" s="97">
        <f t="shared" si="17"/>
        <v>4701000</v>
      </c>
      <c r="H33" s="96">
        <f t="shared" si="17"/>
        <v>128000</v>
      </c>
      <c r="I33" s="97">
        <f t="shared" si="17"/>
        <v>127812</v>
      </c>
      <c r="J33" s="96">
        <f t="shared" si="17"/>
        <v>2507000</v>
      </c>
      <c r="K33" s="97">
        <f t="shared" si="17"/>
        <v>2507890</v>
      </c>
      <c r="L33" s="96">
        <f t="shared" si="17"/>
        <v>914000</v>
      </c>
      <c r="M33" s="97">
        <f t="shared" si="17"/>
        <v>913322</v>
      </c>
      <c r="N33" s="96">
        <f t="shared" si="17"/>
        <v>0</v>
      </c>
      <c r="O33" s="97">
        <f t="shared" si="17"/>
        <v>0</v>
      </c>
      <c r="P33" s="96">
        <f>$H33      +$J33      +$L33      +$N33</f>
        <v>3549000</v>
      </c>
      <c r="Q33" s="97">
        <f>$I33      +$K33      +$M33      +$O33</f>
        <v>3549024</v>
      </c>
      <c r="R33" s="52">
        <f>IF(($J33      =0),0,((($L33      -$J33      )/$J33      )*100))</f>
        <v>-63.542082169924207</v>
      </c>
      <c r="S33" s="53">
        <f>IF(($K33      =0),0,((($M33      -$K33      )/$K33      )*100))</f>
        <v>-63.582055034311715</v>
      </c>
      <c r="T33" s="52">
        <f>IF($E33   =0,0,($P33   /$E33   )*100)</f>
        <v>75.494575622208032</v>
      </c>
      <c r="U33" s="54">
        <f>IF($E33   =0,0,($Q33   /$E33   )*100)</f>
        <v>75.495086151882575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7000000</v>
      </c>
      <c r="C35" s="92">
        <v>3500000</v>
      </c>
      <c r="D35" s="92"/>
      <c r="E35" s="92">
        <f t="shared" ref="E35:E40" si="18">$B35      +$C35      +$D35</f>
        <v>10500000</v>
      </c>
      <c r="F35" s="93">
        <v>10500000</v>
      </c>
      <c r="G35" s="94">
        <v>10500000</v>
      </c>
      <c r="H35" s="93"/>
      <c r="I35" s="94">
        <v>2574861</v>
      </c>
      <c r="J35" s="93">
        <v>6225000</v>
      </c>
      <c r="K35" s="94">
        <v>4005559</v>
      </c>
      <c r="L35" s="93">
        <v>569000</v>
      </c>
      <c r="M35" s="94">
        <v>571209</v>
      </c>
      <c r="N35" s="93"/>
      <c r="O35" s="94"/>
      <c r="P35" s="93">
        <f t="shared" ref="P35:P40" si="19">$H35      +$J35      +$L35      +$N35</f>
        <v>6794000</v>
      </c>
      <c r="Q35" s="94">
        <f t="shared" ref="Q35:Q40" si="20">$I35      +$K35      +$M35      +$O35</f>
        <v>7151629</v>
      </c>
      <c r="R35" s="48">
        <f t="shared" ref="R35:R40" si="21">IF(($J35      =0),0,((($L35      -$J35      )/$J35      )*100))</f>
        <v>-90.859437751004009</v>
      </c>
      <c r="S35" s="49">
        <f t="shared" ref="S35:S40" si="22">IF(($K35      =0),0,((($M35      -$K35      )/$K35      )*100))</f>
        <v>-85.739593400072238</v>
      </c>
      <c r="T35" s="48">
        <f t="shared" ref="T35:T39" si="23">IF(($E35      =0),0,(($P35      /$E35      )*100))</f>
        <v>64.704761904761909</v>
      </c>
      <c r="U35" s="50">
        <f t="shared" ref="U35:U39" si="24">IF(($E35      =0),0,(($Q35      /$E35      )*100))</f>
        <v>68.110752380952377</v>
      </c>
      <c r="V35" s="93">
        <v>1774000</v>
      </c>
      <c r="W35" s="94">
        <v>152000</v>
      </c>
    </row>
    <row r="36" spans="1:23" ht="12.95" customHeight="1" x14ac:dyDescent="0.2">
      <c r="A36" s="47" t="s">
        <v>60</v>
      </c>
      <c r="B36" s="92">
        <v>96172000</v>
      </c>
      <c r="C36" s="92">
        <v>-28072000</v>
      </c>
      <c r="D36" s="92"/>
      <c r="E36" s="92">
        <f t="shared" si="18"/>
        <v>68100000</v>
      </c>
      <c r="F36" s="93">
        <v>68100000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1944551</v>
      </c>
      <c r="J38" s="93">
        <v>3233000</v>
      </c>
      <c r="K38" s="94">
        <v>1289905</v>
      </c>
      <c r="L38" s="93"/>
      <c r="M38" s="94">
        <v>108256</v>
      </c>
      <c r="N38" s="93"/>
      <c r="O38" s="94"/>
      <c r="P38" s="93">
        <f t="shared" si="19"/>
        <v>3233000</v>
      </c>
      <c r="Q38" s="94">
        <f t="shared" si="20"/>
        <v>3342712</v>
      </c>
      <c r="R38" s="48">
        <f t="shared" si="21"/>
        <v>-100</v>
      </c>
      <c r="S38" s="49">
        <f t="shared" si="22"/>
        <v>-91.607443959051253</v>
      </c>
      <c r="T38" s="48">
        <f t="shared" si="23"/>
        <v>64.66</v>
      </c>
      <c r="U38" s="50">
        <f t="shared" si="24"/>
        <v>66.854240000000004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108172000</v>
      </c>
      <c r="C40" s="95">
        <f>SUM(C35:C39)</f>
        <v>-24572000</v>
      </c>
      <c r="D40" s="95"/>
      <c r="E40" s="95">
        <f t="shared" si="18"/>
        <v>83600000</v>
      </c>
      <c r="F40" s="96">
        <f t="shared" ref="F40:O40" si="25">SUM(F35:F39)</f>
        <v>83600000</v>
      </c>
      <c r="G40" s="97">
        <f t="shared" si="25"/>
        <v>15500000</v>
      </c>
      <c r="H40" s="96">
        <f t="shared" si="25"/>
        <v>0</v>
      </c>
      <c r="I40" s="97">
        <f t="shared" si="25"/>
        <v>4519412</v>
      </c>
      <c r="J40" s="96">
        <f t="shared" si="25"/>
        <v>9458000</v>
      </c>
      <c r="K40" s="97">
        <f t="shared" si="25"/>
        <v>5295464</v>
      </c>
      <c r="L40" s="96">
        <f t="shared" si="25"/>
        <v>569000</v>
      </c>
      <c r="M40" s="97">
        <f t="shared" si="25"/>
        <v>679465</v>
      </c>
      <c r="N40" s="96">
        <f t="shared" si="25"/>
        <v>0</v>
      </c>
      <c r="O40" s="97">
        <f t="shared" si="25"/>
        <v>0</v>
      </c>
      <c r="P40" s="96">
        <f t="shared" si="19"/>
        <v>10027000</v>
      </c>
      <c r="Q40" s="97">
        <f t="shared" si="20"/>
        <v>10494341</v>
      </c>
      <c r="R40" s="52">
        <f t="shared" si="21"/>
        <v>-93.98392894903786</v>
      </c>
      <c r="S40" s="53">
        <f t="shared" si="22"/>
        <v>-87.168924196255517</v>
      </c>
      <c r="T40" s="52">
        <f>IF((+$E35+$E38) =0,0,(P40   /(+$E35+$E38) )*100)</f>
        <v>64.690322580645159</v>
      </c>
      <c r="U40" s="54">
        <f>IF((+$E35+$E38) =0,0,(Q40   /(+$E35+$E38) )*100)</f>
        <v>67.705425806451615</v>
      </c>
      <c r="V40" s="96">
        <f>SUM(V35:V39)</f>
        <v>1774000</v>
      </c>
      <c r="W40" s="97">
        <f>SUM(W35:W39)</f>
        <v>152000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>
        <v>3659000</v>
      </c>
      <c r="D51" s="92"/>
      <c r="E51" s="92">
        <f t="shared" si="26"/>
        <v>53659000</v>
      </c>
      <c r="F51" s="93">
        <v>53659000</v>
      </c>
      <c r="G51" s="94">
        <v>53659000</v>
      </c>
      <c r="H51" s="93">
        <v>4766000</v>
      </c>
      <c r="I51" s="94">
        <v>4657607</v>
      </c>
      <c r="J51" s="93">
        <v>20320000</v>
      </c>
      <c r="K51" s="94">
        <v>16006188</v>
      </c>
      <c r="L51" s="93">
        <v>5594000</v>
      </c>
      <c r="M51" s="94">
        <v>9907839</v>
      </c>
      <c r="N51" s="93"/>
      <c r="O51" s="94"/>
      <c r="P51" s="93">
        <f t="shared" si="27"/>
        <v>30680000</v>
      </c>
      <c r="Q51" s="94">
        <f t="shared" si="28"/>
        <v>30571634</v>
      </c>
      <c r="R51" s="48">
        <f t="shared" si="29"/>
        <v>-72.470472440944874</v>
      </c>
      <c r="S51" s="49">
        <f t="shared" si="30"/>
        <v>-38.099946095847429</v>
      </c>
      <c r="T51" s="48">
        <f t="shared" si="31"/>
        <v>57.175869844760427</v>
      </c>
      <c r="U51" s="50">
        <f t="shared" si="32"/>
        <v>56.973916770718802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3659000</v>
      </c>
      <c r="D53" s="95"/>
      <c r="E53" s="95">
        <f t="shared" si="26"/>
        <v>53659000</v>
      </c>
      <c r="F53" s="96">
        <f t="shared" ref="F53:O53" si="33">SUM(F42:F52)</f>
        <v>53659000</v>
      </c>
      <c r="G53" s="97">
        <f t="shared" si="33"/>
        <v>53659000</v>
      </c>
      <c r="H53" s="96">
        <f t="shared" si="33"/>
        <v>4766000</v>
      </c>
      <c r="I53" s="97">
        <f t="shared" si="33"/>
        <v>4657607</v>
      </c>
      <c r="J53" s="96">
        <f t="shared" si="33"/>
        <v>20320000</v>
      </c>
      <c r="K53" s="97">
        <f t="shared" si="33"/>
        <v>16006188</v>
      </c>
      <c r="L53" s="96">
        <f t="shared" si="33"/>
        <v>5594000</v>
      </c>
      <c r="M53" s="97">
        <f t="shared" si="33"/>
        <v>9907839</v>
      </c>
      <c r="N53" s="96">
        <f t="shared" si="33"/>
        <v>0</v>
      </c>
      <c r="O53" s="97">
        <f t="shared" si="33"/>
        <v>0</v>
      </c>
      <c r="P53" s="96">
        <f t="shared" si="27"/>
        <v>30680000</v>
      </c>
      <c r="Q53" s="97">
        <f t="shared" si="28"/>
        <v>30571634</v>
      </c>
      <c r="R53" s="52">
        <f t="shared" si="29"/>
        <v>-72.470472440944874</v>
      </c>
      <c r="S53" s="53">
        <f t="shared" si="30"/>
        <v>-38.099946095847429</v>
      </c>
      <c r="T53" s="52">
        <f>IF((+$E43+$E45+$E47+$E48+$E51) =0,0,(P53   /(+$E43+$E45+$E47+$E48+$E51) )*100)</f>
        <v>57.175869844760427</v>
      </c>
      <c r="U53" s="54">
        <f>IF((+$E43+$E45+$E47+$E48+$E51) =0,0,(Q53   /(+$E43+$E45+$E47+$E48+$E51) )*100)</f>
        <v>56.973916770718802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200707000</v>
      </c>
      <c r="C67" s="104">
        <f>SUM(C9:C14,C17:C23,C26:C29,C32,C35:C39,C42:C52,C55:C58,C61:C65)</f>
        <v>-3804000</v>
      </c>
      <c r="D67" s="104"/>
      <c r="E67" s="104">
        <f t="shared" si="35"/>
        <v>196903000</v>
      </c>
      <c r="F67" s="105">
        <f t="shared" ref="F67:O67" si="43">SUM(F9:F14,F17:F23,F26:F29,F32,F35:F39,F42:F52,F55:F58,F61:F65)</f>
        <v>196903000</v>
      </c>
      <c r="G67" s="106">
        <f t="shared" si="43"/>
        <v>128510000</v>
      </c>
      <c r="H67" s="105">
        <f t="shared" si="43"/>
        <v>7544000</v>
      </c>
      <c r="I67" s="106">
        <f t="shared" si="43"/>
        <v>9717930</v>
      </c>
      <c r="J67" s="105">
        <f t="shared" si="43"/>
        <v>32626000</v>
      </c>
      <c r="K67" s="106">
        <f t="shared" si="43"/>
        <v>24226904</v>
      </c>
      <c r="L67" s="105">
        <f t="shared" si="43"/>
        <v>8867000</v>
      </c>
      <c r="M67" s="106">
        <f t="shared" si="43"/>
        <v>15723707</v>
      </c>
      <c r="N67" s="105">
        <f t="shared" si="43"/>
        <v>0</v>
      </c>
      <c r="O67" s="106">
        <f t="shared" si="43"/>
        <v>0</v>
      </c>
      <c r="P67" s="105">
        <f t="shared" si="36"/>
        <v>49037000</v>
      </c>
      <c r="Q67" s="106">
        <f t="shared" si="37"/>
        <v>49668541</v>
      </c>
      <c r="R67" s="61">
        <f t="shared" si="38"/>
        <v>-72.822288971985543</v>
      </c>
      <c r="S67" s="62">
        <f t="shared" si="39"/>
        <v>-35.098157816615775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38.1581199906622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38.649553342152359</v>
      </c>
      <c r="V67" s="105">
        <f>SUM(V9:V14,V17:V23,V26:V29,V32,V35:V39,V42:V52,V55:V58,V61:V65)</f>
        <v>1774000</v>
      </c>
      <c r="W67" s="106">
        <f>SUM(W9:W14,W17:W23,W26:W29,W32,W35:W39,W42:W52,W55:W58,W61:W65)</f>
        <v>152000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245759000</v>
      </c>
      <c r="C69" s="92">
        <v>-16437000</v>
      </c>
      <c r="D69" s="92"/>
      <c r="E69" s="92">
        <f>$B69      +$C69      +$D69</f>
        <v>229322000</v>
      </c>
      <c r="F69" s="93">
        <v>229322000</v>
      </c>
      <c r="G69" s="94">
        <v>229322000</v>
      </c>
      <c r="H69" s="93">
        <v>52899000</v>
      </c>
      <c r="I69" s="94">
        <v>63197256</v>
      </c>
      <c r="J69" s="93">
        <v>77348000</v>
      </c>
      <c r="K69" s="94">
        <v>89577086</v>
      </c>
      <c r="L69" s="93">
        <v>23596000</v>
      </c>
      <c r="M69" s="94">
        <v>7554107</v>
      </c>
      <c r="N69" s="93"/>
      <c r="O69" s="94"/>
      <c r="P69" s="93">
        <f>$H69      +$J69      +$L69      +$N69</f>
        <v>153843000</v>
      </c>
      <c r="Q69" s="94">
        <f>$I69      +$K69      +$M69      +$O69</f>
        <v>160328449</v>
      </c>
      <c r="R69" s="48">
        <f>IF(($J69      =0),0,((($L69      -$J69      )/$J69      )*100))</f>
        <v>-69.493716708900038</v>
      </c>
      <c r="S69" s="49">
        <f>IF(($K69      =0),0,((($M69      -$K69      )/$K69      )*100))</f>
        <v>-91.566920361754129</v>
      </c>
      <c r="T69" s="48">
        <f>IF(($E69      =0),0,(($P69      /$E69      )*100))</f>
        <v>67.086018785812087</v>
      </c>
      <c r="U69" s="50">
        <f>IF(($E69      =0),0,(($Q69      /$E69      )*100))</f>
        <v>69.914115959218918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245759000</v>
      </c>
      <c r="C71" s="101">
        <f>SUM(C69:C70)</f>
        <v>-16437000</v>
      </c>
      <c r="D71" s="101"/>
      <c r="E71" s="101">
        <f>$B71      +$C71      +$D71</f>
        <v>229322000</v>
      </c>
      <c r="F71" s="102">
        <f t="shared" ref="F71:O71" si="44">SUM(F69:F70)</f>
        <v>229322000</v>
      </c>
      <c r="G71" s="103">
        <f t="shared" si="44"/>
        <v>229322000</v>
      </c>
      <c r="H71" s="102">
        <f t="shared" si="44"/>
        <v>52899000</v>
      </c>
      <c r="I71" s="103">
        <f t="shared" si="44"/>
        <v>63197256</v>
      </c>
      <c r="J71" s="102">
        <f t="shared" si="44"/>
        <v>77348000</v>
      </c>
      <c r="K71" s="103">
        <f t="shared" si="44"/>
        <v>89577086</v>
      </c>
      <c r="L71" s="102">
        <f t="shared" si="44"/>
        <v>23596000</v>
      </c>
      <c r="M71" s="103">
        <f t="shared" si="44"/>
        <v>7554107</v>
      </c>
      <c r="N71" s="102">
        <f t="shared" si="44"/>
        <v>0</v>
      </c>
      <c r="O71" s="103">
        <f t="shared" si="44"/>
        <v>0</v>
      </c>
      <c r="P71" s="102">
        <f>$H71      +$J71      +$L71      +$N71</f>
        <v>153843000</v>
      </c>
      <c r="Q71" s="103">
        <f>$I71      +$K71      +$M71      +$O71</f>
        <v>160328449</v>
      </c>
      <c r="R71" s="57">
        <f>IF(($J71      =0),0,((($L71      -$J71      )/$J71      )*100))</f>
        <v>-69.493716708900038</v>
      </c>
      <c r="S71" s="58">
        <f>IF(($K71      =0),0,((($M71      -$K71      )/$K71      )*100))</f>
        <v>-91.566920361754129</v>
      </c>
      <c r="T71" s="57">
        <f>IF(($E69      =0),0,(($P69      /$E69      )*100))</f>
        <v>67.086018785812087</v>
      </c>
      <c r="U71" s="59">
        <f>IF($E69   =0,0,($Q69   /$E69 )*100)</f>
        <v>69.914115959218918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245759000</v>
      </c>
      <c r="C72" s="104">
        <f>SUM(C69:C70)</f>
        <v>-16437000</v>
      </c>
      <c r="D72" s="104"/>
      <c r="E72" s="104">
        <f>$B72      +$C72      +$D72</f>
        <v>229322000</v>
      </c>
      <c r="F72" s="105">
        <f t="shared" ref="F72:O72" si="45">SUM(F69:F70)</f>
        <v>229322000</v>
      </c>
      <c r="G72" s="106">
        <f t="shared" si="45"/>
        <v>229322000</v>
      </c>
      <c r="H72" s="105">
        <f t="shared" si="45"/>
        <v>52899000</v>
      </c>
      <c r="I72" s="106">
        <f t="shared" si="45"/>
        <v>63197256</v>
      </c>
      <c r="J72" s="105">
        <f t="shared" si="45"/>
        <v>77348000</v>
      </c>
      <c r="K72" s="106">
        <f t="shared" si="45"/>
        <v>89577086</v>
      </c>
      <c r="L72" s="105">
        <f t="shared" si="45"/>
        <v>23596000</v>
      </c>
      <c r="M72" s="106">
        <f t="shared" si="45"/>
        <v>7554107</v>
      </c>
      <c r="N72" s="105">
        <f t="shared" si="45"/>
        <v>0</v>
      </c>
      <c r="O72" s="106">
        <f t="shared" si="45"/>
        <v>0</v>
      </c>
      <c r="P72" s="105">
        <f>$H72      +$J72      +$L72      +$N72</f>
        <v>153843000</v>
      </c>
      <c r="Q72" s="106">
        <f>$I72      +$K72      +$M72      +$O72</f>
        <v>160328449</v>
      </c>
      <c r="R72" s="61">
        <f>IF(($J72      =0),0,((($L72      -$J72      )/$J72      )*100))</f>
        <v>-69.493716708900038</v>
      </c>
      <c r="S72" s="62">
        <f>IF(($K72      =0),0,((($M72      -$K72      )/$K72      )*100))</f>
        <v>-91.566920361754129</v>
      </c>
      <c r="T72" s="61">
        <f>IF(($E69      =0),0,(($P69      /$E69      )*100))</f>
        <v>67.086018785812087</v>
      </c>
      <c r="U72" s="65">
        <f>IF($E69   =0,0,($Q69   /$E69 )*100)</f>
        <v>69.914115959218918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446466000</v>
      </c>
      <c r="C73" s="104">
        <f>SUM(C9:C14,C17:C23,C26:C29,C32,C35:C39,C42:C52,C55:C58,C61:C65,C69:C70)</f>
        <v>-20241000</v>
      </c>
      <c r="D73" s="104"/>
      <c r="E73" s="104">
        <f>$B73      +$C73      +$D73</f>
        <v>426225000</v>
      </c>
      <c r="F73" s="105">
        <f t="shared" ref="F73:O73" si="46">SUM(F9:F14,F17:F23,F26:F29,F32,F35:F39,F42:F52,F55:F58,F61:F65,F69:F70)</f>
        <v>426225000</v>
      </c>
      <c r="G73" s="106">
        <f t="shared" si="46"/>
        <v>357832000</v>
      </c>
      <c r="H73" s="105">
        <f t="shared" si="46"/>
        <v>60443000</v>
      </c>
      <c r="I73" s="106">
        <f t="shared" si="46"/>
        <v>72915186</v>
      </c>
      <c r="J73" s="105">
        <f t="shared" si="46"/>
        <v>109974000</v>
      </c>
      <c r="K73" s="106">
        <f t="shared" si="46"/>
        <v>113803990</v>
      </c>
      <c r="L73" s="105">
        <f t="shared" si="46"/>
        <v>32463000</v>
      </c>
      <c r="M73" s="106">
        <f t="shared" si="46"/>
        <v>23277814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202880000</v>
      </c>
      <c r="Q73" s="106">
        <f>$I73      +$K73      +$M73      +$O73</f>
        <v>209996990</v>
      </c>
      <c r="R73" s="61">
        <f>IF(($J73      =0),0,((($L73      -$J73      )/$J73      )*100))</f>
        <v>-70.481204648371431</v>
      </c>
      <c r="S73" s="62">
        <f>IF(($K73      =0),0,((($M73      -$K73      )/$K73      )*100))</f>
        <v>-79.545696069180011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56.696997473674791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58.685916854836904</v>
      </c>
      <c r="V73" s="105">
        <f>SUM(V9:V14,V17:V23,V26:V29,V32,V35:V39,V42:V52,V55:V58,V61:V65,V69:V70)</f>
        <v>1774000</v>
      </c>
      <c r="W73" s="106">
        <f>SUM(W9:W14,W17:W23,W26:W29,W32,W35:W39,W42:W52,W55:W58,W61:W65,W69:W70)</f>
        <v>152000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xyf6C97qG7BVNJStZ7Viv/5nHqWSAHbbJhS4JZz+jV661fep2+WpUnDkTH6jyJ50CrnPsZuiz/fOf7FkVOZpA==" saltValue="tYzakKTEdZQzUbAw8UbA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/>
      <c r="I10" s="94">
        <v>251444</v>
      </c>
      <c r="J10" s="93"/>
      <c r="K10" s="94">
        <v>397205</v>
      </c>
      <c r="L10" s="93">
        <v>765000</v>
      </c>
      <c r="M10" s="94">
        <v>206242</v>
      </c>
      <c r="N10" s="93"/>
      <c r="O10" s="94"/>
      <c r="P10" s="93">
        <f t="shared" ref="P10:P15" si="1">$H10      +$J10      +$L10      +$N10</f>
        <v>765000</v>
      </c>
      <c r="Q10" s="94">
        <f t="shared" ref="Q10:Q15" si="2">$I10      +$K10      +$M10      +$O10</f>
        <v>854891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-48.076685842323236</v>
      </c>
      <c r="T10" s="48">
        <f t="shared" ref="T10:T14" si="5">IF(($E10      =0),0,(($P10      /$E10      )*100))</f>
        <v>41.351351351351354</v>
      </c>
      <c r="U10" s="50">
        <f t="shared" ref="U10:U14" si="6">IF(($E10      =0),0,(($Q10      /$E10      )*100))</f>
        <v>46.210324324324326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24514000</v>
      </c>
      <c r="C13" s="92">
        <v>-3514000</v>
      </c>
      <c r="D13" s="92"/>
      <c r="E13" s="92">
        <f t="shared" si="0"/>
        <v>21000000</v>
      </c>
      <c r="F13" s="93">
        <v>21000000</v>
      </c>
      <c r="G13" s="94">
        <v>21000000</v>
      </c>
      <c r="H13" s="93">
        <v>3160000</v>
      </c>
      <c r="I13" s="94"/>
      <c r="J13" s="93">
        <v>8084000</v>
      </c>
      <c r="K13" s="94">
        <v>11235926</v>
      </c>
      <c r="L13" s="93">
        <v>6203000</v>
      </c>
      <c r="M13" s="94">
        <v>3793618</v>
      </c>
      <c r="N13" s="93"/>
      <c r="O13" s="94"/>
      <c r="P13" s="93">
        <f t="shared" si="1"/>
        <v>17447000</v>
      </c>
      <c r="Q13" s="94">
        <f t="shared" si="2"/>
        <v>15029544</v>
      </c>
      <c r="R13" s="48">
        <f t="shared" si="3"/>
        <v>-23.268184067293419</v>
      </c>
      <c r="S13" s="49">
        <f t="shared" si="4"/>
        <v>-66.236712488138494</v>
      </c>
      <c r="T13" s="48">
        <f t="shared" si="5"/>
        <v>83.080952380952382</v>
      </c>
      <c r="U13" s="50">
        <f t="shared" si="6"/>
        <v>71.56925714285714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26464000</v>
      </c>
      <c r="C15" s="95">
        <f>SUM(C9:C14)</f>
        <v>-3614000</v>
      </c>
      <c r="D15" s="95"/>
      <c r="E15" s="95">
        <f t="shared" si="0"/>
        <v>22850000</v>
      </c>
      <c r="F15" s="96">
        <f t="shared" ref="F15:O15" si="7">SUM(F9:F14)</f>
        <v>22850000</v>
      </c>
      <c r="G15" s="97">
        <f t="shared" si="7"/>
        <v>22850000</v>
      </c>
      <c r="H15" s="96">
        <f t="shared" si="7"/>
        <v>3160000</v>
      </c>
      <c r="I15" s="97">
        <f t="shared" si="7"/>
        <v>251444</v>
      </c>
      <c r="J15" s="96">
        <f t="shared" si="7"/>
        <v>8084000</v>
      </c>
      <c r="K15" s="97">
        <f t="shared" si="7"/>
        <v>11633131</v>
      </c>
      <c r="L15" s="96">
        <f t="shared" si="7"/>
        <v>6968000</v>
      </c>
      <c r="M15" s="97">
        <f t="shared" si="7"/>
        <v>3999860</v>
      </c>
      <c r="N15" s="96">
        <f t="shared" si="7"/>
        <v>0</v>
      </c>
      <c r="O15" s="97">
        <f t="shared" si="7"/>
        <v>0</v>
      </c>
      <c r="P15" s="96">
        <f t="shared" si="1"/>
        <v>18212000</v>
      </c>
      <c r="Q15" s="97">
        <f t="shared" si="2"/>
        <v>15884435</v>
      </c>
      <c r="R15" s="52">
        <f t="shared" si="3"/>
        <v>-13.805047006432458</v>
      </c>
      <c r="S15" s="53">
        <f t="shared" si="4"/>
        <v>-65.616651269550729</v>
      </c>
      <c r="T15" s="52">
        <f>IF((SUM($E9:$E13))=0,0,(P15/(SUM($E9:$E13))*100))</f>
        <v>79.702407002188181</v>
      </c>
      <c r="U15" s="54">
        <f>IF((SUM($E9:$E13))=0,0,(Q15/(SUM($E9:$E13))*100))</f>
        <v>69.51612691466083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20652000</v>
      </c>
      <c r="D21" s="92"/>
      <c r="E21" s="92">
        <f t="shared" si="8"/>
        <v>20652000</v>
      </c>
      <c r="F21" s="93">
        <v>20652000</v>
      </c>
      <c r="G21" s="94">
        <v>20652000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20652000</v>
      </c>
      <c r="D24" s="95"/>
      <c r="E24" s="95">
        <f t="shared" si="8"/>
        <v>20652000</v>
      </c>
      <c r="F24" s="96">
        <f t="shared" ref="F24:O24" si="15">SUM(F17:F23)</f>
        <v>20652000</v>
      </c>
      <c r="G24" s="97">
        <f t="shared" si="15"/>
        <v>20652000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3106000</v>
      </c>
      <c r="C32" s="92">
        <v>-174000</v>
      </c>
      <c r="D32" s="92"/>
      <c r="E32" s="92">
        <f>$B32      +$C32      +$D32</f>
        <v>2932000</v>
      </c>
      <c r="F32" s="93">
        <v>2932000</v>
      </c>
      <c r="G32" s="94">
        <v>2932000</v>
      </c>
      <c r="H32" s="93">
        <v>931000</v>
      </c>
      <c r="I32" s="94">
        <v>506407</v>
      </c>
      <c r="J32" s="93">
        <v>671000</v>
      </c>
      <c r="K32" s="94">
        <v>834143</v>
      </c>
      <c r="L32" s="93">
        <v>646000</v>
      </c>
      <c r="M32" s="94">
        <v>889464</v>
      </c>
      <c r="N32" s="93"/>
      <c r="O32" s="94"/>
      <c r="P32" s="93">
        <f>$H32      +$J32      +$L32      +$N32</f>
        <v>2248000</v>
      </c>
      <c r="Q32" s="94">
        <f>$I32      +$K32      +$M32      +$O32</f>
        <v>2230014</v>
      </c>
      <c r="R32" s="48">
        <f>IF(($J32      =0),0,((($L32      -$J32      )/$J32      )*100))</f>
        <v>-3.7257824143070044</v>
      </c>
      <c r="S32" s="49">
        <f>IF(($K32      =0),0,((($M32      -$K32      )/$K32      )*100))</f>
        <v>6.6320762746915092</v>
      </c>
      <c r="T32" s="48">
        <f>IF(($E32      =0),0,(($P32      /$E32      )*100))</f>
        <v>76.671214188267385</v>
      </c>
      <c r="U32" s="50">
        <f>IF(($E32      =0),0,(($Q32      /$E32      )*100))</f>
        <v>76.057776261937249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3106000</v>
      </c>
      <c r="C33" s="95">
        <f>C32</f>
        <v>-174000</v>
      </c>
      <c r="D33" s="95"/>
      <c r="E33" s="95">
        <f>$B33      +$C33      +$D33</f>
        <v>2932000</v>
      </c>
      <c r="F33" s="96">
        <f t="shared" ref="F33:O33" si="17">F32</f>
        <v>2932000</v>
      </c>
      <c r="G33" s="97">
        <f t="shared" si="17"/>
        <v>2932000</v>
      </c>
      <c r="H33" s="96">
        <f t="shared" si="17"/>
        <v>931000</v>
      </c>
      <c r="I33" s="97">
        <f t="shared" si="17"/>
        <v>506407</v>
      </c>
      <c r="J33" s="96">
        <f t="shared" si="17"/>
        <v>671000</v>
      </c>
      <c r="K33" s="97">
        <f t="shared" si="17"/>
        <v>834143</v>
      </c>
      <c r="L33" s="96">
        <f t="shared" si="17"/>
        <v>646000</v>
      </c>
      <c r="M33" s="97">
        <f t="shared" si="17"/>
        <v>889464</v>
      </c>
      <c r="N33" s="96">
        <f t="shared" si="17"/>
        <v>0</v>
      </c>
      <c r="O33" s="97">
        <f t="shared" si="17"/>
        <v>0</v>
      </c>
      <c r="P33" s="96">
        <f>$H33      +$J33      +$L33      +$N33</f>
        <v>2248000</v>
      </c>
      <c r="Q33" s="97">
        <f>$I33      +$K33      +$M33      +$O33</f>
        <v>2230014</v>
      </c>
      <c r="R33" s="52">
        <f>IF(($J33      =0),0,((($L33      -$J33      )/$J33      )*100))</f>
        <v>-3.7257824143070044</v>
      </c>
      <c r="S33" s="53">
        <f>IF(($K33      =0),0,((($M33      -$K33      )/$K33      )*100))</f>
        <v>6.6320762746915092</v>
      </c>
      <c r="T33" s="52">
        <f>IF($E33   =0,0,($P33   /$E33   )*100)</f>
        <v>76.671214188267385</v>
      </c>
      <c r="U33" s="54">
        <f>IF($E33   =0,0,($Q33   /$E33   )*100)</f>
        <v>76.057776261937249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21550000</v>
      </c>
      <c r="C35" s="92">
        <v>-1000000</v>
      </c>
      <c r="D35" s="92"/>
      <c r="E35" s="92">
        <f t="shared" ref="E35:E40" si="18">$B35      +$C35      +$D35</f>
        <v>20550000</v>
      </c>
      <c r="F35" s="93">
        <v>20550000</v>
      </c>
      <c r="G35" s="94">
        <v>20550000</v>
      </c>
      <c r="H35" s="93">
        <v>920000</v>
      </c>
      <c r="I35" s="94"/>
      <c r="J35" s="93"/>
      <c r="K35" s="94">
        <v>7092744</v>
      </c>
      <c r="L35" s="93"/>
      <c r="M35" s="94">
        <v>912690</v>
      </c>
      <c r="N35" s="93"/>
      <c r="O35" s="94"/>
      <c r="P35" s="93">
        <f t="shared" ref="P35:P40" si="19">$H35      +$J35      +$L35      +$N35</f>
        <v>920000</v>
      </c>
      <c r="Q35" s="94">
        <f t="shared" ref="Q35:Q40" si="20">$I35      +$K35      +$M35      +$O35</f>
        <v>8005434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-87.132060596011925</v>
      </c>
      <c r="T35" s="48">
        <f t="shared" ref="T35:T39" si="23">IF(($E35      =0),0,(($P35      /$E35      )*100))</f>
        <v>4.4768856447688563</v>
      </c>
      <c r="U35" s="50">
        <f t="shared" ref="U35:U39" si="24">IF(($E35      =0),0,(($Q35      /$E35      )*100))</f>
        <v>38.955883211678831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13692000</v>
      </c>
      <c r="C36" s="92">
        <v>-1493000</v>
      </c>
      <c r="D36" s="92"/>
      <c r="E36" s="92">
        <f t="shared" si="18"/>
        <v>12199000</v>
      </c>
      <c r="F36" s="93">
        <v>12199000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35242000</v>
      </c>
      <c r="C40" s="95">
        <f>SUM(C35:C39)</f>
        <v>-2493000</v>
      </c>
      <c r="D40" s="95"/>
      <c r="E40" s="95">
        <f t="shared" si="18"/>
        <v>32749000</v>
      </c>
      <c r="F40" s="96">
        <f t="shared" ref="F40:O40" si="25">SUM(F35:F39)</f>
        <v>32749000</v>
      </c>
      <c r="G40" s="97">
        <f t="shared" si="25"/>
        <v>20550000</v>
      </c>
      <c r="H40" s="96">
        <f t="shared" si="25"/>
        <v>920000</v>
      </c>
      <c r="I40" s="97">
        <f t="shared" si="25"/>
        <v>0</v>
      </c>
      <c r="J40" s="96">
        <f t="shared" si="25"/>
        <v>0</v>
      </c>
      <c r="K40" s="97">
        <f t="shared" si="25"/>
        <v>7092744</v>
      </c>
      <c r="L40" s="96">
        <f t="shared" si="25"/>
        <v>0</v>
      </c>
      <c r="M40" s="97">
        <f t="shared" si="25"/>
        <v>912690</v>
      </c>
      <c r="N40" s="96">
        <f t="shared" si="25"/>
        <v>0</v>
      </c>
      <c r="O40" s="97">
        <f t="shared" si="25"/>
        <v>0</v>
      </c>
      <c r="P40" s="96">
        <f t="shared" si="19"/>
        <v>920000</v>
      </c>
      <c r="Q40" s="97">
        <f t="shared" si="20"/>
        <v>8005434</v>
      </c>
      <c r="R40" s="52">
        <f t="shared" si="21"/>
        <v>0</v>
      </c>
      <c r="S40" s="53">
        <f t="shared" si="22"/>
        <v>-87.132060596011925</v>
      </c>
      <c r="T40" s="52">
        <f>IF((+$E35+$E38) =0,0,(P40   /(+$E35+$E38) )*100)</f>
        <v>4.4768856447688563</v>
      </c>
      <c r="U40" s="54">
        <f>IF((+$E35+$E38) =0,0,(Q40   /(+$E35+$E38) )*100)</f>
        <v>38.955883211678831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50000000</v>
      </c>
      <c r="H51" s="93">
        <v>3567000</v>
      </c>
      <c r="I51" s="94">
        <v>3567456</v>
      </c>
      <c r="J51" s="93">
        <v>14387000</v>
      </c>
      <c r="K51" s="94">
        <v>15636909</v>
      </c>
      <c r="L51" s="93">
        <v>22185000</v>
      </c>
      <c r="M51" s="94">
        <v>9066304</v>
      </c>
      <c r="N51" s="93"/>
      <c r="O51" s="94"/>
      <c r="P51" s="93">
        <f t="shared" si="27"/>
        <v>40139000</v>
      </c>
      <c r="Q51" s="94">
        <f t="shared" si="28"/>
        <v>28270669</v>
      </c>
      <c r="R51" s="48">
        <f t="shared" si="29"/>
        <v>54.201709876972274</v>
      </c>
      <c r="S51" s="49">
        <f t="shared" si="30"/>
        <v>-42.019845482249721</v>
      </c>
      <c r="T51" s="48">
        <f t="shared" si="31"/>
        <v>80.278000000000006</v>
      </c>
      <c r="U51" s="50">
        <f t="shared" si="32"/>
        <v>56.541337999999996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0</v>
      </c>
      <c r="D53" s="95"/>
      <c r="E53" s="95">
        <f t="shared" si="26"/>
        <v>50000000</v>
      </c>
      <c r="F53" s="96">
        <f t="shared" ref="F53:O53" si="33">SUM(F42:F52)</f>
        <v>50000000</v>
      </c>
      <c r="G53" s="97">
        <f t="shared" si="33"/>
        <v>50000000</v>
      </c>
      <c r="H53" s="96">
        <f t="shared" si="33"/>
        <v>3567000</v>
      </c>
      <c r="I53" s="97">
        <f t="shared" si="33"/>
        <v>3567456</v>
      </c>
      <c r="J53" s="96">
        <f t="shared" si="33"/>
        <v>14387000</v>
      </c>
      <c r="K53" s="97">
        <f t="shared" si="33"/>
        <v>15636909</v>
      </c>
      <c r="L53" s="96">
        <f t="shared" si="33"/>
        <v>22185000</v>
      </c>
      <c r="M53" s="97">
        <f t="shared" si="33"/>
        <v>9066304</v>
      </c>
      <c r="N53" s="96">
        <f t="shared" si="33"/>
        <v>0</v>
      </c>
      <c r="O53" s="97">
        <f t="shared" si="33"/>
        <v>0</v>
      </c>
      <c r="P53" s="96">
        <f t="shared" si="27"/>
        <v>40139000</v>
      </c>
      <c r="Q53" s="97">
        <f t="shared" si="28"/>
        <v>28270669</v>
      </c>
      <c r="R53" s="52">
        <f t="shared" si="29"/>
        <v>54.201709876972274</v>
      </c>
      <c r="S53" s="53">
        <f t="shared" si="30"/>
        <v>-42.019845482249721</v>
      </c>
      <c r="T53" s="52">
        <f>IF((+$E43+$E45+$E47+$E48+$E51) =0,0,(P53   /(+$E43+$E45+$E47+$E48+$E51) )*100)</f>
        <v>80.278000000000006</v>
      </c>
      <c r="U53" s="54">
        <f>IF((+$E43+$E45+$E47+$E48+$E51) =0,0,(Q53   /(+$E43+$E45+$E47+$E48+$E51) )*100)</f>
        <v>56.541337999999996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114812000</v>
      </c>
      <c r="C67" s="104">
        <f>SUM(C9:C14,C17:C23,C26:C29,C32,C35:C39,C42:C52,C55:C58,C61:C65)</f>
        <v>14371000</v>
      </c>
      <c r="D67" s="104"/>
      <c r="E67" s="104">
        <f t="shared" si="35"/>
        <v>129183000</v>
      </c>
      <c r="F67" s="105">
        <f t="shared" ref="F67:O67" si="43">SUM(F9:F14,F17:F23,F26:F29,F32,F35:F39,F42:F52,F55:F58,F61:F65)</f>
        <v>129183000</v>
      </c>
      <c r="G67" s="106">
        <f t="shared" si="43"/>
        <v>116984000</v>
      </c>
      <c r="H67" s="105">
        <f t="shared" si="43"/>
        <v>8578000</v>
      </c>
      <c r="I67" s="106">
        <f t="shared" si="43"/>
        <v>4325307</v>
      </c>
      <c r="J67" s="105">
        <f t="shared" si="43"/>
        <v>23142000</v>
      </c>
      <c r="K67" s="106">
        <f t="shared" si="43"/>
        <v>35196927</v>
      </c>
      <c r="L67" s="105">
        <f t="shared" si="43"/>
        <v>29799000</v>
      </c>
      <c r="M67" s="106">
        <f t="shared" si="43"/>
        <v>14868318</v>
      </c>
      <c r="N67" s="105">
        <f t="shared" si="43"/>
        <v>0</v>
      </c>
      <c r="O67" s="106">
        <f t="shared" si="43"/>
        <v>0</v>
      </c>
      <c r="P67" s="105">
        <f t="shared" si="36"/>
        <v>61519000</v>
      </c>
      <c r="Q67" s="106">
        <f t="shared" si="37"/>
        <v>54390552</v>
      </c>
      <c r="R67" s="61">
        <f t="shared" si="38"/>
        <v>28.765880217785845</v>
      </c>
      <c r="S67" s="62">
        <f t="shared" si="39"/>
        <v>-57.756772345494824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52.587533337892353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46.494009437187991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143068000</v>
      </c>
      <c r="C69" s="92">
        <v>-9569000</v>
      </c>
      <c r="D69" s="92"/>
      <c r="E69" s="92">
        <f>$B69      +$C69      +$D69</f>
        <v>133499000</v>
      </c>
      <c r="F69" s="93">
        <v>133499000</v>
      </c>
      <c r="G69" s="94">
        <v>133499000</v>
      </c>
      <c r="H69" s="93">
        <v>25567000</v>
      </c>
      <c r="I69" s="94">
        <v>21180359</v>
      </c>
      <c r="J69" s="93">
        <v>36149000</v>
      </c>
      <c r="K69" s="94">
        <v>42708466</v>
      </c>
      <c r="L69" s="93">
        <v>20635000</v>
      </c>
      <c r="M69" s="94">
        <v>12282447</v>
      </c>
      <c r="N69" s="93"/>
      <c r="O69" s="94"/>
      <c r="P69" s="93">
        <f>$H69      +$J69      +$L69      +$N69</f>
        <v>82351000</v>
      </c>
      <c r="Q69" s="94">
        <f>$I69      +$K69      +$M69      +$O69</f>
        <v>76171272</v>
      </c>
      <c r="R69" s="48">
        <f>IF(($J69      =0),0,((($L69      -$J69      )/$J69      )*100))</f>
        <v>-42.91681650944701</v>
      </c>
      <c r="S69" s="49">
        <f>IF(($K69      =0),0,((($M69      -$K69      )/$K69      )*100))</f>
        <v>-71.241189042003995</v>
      </c>
      <c r="T69" s="48">
        <f>IF(($E69      =0),0,(($P69      /$E69      )*100))</f>
        <v>61.686604394040401</v>
      </c>
      <c r="U69" s="50">
        <f>IF(($E69      =0),0,(($Q69      /$E69      )*100))</f>
        <v>57.057559981722704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143068000</v>
      </c>
      <c r="C71" s="101">
        <f>SUM(C69:C70)</f>
        <v>-9569000</v>
      </c>
      <c r="D71" s="101"/>
      <c r="E71" s="101">
        <f>$B71      +$C71      +$D71</f>
        <v>133499000</v>
      </c>
      <c r="F71" s="102">
        <f t="shared" ref="F71:O71" si="44">SUM(F69:F70)</f>
        <v>133499000</v>
      </c>
      <c r="G71" s="103">
        <f t="shared" si="44"/>
        <v>133499000</v>
      </c>
      <c r="H71" s="102">
        <f t="shared" si="44"/>
        <v>25567000</v>
      </c>
      <c r="I71" s="103">
        <f t="shared" si="44"/>
        <v>21180359</v>
      </c>
      <c r="J71" s="102">
        <f t="shared" si="44"/>
        <v>36149000</v>
      </c>
      <c r="K71" s="103">
        <f t="shared" si="44"/>
        <v>42708466</v>
      </c>
      <c r="L71" s="102">
        <f t="shared" si="44"/>
        <v>20635000</v>
      </c>
      <c r="M71" s="103">
        <f t="shared" si="44"/>
        <v>12282447</v>
      </c>
      <c r="N71" s="102">
        <f t="shared" si="44"/>
        <v>0</v>
      </c>
      <c r="O71" s="103">
        <f t="shared" si="44"/>
        <v>0</v>
      </c>
      <c r="P71" s="102">
        <f>$H71      +$J71      +$L71      +$N71</f>
        <v>82351000</v>
      </c>
      <c r="Q71" s="103">
        <f>$I71      +$K71      +$M71      +$O71</f>
        <v>76171272</v>
      </c>
      <c r="R71" s="57">
        <f>IF(($J71      =0),0,((($L71      -$J71      )/$J71      )*100))</f>
        <v>-42.91681650944701</v>
      </c>
      <c r="S71" s="58">
        <f>IF(($K71      =0),0,((($M71      -$K71      )/$K71      )*100))</f>
        <v>-71.241189042003995</v>
      </c>
      <c r="T71" s="57">
        <f>IF(($E69      =0),0,(($P69      /$E69      )*100))</f>
        <v>61.686604394040401</v>
      </c>
      <c r="U71" s="59">
        <f>IF($E69   =0,0,($Q69   /$E69 )*100)</f>
        <v>57.057559981722704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143068000</v>
      </c>
      <c r="C72" s="104">
        <f>SUM(C69:C70)</f>
        <v>-9569000</v>
      </c>
      <c r="D72" s="104"/>
      <c r="E72" s="104">
        <f>$B72      +$C72      +$D72</f>
        <v>133499000</v>
      </c>
      <c r="F72" s="105">
        <f t="shared" ref="F72:O72" si="45">SUM(F69:F70)</f>
        <v>133499000</v>
      </c>
      <c r="G72" s="106">
        <f t="shared" si="45"/>
        <v>133499000</v>
      </c>
      <c r="H72" s="105">
        <f t="shared" si="45"/>
        <v>25567000</v>
      </c>
      <c r="I72" s="106">
        <f t="shared" si="45"/>
        <v>21180359</v>
      </c>
      <c r="J72" s="105">
        <f t="shared" si="45"/>
        <v>36149000</v>
      </c>
      <c r="K72" s="106">
        <f t="shared" si="45"/>
        <v>42708466</v>
      </c>
      <c r="L72" s="105">
        <f t="shared" si="45"/>
        <v>20635000</v>
      </c>
      <c r="M72" s="106">
        <f t="shared" si="45"/>
        <v>12282447</v>
      </c>
      <c r="N72" s="105">
        <f t="shared" si="45"/>
        <v>0</v>
      </c>
      <c r="O72" s="106">
        <f t="shared" si="45"/>
        <v>0</v>
      </c>
      <c r="P72" s="105">
        <f>$H72      +$J72      +$L72      +$N72</f>
        <v>82351000</v>
      </c>
      <c r="Q72" s="106">
        <f>$I72      +$K72      +$M72      +$O72</f>
        <v>76171272</v>
      </c>
      <c r="R72" s="61">
        <f>IF(($J72      =0),0,((($L72      -$J72      )/$J72      )*100))</f>
        <v>-42.91681650944701</v>
      </c>
      <c r="S72" s="62">
        <f>IF(($K72      =0),0,((($M72      -$K72      )/$K72      )*100))</f>
        <v>-71.241189042003995</v>
      </c>
      <c r="T72" s="61">
        <f>IF(($E69      =0),0,(($P69      /$E69      )*100))</f>
        <v>61.686604394040401</v>
      </c>
      <c r="U72" s="65">
        <f>IF($E69   =0,0,($Q69   /$E69 )*100)</f>
        <v>57.057559981722704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257880000</v>
      </c>
      <c r="C73" s="104">
        <f>SUM(C9:C14,C17:C23,C26:C29,C32,C35:C39,C42:C52,C55:C58,C61:C65,C69:C70)</f>
        <v>4802000</v>
      </c>
      <c r="D73" s="104"/>
      <c r="E73" s="104">
        <f>$B73      +$C73      +$D73</f>
        <v>262682000</v>
      </c>
      <c r="F73" s="105">
        <f t="shared" ref="F73:O73" si="46">SUM(F9:F14,F17:F23,F26:F29,F32,F35:F39,F42:F52,F55:F58,F61:F65,F69:F70)</f>
        <v>262682000</v>
      </c>
      <c r="G73" s="106">
        <f t="shared" si="46"/>
        <v>250483000</v>
      </c>
      <c r="H73" s="105">
        <f t="shared" si="46"/>
        <v>34145000</v>
      </c>
      <c r="I73" s="106">
        <f t="shared" si="46"/>
        <v>25505666</v>
      </c>
      <c r="J73" s="105">
        <f t="shared" si="46"/>
        <v>59291000</v>
      </c>
      <c r="K73" s="106">
        <f t="shared" si="46"/>
        <v>77905393</v>
      </c>
      <c r="L73" s="105">
        <f t="shared" si="46"/>
        <v>50434000</v>
      </c>
      <c r="M73" s="106">
        <f t="shared" si="46"/>
        <v>27150765</v>
      </c>
      <c r="N73" s="105">
        <f t="shared" si="46"/>
        <v>0</v>
      </c>
      <c r="O73" s="106">
        <f t="shared" si="46"/>
        <v>0</v>
      </c>
      <c r="P73" s="105">
        <f>$H73      +$J73      +$L73      +$N73</f>
        <v>143870000</v>
      </c>
      <c r="Q73" s="106">
        <f>$I73      +$K73      +$M73      +$O73</f>
        <v>130561824</v>
      </c>
      <c r="R73" s="61">
        <f>IF(($J73      =0),0,((($L73      -$J73      )/$J73      )*100))</f>
        <v>-14.938186233998415</v>
      </c>
      <c r="S73" s="62">
        <f>IF(($K73      =0),0,((($M73      -$K73      )/$K73      )*100))</f>
        <v>-65.149055855478451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57.437031654842841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52.124025981803157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74eWf87JSnbM+4LhqPkEivXZjK+6J51ms2sSZ4/IPq/FDhxN5rRHGRDD3hJUNljNyVuW+PnouP81bjCCjSEcA==" saltValue="3qzZLfxqdWW5xkfG4AnH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2500000</v>
      </c>
      <c r="C10" s="92"/>
      <c r="D10" s="92"/>
      <c r="E10" s="92">
        <f t="shared" ref="E10:E15" si="0">$B10      +$C10      +$D10</f>
        <v>2500000</v>
      </c>
      <c r="F10" s="93">
        <v>2500000</v>
      </c>
      <c r="G10" s="94">
        <v>2500000</v>
      </c>
      <c r="H10" s="93">
        <v>406000</v>
      </c>
      <c r="I10" s="94">
        <v>405936</v>
      </c>
      <c r="J10" s="93">
        <v>339000</v>
      </c>
      <c r="K10" s="94">
        <v>339581</v>
      </c>
      <c r="L10" s="93">
        <v>140000</v>
      </c>
      <c r="M10" s="94">
        <v>201259</v>
      </c>
      <c r="N10" s="93"/>
      <c r="O10" s="94"/>
      <c r="P10" s="93">
        <f t="shared" ref="P10:P15" si="1">$H10      +$J10      +$L10      +$N10</f>
        <v>885000</v>
      </c>
      <c r="Q10" s="94">
        <f t="shared" ref="Q10:Q15" si="2">$I10      +$K10      +$M10      +$O10</f>
        <v>946776</v>
      </c>
      <c r="R10" s="48">
        <f t="shared" ref="R10:R15" si="3">IF(($J10      =0),0,((($L10      -$J10      )/$J10      )*100))</f>
        <v>-58.702064896755161</v>
      </c>
      <c r="S10" s="49">
        <f t="shared" ref="S10:S15" si="4">IF(($K10      =0),0,((($M10      -$K10      )/$K10      )*100))</f>
        <v>-40.733138779849284</v>
      </c>
      <c r="T10" s="48">
        <f t="shared" ref="T10:T14" si="5">IF(($E10      =0),0,(($P10      /$E10      )*100))</f>
        <v>35.4</v>
      </c>
      <c r="U10" s="50">
        <f t="shared" ref="U10:U14" si="6">IF(($E10      =0),0,(($Q10      /$E10      )*100))</f>
        <v>37.871040000000001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2500000</v>
      </c>
      <c r="C15" s="95">
        <f>SUM(C9:C14)</f>
        <v>0</v>
      </c>
      <c r="D15" s="95"/>
      <c r="E15" s="95">
        <f t="shared" si="0"/>
        <v>2500000</v>
      </c>
      <c r="F15" s="96">
        <f t="shared" ref="F15:O15" si="7">SUM(F9:F14)</f>
        <v>2500000</v>
      </c>
      <c r="G15" s="97">
        <f t="shared" si="7"/>
        <v>2500000</v>
      </c>
      <c r="H15" s="96">
        <f t="shared" si="7"/>
        <v>406000</v>
      </c>
      <c r="I15" s="97">
        <f t="shared" si="7"/>
        <v>405936</v>
      </c>
      <c r="J15" s="96">
        <f t="shared" si="7"/>
        <v>339000</v>
      </c>
      <c r="K15" s="97">
        <f t="shared" si="7"/>
        <v>339581</v>
      </c>
      <c r="L15" s="96">
        <f t="shared" si="7"/>
        <v>140000</v>
      </c>
      <c r="M15" s="97">
        <f t="shared" si="7"/>
        <v>201259</v>
      </c>
      <c r="N15" s="96">
        <f t="shared" si="7"/>
        <v>0</v>
      </c>
      <c r="O15" s="97">
        <f t="shared" si="7"/>
        <v>0</v>
      </c>
      <c r="P15" s="96">
        <f t="shared" si="1"/>
        <v>885000</v>
      </c>
      <c r="Q15" s="97">
        <f t="shared" si="2"/>
        <v>946776</v>
      </c>
      <c r="R15" s="52">
        <f t="shared" si="3"/>
        <v>-58.702064896755161</v>
      </c>
      <c r="S15" s="53">
        <f t="shared" si="4"/>
        <v>-40.733138779849284</v>
      </c>
      <c r="T15" s="52">
        <f>IF((SUM($E9:$E13))=0,0,(P15/(SUM($E9:$E13))*100))</f>
        <v>35.4</v>
      </c>
      <c r="U15" s="54">
        <f>IF((SUM($E9:$E13))=0,0,(Q15/(SUM($E9:$E13))*100))</f>
        <v>37.871040000000001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153196000</v>
      </c>
      <c r="C17" s="92">
        <v>18383000</v>
      </c>
      <c r="D17" s="92"/>
      <c r="E17" s="92">
        <f t="shared" ref="E17:E24" si="8">$B17      +$C17      +$D17</f>
        <v>171579000</v>
      </c>
      <c r="F17" s="93">
        <v>171579000</v>
      </c>
      <c r="G17" s="94">
        <v>171579000</v>
      </c>
      <c r="H17" s="93">
        <v>54174000</v>
      </c>
      <c r="I17" s="94">
        <v>54173669</v>
      </c>
      <c r="J17" s="93">
        <v>37826000</v>
      </c>
      <c r="K17" s="94">
        <v>17857062</v>
      </c>
      <c r="L17" s="93">
        <v>31366000</v>
      </c>
      <c r="M17" s="94">
        <v>70709163</v>
      </c>
      <c r="N17" s="93"/>
      <c r="O17" s="94"/>
      <c r="P17" s="93">
        <f t="shared" ref="P17:P24" si="9">$H17      +$J17      +$L17      +$N17</f>
        <v>123366000</v>
      </c>
      <c r="Q17" s="94">
        <f t="shared" ref="Q17:Q24" si="10">$I17      +$K17      +$M17      +$O17</f>
        <v>142739894</v>
      </c>
      <c r="R17" s="48">
        <f t="shared" ref="R17:R24" si="11">IF(($J17      =0),0,((($L17      -$J17      )/$J17      )*100))</f>
        <v>-17.078200179770526</v>
      </c>
      <c r="S17" s="49">
        <f t="shared" ref="S17:S24" si="12">IF(($K17      =0),0,((($M17      -$K17      )/$K17      )*100))</f>
        <v>295.97310576622289</v>
      </c>
      <c r="T17" s="48">
        <f t="shared" ref="T17:T23" si="13">IF(($E17      =0),0,(($P17      /$E17      )*100))</f>
        <v>71.90040739251306</v>
      </c>
      <c r="U17" s="50">
        <f t="shared" ref="U17:U23" si="14">IF(($E17      =0),0,(($Q17      /$E17      )*100))</f>
        <v>83.191937241737051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26590000</v>
      </c>
      <c r="W21" s="94">
        <v>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153196000</v>
      </c>
      <c r="C24" s="95">
        <f>SUM(C17:C23)</f>
        <v>18383000</v>
      </c>
      <c r="D24" s="95"/>
      <c r="E24" s="95">
        <f t="shared" si="8"/>
        <v>171579000</v>
      </c>
      <c r="F24" s="96">
        <f t="shared" ref="F24:O24" si="15">SUM(F17:F23)</f>
        <v>171579000</v>
      </c>
      <c r="G24" s="97">
        <f t="shared" si="15"/>
        <v>171579000</v>
      </c>
      <c r="H24" s="96">
        <f t="shared" si="15"/>
        <v>54174000</v>
      </c>
      <c r="I24" s="97">
        <f t="shared" si="15"/>
        <v>54173669</v>
      </c>
      <c r="J24" s="96">
        <f t="shared" si="15"/>
        <v>37826000</v>
      </c>
      <c r="K24" s="97">
        <f t="shared" si="15"/>
        <v>17857062</v>
      </c>
      <c r="L24" s="96">
        <f t="shared" si="15"/>
        <v>31366000</v>
      </c>
      <c r="M24" s="97">
        <f t="shared" si="15"/>
        <v>70709163</v>
      </c>
      <c r="N24" s="96">
        <f t="shared" si="15"/>
        <v>0</v>
      </c>
      <c r="O24" s="97">
        <f t="shared" si="15"/>
        <v>0</v>
      </c>
      <c r="P24" s="96">
        <f t="shared" si="9"/>
        <v>123366000</v>
      </c>
      <c r="Q24" s="97">
        <f t="shared" si="10"/>
        <v>142739894</v>
      </c>
      <c r="R24" s="52">
        <f t="shared" si="11"/>
        <v>-17.078200179770526</v>
      </c>
      <c r="S24" s="53">
        <f t="shared" si="12"/>
        <v>295.97310576622289</v>
      </c>
      <c r="T24" s="52">
        <f>IF(($E24-$E19-$E23)   =0,0,($P24   /($E24-$E19-$E23)   )*100)</f>
        <v>71.90040739251306</v>
      </c>
      <c r="U24" s="54">
        <f>IF(($E24-$E19-$E23)   =0,0,($Q24   /($E24-$E19-$E23)   )*100)</f>
        <v>83.191937241737051</v>
      </c>
      <c r="V24" s="96">
        <f>SUM(V17:V23)</f>
        <v>26590000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3089000</v>
      </c>
      <c r="C32" s="92">
        <v>-173000</v>
      </c>
      <c r="D32" s="92"/>
      <c r="E32" s="92">
        <f>$B32      +$C32      +$D32</f>
        <v>2916000</v>
      </c>
      <c r="F32" s="93">
        <v>2916000</v>
      </c>
      <c r="G32" s="94">
        <v>2916000</v>
      </c>
      <c r="H32" s="93">
        <v>825000</v>
      </c>
      <c r="I32" s="94">
        <v>825311</v>
      </c>
      <c r="J32" s="93">
        <v>695000</v>
      </c>
      <c r="K32" s="94">
        <v>695468</v>
      </c>
      <c r="L32" s="93">
        <v>800000</v>
      </c>
      <c r="M32" s="94">
        <v>799570</v>
      </c>
      <c r="N32" s="93"/>
      <c r="O32" s="94"/>
      <c r="P32" s="93">
        <f>$H32      +$J32      +$L32      +$N32</f>
        <v>2320000</v>
      </c>
      <c r="Q32" s="94">
        <f>$I32      +$K32      +$M32      +$O32</f>
        <v>2320349</v>
      </c>
      <c r="R32" s="48">
        <f>IF(($J32      =0),0,((($L32      -$J32      )/$J32      )*100))</f>
        <v>15.107913669064748</v>
      </c>
      <c r="S32" s="49">
        <f>IF(($K32      =0),0,((($M32      -$K32      )/$K32      )*100))</f>
        <v>14.968625443586189</v>
      </c>
      <c r="T32" s="48">
        <f>IF(($E32      =0),0,(($P32      /$E32      )*100))</f>
        <v>79.561042524005487</v>
      </c>
      <c r="U32" s="50">
        <f>IF(($E32      =0),0,(($Q32      /$E32      )*100))</f>
        <v>79.573010973936903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3089000</v>
      </c>
      <c r="C33" s="95">
        <f>C32</f>
        <v>-173000</v>
      </c>
      <c r="D33" s="95"/>
      <c r="E33" s="95">
        <f>$B33      +$C33      +$D33</f>
        <v>2916000</v>
      </c>
      <c r="F33" s="96">
        <f t="shared" ref="F33:O33" si="17">F32</f>
        <v>2916000</v>
      </c>
      <c r="G33" s="97">
        <f t="shared" si="17"/>
        <v>2916000</v>
      </c>
      <c r="H33" s="96">
        <f t="shared" si="17"/>
        <v>825000</v>
      </c>
      <c r="I33" s="97">
        <f t="shared" si="17"/>
        <v>825311</v>
      </c>
      <c r="J33" s="96">
        <f t="shared" si="17"/>
        <v>695000</v>
      </c>
      <c r="K33" s="97">
        <f t="shared" si="17"/>
        <v>695468</v>
      </c>
      <c r="L33" s="96">
        <f t="shared" si="17"/>
        <v>800000</v>
      </c>
      <c r="M33" s="97">
        <f t="shared" si="17"/>
        <v>799570</v>
      </c>
      <c r="N33" s="96">
        <f t="shared" si="17"/>
        <v>0</v>
      </c>
      <c r="O33" s="97">
        <f t="shared" si="17"/>
        <v>0</v>
      </c>
      <c r="P33" s="96">
        <f>$H33      +$J33      +$L33      +$N33</f>
        <v>2320000</v>
      </c>
      <c r="Q33" s="97">
        <f>$I33      +$K33      +$M33      +$O33</f>
        <v>2320349</v>
      </c>
      <c r="R33" s="52">
        <f>IF(($J33      =0),0,((($L33      -$J33      )/$J33      )*100))</f>
        <v>15.107913669064748</v>
      </c>
      <c r="S33" s="53">
        <f>IF(($K33      =0),0,((($M33      -$K33      )/$K33      )*100))</f>
        <v>14.968625443586189</v>
      </c>
      <c r="T33" s="52">
        <f>IF($E33   =0,0,($P33   /$E33   )*100)</f>
        <v>79.561042524005487</v>
      </c>
      <c r="U33" s="54">
        <f>IF($E33   =0,0,($Q33   /$E33   )*100)</f>
        <v>79.573010973936903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14000000</v>
      </c>
      <c r="C35" s="92">
        <v>-160000</v>
      </c>
      <c r="D35" s="92"/>
      <c r="E35" s="92">
        <f t="shared" ref="E35:E40" si="18">$B35      +$C35      +$D35</f>
        <v>13840000</v>
      </c>
      <c r="F35" s="93">
        <v>13840000</v>
      </c>
      <c r="G35" s="94">
        <v>13840000</v>
      </c>
      <c r="H35" s="93"/>
      <c r="I35" s="94">
        <v>336770</v>
      </c>
      <c r="J35" s="93">
        <v>3999000</v>
      </c>
      <c r="K35" s="94">
        <v>53265</v>
      </c>
      <c r="L35" s="93"/>
      <c r="M35" s="94">
        <v>8753998</v>
      </c>
      <c r="N35" s="93"/>
      <c r="O35" s="94"/>
      <c r="P35" s="93">
        <f t="shared" ref="P35:P40" si="19">$H35      +$J35      +$L35      +$N35</f>
        <v>3999000</v>
      </c>
      <c r="Q35" s="94">
        <f t="shared" ref="Q35:Q40" si="20">$I35      +$K35      +$M35      +$O35</f>
        <v>9144033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16334.803341781657</v>
      </c>
      <c r="T35" s="48">
        <f t="shared" ref="T35:T39" si="23">IF(($E35      =0),0,(($P35      /$E35      )*100))</f>
        <v>28.894508670520231</v>
      </c>
      <c r="U35" s="50">
        <f t="shared" ref="U35:U39" si="24">IF(($E35      =0),0,(($Q35      /$E35      )*100))</f>
        <v>66.069602601156078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56426000</v>
      </c>
      <c r="C36" s="92">
        <v>-8667000</v>
      </c>
      <c r="D36" s="92"/>
      <c r="E36" s="92">
        <f t="shared" si="18"/>
        <v>47759000</v>
      </c>
      <c r="F36" s="93">
        <v>47759000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>
        <v>416000</v>
      </c>
      <c r="K38" s="94"/>
      <c r="L38" s="93">
        <v>2775000</v>
      </c>
      <c r="M38" s="94"/>
      <c r="N38" s="93"/>
      <c r="O38" s="94"/>
      <c r="P38" s="93">
        <f t="shared" si="19"/>
        <v>3191000</v>
      </c>
      <c r="Q38" s="94">
        <f t="shared" si="20"/>
        <v>0</v>
      </c>
      <c r="R38" s="48">
        <f t="shared" si="21"/>
        <v>567.06730769230762</v>
      </c>
      <c r="S38" s="49">
        <f t="shared" si="22"/>
        <v>0</v>
      </c>
      <c r="T38" s="48">
        <f t="shared" si="23"/>
        <v>63.82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75426000</v>
      </c>
      <c r="C40" s="95">
        <f>SUM(C35:C39)</f>
        <v>-8827000</v>
      </c>
      <c r="D40" s="95"/>
      <c r="E40" s="95">
        <f t="shared" si="18"/>
        <v>66599000</v>
      </c>
      <c r="F40" s="96">
        <f t="shared" ref="F40:O40" si="25">SUM(F35:F39)</f>
        <v>66599000</v>
      </c>
      <c r="G40" s="97">
        <f t="shared" si="25"/>
        <v>18840000</v>
      </c>
      <c r="H40" s="96">
        <f t="shared" si="25"/>
        <v>0</v>
      </c>
      <c r="I40" s="97">
        <f t="shared" si="25"/>
        <v>336770</v>
      </c>
      <c r="J40" s="96">
        <f t="shared" si="25"/>
        <v>4415000</v>
      </c>
      <c r="K40" s="97">
        <f t="shared" si="25"/>
        <v>53265</v>
      </c>
      <c r="L40" s="96">
        <f t="shared" si="25"/>
        <v>2775000</v>
      </c>
      <c r="M40" s="97">
        <f t="shared" si="25"/>
        <v>8753998</v>
      </c>
      <c r="N40" s="96">
        <f t="shared" si="25"/>
        <v>0</v>
      </c>
      <c r="O40" s="97">
        <f t="shared" si="25"/>
        <v>0</v>
      </c>
      <c r="P40" s="96">
        <f t="shared" si="19"/>
        <v>7190000</v>
      </c>
      <c r="Q40" s="97">
        <f t="shared" si="20"/>
        <v>9144033</v>
      </c>
      <c r="R40" s="52">
        <f t="shared" si="21"/>
        <v>-37.146092865232163</v>
      </c>
      <c r="S40" s="53">
        <f t="shared" si="22"/>
        <v>16334.803341781657</v>
      </c>
      <c r="T40" s="52">
        <f>IF((+$E35+$E38) =0,0,(P40   /(+$E35+$E38) )*100)</f>
        <v>38.163481953290876</v>
      </c>
      <c r="U40" s="54">
        <f>IF((+$E35+$E38) =0,0,(Q40   /(+$E35+$E38) )*100)</f>
        <v>48.535207006369426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55000000</v>
      </c>
      <c r="C51" s="92">
        <v>-2999000</v>
      </c>
      <c r="D51" s="92"/>
      <c r="E51" s="92">
        <f t="shared" si="26"/>
        <v>52001000</v>
      </c>
      <c r="F51" s="93">
        <v>52001000</v>
      </c>
      <c r="G51" s="94">
        <v>52001000</v>
      </c>
      <c r="H51" s="93">
        <v>6379000</v>
      </c>
      <c r="I51" s="94">
        <v>13845327</v>
      </c>
      <c r="J51" s="93">
        <v>13972000</v>
      </c>
      <c r="K51" s="94">
        <v>5692164</v>
      </c>
      <c r="L51" s="93">
        <v>16426000</v>
      </c>
      <c r="M51" s="94">
        <v>16976599</v>
      </c>
      <c r="N51" s="93"/>
      <c r="O51" s="94"/>
      <c r="P51" s="93">
        <f t="shared" si="27"/>
        <v>36777000</v>
      </c>
      <c r="Q51" s="94">
        <f t="shared" si="28"/>
        <v>36514090</v>
      </c>
      <c r="R51" s="48">
        <f t="shared" si="29"/>
        <v>17.563698826223874</v>
      </c>
      <c r="S51" s="49">
        <f t="shared" si="30"/>
        <v>198.24507867306704</v>
      </c>
      <c r="T51" s="48">
        <f t="shared" si="31"/>
        <v>70.723639930001355</v>
      </c>
      <c r="U51" s="50">
        <f t="shared" si="32"/>
        <v>70.218053498971173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55000000</v>
      </c>
      <c r="C53" s="95">
        <f>SUM(C42:C52)</f>
        <v>-2999000</v>
      </c>
      <c r="D53" s="95"/>
      <c r="E53" s="95">
        <f t="shared" si="26"/>
        <v>52001000</v>
      </c>
      <c r="F53" s="96">
        <f t="shared" ref="F53:O53" si="33">SUM(F42:F52)</f>
        <v>52001000</v>
      </c>
      <c r="G53" s="97">
        <f t="shared" si="33"/>
        <v>52001000</v>
      </c>
      <c r="H53" s="96">
        <f t="shared" si="33"/>
        <v>6379000</v>
      </c>
      <c r="I53" s="97">
        <f t="shared" si="33"/>
        <v>13845327</v>
      </c>
      <c r="J53" s="96">
        <f t="shared" si="33"/>
        <v>13972000</v>
      </c>
      <c r="K53" s="97">
        <f t="shared" si="33"/>
        <v>5692164</v>
      </c>
      <c r="L53" s="96">
        <f t="shared" si="33"/>
        <v>16426000</v>
      </c>
      <c r="M53" s="97">
        <f t="shared" si="33"/>
        <v>16976599</v>
      </c>
      <c r="N53" s="96">
        <f t="shared" si="33"/>
        <v>0</v>
      </c>
      <c r="O53" s="97">
        <f t="shared" si="33"/>
        <v>0</v>
      </c>
      <c r="P53" s="96">
        <f t="shared" si="27"/>
        <v>36777000</v>
      </c>
      <c r="Q53" s="97">
        <f t="shared" si="28"/>
        <v>36514090</v>
      </c>
      <c r="R53" s="52">
        <f t="shared" si="29"/>
        <v>17.563698826223874</v>
      </c>
      <c r="S53" s="53">
        <f t="shared" si="30"/>
        <v>198.24507867306704</v>
      </c>
      <c r="T53" s="52">
        <f>IF((+$E43+$E45+$E47+$E48+$E51) =0,0,(P53   /(+$E43+$E45+$E47+$E48+$E51) )*100)</f>
        <v>70.723639930001355</v>
      </c>
      <c r="U53" s="54">
        <f>IF((+$E43+$E45+$E47+$E48+$E51) =0,0,(Q53   /(+$E43+$E45+$E47+$E48+$E51) )*100)</f>
        <v>70.218053498971173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289211000</v>
      </c>
      <c r="C67" s="104">
        <f>SUM(C9:C14,C17:C23,C26:C29,C32,C35:C39,C42:C52,C55:C58,C61:C65)</f>
        <v>6384000</v>
      </c>
      <c r="D67" s="104"/>
      <c r="E67" s="104">
        <f t="shared" si="35"/>
        <v>295595000</v>
      </c>
      <c r="F67" s="105">
        <f t="shared" ref="F67:O67" si="43">SUM(F9:F14,F17:F23,F26:F29,F32,F35:F39,F42:F52,F55:F58,F61:F65)</f>
        <v>295595000</v>
      </c>
      <c r="G67" s="106">
        <f t="shared" si="43"/>
        <v>247836000</v>
      </c>
      <c r="H67" s="105">
        <f t="shared" si="43"/>
        <v>61784000</v>
      </c>
      <c r="I67" s="106">
        <f t="shared" si="43"/>
        <v>69587013</v>
      </c>
      <c r="J67" s="105">
        <f t="shared" si="43"/>
        <v>57247000</v>
      </c>
      <c r="K67" s="106">
        <f t="shared" si="43"/>
        <v>24637540</v>
      </c>
      <c r="L67" s="105">
        <f t="shared" si="43"/>
        <v>51507000</v>
      </c>
      <c r="M67" s="106">
        <f t="shared" si="43"/>
        <v>97440589</v>
      </c>
      <c r="N67" s="105">
        <f t="shared" si="43"/>
        <v>0</v>
      </c>
      <c r="O67" s="106">
        <f t="shared" si="43"/>
        <v>0</v>
      </c>
      <c r="P67" s="105">
        <f t="shared" si="36"/>
        <v>170538000</v>
      </c>
      <c r="Q67" s="106">
        <f t="shared" si="37"/>
        <v>191665142</v>
      </c>
      <c r="R67" s="61">
        <f t="shared" si="38"/>
        <v>-10.026726291334045</v>
      </c>
      <c r="S67" s="62">
        <f t="shared" si="39"/>
        <v>295.49642131479038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68.810826514307848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77.335472651269384</v>
      </c>
      <c r="V67" s="105">
        <f>SUM(V9:V14,V17:V23,V26:V29,V32,V35:V39,V42:V52,V55:V58,V61:V65)</f>
        <v>26590000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289211000</v>
      </c>
      <c r="C73" s="104">
        <f>SUM(C9:C14,C17:C23,C26:C29,C32,C35:C39,C42:C52,C55:C58,C61:C65,C69:C70)</f>
        <v>6384000</v>
      </c>
      <c r="D73" s="104"/>
      <c r="E73" s="104">
        <f>$B73      +$C73      +$D73</f>
        <v>295595000</v>
      </c>
      <c r="F73" s="105">
        <f t="shared" ref="F73:O73" si="46">SUM(F9:F14,F17:F23,F26:F29,F32,F35:F39,F42:F52,F55:F58,F61:F65,F69:F70)</f>
        <v>295595000</v>
      </c>
      <c r="G73" s="106">
        <f t="shared" si="46"/>
        <v>247836000</v>
      </c>
      <c r="H73" s="105">
        <f t="shared" si="46"/>
        <v>61784000</v>
      </c>
      <c r="I73" s="106">
        <f t="shared" si="46"/>
        <v>69587013</v>
      </c>
      <c r="J73" s="105">
        <f t="shared" si="46"/>
        <v>57247000</v>
      </c>
      <c r="K73" s="106">
        <f t="shared" si="46"/>
        <v>24637540</v>
      </c>
      <c r="L73" s="105">
        <f t="shared" si="46"/>
        <v>51507000</v>
      </c>
      <c r="M73" s="106">
        <f t="shared" si="46"/>
        <v>97440589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170538000</v>
      </c>
      <c r="Q73" s="106">
        <f>$I73      +$K73      +$M73      +$O73</f>
        <v>191665142</v>
      </c>
      <c r="R73" s="61">
        <f>IF(($J73      =0),0,((($L73      -$J73      )/$J73      )*100))</f>
        <v>-10.026726291334045</v>
      </c>
      <c r="S73" s="62">
        <f>IF(($K73      =0),0,((($M73      -$K73      )/$K73      )*100))</f>
        <v>295.49642131479038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68.810826514307848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77.335472651269384</v>
      </c>
      <c r="V73" s="105">
        <f>SUM(V9:V14,V17:V23,V26:V29,V32,V35:V39,V42:V52,V55:V58,V61:V65,V69:V70)</f>
        <v>26590000</v>
      </c>
      <c r="W73" s="106">
        <f>SUM(W9:W14,W17:W23,W26:W29,W32,W35:W39,W42:W52,W55:W58,W61:W65,W69:W70)</f>
        <v>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mpRinxSqvAQbPL9n1uOA6u/4kjxTzsLfsYAyeL3mJgsoN6grq1tYxqrVQ7MDYaNqdd4aBjq0I1uSB9RymlBgw==" saltValue="q3NWPFT1uVnlRWKU9/jb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246000</v>
      </c>
      <c r="I10" s="94">
        <v>245169</v>
      </c>
      <c r="J10" s="93">
        <v>455000</v>
      </c>
      <c r="K10" s="94">
        <v>455949</v>
      </c>
      <c r="L10" s="93">
        <v>959000</v>
      </c>
      <c r="M10" s="94">
        <v>958341</v>
      </c>
      <c r="N10" s="93"/>
      <c r="O10" s="94"/>
      <c r="P10" s="93">
        <f t="shared" ref="P10:P15" si="1">$H10      +$J10      +$L10      +$N10</f>
        <v>1660000</v>
      </c>
      <c r="Q10" s="94">
        <f t="shared" ref="Q10:Q15" si="2">$I10      +$K10      +$M10      +$O10</f>
        <v>1659459</v>
      </c>
      <c r="R10" s="48">
        <f t="shared" ref="R10:R15" si="3">IF(($J10      =0),0,((($L10      -$J10      )/$J10      )*100))</f>
        <v>110.76923076923077</v>
      </c>
      <c r="S10" s="49">
        <f t="shared" ref="S10:S15" si="4">IF(($K10      =0),0,((($M10      -$K10      )/$K10      )*100))</f>
        <v>110.18600764559194</v>
      </c>
      <c r="T10" s="48">
        <f t="shared" ref="T10:T14" si="5">IF(($E10      =0),0,(($P10      /$E10      )*100))</f>
        <v>69.166666666666671</v>
      </c>
      <c r="U10" s="50">
        <f t="shared" ref="U10:U14" si="6">IF(($E10      =0),0,(($Q10      /$E10      )*100))</f>
        <v>69.144125000000003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>
        <v>369000</v>
      </c>
      <c r="D11" s="92"/>
      <c r="E11" s="92">
        <f t="shared" si="0"/>
        <v>5869000</v>
      </c>
      <c r="F11" s="93">
        <v>5869000</v>
      </c>
      <c r="G11" s="94">
        <v>5869000</v>
      </c>
      <c r="H11" s="93">
        <v>1157000</v>
      </c>
      <c r="I11" s="94"/>
      <c r="J11" s="93">
        <v>1685000</v>
      </c>
      <c r="K11" s="94">
        <v>1767828</v>
      </c>
      <c r="L11" s="93">
        <v>1159000</v>
      </c>
      <c r="M11" s="94">
        <v>183572</v>
      </c>
      <c r="N11" s="93"/>
      <c r="O11" s="94"/>
      <c r="P11" s="93">
        <f t="shared" si="1"/>
        <v>4001000</v>
      </c>
      <c r="Q11" s="94">
        <f t="shared" si="2"/>
        <v>1951400</v>
      </c>
      <c r="R11" s="48">
        <f t="shared" si="3"/>
        <v>-31.21661721068249</v>
      </c>
      <c r="S11" s="49">
        <f t="shared" si="4"/>
        <v>-89.615958113572134</v>
      </c>
      <c r="T11" s="48">
        <f t="shared" si="5"/>
        <v>68.171749872209915</v>
      </c>
      <c r="U11" s="50">
        <f t="shared" si="6"/>
        <v>33.249275856193563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32168000</v>
      </c>
      <c r="C13" s="92">
        <v>-10000000</v>
      </c>
      <c r="D13" s="92"/>
      <c r="E13" s="92">
        <f t="shared" si="0"/>
        <v>22168000</v>
      </c>
      <c r="F13" s="93">
        <v>22168000</v>
      </c>
      <c r="G13" s="94">
        <v>22168000</v>
      </c>
      <c r="H13" s="93">
        <v>8141000</v>
      </c>
      <c r="I13" s="94">
        <v>3071693</v>
      </c>
      <c r="J13" s="93">
        <v>2440000</v>
      </c>
      <c r="K13" s="94">
        <v>14946443</v>
      </c>
      <c r="L13" s="93">
        <v>9732000</v>
      </c>
      <c r="M13" s="94">
        <v>2370403</v>
      </c>
      <c r="N13" s="93"/>
      <c r="O13" s="94"/>
      <c r="P13" s="93">
        <f t="shared" si="1"/>
        <v>20313000</v>
      </c>
      <c r="Q13" s="94">
        <f t="shared" si="2"/>
        <v>20388539</v>
      </c>
      <c r="R13" s="48">
        <f t="shared" si="3"/>
        <v>298.85245901639348</v>
      </c>
      <c r="S13" s="49">
        <f t="shared" si="4"/>
        <v>-84.14068818915645</v>
      </c>
      <c r="T13" s="48">
        <f t="shared" si="5"/>
        <v>91.632082280765076</v>
      </c>
      <c r="U13" s="50">
        <f t="shared" si="6"/>
        <v>91.972839227715625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41068000</v>
      </c>
      <c r="C15" s="95">
        <f>SUM(C9:C14)</f>
        <v>-10631000</v>
      </c>
      <c r="D15" s="95"/>
      <c r="E15" s="95">
        <f t="shared" si="0"/>
        <v>30437000</v>
      </c>
      <c r="F15" s="96">
        <f t="shared" ref="F15:O15" si="7">SUM(F9:F14)</f>
        <v>30437000</v>
      </c>
      <c r="G15" s="97">
        <f t="shared" si="7"/>
        <v>30437000</v>
      </c>
      <c r="H15" s="96">
        <f t="shared" si="7"/>
        <v>9544000</v>
      </c>
      <c r="I15" s="97">
        <f t="shared" si="7"/>
        <v>3316862</v>
      </c>
      <c r="J15" s="96">
        <f t="shared" si="7"/>
        <v>4580000</v>
      </c>
      <c r="K15" s="97">
        <f t="shared" si="7"/>
        <v>17170220</v>
      </c>
      <c r="L15" s="96">
        <f t="shared" si="7"/>
        <v>11850000</v>
      </c>
      <c r="M15" s="97">
        <f t="shared" si="7"/>
        <v>3512316</v>
      </c>
      <c r="N15" s="96">
        <f t="shared" si="7"/>
        <v>0</v>
      </c>
      <c r="O15" s="97">
        <f t="shared" si="7"/>
        <v>0</v>
      </c>
      <c r="P15" s="96">
        <f t="shared" si="1"/>
        <v>25974000</v>
      </c>
      <c r="Q15" s="97">
        <f t="shared" si="2"/>
        <v>23999398</v>
      </c>
      <c r="R15" s="52">
        <f t="shared" si="3"/>
        <v>158.73362445414847</v>
      </c>
      <c r="S15" s="53">
        <f t="shared" si="4"/>
        <v>-79.544140960337145</v>
      </c>
      <c r="T15" s="52">
        <f>IF((SUM($E9:$E13))=0,0,(P15/(SUM($E9:$E13))*100))</f>
        <v>85.336925452574178</v>
      </c>
      <c r="U15" s="54">
        <f>IF((SUM($E9:$E13))=0,0,(Q15/(SUM($E9:$E13))*100))</f>
        <v>78.849420113677439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 t="shared" ref="E17:E24" si="8">$B17      +$C17      +$D17</f>
        <v>435949000</v>
      </c>
      <c r="F17" s="93">
        <v>435949000</v>
      </c>
      <c r="G17" s="94">
        <v>435949000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>
        <v>81756000</v>
      </c>
      <c r="M17" s="94">
        <v>83739635</v>
      </c>
      <c r="N17" s="93"/>
      <c r="O17" s="94"/>
      <c r="P17" s="93">
        <f t="shared" ref="P17:P24" si="9">$H17      +$J17      +$L17      +$N17</f>
        <v>293345000</v>
      </c>
      <c r="Q17" s="94">
        <f t="shared" ref="Q17:Q24" si="10">$I17      +$K17      +$M17      +$O17</f>
        <v>288994179</v>
      </c>
      <c r="R17" s="48">
        <f t="shared" ref="R17:R24" si="11">IF(($J17      =0),0,((($L17      -$J17      )/$J17      )*100))</f>
        <v>-38.868533999312085</v>
      </c>
      <c r="S17" s="49">
        <f t="shared" ref="S17:S24" si="12">IF(($K17      =0),0,((($M17      -$K17      )/$K17      )*100))</f>
        <v>-33.972330311835442</v>
      </c>
      <c r="T17" s="48">
        <f t="shared" ref="T17:T23" si="13">IF(($E17      =0),0,(($P17      /$E17      )*100))</f>
        <v>67.288834244372623</v>
      </c>
      <c r="U17" s="50">
        <f t="shared" ref="U17:U23" si="14">IF(($E17      =0),0,(($Q17      /$E17      )*100))</f>
        <v>66.290822779728813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>
        <v>566000</v>
      </c>
      <c r="I20" s="94">
        <v>214708</v>
      </c>
      <c r="J20" s="93">
        <v>2081000</v>
      </c>
      <c r="K20" s="94">
        <v>2666009</v>
      </c>
      <c r="L20" s="93">
        <v>780000</v>
      </c>
      <c r="M20" s="94">
        <v>1619283</v>
      </c>
      <c r="N20" s="93"/>
      <c r="O20" s="94"/>
      <c r="P20" s="93">
        <f t="shared" si="9"/>
        <v>3427000</v>
      </c>
      <c r="Q20" s="94">
        <f t="shared" si="10"/>
        <v>4500000</v>
      </c>
      <c r="R20" s="48">
        <f t="shared" si="11"/>
        <v>-62.518020182604516</v>
      </c>
      <c r="S20" s="49">
        <f t="shared" si="12"/>
        <v>-39.261907968052626</v>
      </c>
      <c r="T20" s="48">
        <f t="shared" si="13"/>
        <v>76.155555555555551</v>
      </c>
      <c r="U20" s="50">
        <f t="shared" si="14"/>
        <v>100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14280000</v>
      </c>
      <c r="D21" s="92"/>
      <c r="E21" s="92">
        <f t="shared" si="8"/>
        <v>14280000</v>
      </c>
      <c r="F21" s="93">
        <v>14280000</v>
      </c>
      <c r="G21" s="94">
        <v>14280000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440449000</v>
      </c>
      <c r="C24" s="95">
        <f>SUM(C17:C23)</f>
        <v>14280000</v>
      </c>
      <c r="D24" s="95"/>
      <c r="E24" s="95">
        <f t="shared" si="8"/>
        <v>454729000</v>
      </c>
      <c r="F24" s="96">
        <f t="shared" ref="F24:O24" si="15">SUM(F17:F23)</f>
        <v>454729000</v>
      </c>
      <c r="G24" s="97">
        <f t="shared" si="15"/>
        <v>454729000</v>
      </c>
      <c r="H24" s="96">
        <f t="shared" si="15"/>
        <v>78417000</v>
      </c>
      <c r="I24" s="97">
        <f t="shared" si="15"/>
        <v>78644187</v>
      </c>
      <c r="J24" s="96">
        <f t="shared" si="15"/>
        <v>135819000</v>
      </c>
      <c r="K24" s="97">
        <f t="shared" si="15"/>
        <v>129491074</v>
      </c>
      <c r="L24" s="96">
        <f t="shared" si="15"/>
        <v>82536000</v>
      </c>
      <c r="M24" s="97">
        <f t="shared" si="15"/>
        <v>85358918</v>
      </c>
      <c r="N24" s="96">
        <f t="shared" si="15"/>
        <v>0</v>
      </c>
      <c r="O24" s="97">
        <f t="shared" si="15"/>
        <v>0</v>
      </c>
      <c r="P24" s="96">
        <f t="shared" si="9"/>
        <v>296772000</v>
      </c>
      <c r="Q24" s="97">
        <f t="shared" si="10"/>
        <v>293494179</v>
      </c>
      <c r="R24" s="52">
        <f t="shared" si="11"/>
        <v>-39.230888167340353</v>
      </c>
      <c r="S24" s="53">
        <f t="shared" si="12"/>
        <v>-34.081234047066438</v>
      </c>
      <c r="T24" s="52">
        <f>IF(($E24-$E19-$E23)   =0,0,($P24   /($E24-$E19-$E23)   )*100)</f>
        <v>65.263486604109261</v>
      </c>
      <c r="U24" s="54">
        <f>IF(($E24-$E19-$E23)   =0,0,($Q24   /($E24-$E19-$E23)   )*100)</f>
        <v>64.54265705508115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213978000</v>
      </c>
      <c r="C28" s="92">
        <v>-50000000</v>
      </c>
      <c r="D28" s="92"/>
      <c r="E28" s="92">
        <f>$B28      +$C28      +$D28</f>
        <v>163978000</v>
      </c>
      <c r="F28" s="93">
        <v>163978000</v>
      </c>
      <c r="G28" s="94">
        <v>163978000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>
        <v>26225000</v>
      </c>
      <c r="M28" s="94">
        <v>26225364</v>
      </c>
      <c r="N28" s="93"/>
      <c r="O28" s="94"/>
      <c r="P28" s="93">
        <f>$H28      +$J28      +$L28      +$N28</f>
        <v>86006000</v>
      </c>
      <c r="Q28" s="94">
        <f>$I28      +$K28      +$M28      +$O28</f>
        <v>86028215</v>
      </c>
      <c r="R28" s="48">
        <f>IF(($J28      =0),0,((($L28      -$J28      )/$J28      )*100))</f>
        <v>-46.089012231472914</v>
      </c>
      <c r="S28" s="49">
        <f>IF(($K28      =0),0,((($M28      -$K28      )/$K28      )*100))</f>
        <v>-45.72496542640328</v>
      </c>
      <c r="T28" s="48">
        <f>IF(($E28      =0),0,(($P28      /$E28      )*100))</f>
        <v>52.44971886472576</v>
      </c>
      <c r="U28" s="50">
        <f>IF(($E28      =0),0,(($Q28      /$E28      )*100))</f>
        <v>52.46326641378721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213978000</v>
      </c>
      <c r="C30" s="95">
        <f>SUM(C26:C29)</f>
        <v>-50000000</v>
      </c>
      <c r="D30" s="95"/>
      <c r="E30" s="95">
        <f>$B30      +$C30      +$D30</f>
        <v>163978000</v>
      </c>
      <c r="F30" s="96">
        <f t="shared" ref="F30:O30" si="16">SUM(F26:F29)</f>
        <v>163978000</v>
      </c>
      <c r="G30" s="97">
        <f t="shared" si="16"/>
        <v>163978000</v>
      </c>
      <c r="H30" s="96">
        <f t="shared" si="16"/>
        <v>11136000</v>
      </c>
      <c r="I30" s="97">
        <f t="shared" si="16"/>
        <v>11483464</v>
      </c>
      <c r="J30" s="96">
        <f t="shared" si="16"/>
        <v>48645000</v>
      </c>
      <c r="K30" s="97">
        <f t="shared" si="16"/>
        <v>48319387</v>
      </c>
      <c r="L30" s="96">
        <f t="shared" si="16"/>
        <v>26225000</v>
      </c>
      <c r="M30" s="97">
        <f t="shared" si="16"/>
        <v>26225364</v>
      </c>
      <c r="N30" s="96">
        <f t="shared" si="16"/>
        <v>0</v>
      </c>
      <c r="O30" s="97">
        <f t="shared" si="16"/>
        <v>0</v>
      </c>
      <c r="P30" s="96">
        <f>$H30      +$J30      +$L30      +$N30</f>
        <v>86006000</v>
      </c>
      <c r="Q30" s="97">
        <f>$I30      +$K30      +$M30      +$O30</f>
        <v>86028215</v>
      </c>
      <c r="R30" s="52">
        <f>IF(($J30      =0),0,((($L30      -$J30      )/$J30      )*100))</f>
        <v>-46.089012231472914</v>
      </c>
      <c r="S30" s="53">
        <f>IF(($K30      =0),0,((($M30      -$K30      )/$K30      )*100))</f>
        <v>-45.72496542640328</v>
      </c>
      <c r="T30" s="52">
        <f>IF($E30   =0,0,($P30   /$E30   )*100)</f>
        <v>52.44971886472576</v>
      </c>
      <c r="U30" s="54">
        <f>IF($E30   =0,0,($Q30   /$E30   )*100)</f>
        <v>52.46326641378721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11794000</v>
      </c>
      <c r="C32" s="92">
        <v>-659000</v>
      </c>
      <c r="D32" s="92"/>
      <c r="E32" s="92">
        <f>$B32      +$C32      +$D32</f>
        <v>11135000</v>
      </c>
      <c r="F32" s="93">
        <v>11135000</v>
      </c>
      <c r="G32" s="94">
        <v>11135000</v>
      </c>
      <c r="H32" s="93">
        <v>2990000</v>
      </c>
      <c r="I32" s="94">
        <v>2988822</v>
      </c>
      <c r="J32" s="93">
        <v>2070000</v>
      </c>
      <c r="K32" s="94">
        <v>2967985</v>
      </c>
      <c r="L32" s="93">
        <v>1267000</v>
      </c>
      <c r="M32" s="94">
        <v>1063333</v>
      </c>
      <c r="N32" s="93"/>
      <c r="O32" s="94"/>
      <c r="P32" s="93">
        <f>$H32      +$J32      +$L32      +$N32</f>
        <v>6327000</v>
      </c>
      <c r="Q32" s="94">
        <f>$I32      +$K32      +$M32      +$O32</f>
        <v>7020140</v>
      </c>
      <c r="R32" s="48">
        <f>IF(($J32      =0),0,((($L32      -$J32      )/$J32      )*100))</f>
        <v>-38.792270531400966</v>
      </c>
      <c r="S32" s="49">
        <f>IF(($K32      =0),0,((($M32      -$K32      )/$K32      )*100))</f>
        <v>-64.173235376863431</v>
      </c>
      <c r="T32" s="48">
        <f>IF(($E32      =0),0,(($P32      /$E32      )*100))</f>
        <v>56.820835204310725</v>
      </c>
      <c r="U32" s="50">
        <f>IF(($E32      =0),0,(($Q32      /$E32      )*100))</f>
        <v>63.045711719802419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11794000</v>
      </c>
      <c r="C33" s="95">
        <f>C32</f>
        <v>-659000</v>
      </c>
      <c r="D33" s="95"/>
      <c r="E33" s="95">
        <f>$B33      +$C33      +$D33</f>
        <v>11135000</v>
      </c>
      <c r="F33" s="96">
        <f t="shared" ref="F33:O33" si="17">F32</f>
        <v>11135000</v>
      </c>
      <c r="G33" s="97">
        <f t="shared" si="17"/>
        <v>11135000</v>
      </c>
      <c r="H33" s="96">
        <f t="shared" si="17"/>
        <v>2990000</v>
      </c>
      <c r="I33" s="97">
        <f t="shared" si="17"/>
        <v>2988822</v>
      </c>
      <c r="J33" s="96">
        <f t="shared" si="17"/>
        <v>2070000</v>
      </c>
      <c r="K33" s="97">
        <f t="shared" si="17"/>
        <v>2967985</v>
      </c>
      <c r="L33" s="96">
        <f t="shared" si="17"/>
        <v>1267000</v>
      </c>
      <c r="M33" s="97">
        <f t="shared" si="17"/>
        <v>1063333</v>
      </c>
      <c r="N33" s="96">
        <f t="shared" si="17"/>
        <v>0</v>
      </c>
      <c r="O33" s="97">
        <f t="shared" si="17"/>
        <v>0</v>
      </c>
      <c r="P33" s="96">
        <f>$H33      +$J33      +$L33      +$N33</f>
        <v>6327000</v>
      </c>
      <c r="Q33" s="97">
        <f>$I33      +$K33      +$M33      +$O33</f>
        <v>7020140</v>
      </c>
      <c r="R33" s="52">
        <f>IF(($J33      =0),0,((($L33      -$J33      )/$J33      )*100))</f>
        <v>-38.792270531400966</v>
      </c>
      <c r="S33" s="53">
        <f>IF(($K33      =0),0,((($M33      -$K33      )/$K33      )*100))</f>
        <v>-64.173235376863431</v>
      </c>
      <c r="T33" s="52">
        <f>IF($E33   =0,0,($P33   /$E33   )*100)</f>
        <v>56.820835204310725</v>
      </c>
      <c r="U33" s="54">
        <f>IF($E33   =0,0,($Q33   /$E33   )*100)</f>
        <v>63.045711719802419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17161000</v>
      </c>
      <c r="C35" s="92"/>
      <c r="D35" s="92"/>
      <c r="E35" s="92">
        <f t="shared" ref="E35:E40" si="18">$B35      +$C35      +$D35</f>
        <v>17161000</v>
      </c>
      <c r="F35" s="93">
        <v>17161000</v>
      </c>
      <c r="G35" s="94">
        <v>21329000</v>
      </c>
      <c r="H35" s="93"/>
      <c r="I35" s="94"/>
      <c r="J35" s="93">
        <v>4630000</v>
      </c>
      <c r="K35" s="94">
        <v>1818630</v>
      </c>
      <c r="L35" s="93">
        <v>8687000</v>
      </c>
      <c r="M35" s="94">
        <v>9121698</v>
      </c>
      <c r="N35" s="93"/>
      <c r="O35" s="94"/>
      <c r="P35" s="93">
        <f t="shared" ref="P35:P40" si="19">$H35      +$J35      +$L35      +$N35</f>
        <v>13317000</v>
      </c>
      <c r="Q35" s="94">
        <f t="shared" ref="Q35:Q40" si="20">$I35      +$K35      +$M35      +$O35</f>
        <v>10940328</v>
      </c>
      <c r="R35" s="48">
        <f t="shared" ref="R35:R40" si="21">IF(($J35      =0),0,((($L35      -$J35      )/$J35      )*100))</f>
        <v>87.624190064794817</v>
      </c>
      <c r="S35" s="49">
        <f t="shared" ref="S35:S40" si="22">IF(($K35      =0),0,((($M35      -$K35      )/$K35      )*100))</f>
        <v>401.56975305587173</v>
      </c>
      <c r="T35" s="48">
        <f t="shared" ref="T35:T39" si="23">IF(($E35      =0),0,(($P35      /$E35      )*100))</f>
        <v>77.600372938639936</v>
      </c>
      <c r="U35" s="50">
        <f t="shared" ref="U35:U39" si="24">IF(($E35      =0),0,(($Q35      /$E35      )*100))</f>
        <v>63.751110075170445</v>
      </c>
      <c r="V35" s="93">
        <v>468000</v>
      </c>
      <c r="W35" s="94" t="s">
        <v>36</v>
      </c>
    </row>
    <row r="36" spans="1:23" ht="12.95" customHeight="1" x14ac:dyDescent="0.2">
      <c r="A36" s="47" t="s">
        <v>60</v>
      </c>
      <c r="B36" s="92">
        <v>119674000</v>
      </c>
      <c r="C36" s="92">
        <v>-16224000</v>
      </c>
      <c r="D36" s="92"/>
      <c r="E36" s="92">
        <f t="shared" si="18"/>
        <v>103450000</v>
      </c>
      <c r="F36" s="93">
        <v>103450000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421000</v>
      </c>
      <c r="K38" s="94">
        <v>485195</v>
      </c>
      <c r="L38" s="93">
        <v>210000</v>
      </c>
      <c r="M38" s="94">
        <v>203381</v>
      </c>
      <c r="N38" s="93"/>
      <c r="O38" s="94"/>
      <c r="P38" s="93">
        <f t="shared" si="19"/>
        <v>631000</v>
      </c>
      <c r="Q38" s="94">
        <f t="shared" si="20"/>
        <v>688576</v>
      </c>
      <c r="R38" s="48">
        <f t="shared" si="21"/>
        <v>-50.118764845605703</v>
      </c>
      <c r="S38" s="49">
        <f t="shared" si="22"/>
        <v>-58.082626572821241</v>
      </c>
      <c r="T38" s="48">
        <f t="shared" si="23"/>
        <v>15.775</v>
      </c>
      <c r="U38" s="50">
        <f t="shared" si="24"/>
        <v>17.214399999999998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140835000</v>
      </c>
      <c r="C40" s="95">
        <f>SUM(C35:C39)</f>
        <v>-16224000</v>
      </c>
      <c r="D40" s="95"/>
      <c r="E40" s="95">
        <f t="shared" si="18"/>
        <v>124611000</v>
      </c>
      <c r="F40" s="96">
        <f t="shared" ref="F40:O40" si="25">SUM(F35:F39)</f>
        <v>124611000</v>
      </c>
      <c r="G40" s="97">
        <f t="shared" si="25"/>
        <v>25329000</v>
      </c>
      <c r="H40" s="96">
        <f t="shared" si="25"/>
        <v>0</v>
      </c>
      <c r="I40" s="97">
        <f t="shared" si="25"/>
        <v>0</v>
      </c>
      <c r="J40" s="96">
        <f t="shared" si="25"/>
        <v>5051000</v>
      </c>
      <c r="K40" s="97">
        <f t="shared" si="25"/>
        <v>2303825</v>
      </c>
      <c r="L40" s="96">
        <f t="shared" si="25"/>
        <v>8897000</v>
      </c>
      <c r="M40" s="97">
        <f t="shared" si="25"/>
        <v>9325079</v>
      </c>
      <c r="N40" s="96">
        <f t="shared" si="25"/>
        <v>0</v>
      </c>
      <c r="O40" s="97">
        <f t="shared" si="25"/>
        <v>0</v>
      </c>
      <c r="P40" s="96">
        <f t="shared" si="19"/>
        <v>13948000</v>
      </c>
      <c r="Q40" s="97">
        <f t="shared" si="20"/>
        <v>11628904</v>
      </c>
      <c r="R40" s="52">
        <f t="shared" si="21"/>
        <v>76.143337952880614</v>
      </c>
      <c r="S40" s="53">
        <f t="shared" si="22"/>
        <v>304.76507547231233</v>
      </c>
      <c r="T40" s="52">
        <f>IF((+$E35+$E38) =0,0,(P40   /(+$E35+$E38) )*100)</f>
        <v>65.913709181985723</v>
      </c>
      <c r="U40" s="54">
        <f>IF((+$E35+$E38) =0,0,(Q40   /(+$E35+$E38) )*100)</f>
        <v>54.954416142904392</v>
      </c>
      <c r="V40" s="96">
        <f>SUM(V35:V39)</f>
        <v>468000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161539000</v>
      </c>
      <c r="C43" s="92">
        <v>77000000</v>
      </c>
      <c r="D43" s="92"/>
      <c r="E43" s="92">
        <f t="shared" si="26"/>
        <v>238539000</v>
      </c>
      <c r="F43" s="93">
        <v>238539000</v>
      </c>
      <c r="G43" s="94">
        <v>238539000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>
        <v>31367000</v>
      </c>
      <c r="M43" s="94">
        <v>44211460</v>
      </c>
      <c r="N43" s="93"/>
      <c r="O43" s="94"/>
      <c r="P43" s="93">
        <f t="shared" si="27"/>
        <v>154146000</v>
      </c>
      <c r="Q43" s="94">
        <f t="shared" si="28"/>
        <v>180910034</v>
      </c>
      <c r="R43" s="48">
        <f t="shared" si="29"/>
        <v>-53.721654199678369</v>
      </c>
      <c r="S43" s="49">
        <f t="shared" si="30"/>
        <v>12.967023431540706</v>
      </c>
      <c r="T43" s="48">
        <f t="shared" si="31"/>
        <v>64.620879604592957</v>
      </c>
      <c r="U43" s="50">
        <f t="shared" si="32"/>
        <v>75.840862081252965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72700000</v>
      </c>
      <c r="C51" s="92">
        <v>-5000000</v>
      </c>
      <c r="D51" s="92"/>
      <c r="E51" s="92">
        <f t="shared" si="26"/>
        <v>67700000</v>
      </c>
      <c r="F51" s="93">
        <v>67700000</v>
      </c>
      <c r="G51" s="94">
        <v>67700000</v>
      </c>
      <c r="H51" s="93">
        <v>16175000</v>
      </c>
      <c r="I51" s="94">
        <v>16100623</v>
      </c>
      <c r="J51" s="93">
        <v>21423000</v>
      </c>
      <c r="K51" s="94">
        <v>21498821</v>
      </c>
      <c r="L51" s="93">
        <v>8794000</v>
      </c>
      <c r="M51" s="94">
        <v>8238538</v>
      </c>
      <c r="N51" s="93"/>
      <c r="O51" s="94"/>
      <c r="P51" s="93">
        <f t="shared" si="27"/>
        <v>46392000</v>
      </c>
      <c r="Q51" s="94">
        <f t="shared" si="28"/>
        <v>45837982</v>
      </c>
      <c r="R51" s="48">
        <f t="shared" si="29"/>
        <v>-58.950660505064647</v>
      </c>
      <c r="S51" s="49">
        <f t="shared" si="30"/>
        <v>-61.679117194380105</v>
      </c>
      <c r="T51" s="48">
        <f t="shared" si="31"/>
        <v>68.525849335302809</v>
      </c>
      <c r="U51" s="50">
        <f t="shared" si="32"/>
        <v>67.707506646971936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234239000</v>
      </c>
      <c r="C53" s="95">
        <f>SUM(C42:C52)</f>
        <v>72000000</v>
      </c>
      <c r="D53" s="95"/>
      <c r="E53" s="95">
        <f t="shared" si="26"/>
        <v>306239000</v>
      </c>
      <c r="F53" s="96">
        <f t="shared" ref="F53:O53" si="33">SUM(F42:F52)</f>
        <v>306239000</v>
      </c>
      <c r="G53" s="97">
        <f t="shared" si="33"/>
        <v>306239000</v>
      </c>
      <c r="H53" s="96">
        <f t="shared" si="33"/>
        <v>71175000</v>
      </c>
      <c r="I53" s="97">
        <f t="shared" si="33"/>
        <v>113662590</v>
      </c>
      <c r="J53" s="96">
        <f t="shared" si="33"/>
        <v>89202000</v>
      </c>
      <c r="K53" s="97">
        <f t="shared" si="33"/>
        <v>60635428</v>
      </c>
      <c r="L53" s="96">
        <f t="shared" si="33"/>
        <v>40161000</v>
      </c>
      <c r="M53" s="97">
        <f t="shared" si="33"/>
        <v>52449998</v>
      </c>
      <c r="N53" s="96">
        <f t="shared" si="33"/>
        <v>0</v>
      </c>
      <c r="O53" s="97">
        <f t="shared" si="33"/>
        <v>0</v>
      </c>
      <c r="P53" s="96">
        <f t="shared" si="27"/>
        <v>200538000</v>
      </c>
      <c r="Q53" s="97">
        <f t="shared" si="28"/>
        <v>226748016</v>
      </c>
      <c r="R53" s="52">
        <f t="shared" si="29"/>
        <v>-54.97746687294007</v>
      </c>
      <c r="S53" s="53">
        <f t="shared" si="30"/>
        <v>-13.499418194920631</v>
      </c>
      <c r="T53" s="52">
        <f>IF((+$E43+$E45+$E47+$E48+$E51) =0,0,(P53   /(+$E43+$E45+$E47+$E48+$E51) )*100)</f>
        <v>65.484148002050688</v>
      </c>
      <c r="U53" s="54">
        <f>IF((+$E43+$E45+$E47+$E48+$E51) =0,0,(Q53   /(+$E43+$E45+$E47+$E48+$E51) )*100)</f>
        <v>74.042827987290977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1082363000</v>
      </c>
      <c r="C67" s="104">
        <f>SUM(C9:C14,C17:C23,C26:C29,C32,C35:C39,C42:C52,C55:C58,C61:C65)</f>
        <v>8766000</v>
      </c>
      <c r="D67" s="104"/>
      <c r="E67" s="104">
        <f t="shared" si="35"/>
        <v>1091129000</v>
      </c>
      <c r="F67" s="105">
        <f t="shared" ref="F67:O67" si="43">SUM(F9:F14,F17:F23,F26:F29,F32,F35:F39,F42:F52,F55:F58,F61:F65)</f>
        <v>1091129000</v>
      </c>
      <c r="G67" s="106">
        <f t="shared" si="43"/>
        <v>991847000</v>
      </c>
      <c r="H67" s="105">
        <f t="shared" si="43"/>
        <v>173262000</v>
      </c>
      <c r="I67" s="106">
        <f t="shared" si="43"/>
        <v>210095925</v>
      </c>
      <c r="J67" s="105">
        <f t="shared" si="43"/>
        <v>285367000</v>
      </c>
      <c r="K67" s="106">
        <f t="shared" si="43"/>
        <v>260887919</v>
      </c>
      <c r="L67" s="105">
        <f t="shared" si="43"/>
        <v>170936000</v>
      </c>
      <c r="M67" s="106">
        <f t="shared" si="43"/>
        <v>177935008</v>
      </c>
      <c r="N67" s="105">
        <f t="shared" si="43"/>
        <v>0</v>
      </c>
      <c r="O67" s="106">
        <f t="shared" si="43"/>
        <v>0</v>
      </c>
      <c r="P67" s="105">
        <f t="shared" si="36"/>
        <v>629565000</v>
      </c>
      <c r="Q67" s="106">
        <f t="shared" si="37"/>
        <v>648918852</v>
      </c>
      <c r="R67" s="61">
        <f t="shared" si="38"/>
        <v>-40.099591052924829</v>
      </c>
      <c r="S67" s="62">
        <f t="shared" si="39"/>
        <v>-31.796378812006239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63.741863500185794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65.701392051466115</v>
      </c>
      <c r="V67" s="105">
        <f>SUM(V9:V14,V17:V23,V26:V29,V32,V35:V39,V42:V52,V55:V58,V61:V65)</f>
        <v>468000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1082363000</v>
      </c>
      <c r="C73" s="104">
        <f>SUM(C9:C14,C17:C23,C26:C29,C32,C35:C39,C42:C52,C55:C58,C61:C65,C69:C70)</f>
        <v>8766000</v>
      </c>
      <c r="D73" s="104"/>
      <c r="E73" s="104">
        <f>$B73      +$C73      +$D73</f>
        <v>1091129000</v>
      </c>
      <c r="F73" s="105">
        <f t="shared" ref="F73:O73" si="46">SUM(F9:F14,F17:F23,F26:F29,F32,F35:F39,F42:F52,F55:F58,F61:F65,F69:F70)</f>
        <v>1091129000</v>
      </c>
      <c r="G73" s="106">
        <f t="shared" si="46"/>
        <v>991847000</v>
      </c>
      <c r="H73" s="105">
        <f t="shared" si="46"/>
        <v>173262000</v>
      </c>
      <c r="I73" s="106">
        <f t="shared" si="46"/>
        <v>210095925</v>
      </c>
      <c r="J73" s="105">
        <f t="shared" si="46"/>
        <v>285367000</v>
      </c>
      <c r="K73" s="106">
        <f t="shared" si="46"/>
        <v>260887919</v>
      </c>
      <c r="L73" s="105">
        <f t="shared" si="46"/>
        <v>170936000</v>
      </c>
      <c r="M73" s="106">
        <f t="shared" si="46"/>
        <v>177935008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629565000</v>
      </c>
      <c r="Q73" s="106">
        <f>$I73      +$K73      +$M73      +$O73</f>
        <v>648918852</v>
      </c>
      <c r="R73" s="61">
        <f>IF(($J73      =0),0,((($L73      -$J73      )/$J73      )*100))</f>
        <v>-40.099591052924829</v>
      </c>
      <c r="S73" s="62">
        <f>IF(($K73      =0),0,((($M73      -$K73      )/$K73      )*100))</f>
        <v>-31.796378812006239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63.741863500185794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65.701392051466115</v>
      </c>
      <c r="V73" s="105">
        <f>SUM(V9:V14,V17:V23,V26:V29,V32,V35:V39,V42:V52,V55:V58,V61:V65,V69:V70)</f>
        <v>468000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f06nulldTM3vYGYHD5vPcTjRn4ajUuY7QRyFk35TjSUWJ2wxiwaE0mADa7lJwKPrpkM0maKpPBSq5u9h1cc3g==" saltValue="FAvzOgPQoTaWr9Vg1uBiu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>
        <v>163571</v>
      </c>
      <c r="J10" s="93">
        <v>838000</v>
      </c>
      <c r="K10" s="94">
        <v>772344</v>
      </c>
      <c r="L10" s="93">
        <v>87000</v>
      </c>
      <c r="M10" s="94">
        <v>143401</v>
      </c>
      <c r="N10" s="93"/>
      <c r="O10" s="94"/>
      <c r="P10" s="93">
        <f t="shared" ref="P10:P15" si="1">$H10      +$J10      +$L10      +$N10</f>
        <v>925000</v>
      </c>
      <c r="Q10" s="94">
        <f t="shared" ref="Q10:Q15" si="2">$I10      +$K10      +$M10      +$O10</f>
        <v>1079316</v>
      </c>
      <c r="R10" s="48">
        <f t="shared" ref="R10:R15" si="3">IF(($J10      =0),0,((($L10      -$J10      )/$J10      )*100))</f>
        <v>-89.618138424820998</v>
      </c>
      <c r="S10" s="49">
        <f t="shared" ref="S10:S15" si="4">IF(($K10      =0),0,((($M10      -$K10      )/$K10      )*100))</f>
        <v>-81.433014304506798</v>
      </c>
      <c r="T10" s="48">
        <f t="shared" ref="T10:T14" si="5">IF(($E10      =0),0,(($P10      /$E10      )*100))</f>
        <v>44.047619047619044</v>
      </c>
      <c r="U10" s="50">
        <f t="shared" ref="U10:U14" si="6">IF(($E10      =0),0,(($Q10      /$E10      )*100))</f>
        <v>51.396000000000001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24000000</v>
      </c>
      <c r="C11" s="92">
        <v>-1000000</v>
      </c>
      <c r="D11" s="92"/>
      <c r="E11" s="92">
        <f t="shared" si="0"/>
        <v>23000000</v>
      </c>
      <c r="F11" s="93">
        <v>23000000</v>
      </c>
      <c r="G11" s="94">
        <v>23000000</v>
      </c>
      <c r="H11" s="93">
        <v>6647000</v>
      </c>
      <c r="I11" s="94">
        <v>14000000</v>
      </c>
      <c r="J11" s="93">
        <v>5819000</v>
      </c>
      <c r="K11" s="94"/>
      <c r="L11" s="93">
        <v>4809000</v>
      </c>
      <c r="M11" s="94">
        <v>9000000</v>
      </c>
      <c r="N11" s="93"/>
      <c r="O11" s="94"/>
      <c r="P11" s="93">
        <f t="shared" si="1"/>
        <v>17275000</v>
      </c>
      <c r="Q11" s="94">
        <f t="shared" si="2"/>
        <v>23000000</v>
      </c>
      <c r="R11" s="48">
        <f t="shared" si="3"/>
        <v>-17.356934181130779</v>
      </c>
      <c r="S11" s="49">
        <f t="shared" si="4"/>
        <v>0</v>
      </c>
      <c r="T11" s="48">
        <f t="shared" si="5"/>
        <v>75.108695652173921</v>
      </c>
      <c r="U11" s="50">
        <f t="shared" si="6"/>
        <v>100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26100000</v>
      </c>
      <c r="C15" s="95">
        <f>SUM(C9:C14)</f>
        <v>-1000000</v>
      </c>
      <c r="D15" s="95"/>
      <c r="E15" s="95">
        <f t="shared" si="0"/>
        <v>25100000</v>
      </c>
      <c r="F15" s="96">
        <f t="shared" ref="F15:O15" si="7">SUM(F9:F14)</f>
        <v>25100000</v>
      </c>
      <c r="G15" s="97">
        <f t="shared" si="7"/>
        <v>25100000</v>
      </c>
      <c r="H15" s="96">
        <f t="shared" si="7"/>
        <v>6647000</v>
      </c>
      <c r="I15" s="97">
        <f t="shared" si="7"/>
        <v>14163571</v>
      </c>
      <c r="J15" s="96">
        <f t="shared" si="7"/>
        <v>6657000</v>
      </c>
      <c r="K15" s="97">
        <f t="shared" si="7"/>
        <v>772344</v>
      </c>
      <c r="L15" s="96">
        <f t="shared" si="7"/>
        <v>4896000</v>
      </c>
      <c r="M15" s="97">
        <f t="shared" si="7"/>
        <v>9143401</v>
      </c>
      <c r="N15" s="96">
        <f t="shared" si="7"/>
        <v>0</v>
      </c>
      <c r="O15" s="97">
        <f t="shared" si="7"/>
        <v>0</v>
      </c>
      <c r="P15" s="96">
        <f t="shared" si="1"/>
        <v>18200000</v>
      </c>
      <c r="Q15" s="97">
        <f t="shared" si="2"/>
        <v>24079316</v>
      </c>
      <c r="R15" s="52">
        <f t="shared" si="3"/>
        <v>-26.453357368183866</v>
      </c>
      <c r="S15" s="53">
        <f t="shared" si="4"/>
        <v>1083.8508488445561</v>
      </c>
      <c r="T15" s="52">
        <f>IF((SUM($E9:$E13))=0,0,(P15/(SUM($E9:$E13))*100))</f>
        <v>72.509960159362549</v>
      </c>
      <c r="U15" s="54">
        <f>IF((SUM($E9:$E13))=0,0,(Q15/(SUM($E9:$E13))*100))</f>
        <v>95.93352988047809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7875000</v>
      </c>
      <c r="D21" s="92"/>
      <c r="E21" s="92">
        <f t="shared" si="8"/>
        <v>7875000</v>
      </c>
      <c r="F21" s="93">
        <v>7875000</v>
      </c>
      <c r="G21" s="94">
        <v>7875000</v>
      </c>
      <c r="H21" s="93"/>
      <c r="I21" s="94"/>
      <c r="J21" s="93"/>
      <c r="K21" s="94"/>
      <c r="L21" s="93"/>
      <c r="M21" s="94">
        <v>-7875000</v>
      </c>
      <c r="N21" s="93"/>
      <c r="O21" s="94"/>
      <c r="P21" s="93">
        <f t="shared" si="9"/>
        <v>0</v>
      </c>
      <c r="Q21" s="94">
        <f t="shared" si="10"/>
        <v>-7875000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-100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7875000</v>
      </c>
      <c r="D24" s="95"/>
      <c r="E24" s="95">
        <f t="shared" si="8"/>
        <v>7875000</v>
      </c>
      <c r="F24" s="96">
        <f t="shared" ref="F24:O24" si="15">SUM(F17:F23)</f>
        <v>7875000</v>
      </c>
      <c r="G24" s="97">
        <f t="shared" si="15"/>
        <v>7875000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-7875000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-7875000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-100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2713000</v>
      </c>
      <c r="C32" s="92"/>
      <c r="D32" s="92"/>
      <c r="E32" s="92">
        <f>$B32      +$C32      +$D32</f>
        <v>2713000</v>
      </c>
      <c r="F32" s="93">
        <v>1900000</v>
      </c>
      <c r="G32" s="94">
        <v>1900000</v>
      </c>
      <c r="H32" s="93"/>
      <c r="I32" s="94">
        <v>5579200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5579200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205.64688536675266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2713000</v>
      </c>
      <c r="C33" s="95">
        <f>C32</f>
        <v>0</v>
      </c>
      <c r="D33" s="95"/>
      <c r="E33" s="95">
        <f>$B33      +$C33      +$D33</f>
        <v>2713000</v>
      </c>
      <c r="F33" s="96">
        <f t="shared" ref="F33:O33" si="17">F32</f>
        <v>1900000</v>
      </c>
      <c r="G33" s="97">
        <f t="shared" si="17"/>
        <v>1900000</v>
      </c>
      <c r="H33" s="96">
        <f t="shared" si="17"/>
        <v>0</v>
      </c>
      <c r="I33" s="97">
        <f t="shared" si="17"/>
        <v>5579200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5579200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205.64688536675266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42650000</v>
      </c>
      <c r="C35" s="92">
        <v>-1570000</v>
      </c>
      <c r="D35" s="92"/>
      <c r="E35" s="92">
        <f t="shared" ref="E35:E40" si="18">$B35      +$C35      +$D35</f>
        <v>41080000</v>
      </c>
      <c r="F35" s="93">
        <v>41080000</v>
      </c>
      <c r="G35" s="94">
        <v>41080000</v>
      </c>
      <c r="H35" s="93"/>
      <c r="I35" s="94"/>
      <c r="J35" s="93">
        <v>28523000</v>
      </c>
      <c r="K35" s="94">
        <v>28522628</v>
      </c>
      <c r="L35" s="93">
        <v>8977000</v>
      </c>
      <c r="M35" s="94">
        <v>10566522</v>
      </c>
      <c r="N35" s="93"/>
      <c r="O35" s="94"/>
      <c r="P35" s="93">
        <f t="shared" ref="P35:P40" si="19">$H35      +$J35      +$L35      +$N35</f>
        <v>37500000</v>
      </c>
      <c r="Q35" s="94">
        <f t="shared" ref="Q35:Q40" si="20">$I35      +$K35      +$M35      +$O35</f>
        <v>39089150</v>
      </c>
      <c r="R35" s="48">
        <f t="shared" ref="R35:R40" si="21">IF(($J35      =0),0,((($L35      -$J35      )/$J35      )*100))</f>
        <v>-68.527153525225259</v>
      </c>
      <c r="S35" s="49">
        <f t="shared" ref="S35:S40" si="22">IF(($K35      =0),0,((($M35      -$K35      )/$K35      )*100))</f>
        <v>-62.95389751603534</v>
      </c>
      <c r="T35" s="48">
        <f t="shared" ref="T35:T39" si="23">IF(($E35      =0),0,(($P35      /$E35      )*100))</f>
        <v>91.285296981499513</v>
      </c>
      <c r="U35" s="50">
        <f t="shared" ref="U35:U39" si="24">IF(($E35      =0),0,(($Q35      /$E35      )*100))</f>
        <v>95.153724440116846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634000</v>
      </c>
      <c r="C36" s="92">
        <v>-317000</v>
      </c>
      <c r="D36" s="92"/>
      <c r="E36" s="92">
        <f t="shared" si="18"/>
        <v>317000</v>
      </c>
      <c r="F36" s="93">
        <v>317000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43284000</v>
      </c>
      <c r="C40" s="95">
        <f>SUM(C35:C39)</f>
        <v>-1887000</v>
      </c>
      <c r="D40" s="95"/>
      <c r="E40" s="95">
        <f t="shared" si="18"/>
        <v>41397000</v>
      </c>
      <c r="F40" s="96">
        <f t="shared" ref="F40:O40" si="25">SUM(F35:F39)</f>
        <v>41397000</v>
      </c>
      <c r="G40" s="97">
        <f t="shared" si="25"/>
        <v>41080000</v>
      </c>
      <c r="H40" s="96">
        <f t="shared" si="25"/>
        <v>0</v>
      </c>
      <c r="I40" s="97">
        <f t="shared" si="25"/>
        <v>0</v>
      </c>
      <c r="J40" s="96">
        <f t="shared" si="25"/>
        <v>28523000</v>
      </c>
      <c r="K40" s="97">
        <f t="shared" si="25"/>
        <v>28522628</v>
      </c>
      <c r="L40" s="96">
        <f t="shared" si="25"/>
        <v>8977000</v>
      </c>
      <c r="M40" s="97">
        <f t="shared" si="25"/>
        <v>10566522</v>
      </c>
      <c r="N40" s="96">
        <f t="shared" si="25"/>
        <v>0</v>
      </c>
      <c r="O40" s="97">
        <f t="shared" si="25"/>
        <v>0</v>
      </c>
      <c r="P40" s="96">
        <f t="shared" si="19"/>
        <v>37500000</v>
      </c>
      <c r="Q40" s="97">
        <f t="shared" si="20"/>
        <v>39089150</v>
      </c>
      <c r="R40" s="52">
        <f t="shared" si="21"/>
        <v>-68.527153525225259</v>
      </c>
      <c r="S40" s="53">
        <f t="shared" si="22"/>
        <v>-62.95389751603534</v>
      </c>
      <c r="T40" s="52">
        <f>IF((+$E35+$E38) =0,0,(P40   /(+$E35+$E38) )*100)</f>
        <v>91.285296981499513</v>
      </c>
      <c r="U40" s="54">
        <f>IF((+$E35+$E38) =0,0,(Q40   /(+$E35+$E38) )*100)</f>
        <v>95.153724440116846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3047000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3047000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77097000</v>
      </c>
      <c r="C67" s="104">
        <f>SUM(C9:C14,C17:C23,C26:C29,C32,C35:C39,C42:C52,C55:C58,C61:C65)</f>
        <v>4988000</v>
      </c>
      <c r="D67" s="104"/>
      <c r="E67" s="104">
        <f t="shared" si="35"/>
        <v>82085000</v>
      </c>
      <c r="F67" s="105">
        <f t="shared" ref="F67:O67" si="43">SUM(F9:F14,F17:F23,F26:F29,F32,F35:F39,F42:F52,F55:F58,F61:F65)</f>
        <v>81272000</v>
      </c>
      <c r="G67" s="106">
        <f t="shared" si="43"/>
        <v>75955000</v>
      </c>
      <c r="H67" s="105">
        <f t="shared" si="43"/>
        <v>6647000</v>
      </c>
      <c r="I67" s="106">
        <f t="shared" si="43"/>
        <v>19742771</v>
      </c>
      <c r="J67" s="105">
        <f t="shared" si="43"/>
        <v>35180000</v>
      </c>
      <c r="K67" s="106">
        <f t="shared" si="43"/>
        <v>29294972</v>
      </c>
      <c r="L67" s="105">
        <f t="shared" si="43"/>
        <v>13873000</v>
      </c>
      <c r="M67" s="106">
        <f t="shared" si="43"/>
        <v>11834923</v>
      </c>
      <c r="N67" s="105">
        <f t="shared" si="43"/>
        <v>0</v>
      </c>
      <c r="O67" s="106">
        <f t="shared" si="43"/>
        <v>0</v>
      </c>
      <c r="P67" s="105">
        <f t="shared" si="36"/>
        <v>55700000</v>
      </c>
      <c r="Q67" s="106">
        <f t="shared" si="37"/>
        <v>60872666</v>
      </c>
      <c r="R67" s="61">
        <f t="shared" si="38"/>
        <v>-60.565662308129617</v>
      </c>
      <c r="S67" s="62">
        <f t="shared" si="39"/>
        <v>-59.600838669516399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72.556273447269689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79.29432315548145</v>
      </c>
      <c r="V67" s="105">
        <f>SUM(V9:V14,V17:V23,V26:V29,V32,V35:V39,V42:V52,V55:V58,V61:V65)</f>
        <v>3047000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68840000</v>
      </c>
      <c r="C69" s="92">
        <v>15396000</v>
      </c>
      <c r="D69" s="92"/>
      <c r="E69" s="92">
        <f>$B69      +$C69      +$D69</f>
        <v>84236000</v>
      </c>
      <c r="F69" s="93">
        <v>84236000</v>
      </c>
      <c r="G69" s="94">
        <v>84236000</v>
      </c>
      <c r="H69" s="93">
        <v>16125000</v>
      </c>
      <c r="I69" s="94">
        <v>18839837</v>
      </c>
      <c r="J69" s="93">
        <v>36823000</v>
      </c>
      <c r="K69" s="94">
        <v>23378700</v>
      </c>
      <c r="L69" s="93"/>
      <c r="M69" s="94">
        <v>28263539</v>
      </c>
      <c r="N69" s="93"/>
      <c r="O69" s="94"/>
      <c r="P69" s="93">
        <f>$H69      +$J69      +$L69      +$N69</f>
        <v>52948000</v>
      </c>
      <c r="Q69" s="94">
        <f>$I69      +$K69      +$M69      +$O69</f>
        <v>70482076</v>
      </c>
      <c r="R69" s="48">
        <f>IF(($J69      =0),0,((($L69      -$J69      )/$J69      )*100))</f>
        <v>-100</v>
      </c>
      <c r="S69" s="49">
        <f>IF(($K69      =0),0,((($M69      -$K69      )/$K69      )*100))</f>
        <v>20.894399603057483</v>
      </c>
      <c r="T69" s="48">
        <f>IF(($E69      =0),0,(($P69      /$E69      )*100))</f>
        <v>62.856735837409182</v>
      </c>
      <c r="U69" s="50">
        <f>IF(($E69      =0),0,(($Q69      /$E69      )*100))</f>
        <v>83.672154423286955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68840000</v>
      </c>
      <c r="C71" s="101">
        <f>SUM(C69:C70)</f>
        <v>15396000</v>
      </c>
      <c r="D71" s="101"/>
      <c r="E71" s="101">
        <f>$B71      +$C71      +$D71</f>
        <v>84236000</v>
      </c>
      <c r="F71" s="102">
        <f t="shared" ref="F71:O71" si="44">SUM(F69:F70)</f>
        <v>84236000</v>
      </c>
      <c r="G71" s="103">
        <f t="shared" si="44"/>
        <v>84236000</v>
      </c>
      <c r="H71" s="102">
        <f t="shared" si="44"/>
        <v>16125000</v>
      </c>
      <c r="I71" s="103">
        <f t="shared" si="44"/>
        <v>18839837</v>
      </c>
      <c r="J71" s="102">
        <f t="shared" si="44"/>
        <v>36823000</v>
      </c>
      <c r="K71" s="103">
        <f t="shared" si="44"/>
        <v>23378700</v>
      </c>
      <c r="L71" s="102">
        <f t="shared" si="44"/>
        <v>0</v>
      </c>
      <c r="M71" s="103">
        <f t="shared" si="44"/>
        <v>28263539</v>
      </c>
      <c r="N71" s="102">
        <f t="shared" si="44"/>
        <v>0</v>
      </c>
      <c r="O71" s="103">
        <f t="shared" si="44"/>
        <v>0</v>
      </c>
      <c r="P71" s="102">
        <f>$H71      +$J71      +$L71      +$N71</f>
        <v>52948000</v>
      </c>
      <c r="Q71" s="103">
        <f>$I71      +$K71      +$M71      +$O71</f>
        <v>70482076</v>
      </c>
      <c r="R71" s="57">
        <f>IF(($J71      =0),0,((($L71      -$J71      )/$J71      )*100))</f>
        <v>-100</v>
      </c>
      <c r="S71" s="58">
        <f>IF(($K71      =0),0,((($M71      -$K71      )/$K71      )*100))</f>
        <v>20.894399603057483</v>
      </c>
      <c r="T71" s="57">
        <f>IF(($E69      =0),0,(($P69      /$E69      )*100))</f>
        <v>62.856735837409182</v>
      </c>
      <c r="U71" s="59">
        <f>IF($E69   =0,0,($Q69   /$E69 )*100)</f>
        <v>83.672154423286955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68840000</v>
      </c>
      <c r="C72" s="104">
        <f>SUM(C69:C70)</f>
        <v>15396000</v>
      </c>
      <c r="D72" s="104"/>
      <c r="E72" s="104">
        <f>$B72      +$C72      +$D72</f>
        <v>84236000</v>
      </c>
      <c r="F72" s="105">
        <f t="shared" ref="F72:O72" si="45">SUM(F69:F70)</f>
        <v>84236000</v>
      </c>
      <c r="G72" s="106">
        <f t="shared" si="45"/>
        <v>84236000</v>
      </c>
      <c r="H72" s="105">
        <f t="shared" si="45"/>
        <v>16125000</v>
      </c>
      <c r="I72" s="106">
        <f t="shared" si="45"/>
        <v>18839837</v>
      </c>
      <c r="J72" s="105">
        <f t="shared" si="45"/>
        <v>36823000</v>
      </c>
      <c r="K72" s="106">
        <f t="shared" si="45"/>
        <v>23378700</v>
      </c>
      <c r="L72" s="105">
        <f t="shared" si="45"/>
        <v>0</v>
      </c>
      <c r="M72" s="106">
        <f t="shared" si="45"/>
        <v>28263539</v>
      </c>
      <c r="N72" s="105">
        <f t="shared" si="45"/>
        <v>0</v>
      </c>
      <c r="O72" s="106">
        <f t="shared" si="45"/>
        <v>0</v>
      </c>
      <c r="P72" s="105">
        <f>$H72      +$J72      +$L72      +$N72</f>
        <v>52948000</v>
      </c>
      <c r="Q72" s="106">
        <f>$I72      +$K72      +$M72      +$O72</f>
        <v>70482076</v>
      </c>
      <c r="R72" s="61">
        <f>IF(($J72      =0),0,((($L72      -$J72      )/$J72      )*100))</f>
        <v>-100</v>
      </c>
      <c r="S72" s="62">
        <f>IF(($K72      =0),0,((($M72      -$K72      )/$K72      )*100))</f>
        <v>20.894399603057483</v>
      </c>
      <c r="T72" s="61">
        <f>IF(($E69      =0),0,(($P69      /$E69      )*100))</f>
        <v>62.856735837409182</v>
      </c>
      <c r="U72" s="65">
        <f>IF($E69   =0,0,($Q69   /$E69 )*100)</f>
        <v>83.672154423286955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145937000</v>
      </c>
      <c r="C73" s="104">
        <f>SUM(C9:C14,C17:C23,C26:C29,C32,C35:C39,C42:C52,C55:C58,C61:C65,C69:C70)</f>
        <v>20384000</v>
      </c>
      <c r="D73" s="104"/>
      <c r="E73" s="104">
        <f>$B73      +$C73      +$D73</f>
        <v>166321000</v>
      </c>
      <c r="F73" s="105">
        <f t="shared" ref="F73:O73" si="46">SUM(F9:F14,F17:F23,F26:F29,F32,F35:F39,F42:F52,F55:F58,F61:F65,F69:F70)</f>
        <v>165508000</v>
      </c>
      <c r="G73" s="106">
        <f t="shared" si="46"/>
        <v>160191000</v>
      </c>
      <c r="H73" s="105">
        <f t="shared" si="46"/>
        <v>22772000</v>
      </c>
      <c r="I73" s="106">
        <f t="shared" si="46"/>
        <v>38582608</v>
      </c>
      <c r="J73" s="105">
        <f t="shared" si="46"/>
        <v>72003000</v>
      </c>
      <c r="K73" s="106">
        <f t="shared" si="46"/>
        <v>52673672</v>
      </c>
      <c r="L73" s="105">
        <f t="shared" si="46"/>
        <v>13873000</v>
      </c>
      <c r="M73" s="106">
        <f t="shared" si="46"/>
        <v>40098462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108648000</v>
      </c>
      <c r="Q73" s="106">
        <f>$I73      +$K73      +$M73      +$O73</f>
        <v>131354742</v>
      </c>
      <c r="R73" s="61">
        <f>IF(($J73      =0),0,((($L73      -$J73      )/$J73      )*100))</f>
        <v>-80.732747246642504</v>
      </c>
      <c r="S73" s="62">
        <f>IF(($K73      =0),0,((($M73      -$K73      )/$K73      )*100))</f>
        <v>-23.873805494327414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67.481553253335321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81.584769322501302</v>
      </c>
      <c r="V73" s="105">
        <f>SUM(V9:V14,V17:V23,V26:V29,V32,V35:V39,V42:V52,V55:V58,V61:V65,V69:V70)</f>
        <v>3047000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aFd7L4JSMArOmNgkz1tkwwQTekwjS4XFI8mA2kceVVyJkj8XTCZH5wsCx7i0LYTxXiGhzSqUI+kzcrSkwgk7A==" saltValue="tspRjHkszVrZEH717Wnq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2DA13A-8A16-4EF3-B154-D4399D1A166B}"/>
</file>

<file path=customXml/itemProps2.xml><?xml version="1.0" encoding="utf-8"?>
<ds:datastoreItem xmlns:ds="http://schemas.openxmlformats.org/officeDocument/2006/customXml" ds:itemID="{9D45C100-A9AB-4AA8-90C5-793E257A7582}"/>
</file>

<file path=customXml/itemProps3.xml><?xml version="1.0" encoding="utf-8"?>
<ds:datastoreItem xmlns:ds="http://schemas.openxmlformats.org/officeDocument/2006/customXml" ds:itemID="{85AB46DE-CD98-4D8A-8688-579820C8CD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2024-04-30T11:19:54Z</dcterms:created>
  <dcterms:modified xsi:type="dcterms:W3CDTF">2024-04-30T11:29:43Z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