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8_{BE61F7CD-85B1-438F-9BB1-F8D9CE7F5F6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EC!$A$1:$AK$84</definedName>
    <definedName name="_xlnm.Print_Area" localSheetId="4">FS!$A$1:$AK$84</definedName>
    <definedName name="_xlnm.Print_Area" localSheetId="5">GT!$A$1:$AK$84</definedName>
    <definedName name="_xlnm.Print_Area" localSheetId="6">KZ!$A$1:$AK$84</definedName>
    <definedName name="_xlnm.Print_Area" localSheetId="7">LP!$A$1:$AK$84</definedName>
    <definedName name="_xlnm.Print_Area" localSheetId="8">MP!$A$1:$AK$84</definedName>
    <definedName name="_xlnm.Print_Area" localSheetId="9">NC!$A$1:$AK$84</definedName>
    <definedName name="_xlnm.Print_Area" localSheetId="10">NW!$A$1:$AK$84</definedName>
    <definedName name="_xlnm.Print_Area" localSheetId="1">'Summary per Metro'!$A$1:$AK$84</definedName>
    <definedName name="_xlnm.Print_Area" localSheetId="0">'Summary per Province'!$A$1:$AK$84</definedName>
    <definedName name="_xlnm.Print_Area" localSheetId="2">'Summary per Top 19'!$A$1:$AK$84</definedName>
    <definedName name="_xlnm.Print_Area" localSheetId="11">WC!$A$1:$AK$84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J45" i="12" s="1"/>
  <c r="AG45" i="12"/>
  <c r="AE45" i="12"/>
  <c r="AF45" i="12" s="1"/>
  <c r="AD45" i="12"/>
  <c r="W45" i="12"/>
  <c r="V45" i="12"/>
  <c r="S45" i="12"/>
  <c r="R45" i="12"/>
  <c r="O45" i="12"/>
  <c r="P45" i="12" s="1"/>
  <c r="N45" i="12"/>
  <c r="K45" i="12"/>
  <c r="J45" i="12"/>
  <c r="H45" i="12"/>
  <c r="G45" i="12"/>
  <c r="I45" i="12" s="1"/>
  <c r="F45" i="12"/>
  <c r="E45" i="12"/>
  <c r="D45" i="12"/>
  <c r="AI44" i="12"/>
  <c r="AH44" i="12"/>
  <c r="AJ44" i="12" s="1"/>
  <c r="AG44" i="12"/>
  <c r="AE44" i="12"/>
  <c r="AD44" i="12"/>
  <c r="AF44" i="12" s="1"/>
  <c r="AK44" i="12" s="1"/>
  <c r="W44" i="12"/>
  <c r="V44" i="12"/>
  <c r="X44" i="12" s="1"/>
  <c r="S44" i="12"/>
  <c r="R44" i="12"/>
  <c r="T44" i="12" s="1"/>
  <c r="O44" i="12"/>
  <c r="P44" i="12" s="1"/>
  <c r="N44" i="12"/>
  <c r="K44" i="12"/>
  <c r="J44" i="12"/>
  <c r="I44" i="12"/>
  <c r="H44" i="12"/>
  <c r="G44" i="12"/>
  <c r="E44" i="12"/>
  <c r="D44" i="12"/>
  <c r="F44" i="12" s="1"/>
  <c r="AJ43" i="12"/>
  <c r="AF43" i="12"/>
  <c r="AK43" i="12" s="1"/>
  <c r="AA43" i="12"/>
  <c r="Z43" i="12"/>
  <c r="AB43" i="12" s="1"/>
  <c r="X43" i="12"/>
  <c r="T43" i="12"/>
  <c r="U43" i="12" s="1"/>
  <c r="P43" i="12"/>
  <c r="L43" i="12"/>
  <c r="I43" i="12"/>
  <c r="Y43" i="12" s="1"/>
  <c r="F43" i="12"/>
  <c r="AJ42" i="12"/>
  <c r="AF42" i="12"/>
  <c r="AA42" i="12"/>
  <c r="Z42" i="12"/>
  <c r="AB42" i="12" s="1"/>
  <c r="X42" i="12"/>
  <c r="AK42" i="12" s="1"/>
  <c r="U42" i="12"/>
  <c r="T42" i="12"/>
  <c r="P42" i="12"/>
  <c r="L42" i="12"/>
  <c r="I42" i="12"/>
  <c r="F42" i="12"/>
  <c r="AJ41" i="12"/>
  <c r="AF41" i="12"/>
  <c r="AA41" i="12"/>
  <c r="Z41" i="12"/>
  <c r="X41" i="12"/>
  <c r="T41" i="12"/>
  <c r="P41" i="12"/>
  <c r="L41" i="12"/>
  <c r="I41" i="12"/>
  <c r="F41" i="12"/>
  <c r="Q41" i="12" s="1"/>
  <c r="AJ40" i="12"/>
  <c r="AF40" i="12"/>
  <c r="AA40" i="12"/>
  <c r="Z40" i="12"/>
  <c r="X40" i="12"/>
  <c r="AK40" i="12" s="1"/>
  <c r="T40" i="12"/>
  <c r="P40" i="12"/>
  <c r="L40" i="12"/>
  <c r="M40" i="12" s="1"/>
  <c r="I40" i="12"/>
  <c r="U40" i="12" s="1"/>
  <c r="F40" i="12"/>
  <c r="Q40" i="12" s="1"/>
  <c r="AI39" i="12"/>
  <c r="AH39" i="12"/>
  <c r="AJ39" i="12" s="1"/>
  <c r="AG39" i="12"/>
  <c r="AE39" i="12"/>
  <c r="AF39" i="12" s="1"/>
  <c r="AD39" i="12"/>
  <c r="W39" i="12"/>
  <c r="X39" i="12" s="1"/>
  <c r="V39" i="12"/>
  <c r="S39" i="12"/>
  <c r="R39" i="12"/>
  <c r="O39" i="12"/>
  <c r="N39" i="12"/>
  <c r="K39" i="12"/>
  <c r="J39" i="12"/>
  <c r="L39" i="12" s="1"/>
  <c r="H39" i="12"/>
  <c r="G39" i="12"/>
  <c r="E39" i="12"/>
  <c r="D39" i="12"/>
  <c r="F39" i="12" s="1"/>
  <c r="AJ38" i="12"/>
  <c r="AF38" i="12"/>
  <c r="AA38" i="12"/>
  <c r="Z38" i="12"/>
  <c r="AB38" i="12" s="1"/>
  <c r="AC38" i="12" s="1"/>
  <c r="X38" i="12"/>
  <c r="T38" i="12"/>
  <c r="P38" i="12"/>
  <c r="L38" i="12"/>
  <c r="I38" i="12"/>
  <c r="Y38" i="12" s="1"/>
  <c r="F38" i="12"/>
  <c r="M38" i="12" s="1"/>
  <c r="AJ37" i="12"/>
  <c r="AF37" i="12"/>
  <c r="AK37" i="12" s="1"/>
  <c r="AA37" i="12"/>
  <c r="Z37" i="12"/>
  <c r="AB37" i="12" s="1"/>
  <c r="X37" i="12"/>
  <c r="T37" i="12"/>
  <c r="U37" i="12" s="1"/>
  <c r="Q37" i="12"/>
  <c r="P37" i="12"/>
  <c r="L37" i="12"/>
  <c r="I37" i="12"/>
  <c r="Y37" i="12" s="1"/>
  <c r="F37" i="12"/>
  <c r="M37" i="12" s="1"/>
  <c r="AJ36" i="12"/>
  <c r="AF36" i="12"/>
  <c r="AA36" i="12"/>
  <c r="Z36" i="12"/>
  <c r="AB36" i="12" s="1"/>
  <c r="X36" i="12"/>
  <c r="T36" i="12"/>
  <c r="P36" i="12"/>
  <c r="L36" i="12"/>
  <c r="I36" i="12"/>
  <c r="Y36" i="12" s="1"/>
  <c r="F36" i="12"/>
  <c r="AK35" i="12"/>
  <c r="AJ35" i="12"/>
  <c r="AF35" i="12"/>
  <c r="AA35" i="12"/>
  <c r="Z35" i="12"/>
  <c r="AB35" i="12" s="1"/>
  <c r="X35" i="12"/>
  <c r="T35" i="12"/>
  <c r="P35" i="12"/>
  <c r="L35" i="12"/>
  <c r="I35" i="12"/>
  <c r="U35" i="12" s="1"/>
  <c r="F35" i="12"/>
  <c r="AJ34" i="12"/>
  <c r="AF34" i="12"/>
  <c r="AA34" i="12"/>
  <c r="Z34" i="12"/>
  <c r="AB34" i="12" s="1"/>
  <c r="X34" i="12"/>
  <c r="T34" i="12"/>
  <c r="P34" i="12"/>
  <c r="L34" i="12"/>
  <c r="I34" i="12"/>
  <c r="F34" i="12"/>
  <c r="Q34" i="12" s="1"/>
  <c r="AJ33" i="12"/>
  <c r="AF33" i="12"/>
  <c r="AA33" i="12"/>
  <c r="Z33" i="12"/>
  <c r="X33" i="12"/>
  <c r="T33" i="12"/>
  <c r="P33" i="12"/>
  <c r="L33" i="12"/>
  <c r="I33" i="12"/>
  <c r="F33" i="12"/>
  <c r="Q33" i="12" s="1"/>
  <c r="AJ32" i="12"/>
  <c r="AF32" i="12"/>
  <c r="AA32" i="12"/>
  <c r="Z32" i="12"/>
  <c r="AB32" i="12" s="1"/>
  <c r="X32" i="12"/>
  <c r="T32" i="12"/>
  <c r="P32" i="12"/>
  <c r="L32" i="12"/>
  <c r="M32" i="12" s="1"/>
  <c r="I32" i="12"/>
  <c r="U32" i="12" s="1"/>
  <c r="F32" i="12"/>
  <c r="AJ31" i="12"/>
  <c r="AF31" i="12"/>
  <c r="AK31" i="12" s="1"/>
  <c r="AA31" i="12"/>
  <c r="AB31" i="12" s="1"/>
  <c r="AC31" i="12" s="1"/>
  <c r="Z31" i="12"/>
  <c r="X31" i="12"/>
  <c r="T31" i="12"/>
  <c r="U31" i="12" s="1"/>
  <c r="P31" i="12"/>
  <c r="Q31" i="12" s="1"/>
  <c r="L31" i="12"/>
  <c r="I31" i="12"/>
  <c r="Y31" i="12" s="1"/>
  <c r="F31" i="12"/>
  <c r="M31" i="12" s="1"/>
  <c r="AI30" i="12"/>
  <c r="AH30" i="12"/>
  <c r="AJ30" i="12" s="1"/>
  <c r="AG30" i="12"/>
  <c r="AF30" i="12"/>
  <c r="AK30" i="12" s="1"/>
  <c r="AE30" i="12"/>
  <c r="AD30" i="12"/>
  <c r="X30" i="12"/>
  <c r="W30" i="12"/>
  <c r="V30" i="12"/>
  <c r="S30" i="12"/>
  <c r="R30" i="12"/>
  <c r="T30" i="12" s="1"/>
  <c r="O30" i="12"/>
  <c r="N30" i="12"/>
  <c r="P30" i="12" s="1"/>
  <c r="K30" i="12"/>
  <c r="J30" i="12"/>
  <c r="H30" i="12"/>
  <c r="G30" i="12"/>
  <c r="I30" i="12" s="1"/>
  <c r="Y30" i="12" s="1"/>
  <c r="E30" i="12"/>
  <c r="D30" i="12"/>
  <c r="F30" i="12" s="1"/>
  <c r="AJ29" i="12"/>
  <c r="AF29" i="12"/>
  <c r="AA29" i="12"/>
  <c r="Z29" i="12"/>
  <c r="X29" i="12"/>
  <c r="T29" i="12"/>
  <c r="U29" i="12" s="1"/>
  <c r="P29" i="12"/>
  <c r="L29" i="12"/>
  <c r="I29" i="12"/>
  <c r="F29" i="12"/>
  <c r="M29" i="12" s="1"/>
  <c r="AJ28" i="12"/>
  <c r="AF28" i="12"/>
  <c r="AA28" i="12"/>
  <c r="Z28" i="12"/>
  <c r="AB28" i="12" s="1"/>
  <c r="X28" i="12"/>
  <c r="AK28" i="12" s="1"/>
  <c r="T28" i="12"/>
  <c r="P28" i="12"/>
  <c r="L28" i="12"/>
  <c r="I28" i="12"/>
  <c r="F28" i="12"/>
  <c r="Q28" i="12" s="1"/>
  <c r="AJ27" i="12"/>
  <c r="AF27" i="12"/>
  <c r="AA27" i="12"/>
  <c r="Z27" i="12"/>
  <c r="AB27" i="12" s="1"/>
  <c r="X27" i="12"/>
  <c r="AK27" i="12" s="1"/>
  <c r="T27" i="12"/>
  <c r="P27" i="12"/>
  <c r="L27" i="12"/>
  <c r="I27" i="12"/>
  <c r="Y27" i="12" s="1"/>
  <c r="F27" i="12"/>
  <c r="Q27" i="12" s="1"/>
  <c r="AJ26" i="12"/>
  <c r="AF26" i="12"/>
  <c r="AA26" i="12"/>
  <c r="Z26" i="12"/>
  <c r="X26" i="12"/>
  <c r="T26" i="12"/>
  <c r="P26" i="12"/>
  <c r="L26" i="12"/>
  <c r="I26" i="12"/>
  <c r="F26" i="12"/>
  <c r="AJ25" i="12"/>
  <c r="AF25" i="12"/>
  <c r="AA25" i="12"/>
  <c r="Z25" i="12"/>
  <c r="AB25" i="12" s="1"/>
  <c r="AC25" i="12" s="1"/>
  <c r="X25" i="12"/>
  <c r="T25" i="12"/>
  <c r="P25" i="12"/>
  <c r="L25" i="12"/>
  <c r="M25" i="12" s="1"/>
  <c r="I25" i="12"/>
  <c r="U25" i="12" s="1"/>
  <c r="F25" i="12"/>
  <c r="AI24" i="12"/>
  <c r="AH24" i="12"/>
  <c r="AJ24" i="12" s="1"/>
  <c r="AG24" i="12"/>
  <c r="AE24" i="12"/>
  <c r="AD24" i="12"/>
  <c r="AF24" i="12" s="1"/>
  <c r="AK24" i="12" s="1"/>
  <c r="X24" i="12"/>
  <c r="W24" i="12"/>
  <c r="V24" i="12"/>
  <c r="S24" i="12"/>
  <c r="R24" i="12"/>
  <c r="T24" i="12" s="1"/>
  <c r="O24" i="12"/>
  <c r="N24" i="12"/>
  <c r="P24" i="12" s="1"/>
  <c r="K24" i="12"/>
  <c r="J24" i="12"/>
  <c r="H24" i="12"/>
  <c r="G24" i="12"/>
  <c r="E24" i="12"/>
  <c r="D24" i="12"/>
  <c r="AJ23" i="12"/>
  <c r="AF23" i="12"/>
  <c r="AA23" i="12"/>
  <c r="Z23" i="12"/>
  <c r="AB23" i="12" s="1"/>
  <c r="AC23" i="12" s="1"/>
  <c r="X23" i="12"/>
  <c r="T23" i="12"/>
  <c r="U23" i="12" s="1"/>
  <c r="P23" i="12"/>
  <c r="L23" i="12"/>
  <c r="I23" i="12"/>
  <c r="F23" i="12"/>
  <c r="AJ22" i="12"/>
  <c r="AF22" i="12"/>
  <c r="AK22" i="12" s="1"/>
  <c r="AA22" i="12"/>
  <c r="Z22" i="12"/>
  <c r="X22" i="12"/>
  <c r="T22" i="12"/>
  <c r="P22" i="12"/>
  <c r="L22" i="12"/>
  <c r="I22" i="12"/>
  <c r="Y22" i="12" s="1"/>
  <c r="F22" i="12"/>
  <c r="M22" i="12" s="1"/>
  <c r="AJ21" i="12"/>
  <c r="AF21" i="12"/>
  <c r="AK21" i="12" s="1"/>
  <c r="AA21" i="12"/>
  <c r="Z21" i="12"/>
  <c r="X21" i="12"/>
  <c r="T21" i="12"/>
  <c r="U21" i="12" s="1"/>
  <c r="P21" i="12"/>
  <c r="L21" i="12"/>
  <c r="I21" i="12"/>
  <c r="F21" i="12"/>
  <c r="Q21" i="12" s="1"/>
  <c r="AJ20" i="12"/>
  <c r="AF20" i="12"/>
  <c r="AK20" i="12" s="1"/>
  <c r="AA20" i="12"/>
  <c r="Z20" i="12"/>
  <c r="X20" i="12"/>
  <c r="T20" i="12"/>
  <c r="P20" i="12"/>
  <c r="L20" i="12"/>
  <c r="I20" i="12"/>
  <c r="Y20" i="12" s="1"/>
  <c r="F20" i="12"/>
  <c r="Q20" i="12" s="1"/>
  <c r="AJ19" i="12"/>
  <c r="AF19" i="12"/>
  <c r="AA19" i="12"/>
  <c r="Z19" i="12"/>
  <c r="AB19" i="12" s="1"/>
  <c r="X19" i="12"/>
  <c r="AK19" i="12" s="1"/>
  <c r="T19" i="12"/>
  <c r="P19" i="12"/>
  <c r="L19" i="12"/>
  <c r="M19" i="12" s="1"/>
  <c r="I19" i="12"/>
  <c r="U19" i="12" s="1"/>
  <c r="F19" i="12"/>
  <c r="Q19" i="12" s="1"/>
  <c r="AJ18" i="12"/>
  <c r="AF18" i="12"/>
  <c r="AK18" i="12" s="1"/>
  <c r="AA18" i="12"/>
  <c r="Z18" i="12"/>
  <c r="X18" i="12"/>
  <c r="T18" i="12"/>
  <c r="P18" i="12"/>
  <c r="Q18" i="12" s="1"/>
  <c r="L18" i="12"/>
  <c r="I18" i="12"/>
  <c r="F18" i="12"/>
  <c r="AI17" i="12"/>
  <c r="AH17" i="12"/>
  <c r="AG17" i="12"/>
  <c r="AF17" i="12"/>
  <c r="AK17" i="12" s="1"/>
  <c r="AE17" i="12"/>
  <c r="AD17" i="12"/>
  <c r="W17" i="12"/>
  <c r="V17" i="12"/>
  <c r="X17" i="12" s="1"/>
  <c r="S17" i="12"/>
  <c r="R17" i="12"/>
  <c r="P17" i="12"/>
  <c r="O17" i="12"/>
  <c r="N17" i="12"/>
  <c r="K17" i="12"/>
  <c r="J17" i="12"/>
  <c r="H17" i="12"/>
  <c r="I17" i="12" s="1"/>
  <c r="G17" i="12"/>
  <c r="E17" i="12"/>
  <c r="D17" i="12"/>
  <c r="F17" i="12" s="1"/>
  <c r="AJ16" i="12"/>
  <c r="AF16" i="12"/>
  <c r="AK16" i="12" s="1"/>
  <c r="AA16" i="12"/>
  <c r="AB16" i="12" s="1"/>
  <c r="Z16" i="12"/>
  <c r="X16" i="12"/>
  <c r="T16" i="12"/>
  <c r="U16" i="12" s="1"/>
  <c r="Q16" i="12"/>
  <c r="P16" i="12"/>
  <c r="L16" i="12"/>
  <c r="I16" i="12"/>
  <c r="Y16" i="12" s="1"/>
  <c r="F16" i="12"/>
  <c r="M16" i="12" s="1"/>
  <c r="AJ15" i="12"/>
  <c r="AF15" i="12"/>
  <c r="AA15" i="12"/>
  <c r="Z15" i="12"/>
  <c r="AB15" i="12" s="1"/>
  <c r="X15" i="12"/>
  <c r="T15" i="12"/>
  <c r="P15" i="12"/>
  <c r="L15" i="12"/>
  <c r="I15" i="12"/>
  <c r="Y15" i="12" s="1"/>
  <c r="F15" i="12"/>
  <c r="AJ14" i="12"/>
  <c r="AF14" i="12"/>
  <c r="AA14" i="12"/>
  <c r="Z14" i="12"/>
  <c r="X14" i="12"/>
  <c r="T14" i="12"/>
  <c r="P14" i="12"/>
  <c r="L14" i="12"/>
  <c r="I14" i="12"/>
  <c r="F14" i="12"/>
  <c r="Q14" i="12" s="1"/>
  <c r="AJ13" i="12"/>
  <c r="AF13" i="12"/>
  <c r="AK13" i="12" s="1"/>
  <c r="AA13" i="12"/>
  <c r="Z13" i="12"/>
  <c r="X13" i="12"/>
  <c r="T13" i="12"/>
  <c r="P13" i="12"/>
  <c r="L13" i="12"/>
  <c r="I13" i="12"/>
  <c r="F13" i="12"/>
  <c r="Q13" i="12" s="1"/>
  <c r="AJ12" i="12"/>
  <c r="AF12" i="12"/>
  <c r="AA12" i="12"/>
  <c r="Z12" i="12"/>
  <c r="X12" i="12"/>
  <c r="AK12" i="12" s="1"/>
  <c r="T12" i="12"/>
  <c r="P12" i="12"/>
  <c r="L12" i="12"/>
  <c r="M12" i="12" s="1"/>
  <c r="I12" i="12"/>
  <c r="U12" i="12" s="1"/>
  <c r="F12" i="12"/>
  <c r="AJ11" i="12"/>
  <c r="AF11" i="12"/>
  <c r="AK11" i="12" s="1"/>
  <c r="AA11" i="12"/>
  <c r="Z11" i="12"/>
  <c r="X11" i="12"/>
  <c r="T11" i="12"/>
  <c r="P11" i="12"/>
  <c r="L11" i="12"/>
  <c r="I11" i="12"/>
  <c r="U11" i="12" s="1"/>
  <c r="F11" i="12"/>
  <c r="AI10" i="12"/>
  <c r="AH10" i="12"/>
  <c r="AG10" i="12"/>
  <c r="AF10" i="12"/>
  <c r="AE10" i="12"/>
  <c r="AD10" i="12"/>
  <c r="X10" i="12"/>
  <c r="W10" i="12"/>
  <c r="V10" i="12"/>
  <c r="S10" i="12"/>
  <c r="R10" i="12"/>
  <c r="T10" i="12" s="1"/>
  <c r="P10" i="12"/>
  <c r="O10" i="12"/>
  <c r="N10" i="12"/>
  <c r="K10" i="12"/>
  <c r="AA10" i="12" s="1"/>
  <c r="J10" i="12"/>
  <c r="H10" i="12"/>
  <c r="I10" i="12" s="1"/>
  <c r="G10" i="12"/>
  <c r="E10" i="12"/>
  <c r="D10" i="12"/>
  <c r="F10" i="12" s="1"/>
  <c r="AJ9" i="12"/>
  <c r="AF9" i="12"/>
  <c r="AB9" i="12"/>
  <c r="AA9" i="12"/>
  <c r="Z9" i="12"/>
  <c r="X9" i="12"/>
  <c r="T9" i="12"/>
  <c r="P9" i="12"/>
  <c r="L9" i="12"/>
  <c r="I9" i="12"/>
  <c r="Y9" i="12" s="1"/>
  <c r="F9" i="12"/>
  <c r="Q9" i="12" s="1"/>
  <c r="AI35" i="11"/>
  <c r="AJ35" i="11" s="1"/>
  <c r="AH35" i="11"/>
  <c r="AG35" i="11"/>
  <c r="AE35" i="11"/>
  <c r="AD35" i="11"/>
  <c r="AF35" i="11" s="1"/>
  <c r="AK35" i="11" s="1"/>
  <c r="X35" i="11"/>
  <c r="W35" i="11"/>
  <c r="V35" i="11"/>
  <c r="S35" i="11"/>
  <c r="R35" i="11"/>
  <c r="O35" i="11"/>
  <c r="N35" i="11"/>
  <c r="P35" i="11" s="1"/>
  <c r="K35" i="11"/>
  <c r="AA35" i="11" s="1"/>
  <c r="J35" i="11"/>
  <c r="H35" i="11"/>
  <c r="G35" i="11"/>
  <c r="I35" i="11" s="1"/>
  <c r="F35" i="11"/>
  <c r="E35" i="11"/>
  <c r="D35" i="11"/>
  <c r="AI34" i="11"/>
  <c r="AH34" i="11"/>
  <c r="AG34" i="11"/>
  <c r="AE34" i="11"/>
  <c r="AF34" i="11" s="1"/>
  <c r="AD34" i="11"/>
  <c r="W34" i="11"/>
  <c r="V34" i="11"/>
  <c r="X34" i="11" s="1"/>
  <c r="AK34" i="11" s="1"/>
  <c r="S34" i="11"/>
  <c r="R34" i="11"/>
  <c r="O34" i="11"/>
  <c r="P34" i="11" s="1"/>
  <c r="N34" i="11"/>
  <c r="K34" i="11"/>
  <c r="J34" i="11"/>
  <c r="H34" i="11"/>
  <c r="I34" i="11" s="1"/>
  <c r="G34" i="11"/>
  <c r="E34" i="11"/>
  <c r="D34" i="11"/>
  <c r="AJ33" i="11"/>
  <c r="AF33" i="11"/>
  <c r="AA33" i="11"/>
  <c r="Z33" i="11"/>
  <c r="AB33" i="11" s="1"/>
  <c r="AC33" i="11" s="1"/>
  <c r="X33" i="11"/>
  <c r="T33" i="11"/>
  <c r="P33" i="11"/>
  <c r="L33" i="11"/>
  <c r="I33" i="11"/>
  <c r="F33" i="11"/>
  <c r="Q33" i="11" s="1"/>
  <c r="AJ32" i="11"/>
  <c r="AF32" i="11"/>
  <c r="AA32" i="11"/>
  <c r="Z32" i="11"/>
  <c r="X32" i="11"/>
  <c r="AK32" i="11" s="1"/>
  <c r="T32" i="11"/>
  <c r="U32" i="11" s="1"/>
  <c r="P32" i="11"/>
  <c r="M32" i="11"/>
  <c r="L32" i="11"/>
  <c r="I32" i="11"/>
  <c r="F32" i="11"/>
  <c r="Q32" i="11" s="1"/>
  <c r="AJ31" i="11"/>
  <c r="AF31" i="11"/>
  <c r="AA31" i="11"/>
  <c r="Z31" i="11"/>
  <c r="AB31" i="11" s="1"/>
  <c r="X31" i="11"/>
  <c r="AK31" i="11" s="1"/>
  <c r="T31" i="11"/>
  <c r="P31" i="11"/>
  <c r="L31" i="11"/>
  <c r="I31" i="11"/>
  <c r="F31" i="11"/>
  <c r="AJ30" i="11"/>
  <c r="AF30" i="11"/>
  <c r="AA30" i="11"/>
  <c r="Z30" i="11"/>
  <c r="X30" i="11"/>
  <c r="T30" i="11"/>
  <c r="P30" i="11"/>
  <c r="L30" i="11"/>
  <c r="I30" i="11"/>
  <c r="Y30" i="11" s="1"/>
  <c r="F30" i="11"/>
  <c r="AI29" i="11"/>
  <c r="AJ29" i="11" s="1"/>
  <c r="AH29" i="11"/>
  <c r="AG29" i="11"/>
  <c r="AF29" i="11"/>
  <c r="AE29" i="11"/>
  <c r="AD29" i="11"/>
  <c r="X29" i="11"/>
  <c r="W29" i="11"/>
  <c r="V29" i="11"/>
  <c r="S29" i="11"/>
  <c r="R29" i="11"/>
  <c r="P29" i="11"/>
  <c r="O29" i="11"/>
  <c r="N29" i="11"/>
  <c r="K29" i="11"/>
  <c r="AA29" i="11" s="1"/>
  <c r="J29" i="11"/>
  <c r="Z29" i="11" s="1"/>
  <c r="H29" i="11"/>
  <c r="G29" i="11"/>
  <c r="E29" i="11"/>
  <c r="F29" i="11" s="1"/>
  <c r="Q29" i="11" s="1"/>
  <c r="D29" i="11"/>
  <c r="AJ28" i="11"/>
  <c r="AF28" i="11"/>
  <c r="AA28" i="11"/>
  <c r="AB28" i="11" s="1"/>
  <c r="AC28" i="11" s="1"/>
  <c r="Z28" i="11"/>
  <c r="X28" i="11"/>
  <c r="T28" i="11"/>
  <c r="P28" i="11"/>
  <c r="L28" i="11"/>
  <c r="I28" i="11"/>
  <c r="F28" i="11"/>
  <c r="M28" i="11" s="1"/>
  <c r="AJ27" i="11"/>
  <c r="AF27" i="11"/>
  <c r="AK27" i="11" s="1"/>
  <c r="AA27" i="11"/>
  <c r="Z27" i="11"/>
  <c r="AB27" i="11" s="1"/>
  <c r="X27" i="11"/>
  <c r="T27" i="11"/>
  <c r="P27" i="11"/>
  <c r="Q27" i="11" s="1"/>
  <c r="L27" i="11"/>
  <c r="M27" i="11" s="1"/>
  <c r="I27" i="11"/>
  <c r="U27" i="11" s="1"/>
  <c r="F27" i="11"/>
  <c r="AJ26" i="11"/>
  <c r="AF26" i="11"/>
  <c r="AA26" i="11"/>
  <c r="Z26" i="11"/>
  <c r="X26" i="11"/>
  <c r="U26" i="11"/>
  <c r="T26" i="11"/>
  <c r="P26" i="11"/>
  <c r="L26" i="11"/>
  <c r="M26" i="11" s="1"/>
  <c r="I26" i="11"/>
  <c r="F26" i="11"/>
  <c r="Q26" i="11" s="1"/>
  <c r="AJ25" i="11"/>
  <c r="AF25" i="11"/>
  <c r="AA25" i="11"/>
  <c r="AB25" i="11" s="1"/>
  <c r="Z25" i="11"/>
  <c r="X25" i="11"/>
  <c r="T25" i="11"/>
  <c r="P25" i="11"/>
  <c r="L25" i="11"/>
  <c r="I25" i="11"/>
  <c r="Y25" i="11" s="1"/>
  <c r="F25" i="11"/>
  <c r="Q25" i="11" s="1"/>
  <c r="AJ24" i="11"/>
  <c r="AF24" i="11"/>
  <c r="AB24" i="11"/>
  <c r="AA24" i="11"/>
  <c r="Z24" i="11"/>
  <c r="X24" i="11"/>
  <c r="AK24" i="11" s="1"/>
  <c r="T24" i="11"/>
  <c r="P24" i="11"/>
  <c r="L24" i="11"/>
  <c r="I24" i="11"/>
  <c r="F24" i="11"/>
  <c r="M24" i="11" s="1"/>
  <c r="AJ23" i="11"/>
  <c r="AF23" i="11"/>
  <c r="AA23" i="11"/>
  <c r="Z23" i="11"/>
  <c r="AB23" i="11" s="1"/>
  <c r="AC23" i="11" s="1"/>
  <c r="X23" i="11"/>
  <c r="AK23" i="11" s="1"/>
  <c r="T23" i="11"/>
  <c r="P23" i="11"/>
  <c r="L23" i="11"/>
  <c r="I23" i="11"/>
  <c r="F23" i="11"/>
  <c r="AI22" i="11"/>
  <c r="AJ22" i="11" s="1"/>
  <c r="AH22" i="11"/>
  <c r="AG22" i="11"/>
  <c r="AE22" i="11"/>
  <c r="AD22" i="11"/>
  <c r="AF22" i="11" s="1"/>
  <c r="AK22" i="11" s="1"/>
  <c r="W22" i="11"/>
  <c r="V22" i="11"/>
  <c r="X22" i="11" s="1"/>
  <c r="S22" i="11"/>
  <c r="T22" i="11" s="1"/>
  <c r="R22" i="11"/>
  <c r="O22" i="11"/>
  <c r="N22" i="11"/>
  <c r="P22" i="11" s="1"/>
  <c r="K22" i="11"/>
  <c r="J22" i="11"/>
  <c r="Z22" i="11" s="1"/>
  <c r="H22" i="11"/>
  <c r="G22" i="11"/>
  <c r="E22" i="11"/>
  <c r="D22" i="11"/>
  <c r="F22" i="11" s="1"/>
  <c r="AJ21" i="11"/>
  <c r="AF21" i="11"/>
  <c r="AA21" i="11"/>
  <c r="Z21" i="11"/>
  <c r="X21" i="11"/>
  <c r="AK21" i="11" s="1"/>
  <c r="T21" i="11"/>
  <c r="P21" i="11"/>
  <c r="L21" i="11"/>
  <c r="I21" i="11"/>
  <c r="F21" i="11"/>
  <c r="AJ20" i="11"/>
  <c r="AF20" i="11"/>
  <c r="AK20" i="11" s="1"/>
  <c r="AB20" i="11"/>
  <c r="AA20" i="11"/>
  <c r="Z20" i="11"/>
  <c r="X20" i="11"/>
  <c r="T20" i="11"/>
  <c r="P20" i="11"/>
  <c r="L20" i="11"/>
  <c r="I20" i="11"/>
  <c r="U20" i="11" s="1"/>
  <c r="F20" i="11"/>
  <c r="AJ19" i="11"/>
  <c r="AF19" i="11"/>
  <c r="AK19" i="11" s="1"/>
  <c r="AA19" i="11"/>
  <c r="Z19" i="11"/>
  <c r="X19" i="11"/>
  <c r="T19" i="11"/>
  <c r="Q19" i="11"/>
  <c r="P19" i="11"/>
  <c r="L19" i="11"/>
  <c r="I19" i="11"/>
  <c r="Y19" i="11" s="1"/>
  <c r="F19" i="11"/>
  <c r="AJ18" i="11"/>
  <c r="AF18" i="11"/>
  <c r="AA18" i="11"/>
  <c r="AB18" i="11" s="1"/>
  <c r="Z18" i="11"/>
  <c r="X18" i="11"/>
  <c r="T18" i="11"/>
  <c r="P18" i="11"/>
  <c r="L18" i="11"/>
  <c r="I18" i="11"/>
  <c r="Y18" i="11" s="1"/>
  <c r="F18" i="11"/>
  <c r="AJ17" i="11"/>
  <c r="AF17" i="11"/>
  <c r="AA17" i="11"/>
  <c r="Z17" i="11"/>
  <c r="X17" i="11"/>
  <c r="AK17" i="11" s="1"/>
  <c r="T17" i="11"/>
  <c r="P17" i="11"/>
  <c r="Q17" i="11" s="1"/>
  <c r="L17" i="11"/>
  <c r="I17" i="11"/>
  <c r="Y17" i="11" s="1"/>
  <c r="F17" i="11"/>
  <c r="AJ16" i="11"/>
  <c r="AF16" i="11"/>
  <c r="AA16" i="11"/>
  <c r="Z16" i="11"/>
  <c r="AB16" i="11" s="1"/>
  <c r="AC16" i="11" s="1"/>
  <c r="X16" i="11"/>
  <c r="AK16" i="11" s="1"/>
  <c r="T16" i="11"/>
  <c r="P16" i="11"/>
  <c r="L16" i="11"/>
  <c r="I16" i="11"/>
  <c r="F16" i="11"/>
  <c r="AI15" i="11"/>
  <c r="AH15" i="11"/>
  <c r="AG15" i="11"/>
  <c r="AE15" i="11"/>
  <c r="AD15" i="11"/>
  <c r="AF15" i="11" s="1"/>
  <c r="AK15" i="11" s="1"/>
  <c r="W15" i="11"/>
  <c r="V15" i="11"/>
  <c r="X15" i="11" s="1"/>
  <c r="S15" i="11"/>
  <c r="T15" i="11" s="1"/>
  <c r="R15" i="11"/>
  <c r="O15" i="11"/>
  <c r="N15" i="11"/>
  <c r="P15" i="11" s="1"/>
  <c r="K15" i="11"/>
  <c r="J15" i="11"/>
  <c r="H15" i="11"/>
  <c r="G15" i="11"/>
  <c r="I15" i="11" s="1"/>
  <c r="F15" i="11"/>
  <c r="E15" i="11"/>
  <c r="D15" i="11"/>
  <c r="AJ14" i="11"/>
  <c r="AF14" i="11"/>
  <c r="AA14" i="11"/>
  <c r="Z14" i="11"/>
  <c r="X14" i="11"/>
  <c r="AK14" i="11" s="1"/>
  <c r="T14" i="11"/>
  <c r="P14" i="11"/>
  <c r="L14" i="11"/>
  <c r="I14" i="11"/>
  <c r="Y14" i="11" s="1"/>
  <c r="F14" i="11"/>
  <c r="Q14" i="11" s="1"/>
  <c r="AJ13" i="11"/>
  <c r="AF13" i="11"/>
  <c r="AK13" i="11" s="1"/>
  <c r="AB13" i="11"/>
  <c r="AA13" i="11"/>
  <c r="Z13" i="11"/>
  <c r="X13" i="11"/>
  <c r="T13" i="11"/>
  <c r="P13" i="11"/>
  <c r="L13" i="11"/>
  <c r="I13" i="11"/>
  <c r="F13" i="11"/>
  <c r="M13" i="11" s="1"/>
  <c r="AJ12" i="11"/>
  <c r="AF12" i="11"/>
  <c r="AA12" i="11"/>
  <c r="Z12" i="11"/>
  <c r="AB12" i="11" s="1"/>
  <c r="AC12" i="11" s="1"/>
  <c r="X12" i="11"/>
  <c r="T12" i="11"/>
  <c r="P12" i="11"/>
  <c r="L12" i="11"/>
  <c r="I12" i="11"/>
  <c r="F12" i="11"/>
  <c r="Q12" i="11" s="1"/>
  <c r="AJ11" i="11"/>
  <c r="AF11" i="11"/>
  <c r="AA11" i="11"/>
  <c r="AB11" i="11" s="1"/>
  <c r="AC11" i="11" s="1"/>
  <c r="Z11" i="11"/>
  <c r="X11" i="11"/>
  <c r="AK11" i="11" s="1"/>
  <c r="T11" i="11"/>
  <c r="P11" i="11"/>
  <c r="M11" i="11"/>
  <c r="L11" i="11"/>
  <c r="I11" i="11"/>
  <c r="F11" i="11"/>
  <c r="Q11" i="11" s="1"/>
  <c r="AJ10" i="11"/>
  <c r="AF10" i="11"/>
  <c r="AA10" i="11"/>
  <c r="Z10" i="11"/>
  <c r="AB10" i="11" s="1"/>
  <c r="X10" i="11"/>
  <c r="AK10" i="11" s="1"/>
  <c r="T10" i="11"/>
  <c r="P10" i="11"/>
  <c r="Q10" i="11" s="1"/>
  <c r="L10" i="11"/>
  <c r="I10" i="11"/>
  <c r="Y10" i="11" s="1"/>
  <c r="F10" i="11"/>
  <c r="AJ9" i="11"/>
  <c r="AF9" i="11"/>
  <c r="AA9" i="11"/>
  <c r="Z9" i="11"/>
  <c r="X9" i="11"/>
  <c r="T9" i="11"/>
  <c r="P9" i="11"/>
  <c r="L9" i="11"/>
  <c r="I9" i="11"/>
  <c r="F9" i="11"/>
  <c r="M9" i="11" s="1"/>
  <c r="AI45" i="10"/>
  <c r="AH45" i="10"/>
  <c r="AG45" i="10"/>
  <c r="AE45" i="10"/>
  <c r="AD45" i="10"/>
  <c r="AF45" i="10" s="1"/>
  <c r="W45" i="10"/>
  <c r="V45" i="10"/>
  <c r="X45" i="10" s="1"/>
  <c r="S45" i="10"/>
  <c r="R45" i="10"/>
  <c r="O45" i="10"/>
  <c r="N45" i="10"/>
  <c r="K45" i="10"/>
  <c r="J45" i="10"/>
  <c r="H45" i="10"/>
  <c r="G45" i="10"/>
  <c r="I45" i="10" s="1"/>
  <c r="E45" i="10"/>
  <c r="D45" i="10"/>
  <c r="F45" i="10" s="1"/>
  <c r="AJ44" i="10"/>
  <c r="AI44" i="10"/>
  <c r="AH44" i="10"/>
  <c r="AG44" i="10"/>
  <c r="AE44" i="10"/>
  <c r="AD44" i="10"/>
  <c r="AF44" i="10" s="1"/>
  <c r="W44" i="10"/>
  <c r="V44" i="10"/>
  <c r="X44" i="10" s="1"/>
  <c r="T44" i="10"/>
  <c r="S44" i="10"/>
  <c r="R44" i="10"/>
  <c r="O44" i="10"/>
  <c r="N44" i="10"/>
  <c r="P44" i="10" s="1"/>
  <c r="L44" i="10"/>
  <c r="K44" i="10"/>
  <c r="J44" i="10"/>
  <c r="Z44" i="10" s="1"/>
  <c r="H44" i="10"/>
  <c r="G44" i="10"/>
  <c r="E44" i="10"/>
  <c r="F44" i="10" s="1"/>
  <c r="D44" i="10"/>
  <c r="AJ43" i="10"/>
  <c r="AF43" i="10"/>
  <c r="AA43" i="10"/>
  <c r="Z43" i="10"/>
  <c r="AB43" i="10" s="1"/>
  <c r="X43" i="10"/>
  <c r="T43" i="10"/>
  <c r="Q43" i="10"/>
  <c r="P43" i="10"/>
  <c r="L43" i="10"/>
  <c r="M43" i="10" s="1"/>
  <c r="I43" i="10"/>
  <c r="U43" i="10" s="1"/>
  <c r="F43" i="10"/>
  <c r="AJ42" i="10"/>
  <c r="AF42" i="10"/>
  <c r="AK42" i="10" s="1"/>
  <c r="AA42" i="10"/>
  <c r="AB42" i="10" s="1"/>
  <c r="Z42" i="10"/>
  <c r="X42" i="10"/>
  <c r="T42" i="10"/>
  <c r="P42" i="10"/>
  <c r="L42" i="10"/>
  <c r="I42" i="10"/>
  <c r="Y42" i="10" s="1"/>
  <c r="F42" i="10"/>
  <c r="M42" i="10" s="1"/>
  <c r="AJ41" i="10"/>
  <c r="AF41" i="10"/>
  <c r="AA41" i="10"/>
  <c r="AB41" i="10" s="1"/>
  <c r="Z41" i="10"/>
  <c r="X41" i="10"/>
  <c r="T41" i="10"/>
  <c r="P41" i="10"/>
  <c r="L41" i="10"/>
  <c r="I41" i="10"/>
  <c r="Y41" i="10" s="1"/>
  <c r="F41" i="10"/>
  <c r="M41" i="10" s="1"/>
  <c r="AJ40" i="10"/>
  <c r="AF40" i="10"/>
  <c r="AK40" i="10" s="1"/>
  <c r="AA40" i="10"/>
  <c r="Z40" i="10"/>
  <c r="AB40" i="10" s="1"/>
  <c r="AC40" i="10" s="1"/>
  <c r="X40" i="10"/>
  <c r="T40" i="10"/>
  <c r="P40" i="10"/>
  <c r="L40" i="10"/>
  <c r="I40" i="10"/>
  <c r="F40" i="10"/>
  <c r="AJ39" i="10"/>
  <c r="AF39" i="10"/>
  <c r="AK39" i="10" s="1"/>
  <c r="AA39" i="10"/>
  <c r="Z39" i="10"/>
  <c r="X39" i="10"/>
  <c r="T39" i="10"/>
  <c r="U39" i="10" s="1"/>
  <c r="P39" i="10"/>
  <c r="L39" i="10"/>
  <c r="I39" i="10"/>
  <c r="F39" i="10"/>
  <c r="M39" i="10" s="1"/>
  <c r="AI38" i="10"/>
  <c r="AH38" i="10"/>
  <c r="AJ38" i="10" s="1"/>
  <c r="AG38" i="10"/>
  <c r="AE38" i="10"/>
  <c r="AD38" i="10"/>
  <c r="W38" i="10"/>
  <c r="V38" i="10"/>
  <c r="X38" i="10" s="1"/>
  <c r="S38" i="10"/>
  <c r="R38" i="10"/>
  <c r="T38" i="10" s="1"/>
  <c r="O38" i="10"/>
  <c r="N38" i="10"/>
  <c r="K38" i="10"/>
  <c r="J38" i="10"/>
  <c r="H38" i="10"/>
  <c r="G38" i="10"/>
  <c r="I38" i="10" s="1"/>
  <c r="E38" i="10"/>
  <c r="D38" i="10"/>
  <c r="AJ37" i="10"/>
  <c r="AF37" i="10"/>
  <c r="AA37" i="10"/>
  <c r="Z37" i="10"/>
  <c r="AB37" i="10" s="1"/>
  <c r="X37" i="10"/>
  <c r="AK37" i="10" s="1"/>
  <c r="T37" i="10"/>
  <c r="P37" i="10"/>
  <c r="L37" i="10"/>
  <c r="M37" i="10" s="1"/>
  <c r="I37" i="10"/>
  <c r="U37" i="10" s="1"/>
  <c r="F37" i="10"/>
  <c r="AJ36" i="10"/>
  <c r="AF36" i="10"/>
  <c r="AA36" i="10"/>
  <c r="Z36" i="10"/>
  <c r="X36" i="10"/>
  <c r="T36" i="10"/>
  <c r="P36" i="10"/>
  <c r="L36" i="10"/>
  <c r="I36" i="10"/>
  <c r="F36" i="10"/>
  <c r="AJ35" i="10"/>
  <c r="AF35" i="10"/>
  <c r="AA35" i="10"/>
  <c r="AB35" i="10" s="1"/>
  <c r="AC35" i="10" s="1"/>
  <c r="Z35" i="10"/>
  <c r="X35" i="10"/>
  <c r="T35" i="10"/>
  <c r="P35" i="10"/>
  <c r="L35" i="10"/>
  <c r="I35" i="10"/>
  <c r="Y35" i="10" s="1"/>
  <c r="F35" i="10"/>
  <c r="M35" i="10" s="1"/>
  <c r="AJ34" i="10"/>
  <c r="AF34" i="10"/>
  <c r="AK34" i="10" s="1"/>
  <c r="AA34" i="10"/>
  <c r="Z34" i="10"/>
  <c r="AB34" i="10" s="1"/>
  <c r="AC34" i="10" s="1"/>
  <c r="X34" i="10"/>
  <c r="T34" i="10"/>
  <c r="U34" i="10" s="1"/>
  <c r="P34" i="10"/>
  <c r="Q34" i="10" s="1"/>
  <c r="M34" i="10"/>
  <c r="L34" i="10"/>
  <c r="I34" i="10"/>
  <c r="Y34" i="10" s="1"/>
  <c r="F34" i="10"/>
  <c r="AJ33" i="10"/>
  <c r="AF33" i="10"/>
  <c r="AK33" i="10" s="1"/>
  <c r="AA33" i="10"/>
  <c r="AB33" i="10" s="1"/>
  <c r="Z33" i="10"/>
  <c r="X33" i="10"/>
  <c r="T33" i="10"/>
  <c r="P33" i="10"/>
  <c r="L33" i="10"/>
  <c r="I33" i="10"/>
  <c r="F33" i="10"/>
  <c r="AJ32" i="10"/>
  <c r="AF32" i="10"/>
  <c r="AK32" i="10" s="1"/>
  <c r="AA32" i="10"/>
  <c r="Z32" i="10"/>
  <c r="AB32" i="10" s="1"/>
  <c r="X32" i="10"/>
  <c r="T32" i="10"/>
  <c r="P32" i="10"/>
  <c r="L32" i="10"/>
  <c r="I32" i="10"/>
  <c r="Y32" i="10" s="1"/>
  <c r="F32" i="10"/>
  <c r="AI31" i="10"/>
  <c r="AJ31" i="10" s="1"/>
  <c r="AH31" i="10"/>
  <c r="AG31" i="10"/>
  <c r="AE31" i="10"/>
  <c r="AD31" i="10"/>
  <c r="W31" i="10"/>
  <c r="V31" i="10"/>
  <c r="X31" i="10" s="1"/>
  <c r="S31" i="10"/>
  <c r="T31" i="10" s="1"/>
  <c r="R31" i="10"/>
  <c r="O31" i="10"/>
  <c r="N31" i="10"/>
  <c r="P31" i="10" s="1"/>
  <c r="L31" i="10"/>
  <c r="K31" i="10"/>
  <c r="J31" i="10"/>
  <c r="H31" i="10"/>
  <c r="G31" i="10"/>
  <c r="I31" i="10" s="1"/>
  <c r="E31" i="10"/>
  <c r="D31" i="10"/>
  <c r="F31" i="10" s="1"/>
  <c r="AJ30" i="10"/>
  <c r="AF30" i="10"/>
  <c r="AA30" i="10"/>
  <c r="Z30" i="10"/>
  <c r="AB30" i="10" s="1"/>
  <c r="X30" i="10"/>
  <c r="AK30" i="10" s="1"/>
  <c r="T30" i="10"/>
  <c r="P30" i="10"/>
  <c r="L30" i="10"/>
  <c r="M30" i="10" s="1"/>
  <c r="I30" i="10"/>
  <c r="F30" i="10"/>
  <c r="Q30" i="10" s="1"/>
  <c r="AJ29" i="10"/>
  <c r="AF29" i="10"/>
  <c r="AK29" i="10" s="1"/>
  <c r="AA29" i="10"/>
  <c r="Z29" i="10"/>
  <c r="X29" i="10"/>
  <c r="T29" i="10"/>
  <c r="P29" i="10"/>
  <c r="Q29" i="10" s="1"/>
  <c r="L29" i="10"/>
  <c r="I29" i="10"/>
  <c r="F29" i="10"/>
  <c r="AJ28" i="10"/>
  <c r="AF28" i="10"/>
  <c r="AA28" i="10"/>
  <c r="Z28" i="10"/>
  <c r="X28" i="10"/>
  <c r="T28" i="10"/>
  <c r="P28" i="10"/>
  <c r="Q28" i="10" s="1"/>
  <c r="L28" i="10"/>
  <c r="M28" i="10" s="1"/>
  <c r="I28" i="10"/>
  <c r="F28" i="10"/>
  <c r="AJ27" i="10"/>
  <c r="AF27" i="10"/>
  <c r="AK27" i="10" s="1"/>
  <c r="AA27" i="10"/>
  <c r="Z27" i="10"/>
  <c r="AB27" i="10" s="1"/>
  <c r="AC27" i="10" s="1"/>
  <c r="X27" i="10"/>
  <c r="T27" i="10"/>
  <c r="U27" i="10" s="1"/>
  <c r="P27" i="10"/>
  <c r="M27" i="10"/>
  <c r="L27" i="10"/>
  <c r="I27" i="10"/>
  <c r="F27" i="10"/>
  <c r="AJ26" i="10"/>
  <c r="AF26" i="10"/>
  <c r="AK26" i="10" s="1"/>
  <c r="AA26" i="10"/>
  <c r="Z26" i="10"/>
  <c r="X26" i="10"/>
  <c r="T26" i="10"/>
  <c r="U26" i="10" s="1"/>
  <c r="P26" i="10"/>
  <c r="L26" i="10"/>
  <c r="I26" i="10"/>
  <c r="F26" i="10"/>
  <c r="AJ25" i="10"/>
  <c r="AF25" i="10"/>
  <c r="AA25" i="10"/>
  <c r="Z25" i="10"/>
  <c r="AB25" i="10" s="1"/>
  <c r="X25" i="10"/>
  <c r="T25" i="10"/>
  <c r="P25" i="10"/>
  <c r="L25" i="10"/>
  <c r="I25" i="10"/>
  <c r="Y25" i="10" s="1"/>
  <c r="F25" i="10"/>
  <c r="AJ24" i="10"/>
  <c r="AF24" i="10"/>
  <c r="AA24" i="10"/>
  <c r="Z24" i="10"/>
  <c r="X24" i="10"/>
  <c r="T24" i="10"/>
  <c r="U24" i="10" s="1"/>
  <c r="P24" i="10"/>
  <c r="L24" i="10"/>
  <c r="I24" i="10"/>
  <c r="F24" i="10"/>
  <c r="Q24" i="10" s="1"/>
  <c r="AJ23" i="10"/>
  <c r="AF23" i="10"/>
  <c r="AK23" i="10" s="1"/>
  <c r="AA23" i="10"/>
  <c r="Z23" i="10"/>
  <c r="X23" i="10"/>
  <c r="T23" i="10"/>
  <c r="P23" i="10"/>
  <c r="L23" i="10"/>
  <c r="I23" i="10"/>
  <c r="F23" i="10"/>
  <c r="Q23" i="10" s="1"/>
  <c r="AJ22" i="10"/>
  <c r="AF22" i="10"/>
  <c r="AA22" i="10"/>
  <c r="Z22" i="10"/>
  <c r="AB22" i="10" s="1"/>
  <c r="Y22" i="10"/>
  <c r="X22" i="10"/>
  <c r="AK22" i="10" s="1"/>
  <c r="T22" i="10"/>
  <c r="P22" i="10"/>
  <c r="L22" i="10"/>
  <c r="M22" i="10" s="1"/>
  <c r="I22" i="10"/>
  <c r="U22" i="10" s="1"/>
  <c r="F22" i="10"/>
  <c r="AI21" i="10"/>
  <c r="AH21" i="10"/>
  <c r="AJ21" i="10" s="1"/>
  <c r="AG21" i="10"/>
  <c r="AE21" i="10"/>
  <c r="AD21" i="10"/>
  <c r="W21" i="10"/>
  <c r="X21" i="10" s="1"/>
  <c r="V21" i="10"/>
  <c r="S21" i="10"/>
  <c r="R21" i="10"/>
  <c r="T21" i="10" s="1"/>
  <c r="O21" i="10"/>
  <c r="P21" i="10" s="1"/>
  <c r="N21" i="10"/>
  <c r="K21" i="10"/>
  <c r="J21" i="10"/>
  <c r="L21" i="10" s="1"/>
  <c r="H21" i="10"/>
  <c r="G21" i="10"/>
  <c r="E21" i="10"/>
  <c r="D21" i="10"/>
  <c r="F21" i="10" s="1"/>
  <c r="AJ20" i="10"/>
  <c r="AF20" i="10"/>
  <c r="AA20" i="10"/>
  <c r="AB20" i="10" s="1"/>
  <c r="AC20" i="10" s="1"/>
  <c r="Z20" i="10"/>
  <c r="X20" i="10"/>
  <c r="T20" i="10"/>
  <c r="P20" i="10"/>
  <c r="Q20" i="10" s="1"/>
  <c r="L20" i="10"/>
  <c r="I20" i="10"/>
  <c r="Y20" i="10" s="1"/>
  <c r="F20" i="10"/>
  <c r="M20" i="10" s="1"/>
  <c r="AJ19" i="10"/>
  <c r="AF19" i="10"/>
  <c r="AB19" i="10"/>
  <c r="AA19" i="10"/>
  <c r="Z19" i="10"/>
  <c r="X19" i="10"/>
  <c r="T19" i="10"/>
  <c r="P19" i="10"/>
  <c r="L19" i="10"/>
  <c r="I19" i="10"/>
  <c r="F19" i="10"/>
  <c r="M19" i="10" s="1"/>
  <c r="AJ18" i="10"/>
  <c r="AF18" i="10"/>
  <c r="AK18" i="10" s="1"/>
  <c r="AA18" i="10"/>
  <c r="Z18" i="10"/>
  <c r="X18" i="10"/>
  <c r="T18" i="10"/>
  <c r="P18" i="10"/>
  <c r="L18" i="10"/>
  <c r="I18" i="10"/>
  <c r="Y18" i="10" s="1"/>
  <c r="F18" i="10"/>
  <c r="M18" i="10" s="1"/>
  <c r="AJ17" i="10"/>
  <c r="AF17" i="10"/>
  <c r="AA17" i="10"/>
  <c r="Z17" i="10"/>
  <c r="AB17" i="10" s="1"/>
  <c r="X17" i="10"/>
  <c r="AK17" i="10" s="1"/>
  <c r="U17" i="10"/>
  <c r="T17" i="10"/>
  <c r="P17" i="10"/>
  <c r="L17" i="10"/>
  <c r="I17" i="10"/>
  <c r="F17" i="10"/>
  <c r="AJ16" i="10"/>
  <c r="AF16" i="10"/>
  <c r="AA16" i="10"/>
  <c r="Z16" i="10"/>
  <c r="AB16" i="10" s="1"/>
  <c r="X16" i="10"/>
  <c r="T16" i="10"/>
  <c r="P16" i="10"/>
  <c r="L16" i="10"/>
  <c r="I16" i="10"/>
  <c r="F16" i="10"/>
  <c r="Q16" i="10" s="1"/>
  <c r="AJ15" i="10"/>
  <c r="AF15" i="10"/>
  <c r="AA15" i="10"/>
  <c r="Z15" i="10"/>
  <c r="X15" i="10"/>
  <c r="T15" i="10"/>
  <c r="P15" i="10"/>
  <c r="L15" i="10"/>
  <c r="I15" i="10"/>
  <c r="F15" i="10"/>
  <c r="Q15" i="10" s="1"/>
  <c r="AJ14" i="10"/>
  <c r="AF14" i="10"/>
  <c r="AA14" i="10"/>
  <c r="Z14" i="10"/>
  <c r="AB14" i="10" s="1"/>
  <c r="X14" i="10"/>
  <c r="T14" i="10"/>
  <c r="P14" i="10"/>
  <c r="L14" i="10"/>
  <c r="M14" i="10" s="1"/>
  <c r="I14" i="10"/>
  <c r="U14" i="10" s="1"/>
  <c r="F14" i="10"/>
  <c r="AI13" i="10"/>
  <c r="AH13" i="10"/>
  <c r="AJ13" i="10" s="1"/>
  <c r="AG13" i="10"/>
  <c r="AE13" i="10"/>
  <c r="AD13" i="10"/>
  <c r="AF13" i="10" s="1"/>
  <c r="X13" i="10"/>
  <c r="W13" i="10"/>
  <c r="V13" i="10"/>
  <c r="S13" i="10"/>
  <c r="R13" i="10"/>
  <c r="T13" i="10" s="1"/>
  <c r="O13" i="10"/>
  <c r="N13" i="10"/>
  <c r="P13" i="10" s="1"/>
  <c r="K13" i="10"/>
  <c r="AA13" i="10" s="1"/>
  <c r="J13" i="10"/>
  <c r="H13" i="10"/>
  <c r="G13" i="10"/>
  <c r="E13" i="10"/>
  <c r="D13" i="10"/>
  <c r="AJ12" i="10"/>
  <c r="AF12" i="10"/>
  <c r="AK12" i="10" s="1"/>
  <c r="AC12" i="10"/>
  <c r="AA12" i="10"/>
  <c r="Z12" i="10"/>
  <c r="AB12" i="10" s="1"/>
  <c r="X12" i="10"/>
  <c r="T12" i="10"/>
  <c r="U12" i="10" s="1"/>
  <c r="P12" i="10"/>
  <c r="L12" i="10"/>
  <c r="I12" i="10"/>
  <c r="F12" i="10"/>
  <c r="Q12" i="10" s="1"/>
  <c r="AJ11" i="10"/>
  <c r="AF11" i="10"/>
  <c r="AK11" i="10" s="1"/>
  <c r="AA11" i="10"/>
  <c r="Z11" i="10"/>
  <c r="X11" i="10"/>
  <c r="T11" i="10"/>
  <c r="U11" i="10" s="1"/>
  <c r="P11" i="10"/>
  <c r="L11" i="10"/>
  <c r="I11" i="10"/>
  <c r="F11" i="10"/>
  <c r="M11" i="10" s="1"/>
  <c r="AJ10" i="10"/>
  <c r="AF10" i="10"/>
  <c r="AA10" i="10"/>
  <c r="Z10" i="10"/>
  <c r="AB10" i="10" s="1"/>
  <c r="X10" i="10"/>
  <c r="AK10" i="10" s="1"/>
  <c r="T10" i="10"/>
  <c r="P10" i="10"/>
  <c r="L10" i="10"/>
  <c r="I10" i="10"/>
  <c r="U10" i="10" s="1"/>
  <c r="F10" i="10"/>
  <c r="AJ9" i="10"/>
  <c r="AF9" i="10"/>
  <c r="AA9" i="10"/>
  <c r="Z9" i="10"/>
  <c r="AB9" i="10" s="1"/>
  <c r="X9" i="10"/>
  <c r="AK9" i="10" s="1"/>
  <c r="T9" i="10"/>
  <c r="P9" i="10"/>
  <c r="L9" i="10"/>
  <c r="I9" i="10"/>
  <c r="AC9" i="10" s="1"/>
  <c r="F9" i="10"/>
  <c r="Q9" i="10" s="1"/>
  <c r="AI32" i="9"/>
  <c r="AH32" i="9"/>
  <c r="AJ32" i="9" s="1"/>
  <c r="AG32" i="9"/>
  <c r="AE32" i="9"/>
  <c r="AD32" i="9"/>
  <c r="AF32" i="9" s="1"/>
  <c r="W32" i="9"/>
  <c r="V32" i="9"/>
  <c r="X32" i="9" s="1"/>
  <c r="S32" i="9"/>
  <c r="R32" i="9"/>
  <c r="T32" i="9" s="1"/>
  <c r="O32" i="9"/>
  <c r="N32" i="9"/>
  <c r="P32" i="9" s="1"/>
  <c r="K32" i="9"/>
  <c r="J32" i="9"/>
  <c r="L32" i="9" s="1"/>
  <c r="H32" i="9"/>
  <c r="G32" i="9"/>
  <c r="I32" i="9" s="1"/>
  <c r="E32" i="9"/>
  <c r="D32" i="9"/>
  <c r="F32" i="9" s="1"/>
  <c r="AI31" i="9"/>
  <c r="AH31" i="9"/>
  <c r="AG31" i="9"/>
  <c r="AE31" i="9"/>
  <c r="AF31" i="9" s="1"/>
  <c r="AK31" i="9" s="1"/>
  <c r="AD31" i="9"/>
  <c r="W31" i="9"/>
  <c r="V31" i="9"/>
  <c r="X31" i="9" s="1"/>
  <c r="S31" i="9"/>
  <c r="R31" i="9"/>
  <c r="P31" i="9"/>
  <c r="O31" i="9"/>
  <c r="N31" i="9"/>
  <c r="K31" i="9"/>
  <c r="J31" i="9"/>
  <c r="L31" i="9" s="1"/>
  <c r="H31" i="9"/>
  <c r="I31" i="9" s="1"/>
  <c r="G31" i="9"/>
  <c r="E31" i="9"/>
  <c r="D31" i="9"/>
  <c r="AJ30" i="9"/>
  <c r="AF30" i="9"/>
  <c r="AA30" i="9"/>
  <c r="Z30" i="9"/>
  <c r="AB30" i="9" s="1"/>
  <c r="AC30" i="9" s="1"/>
  <c r="X30" i="9"/>
  <c r="T30" i="9"/>
  <c r="P30" i="9"/>
  <c r="L30" i="9"/>
  <c r="I30" i="9"/>
  <c r="F30" i="9"/>
  <c r="AJ29" i="9"/>
  <c r="AF29" i="9"/>
  <c r="AA29" i="9"/>
  <c r="Z29" i="9"/>
  <c r="X29" i="9"/>
  <c r="T29" i="9"/>
  <c r="U29" i="9" s="1"/>
  <c r="P29" i="9"/>
  <c r="L29" i="9"/>
  <c r="I29" i="9"/>
  <c r="F29" i="9"/>
  <c r="Q29" i="9" s="1"/>
  <c r="AJ28" i="9"/>
  <c r="AF28" i="9"/>
  <c r="AB28" i="9"/>
  <c r="AA28" i="9"/>
  <c r="Z28" i="9"/>
  <c r="X28" i="9"/>
  <c r="AK28" i="9" s="1"/>
  <c r="T28" i="9"/>
  <c r="P28" i="9"/>
  <c r="L28" i="9"/>
  <c r="I28" i="9"/>
  <c r="F28" i="9"/>
  <c r="Q28" i="9" s="1"/>
  <c r="AJ27" i="9"/>
  <c r="AF27" i="9"/>
  <c r="AA27" i="9"/>
  <c r="Z27" i="9"/>
  <c r="AB27" i="9" s="1"/>
  <c r="X27" i="9"/>
  <c r="T27" i="9"/>
  <c r="P27" i="9"/>
  <c r="L27" i="9"/>
  <c r="I27" i="9"/>
  <c r="F27" i="9"/>
  <c r="AJ26" i="9"/>
  <c r="AF26" i="9"/>
  <c r="AA26" i="9"/>
  <c r="Z26" i="9"/>
  <c r="AB26" i="9" s="1"/>
  <c r="X26" i="9"/>
  <c r="T26" i="9"/>
  <c r="P26" i="9"/>
  <c r="L26" i="9"/>
  <c r="I26" i="9"/>
  <c r="F26" i="9"/>
  <c r="Q26" i="9" s="1"/>
  <c r="AI25" i="9"/>
  <c r="AH25" i="9"/>
  <c r="AJ25" i="9" s="1"/>
  <c r="AG25" i="9"/>
  <c r="AE25" i="9"/>
  <c r="AD25" i="9"/>
  <c r="W25" i="9"/>
  <c r="V25" i="9"/>
  <c r="S25" i="9"/>
  <c r="R25" i="9"/>
  <c r="T25" i="9" s="1"/>
  <c r="O25" i="9"/>
  <c r="P25" i="9" s="1"/>
  <c r="N25" i="9"/>
  <c r="K25" i="9"/>
  <c r="J25" i="9"/>
  <c r="H25" i="9"/>
  <c r="G25" i="9"/>
  <c r="I25" i="9" s="1"/>
  <c r="E25" i="9"/>
  <c r="D25" i="9"/>
  <c r="AJ24" i="9"/>
  <c r="AF24" i="9"/>
  <c r="AA24" i="9"/>
  <c r="AB24" i="9" s="1"/>
  <c r="AC24" i="9" s="1"/>
  <c r="Z24" i="9"/>
  <c r="X24" i="9"/>
  <c r="T24" i="9"/>
  <c r="P24" i="9"/>
  <c r="L24" i="9"/>
  <c r="I24" i="9"/>
  <c r="Y24" i="9" s="1"/>
  <c r="F24" i="9"/>
  <c r="M24" i="9" s="1"/>
  <c r="AJ23" i="9"/>
  <c r="AF23" i="9"/>
  <c r="AK23" i="9" s="1"/>
  <c r="AA23" i="9"/>
  <c r="Z23" i="9"/>
  <c r="AB23" i="9" s="1"/>
  <c r="AC23" i="9" s="1"/>
  <c r="X23" i="9"/>
  <c r="T23" i="9"/>
  <c r="P23" i="9"/>
  <c r="L23" i="9"/>
  <c r="I23" i="9"/>
  <c r="Y23" i="9" s="1"/>
  <c r="F23" i="9"/>
  <c r="AJ22" i="9"/>
  <c r="AF22" i="9"/>
  <c r="AA22" i="9"/>
  <c r="Z22" i="9"/>
  <c r="X22" i="9"/>
  <c r="T22" i="9"/>
  <c r="P22" i="9"/>
  <c r="L22" i="9"/>
  <c r="I22" i="9"/>
  <c r="F22" i="9"/>
  <c r="AJ21" i="9"/>
  <c r="AF21" i="9"/>
  <c r="AB21" i="9"/>
  <c r="AA21" i="9"/>
  <c r="Z21" i="9"/>
  <c r="X21" i="9"/>
  <c r="AK21" i="9" s="1"/>
  <c r="T21" i="9"/>
  <c r="P21" i="9"/>
  <c r="L21" i="9"/>
  <c r="I21" i="9"/>
  <c r="AC21" i="9" s="1"/>
  <c r="F21" i="9"/>
  <c r="AJ20" i="9"/>
  <c r="AF20" i="9"/>
  <c r="AA20" i="9"/>
  <c r="Z20" i="9"/>
  <c r="X20" i="9"/>
  <c r="T20" i="9"/>
  <c r="P20" i="9"/>
  <c r="L20" i="9"/>
  <c r="I20" i="9"/>
  <c r="F20" i="9"/>
  <c r="Q20" i="9" s="1"/>
  <c r="AJ19" i="9"/>
  <c r="AF19" i="9"/>
  <c r="AA19" i="9"/>
  <c r="Z19" i="9"/>
  <c r="AB19" i="9" s="1"/>
  <c r="X19" i="9"/>
  <c r="T19" i="9"/>
  <c r="P19" i="9"/>
  <c r="L19" i="9"/>
  <c r="M19" i="9" s="1"/>
  <c r="I19" i="9"/>
  <c r="U19" i="9" s="1"/>
  <c r="F19" i="9"/>
  <c r="Q19" i="9" s="1"/>
  <c r="AJ18" i="9"/>
  <c r="AF18" i="9"/>
  <c r="AA18" i="9"/>
  <c r="Z18" i="9"/>
  <c r="X18" i="9"/>
  <c r="U18" i="9"/>
  <c r="T18" i="9"/>
  <c r="P18" i="9"/>
  <c r="L18" i="9"/>
  <c r="I18" i="9"/>
  <c r="F18" i="9"/>
  <c r="Q18" i="9" s="1"/>
  <c r="AI17" i="9"/>
  <c r="AH17" i="9"/>
  <c r="AJ17" i="9" s="1"/>
  <c r="AG17" i="9"/>
  <c r="AF17" i="9"/>
  <c r="AE17" i="9"/>
  <c r="AD17" i="9"/>
  <c r="W17" i="9"/>
  <c r="X17" i="9" s="1"/>
  <c r="V17" i="9"/>
  <c r="S17" i="9"/>
  <c r="R17" i="9"/>
  <c r="T17" i="9" s="1"/>
  <c r="P17" i="9"/>
  <c r="O17" i="9"/>
  <c r="N17" i="9"/>
  <c r="K17" i="9"/>
  <c r="J17" i="9"/>
  <c r="L17" i="9" s="1"/>
  <c r="H17" i="9"/>
  <c r="I17" i="9" s="1"/>
  <c r="G17" i="9"/>
  <c r="E17" i="9"/>
  <c r="F17" i="9" s="1"/>
  <c r="D17" i="9"/>
  <c r="AJ16" i="9"/>
  <c r="AF16" i="9"/>
  <c r="AA16" i="9"/>
  <c r="Z16" i="9"/>
  <c r="AB16" i="9" s="1"/>
  <c r="AC16" i="9" s="1"/>
  <c r="X16" i="9"/>
  <c r="T16" i="9"/>
  <c r="U16" i="9" s="1"/>
  <c r="Q16" i="9"/>
  <c r="P16" i="9"/>
  <c r="L16" i="9"/>
  <c r="I16" i="9"/>
  <c r="F16" i="9"/>
  <c r="AJ15" i="9"/>
  <c r="AF15" i="9"/>
  <c r="AA15" i="9"/>
  <c r="Z15" i="9"/>
  <c r="X15" i="9"/>
  <c r="T15" i="9"/>
  <c r="P15" i="9"/>
  <c r="L15" i="9"/>
  <c r="I15" i="9"/>
  <c r="Y15" i="9" s="1"/>
  <c r="F15" i="9"/>
  <c r="Q15" i="9" s="1"/>
  <c r="AJ14" i="9"/>
  <c r="AF14" i="9"/>
  <c r="AB14" i="9"/>
  <c r="AA14" i="9"/>
  <c r="Z14" i="9"/>
  <c r="X14" i="9"/>
  <c r="T14" i="9"/>
  <c r="P14" i="9"/>
  <c r="L14" i="9"/>
  <c r="I14" i="9"/>
  <c r="AC14" i="9" s="1"/>
  <c r="F14" i="9"/>
  <c r="Q14" i="9" s="1"/>
  <c r="AJ13" i="9"/>
  <c r="AF13" i="9"/>
  <c r="AA13" i="9"/>
  <c r="Z13" i="9"/>
  <c r="X13" i="9"/>
  <c r="T13" i="9"/>
  <c r="P13" i="9"/>
  <c r="L13" i="9"/>
  <c r="I13" i="9"/>
  <c r="F13" i="9"/>
  <c r="M13" i="9" s="1"/>
  <c r="AJ12" i="9"/>
  <c r="AF12" i="9"/>
  <c r="AA12" i="9"/>
  <c r="Z12" i="9"/>
  <c r="AB12" i="9" s="1"/>
  <c r="X12" i="9"/>
  <c r="T12" i="9"/>
  <c r="P12" i="9"/>
  <c r="L12" i="9"/>
  <c r="M12" i="9" s="1"/>
  <c r="I12" i="9"/>
  <c r="U12" i="9" s="1"/>
  <c r="F12" i="9"/>
  <c r="Q12" i="9" s="1"/>
  <c r="AJ11" i="9"/>
  <c r="AF11" i="9"/>
  <c r="AA11" i="9"/>
  <c r="Z11" i="9"/>
  <c r="X11" i="9"/>
  <c r="T11" i="9"/>
  <c r="P11" i="9"/>
  <c r="L11" i="9"/>
  <c r="I11" i="9"/>
  <c r="U11" i="9" s="1"/>
  <c r="F11" i="9"/>
  <c r="Q11" i="9" s="1"/>
  <c r="AJ10" i="9"/>
  <c r="AF10" i="9"/>
  <c r="AK10" i="9" s="1"/>
  <c r="AA10" i="9"/>
  <c r="AB10" i="9" s="1"/>
  <c r="AC10" i="9" s="1"/>
  <c r="Z10" i="9"/>
  <c r="X10" i="9"/>
  <c r="T10" i="9"/>
  <c r="P10" i="9"/>
  <c r="Q10" i="9" s="1"/>
  <c r="L10" i="9"/>
  <c r="I10" i="9"/>
  <c r="Y10" i="9" s="1"/>
  <c r="F10" i="9"/>
  <c r="M10" i="9" s="1"/>
  <c r="AJ9" i="9"/>
  <c r="AF9" i="9"/>
  <c r="AB9" i="9"/>
  <c r="AC9" i="9" s="1"/>
  <c r="AA9" i="9"/>
  <c r="Z9" i="9"/>
  <c r="X9" i="9"/>
  <c r="T9" i="9"/>
  <c r="P9" i="9"/>
  <c r="L9" i="9"/>
  <c r="I9" i="9"/>
  <c r="F9" i="9"/>
  <c r="AI41" i="8"/>
  <c r="AH41" i="8"/>
  <c r="AJ41" i="8" s="1"/>
  <c r="AG41" i="8"/>
  <c r="AE41" i="8"/>
  <c r="AD41" i="8"/>
  <c r="W41" i="8"/>
  <c r="V41" i="8"/>
  <c r="X41" i="8" s="1"/>
  <c r="S41" i="8"/>
  <c r="R41" i="8"/>
  <c r="O41" i="8"/>
  <c r="N41" i="8"/>
  <c r="P41" i="8" s="1"/>
  <c r="K41" i="8"/>
  <c r="AA41" i="8" s="1"/>
  <c r="J41" i="8"/>
  <c r="H41" i="8"/>
  <c r="G41" i="8"/>
  <c r="I41" i="8" s="1"/>
  <c r="E41" i="8"/>
  <c r="F41" i="8" s="1"/>
  <c r="D41" i="8"/>
  <c r="AI40" i="8"/>
  <c r="AH40" i="8"/>
  <c r="AJ40" i="8" s="1"/>
  <c r="AG40" i="8"/>
  <c r="AE40" i="8"/>
  <c r="AD40" i="8"/>
  <c r="W40" i="8"/>
  <c r="X40" i="8" s="1"/>
  <c r="V40" i="8"/>
  <c r="S40" i="8"/>
  <c r="R40" i="8"/>
  <c r="T40" i="8" s="1"/>
  <c r="O40" i="8"/>
  <c r="P40" i="8" s="1"/>
  <c r="N40" i="8"/>
  <c r="K40" i="8"/>
  <c r="J40" i="8"/>
  <c r="H40" i="8"/>
  <c r="G40" i="8"/>
  <c r="E40" i="8"/>
  <c r="D40" i="8"/>
  <c r="AJ39" i="8"/>
  <c r="AF39" i="8"/>
  <c r="AA39" i="8"/>
  <c r="Z39" i="8"/>
  <c r="AB39" i="8" s="1"/>
  <c r="X39" i="8"/>
  <c r="T39" i="8"/>
  <c r="P39" i="8"/>
  <c r="Q39" i="8" s="1"/>
  <c r="L39" i="8"/>
  <c r="M39" i="8" s="1"/>
  <c r="I39" i="8"/>
  <c r="U39" i="8" s="1"/>
  <c r="F39" i="8"/>
  <c r="AJ38" i="8"/>
  <c r="AF38" i="8"/>
  <c r="AA38" i="8"/>
  <c r="Z38" i="8"/>
  <c r="X38" i="8"/>
  <c r="U38" i="8"/>
  <c r="T38" i="8"/>
  <c r="P38" i="8"/>
  <c r="L38" i="8"/>
  <c r="M38" i="8" s="1"/>
  <c r="I38" i="8"/>
  <c r="F38" i="8"/>
  <c r="Q38" i="8" s="1"/>
  <c r="AJ37" i="8"/>
  <c r="AF37" i="8"/>
  <c r="AA37" i="8"/>
  <c r="AB37" i="8" s="1"/>
  <c r="Z37" i="8"/>
  <c r="X37" i="8"/>
  <c r="T37" i="8"/>
  <c r="P37" i="8"/>
  <c r="L37" i="8"/>
  <c r="I37" i="8"/>
  <c r="Y37" i="8" s="1"/>
  <c r="F37" i="8"/>
  <c r="Q37" i="8" s="1"/>
  <c r="AJ36" i="8"/>
  <c r="AF36" i="8"/>
  <c r="AB36" i="8"/>
  <c r="AA36" i="8"/>
  <c r="Z36" i="8"/>
  <c r="X36" i="8"/>
  <c r="AK36" i="8" s="1"/>
  <c r="T36" i="8"/>
  <c r="P36" i="8"/>
  <c r="L36" i="8"/>
  <c r="I36" i="8"/>
  <c r="F36" i="8"/>
  <c r="M36" i="8" s="1"/>
  <c r="AJ35" i="8"/>
  <c r="AF35" i="8"/>
  <c r="AA35" i="8"/>
  <c r="Z35" i="8"/>
  <c r="X35" i="8"/>
  <c r="T35" i="8"/>
  <c r="P35" i="8"/>
  <c r="L35" i="8"/>
  <c r="I35" i="8"/>
  <c r="F35" i="8"/>
  <c r="AI34" i="8"/>
  <c r="AJ34" i="8" s="1"/>
  <c r="AH34" i="8"/>
  <c r="AG34" i="8"/>
  <c r="AE34" i="8"/>
  <c r="AD34" i="8"/>
  <c r="AF34" i="8" s="1"/>
  <c r="AK34" i="8" s="1"/>
  <c r="W34" i="8"/>
  <c r="V34" i="8"/>
  <c r="X34" i="8" s="1"/>
  <c r="S34" i="8"/>
  <c r="T34" i="8" s="1"/>
  <c r="R34" i="8"/>
  <c r="O34" i="8"/>
  <c r="N34" i="8"/>
  <c r="P34" i="8" s="1"/>
  <c r="K34" i="8"/>
  <c r="J34" i="8"/>
  <c r="Z34" i="8" s="1"/>
  <c r="H34" i="8"/>
  <c r="G34" i="8"/>
  <c r="E34" i="8"/>
  <c r="D34" i="8"/>
  <c r="F34" i="8" s="1"/>
  <c r="AJ33" i="8"/>
  <c r="AF33" i="8"/>
  <c r="AA33" i="8"/>
  <c r="Z33" i="8"/>
  <c r="X33" i="8"/>
  <c r="AK33" i="8" s="1"/>
  <c r="T33" i="8"/>
  <c r="P33" i="8"/>
  <c r="L33" i="8"/>
  <c r="I33" i="8"/>
  <c r="F33" i="8"/>
  <c r="M33" i="8" s="1"/>
  <c r="AJ32" i="8"/>
  <c r="AF32" i="8"/>
  <c r="AK32" i="8" s="1"/>
  <c r="AA32" i="8"/>
  <c r="Z32" i="8"/>
  <c r="X32" i="8"/>
  <c r="T32" i="8"/>
  <c r="P32" i="8"/>
  <c r="L32" i="8"/>
  <c r="I32" i="8"/>
  <c r="U32" i="8" s="1"/>
  <c r="F32" i="8"/>
  <c r="AJ31" i="8"/>
  <c r="AF31" i="8"/>
  <c r="AA31" i="8"/>
  <c r="Z31" i="8"/>
  <c r="AB31" i="8" s="1"/>
  <c r="AC31" i="8" s="1"/>
  <c r="X31" i="8"/>
  <c r="U31" i="8"/>
  <c r="T31" i="8"/>
  <c r="Q31" i="8"/>
  <c r="P31" i="8"/>
  <c r="L31" i="8"/>
  <c r="M31" i="8" s="1"/>
  <c r="I31" i="8"/>
  <c r="F31" i="8"/>
  <c r="AJ30" i="8"/>
  <c r="AF30" i="8"/>
  <c r="AA30" i="8"/>
  <c r="Z30" i="8"/>
  <c r="X30" i="8"/>
  <c r="AK30" i="8" s="1"/>
  <c r="T30" i="8"/>
  <c r="U30" i="8" s="1"/>
  <c r="P30" i="8"/>
  <c r="L30" i="8"/>
  <c r="M30" i="8" s="1"/>
  <c r="I30" i="8"/>
  <c r="F30" i="8"/>
  <c r="Q30" i="8" s="1"/>
  <c r="AJ29" i="8"/>
  <c r="AF29" i="8"/>
  <c r="AB29" i="8"/>
  <c r="AA29" i="8"/>
  <c r="Z29" i="8"/>
  <c r="X29" i="8"/>
  <c r="T29" i="8"/>
  <c r="P29" i="8"/>
  <c r="L29" i="8"/>
  <c r="I29" i="8"/>
  <c r="U29" i="8" s="1"/>
  <c r="F29" i="8"/>
  <c r="AJ28" i="8"/>
  <c r="AF28" i="8"/>
  <c r="AK28" i="8" s="1"/>
  <c r="AA28" i="8"/>
  <c r="Z28" i="8"/>
  <c r="X28" i="8"/>
  <c r="T28" i="8"/>
  <c r="Q28" i="8"/>
  <c r="P28" i="8"/>
  <c r="L28" i="8"/>
  <c r="I28" i="8"/>
  <c r="Y28" i="8" s="1"/>
  <c r="F28" i="8"/>
  <c r="M28" i="8" s="1"/>
  <c r="AI27" i="8"/>
  <c r="AJ27" i="8" s="1"/>
  <c r="AH27" i="8"/>
  <c r="AG27" i="8"/>
  <c r="AF27" i="8"/>
  <c r="AK27" i="8" s="1"/>
  <c r="AE27" i="8"/>
  <c r="AD27" i="8"/>
  <c r="W27" i="8"/>
  <c r="V27" i="8"/>
  <c r="X27" i="8" s="1"/>
  <c r="S27" i="8"/>
  <c r="R27" i="8"/>
  <c r="P27" i="8"/>
  <c r="O27" i="8"/>
  <c r="N27" i="8"/>
  <c r="K27" i="8"/>
  <c r="J27" i="8"/>
  <c r="H27" i="8"/>
  <c r="G27" i="8"/>
  <c r="E27" i="8"/>
  <c r="D27" i="8"/>
  <c r="F27" i="8" s="1"/>
  <c r="AK26" i="8"/>
  <c r="AJ26" i="8"/>
  <c r="AF26" i="8"/>
  <c r="AA26" i="8"/>
  <c r="AB26" i="8" s="1"/>
  <c r="AC26" i="8" s="1"/>
  <c r="Z26" i="8"/>
  <c r="X26" i="8"/>
  <c r="T26" i="8"/>
  <c r="P26" i="8"/>
  <c r="L26" i="8"/>
  <c r="I26" i="8"/>
  <c r="Y26" i="8" s="1"/>
  <c r="F26" i="8"/>
  <c r="AJ25" i="8"/>
  <c r="AF25" i="8"/>
  <c r="AA25" i="8"/>
  <c r="Z25" i="8"/>
  <c r="AB25" i="8" s="1"/>
  <c r="X25" i="8"/>
  <c r="T25" i="8"/>
  <c r="P25" i="8"/>
  <c r="L25" i="8"/>
  <c r="I25" i="8"/>
  <c r="U25" i="8" s="1"/>
  <c r="F25" i="8"/>
  <c r="AJ24" i="8"/>
  <c r="AF24" i="8"/>
  <c r="AK24" i="8" s="1"/>
  <c r="AA24" i="8"/>
  <c r="Z24" i="8"/>
  <c r="X24" i="8"/>
  <c r="T24" i="8"/>
  <c r="P24" i="8"/>
  <c r="L24" i="8"/>
  <c r="M24" i="8" s="1"/>
  <c r="I24" i="8"/>
  <c r="F24" i="8"/>
  <c r="Q24" i="8" s="1"/>
  <c r="AJ23" i="8"/>
  <c r="AF23" i="8"/>
  <c r="AA23" i="8"/>
  <c r="AB23" i="8" s="1"/>
  <c r="AC23" i="8" s="1"/>
  <c r="Z23" i="8"/>
  <c r="X23" i="8"/>
  <c r="T23" i="8"/>
  <c r="U23" i="8" s="1"/>
  <c r="P23" i="8"/>
  <c r="L23" i="8"/>
  <c r="I23" i="8"/>
  <c r="Y23" i="8" s="1"/>
  <c r="F23" i="8"/>
  <c r="AJ22" i="8"/>
  <c r="AF22" i="8"/>
  <c r="AA22" i="8"/>
  <c r="AB22" i="8" s="1"/>
  <c r="Z22" i="8"/>
  <c r="X22" i="8"/>
  <c r="AK22" i="8" s="1"/>
  <c r="T22" i="8"/>
  <c r="P22" i="8"/>
  <c r="L22" i="8"/>
  <c r="I22" i="8"/>
  <c r="F22" i="8"/>
  <c r="M22" i="8" s="1"/>
  <c r="AI21" i="8"/>
  <c r="AH21" i="8"/>
  <c r="AG21" i="8"/>
  <c r="AE21" i="8"/>
  <c r="AD21" i="8"/>
  <c r="AF21" i="8" s="1"/>
  <c r="W21" i="8"/>
  <c r="V21" i="8"/>
  <c r="S21" i="8"/>
  <c r="R21" i="8"/>
  <c r="T21" i="8" s="1"/>
  <c r="O21" i="8"/>
  <c r="N21" i="8"/>
  <c r="K21" i="8"/>
  <c r="J21" i="8"/>
  <c r="H21" i="8"/>
  <c r="G21" i="8"/>
  <c r="E21" i="8"/>
  <c r="D21" i="8"/>
  <c r="AJ20" i="8"/>
  <c r="AF20" i="8"/>
  <c r="AA20" i="8"/>
  <c r="Z20" i="8"/>
  <c r="AB20" i="8" s="1"/>
  <c r="X20" i="8"/>
  <c r="AK20" i="8" s="1"/>
  <c r="T20" i="8"/>
  <c r="U20" i="8" s="1"/>
  <c r="P20" i="8"/>
  <c r="L20" i="8"/>
  <c r="I20" i="8"/>
  <c r="F20" i="8"/>
  <c r="Q20" i="8" s="1"/>
  <c r="AJ19" i="8"/>
  <c r="AF19" i="8"/>
  <c r="AA19" i="8"/>
  <c r="Z19" i="8"/>
  <c r="AB19" i="8" s="1"/>
  <c r="AC19" i="8" s="1"/>
  <c r="X19" i="8"/>
  <c r="AK19" i="8" s="1"/>
  <c r="T19" i="8"/>
  <c r="P19" i="8"/>
  <c r="L19" i="8"/>
  <c r="I19" i="8"/>
  <c r="F19" i="8"/>
  <c r="AJ18" i="8"/>
  <c r="AF18" i="8"/>
  <c r="AK18" i="8" s="1"/>
  <c r="AA18" i="8"/>
  <c r="Z18" i="8"/>
  <c r="X18" i="8"/>
  <c r="T18" i="8"/>
  <c r="P18" i="8"/>
  <c r="L18" i="8"/>
  <c r="I18" i="8"/>
  <c r="U18" i="8" s="1"/>
  <c r="F18" i="8"/>
  <c r="AJ17" i="8"/>
  <c r="AF17" i="8"/>
  <c r="AA17" i="8"/>
  <c r="Z17" i="8"/>
  <c r="AB17" i="8" s="1"/>
  <c r="AC17" i="8" s="1"/>
  <c r="X17" i="8"/>
  <c r="T17" i="8"/>
  <c r="Q17" i="8"/>
  <c r="P17" i="8"/>
  <c r="L17" i="8"/>
  <c r="I17" i="8"/>
  <c r="U17" i="8" s="1"/>
  <c r="F17" i="8"/>
  <c r="AJ16" i="8"/>
  <c r="AF16" i="8"/>
  <c r="AA16" i="8"/>
  <c r="Z16" i="8"/>
  <c r="X16" i="8"/>
  <c r="AK16" i="8" s="1"/>
  <c r="T16" i="8"/>
  <c r="P16" i="8"/>
  <c r="L16" i="8"/>
  <c r="I16" i="8"/>
  <c r="F16" i="8"/>
  <c r="AI15" i="8"/>
  <c r="AH15" i="8"/>
  <c r="AG15" i="8"/>
  <c r="AE15" i="8"/>
  <c r="AD15" i="8"/>
  <c r="AF15" i="8" s="1"/>
  <c r="W15" i="8"/>
  <c r="V15" i="8"/>
  <c r="S15" i="8"/>
  <c r="R15" i="8"/>
  <c r="O15" i="8"/>
  <c r="N15" i="8"/>
  <c r="K15" i="8"/>
  <c r="J15" i="8"/>
  <c r="L15" i="8" s="1"/>
  <c r="H15" i="8"/>
  <c r="G15" i="8"/>
  <c r="I15" i="8" s="1"/>
  <c r="F15" i="8"/>
  <c r="E15" i="8"/>
  <c r="D15" i="8"/>
  <c r="AJ14" i="8"/>
  <c r="AF14" i="8"/>
  <c r="AA14" i="8"/>
  <c r="Z14" i="8"/>
  <c r="X14" i="8"/>
  <c r="T14" i="8"/>
  <c r="U14" i="8" s="1"/>
  <c r="P14" i="8"/>
  <c r="L14" i="8"/>
  <c r="I14" i="8"/>
  <c r="F14" i="8"/>
  <c r="AJ13" i="8"/>
  <c r="AF13" i="8"/>
  <c r="AB13" i="8"/>
  <c r="AA13" i="8"/>
  <c r="Z13" i="8"/>
  <c r="X13" i="8"/>
  <c r="T13" i="8"/>
  <c r="P13" i="8"/>
  <c r="L13" i="8"/>
  <c r="I13" i="8"/>
  <c r="F13" i="8"/>
  <c r="Q13" i="8" s="1"/>
  <c r="AJ12" i="8"/>
  <c r="AF12" i="8"/>
  <c r="AA12" i="8"/>
  <c r="Z12" i="8"/>
  <c r="X12" i="8"/>
  <c r="T12" i="8"/>
  <c r="P12" i="8"/>
  <c r="L12" i="8"/>
  <c r="I12" i="8"/>
  <c r="F12" i="8"/>
  <c r="M12" i="8" s="1"/>
  <c r="AJ11" i="8"/>
  <c r="AF11" i="8"/>
  <c r="AA11" i="8"/>
  <c r="Z11" i="8"/>
  <c r="X11" i="8"/>
  <c r="T11" i="8"/>
  <c r="P11" i="8"/>
  <c r="Q11" i="8" s="1"/>
  <c r="L11" i="8"/>
  <c r="M11" i="8" s="1"/>
  <c r="I11" i="8"/>
  <c r="U11" i="8" s="1"/>
  <c r="F11" i="8"/>
  <c r="AJ10" i="8"/>
  <c r="AF10" i="8"/>
  <c r="AK10" i="8" s="1"/>
  <c r="AA10" i="8"/>
  <c r="Z10" i="8"/>
  <c r="X10" i="8"/>
  <c r="U10" i="8"/>
  <c r="T10" i="8"/>
  <c r="P10" i="8"/>
  <c r="Q10" i="8" s="1"/>
  <c r="L10" i="8"/>
  <c r="M10" i="8" s="1"/>
  <c r="I10" i="8"/>
  <c r="Y10" i="8" s="1"/>
  <c r="F10" i="8"/>
  <c r="AJ9" i="8"/>
  <c r="AF9" i="8"/>
  <c r="AA9" i="8"/>
  <c r="AB9" i="8" s="1"/>
  <c r="Z9" i="8"/>
  <c r="X9" i="8"/>
  <c r="AK9" i="8" s="1"/>
  <c r="T9" i="8"/>
  <c r="U9" i="8" s="1"/>
  <c r="P9" i="8"/>
  <c r="L9" i="8"/>
  <c r="I9" i="8"/>
  <c r="F9" i="8"/>
  <c r="AI74" i="7"/>
  <c r="AH74" i="7"/>
  <c r="AJ74" i="7" s="1"/>
  <c r="AG74" i="7"/>
  <c r="AF74" i="7"/>
  <c r="AE74" i="7"/>
  <c r="AD74" i="7"/>
  <c r="X74" i="7"/>
  <c r="W74" i="7"/>
  <c r="V74" i="7"/>
  <c r="S74" i="7"/>
  <c r="R74" i="7"/>
  <c r="T74" i="7" s="1"/>
  <c r="O74" i="7"/>
  <c r="N74" i="7"/>
  <c r="P74" i="7" s="1"/>
  <c r="Q74" i="7" s="1"/>
  <c r="K74" i="7"/>
  <c r="J74" i="7"/>
  <c r="I74" i="7"/>
  <c r="H74" i="7"/>
  <c r="G74" i="7"/>
  <c r="E74" i="7"/>
  <c r="D74" i="7"/>
  <c r="F74" i="7" s="1"/>
  <c r="AI73" i="7"/>
  <c r="AH73" i="7"/>
  <c r="AG73" i="7"/>
  <c r="AE73" i="7"/>
  <c r="AD73" i="7"/>
  <c r="W73" i="7"/>
  <c r="V73" i="7"/>
  <c r="S73" i="7"/>
  <c r="R73" i="7"/>
  <c r="T73" i="7" s="1"/>
  <c r="O73" i="7"/>
  <c r="N73" i="7"/>
  <c r="K73" i="7"/>
  <c r="AA73" i="7" s="1"/>
  <c r="J73" i="7"/>
  <c r="H73" i="7"/>
  <c r="I73" i="7" s="1"/>
  <c r="G73" i="7"/>
  <c r="E73" i="7"/>
  <c r="D73" i="7"/>
  <c r="F73" i="7" s="1"/>
  <c r="AJ72" i="7"/>
  <c r="AF72" i="7"/>
  <c r="AK72" i="7" s="1"/>
  <c r="AA72" i="7"/>
  <c r="AB72" i="7" s="1"/>
  <c r="Z72" i="7"/>
  <c r="X72" i="7"/>
  <c r="T72" i="7"/>
  <c r="P72" i="7"/>
  <c r="L72" i="7"/>
  <c r="I72" i="7"/>
  <c r="F72" i="7"/>
  <c r="AJ71" i="7"/>
  <c r="AF71" i="7"/>
  <c r="AA71" i="7"/>
  <c r="Z71" i="7"/>
  <c r="AB71" i="7" s="1"/>
  <c r="X71" i="7"/>
  <c r="AK71" i="7" s="1"/>
  <c r="T71" i="7"/>
  <c r="P71" i="7"/>
  <c r="L71" i="7"/>
  <c r="I71" i="7"/>
  <c r="F71" i="7"/>
  <c r="AJ70" i="7"/>
  <c r="AF70" i="7"/>
  <c r="AA70" i="7"/>
  <c r="Z70" i="7"/>
  <c r="X70" i="7"/>
  <c r="AK70" i="7" s="1"/>
  <c r="T70" i="7"/>
  <c r="P70" i="7"/>
  <c r="L70" i="7"/>
  <c r="I70" i="7"/>
  <c r="F70" i="7"/>
  <c r="Q70" i="7" s="1"/>
  <c r="AJ69" i="7"/>
  <c r="AF69" i="7"/>
  <c r="AK69" i="7" s="1"/>
  <c r="AA69" i="7"/>
  <c r="Z69" i="7"/>
  <c r="X69" i="7"/>
  <c r="T69" i="7"/>
  <c r="P69" i="7"/>
  <c r="L69" i="7"/>
  <c r="I69" i="7"/>
  <c r="Y69" i="7" s="1"/>
  <c r="F69" i="7"/>
  <c r="AJ68" i="7"/>
  <c r="AF68" i="7"/>
  <c r="AA68" i="7"/>
  <c r="Z68" i="7"/>
  <c r="X68" i="7"/>
  <c r="AK68" i="7" s="1"/>
  <c r="T68" i="7"/>
  <c r="P68" i="7"/>
  <c r="Q68" i="7" s="1"/>
  <c r="L68" i="7"/>
  <c r="I68" i="7"/>
  <c r="F68" i="7"/>
  <c r="M68" i="7" s="1"/>
  <c r="AI67" i="7"/>
  <c r="AH67" i="7"/>
  <c r="AG67" i="7"/>
  <c r="AE67" i="7"/>
  <c r="AF67" i="7" s="1"/>
  <c r="AK67" i="7" s="1"/>
  <c r="AD67" i="7"/>
  <c r="W67" i="7"/>
  <c r="X67" i="7" s="1"/>
  <c r="V67" i="7"/>
  <c r="S67" i="7"/>
  <c r="R67" i="7"/>
  <c r="T67" i="7" s="1"/>
  <c r="O67" i="7"/>
  <c r="P67" i="7" s="1"/>
  <c r="N67" i="7"/>
  <c r="K67" i="7"/>
  <c r="J67" i="7"/>
  <c r="L67" i="7" s="1"/>
  <c r="I67" i="7"/>
  <c r="Y67" i="7" s="1"/>
  <c r="H67" i="7"/>
  <c r="G67" i="7"/>
  <c r="E67" i="7"/>
  <c r="F67" i="7" s="1"/>
  <c r="M67" i="7" s="1"/>
  <c r="D67" i="7"/>
  <c r="AJ66" i="7"/>
  <c r="AF66" i="7"/>
  <c r="AA66" i="7"/>
  <c r="Z66" i="7"/>
  <c r="AB66" i="7" s="1"/>
  <c r="AC66" i="7" s="1"/>
  <c r="X66" i="7"/>
  <c r="T66" i="7"/>
  <c r="P66" i="7"/>
  <c r="L66" i="7"/>
  <c r="I66" i="7"/>
  <c r="Y66" i="7" s="1"/>
  <c r="F66" i="7"/>
  <c r="AJ65" i="7"/>
  <c r="AF65" i="7"/>
  <c r="AA65" i="7"/>
  <c r="AB65" i="7" s="1"/>
  <c r="Z65" i="7"/>
  <c r="X65" i="7"/>
  <c r="AK65" i="7" s="1"/>
  <c r="U65" i="7"/>
  <c r="T65" i="7"/>
  <c r="P65" i="7"/>
  <c r="L65" i="7"/>
  <c r="I65" i="7"/>
  <c r="F65" i="7"/>
  <c r="AJ64" i="7"/>
  <c r="AF64" i="7"/>
  <c r="AK64" i="7" s="1"/>
  <c r="AA64" i="7"/>
  <c r="Z64" i="7"/>
  <c r="X64" i="7"/>
  <c r="T64" i="7"/>
  <c r="P64" i="7"/>
  <c r="L64" i="7"/>
  <c r="I64" i="7"/>
  <c r="F64" i="7"/>
  <c r="AJ63" i="7"/>
  <c r="AF63" i="7"/>
  <c r="AA63" i="7"/>
  <c r="Z63" i="7"/>
  <c r="AB63" i="7" s="1"/>
  <c r="Y63" i="7"/>
  <c r="X63" i="7"/>
  <c r="AK63" i="7" s="1"/>
  <c r="T63" i="7"/>
  <c r="Q63" i="7"/>
  <c r="P63" i="7"/>
  <c r="L63" i="7"/>
  <c r="I63" i="7"/>
  <c r="F63" i="7"/>
  <c r="AJ62" i="7"/>
  <c r="AF62" i="7"/>
  <c r="AA62" i="7"/>
  <c r="Z62" i="7"/>
  <c r="X62" i="7"/>
  <c r="T62" i="7"/>
  <c r="P62" i="7"/>
  <c r="L62" i="7"/>
  <c r="I62" i="7"/>
  <c r="F62" i="7"/>
  <c r="AI61" i="7"/>
  <c r="AH61" i="7"/>
  <c r="AG61" i="7"/>
  <c r="AE61" i="7"/>
  <c r="AD61" i="7"/>
  <c r="AF61" i="7" s="1"/>
  <c r="X61" i="7"/>
  <c r="W61" i="7"/>
  <c r="V61" i="7"/>
  <c r="S61" i="7"/>
  <c r="R61" i="7"/>
  <c r="T61" i="7" s="1"/>
  <c r="P61" i="7"/>
  <c r="O61" i="7"/>
  <c r="N61" i="7"/>
  <c r="K61" i="7"/>
  <c r="AA61" i="7" s="1"/>
  <c r="J61" i="7"/>
  <c r="H61" i="7"/>
  <c r="I61" i="7" s="1"/>
  <c r="G61" i="7"/>
  <c r="E61" i="7"/>
  <c r="D61" i="7"/>
  <c r="F61" i="7" s="1"/>
  <c r="AJ60" i="7"/>
  <c r="AF60" i="7"/>
  <c r="AA60" i="7"/>
  <c r="AB60" i="7" s="1"/>
  <c r="AC60" i="7" s="1"/>
  <c r="Z60" i="7"/>
  <c r="X60" i="7"/>
  <c r="T60" i="7"/>
  <c r="Q60" i="7"/>
  <c r="P60" i="7"/>
  <c r="L60" i="7"/>
  <c r="I60" i="7"/>
  <c r="F60" i="7"/>
  <c r="M60" i="7" s="1"/>
  <c r="AJ59" i="7"/>
  <c r="AF59" i="7"/>
  <c r="AK59" i="7" s="1"/>
  <c r="AA59" i="7"/>
  <c r="Z59" i="7"/>
  <c r="X59" i="7"/>
  <c r="U59" i="7"/>
  <c r="T59" i="7"/>
  <c r="P59" i="7"/>
  <c r="L59" i="7"/>
  <c r="I59" i="7"/>
  <c r="F59" i="7"/>
  <c r="AJ58" i="7"/>
  <c r="AF58" i="7"/>
  <c r="AK58" i="7" s="1"/>
  <c r="AA58" i="7"/>
  <c r="AB58" i="7" s="1"/>
  <c r="Z58" i="7"/>
  <c r="X58" i="7"/>
  <c r="T58" i="7"/>
  <c r="P58" i="7"/>
  <c r="L58" i="7"/>
  <c r="I58" i="7"/>
  <c r="AC58" i="7" s="1"/>
  <c r="F58" i="7"/>
  <c r="Q58" i="7" s="1"/>
  <c r="AJ57" i="7"/>
  <c r="AF57" i="7"/>
  <c r="AA57" i="7"/>
  <c r="Z57" i="7"/>
  <c r="X57" i="7"/>
  <c r="AK57" i="7" s="1"/>
  <c r="T57" i="7"/>
  <c r="P57" i="7"/>
  <c r="L57" i="7"/>
  <c r="I57" i="7"/>
  <c r="Y57" i="7" s="1"/>
  <c r="F57" i="7"/>
  <c r="AJ56" i="7"/>
  <c r="AF56" i="7"/>
  <c r="AA56" i="7"/>
  <c r="Z56" i="7"/>
  <c r="X56" i="7"/>
  <c r="T56" i="7"/>
  <c r="Q56" i="7"/>
  <c r="P56" i="7"/>
  <c r="L56" i="7"/>
  <c r="I56" i="7"/>
  <c r="U56" i="7" s="1"/>
  <c r="F56" i="7"/>
  <c r="M56" i="7" s="1"/>
  <c r="AJ55" i="7"/>
  <c r="AF55" i="7"/>
  <c r="AK55" i="7" s="1"/>
  <c r="AA55" i="7"/>
  <c r="Z55" i="7"/>
  <c r="X55" i="7"/>
  <c r="T55" i="7"/>
  <c r="P55" i="7"/>
  <c r="L55" i="7"/>
  <c r="M55" i="7" s="1"/>
  <c r="I55" i="7"/>
  <c r="F55" i="7"/>
  <c r="AJ54" i="7"/>
  <c r="AI54" i="7"/>
  <c r="AH54" i="7"/>
  <c r="AG54" i="7"/>
  <c r="AF54" i="7"/>
  <c r="AE54" i="7"/>
  <c r="AD54" i="7"/>
  <c r="W54" i="7"/>
  <c r="V54" i="7"/>
  <c r="X54" i="7" s="1"/>
  <c r="S54" i="7"/>
  <c r="R54" i="7"/>
  <c r="T54" i="7" s="1"/>
  <c r="P54" i="7"/>
  <c r="O54" i="7"/>
  <c r="N54" i="7"/>
  <c r="K54" i="7"/>
  <c r="AA54" i="7" s="1"/>
  <c r="J54" i="7"/>
  <c r="H54" i="7"/>
  <c r="G54" i="7"/>
  <c r="I54" i="7" s="1"/>
  <c r="E54" i="7"/>
  <c r="D54" i="7"/>
  <c r="AJ53" i="7"/>
  <c r="AF53" i="7"/>
  <c r="AA53" i="7"/>
  <c r="AB53" i="7" s="1"/>
  <c r="Z53" i="7"/>
  <c r="X53" i="7"/>
  <c r="T53" i="7"/>
  <c r="U53" i="7" s="1"/>
  <c r="Q53" i="7"/>
  <c r="P53" i="7"/>
  <c r="L53" i="7"/>
  <c r="M53" i="7" s="1"/>
  <c r="I53" i="7"/>
  <c r="F53" i="7"/>
  <c r="AJ52" i="7"/>
  <c r="AF52" i="7"/>
  <c r="AK52" i="7" s="1"/>
  <c r="AA52" i="7"/>
  <c r="Z52" i="7"/>
  <c r="X52" i="7"/>
  <c r="T52" i="7"/>
  <c r="P52" i="7"/>
  <c r="L52" i="7"/>
  <c r="I52" i="7"/>
  <c r="Y52" i="7" s="1"/>
  <c r="F52" i="7"/>
  <c r="AK51" i="7"/>
  <c r="AJ51" i="7"/>
  <c r="AF51" i="7"/>
  <c r="AA51" i="7"/>
  <c r="AB51" i="7" s="1"/>
  <c r="Z51" i="7"/>
  <c r="X51" i="7"/>
  <c r="T51" i="7"/>
  <c r="U51" i="7" s="1"/>
  <c r="P51" i="7"/>
  <c r="L51" i="7"/>
  <c r="I51" i="7"/>
  <c r="F51" i="7"/>
  <c r="Q51" i="7" s="1"/>
  <c r="AJ50" i="7"/>
  <c r="AF50" i="7"/>
  <c r="AK50" i="7" s="1"/>
  <c r="AB50" i="7"/>
  <c r="AA50" i="7"/>
  <c r="Z50" i="7"/>
  <c r="X50" i="7"/>
  <c r="T50" i="7"/>
  <c r="P50" i="7"/>
  <c r="L50" i="7"/>
  <c r="I50" i="7"/>
  <c r="F50" i="7"/>
  <c r="AJ49" i="7"/>
  <c r="AF49" i="7"/>
  <c r="AA49" i="7"/>
  <c r="Z49" i="7"/>
  <c r="Y49" i="7"/>
  <c r="X49" i="7"/>
  <c r="AK49" i="7" s="1"/>
  <c r="T49" i="7"/>
  <c r="Q49" i="7"/>
  <c r="P49" i="7"/>
  <c r="L49" i="7"/>
  <c r="I49" i="7"/>
  <c r="F49" i="7"/>
  <c r="AI48" i="7"/>
  <c r="AJ48" i="7" s="1"/>
  <c r="AH48" i="7"/>
  <c r="AG48" i="7"/>
  <c r="AE48" i="7"/>
  <c r="AF48" i="7" s="1"/>
  <c r="AK48" i="7" s="1"/>
  <c r="AD48" i="7"/>
  <c r="W48" i="7"/>
  <c r="V48" i="7"/>
  <c r="X48" i="7" s="1"/>
  <c r="S48" i="7"/>
  <c r="T48" i="7" s="1"/>
  <c r="R48" i="7"/>
  <c r="O48" i="7"/>
  <c r="AA48" i="7" s="1"/>
  <c r="N48" i="7"/>
  <c r="K48" i="7"/>
  <c r="L48" i="7" s="1"/>
  <c r="J48" i="7"/>
  <c r="H48" i="7"/>
  <c r="G48" i="7"/>
  <c r="I48" i="7" s="1"/>
  <c r="E48" i="7"/>
  <c r="F48" i="7" s="1"/>
  <c r="M48" i="7" s="1"/>
  <c r="D48" i="7"/>
  <c r="AJ47" i="7"/>
  <c r="AF47" i="7"/>
  <c r="AB47" i="7"/>
  <c r="AA47" i="7"/>
  <c r="Z47" i="7"/>
  <c r="X47" i="7"/>
  <c r="T47" i="7"/>
  <c r="P47" i="7"/>
  <c r="L47" i="7"/>
  <c r="I47" i="7"/>
  <c r="F47" i="7"/>
  <c r="AJ46" i="7"/>
  <c r="AF46" i="7"/>
  <c r="AC46" i="7"/>
  <c r="AA46" i="7"/>
  <c r="AB46" i="7" s="1"/>
  <c r="Z46" i="7"/>
  <c r="X46" i="7"/>
  <c r="U46" i="7"/>
  <c r="T46" i="7"/>
  <c r="P46" i="7"/>
  <c r="L46" i="7"/>
  <c r="I46" i="7"/>
  <c r="F46" i="7"/>
  <c r="AJ45" i="7"/>
  <c r="AF45" i="7"/>
  <c r="AA45" i="7"/>
  <c r="Z45" i="7"/>
  <c r="AB45" i="7" s="1"/>
  <c r="X45" i="7"/>
  <c r="T45" i="7"/>
  <c r="P45" i="7"/>
  <c r="L45" i="7"/>
  <c r="I45" i="7"/>
  <c r="Y45" i="7" s="1"/>
  <c r="F45" i="7"/>
  <c r="AJ44" i="7"/>
  <c r="AF44" i="7"/>
  <c r="AA44" i="7"/>
  <c r="AB44" i="7" s="1"/>
  <c r="Z44" i="7"/>
  <c r="X44" i="7"/>
  <c r="T44" i="7"/>
  <c r="P44" i="7"/>
  <c r="L44" i="7"/>
  <c r="I44" i="7"/>
  <c r="F44" i="7"/>
  <c r="AK43" i="7"/>
  <c r="AJ43" i="7"/>
  <c r="AF43" i="7"/>
  <c r="AA43" i="7"/>
  <c r="Z43" i="7"/>
  <c r="AB43" i="7" s="1"/>
  <c r="Y43" i="7"/>
  <c r="X43" i="7"/>
  <c r="T43" i="7"/>
  <c r="P43" i="7"/>
  <c r="L43" i="7"/>
  <c r="I43" i="7"/>
  <c r="F43" i="7"/>
  <c r="AJ42" i="7"/>
  <c r="AF42" i="7"/>
  <c r="AA42" i="7"/>
  <c r="Z42" i="7"/>
  <c r="X42" i="7"/>
  <c r="AK42" i="7" s="1"/>
  <c r="T42" i="7"/>
  <c r="P42" i="7"/>
  <c r="L42" i="7"/>
  <c r="M42" i="7" s="1"/>
  <c r="I42" i="7"/>
  <c r="U42" i="7" s="1"/>
  <c r="F42" i="7"/>
  <c r="Q42" i="7" s="1"/>
  <c r="AI41" i="7"/>
  <c r="AH41" i="7"/>
  <c r="AG41" i="7"/>
  <c r="AE41" i="7"/>
  <c r="AD41" i="7"/>
  <c r="X41" i="7"/>
  <c r="W41" i="7"/>
  <c r="V41" i="7"/>
  <c r="S41" i="7"/>
  <c r="T41" i="7" s="1"/>
  <c r="R41" i="7"/>
  <c r="O41" i="7"/>
  <c r="P41" i="7" s="1"/>
  <c r="N41" i="7"/>
  <c r="K41" i="7"/>
  <c r="J41" i="7"/>
  <c r="H41" i="7"/>
  <c r="G41" i="7"/>
  <c r="E41" i="7"/>
  <c r="D41" i="7"/>
  <c r="AJ40" i="7"/>
  <c r="AF40" i="7"/>
  <c r="AK40" i="7" s="1"/>
  <c r="AA40" i="7"/>
  <c r="Z40" i="7"/>
  <c r="AB40" i="7" s="1"/>
  <c r="X40" i="7"/>
  <c r="T40" i="7"/>
  <c r="P40" i="7"/>
  <c r="L40" i="7"/>
  <c r="I40" i="7"/>
  <c r="F40" i="7"/>
  <c r="AJ39" i="7"/>
  <c r="AF39" i="7"/>
  <c r="AA39" i="7"/>
  <c r="Z39" i="7"/>
  <c r="X39" i="7"/>
  <c r="T39" i="7"/>
  <c r="P39" i="7"/>
  <c r="L39" i="7"/>
  <c r="I39" i="7"/>
  <c r="F39" i="7"/>
  <c r="AK38" i="7"/>
  <c r="AJ38" i="7"/>
  <c r="AF38" i="7"/>
  <c r="AA38" i="7"/>
  <c r="Z38" i="7"/>
  <c r="X38" i="7"/>
  <c r="T38" i="7"/>
  <c r="U38" i="7" s="1"/>
  <c r="P38" i="7"/>
  <c r="L38" i="7"/>
  <c r="I38" i="7"/>
  <c r="F38" i="7"/>
  <c r="AJ37" i="7"/>
  <c r="AF37" i="7"/>
  <c r="AK37" i="7" s="1"/>
  <c r="AA37" i="7"/>
  <c r="AB37" i="7" s="1"/>
  <c r="Z37" i="7"/>
  <c r="X37" i="7"/>
  <c r="T37" i="7"/>
  <c r="P37" i="7"/>
  <c r="L37" i="7"/>
  <c r="I37" i="7"/>
  <c r="AC37" i="7" s="1"/>
  <c r="F37" i="7"/>
  <c r="AI36" i="7"/>
  <c r="AJ36" i="7" s="1"/>
  <c r="AH36" i="7"/>
  <c r="AG36" i="7"/>
  <c r="AE36" i="7"/>
  <c r="AD36" i="7"/>
  <c r="W36" i="7"/>
  <c r="V36" i="7"/>
  <c r="X36" i="7" s="1"/>
  <c r="S36" i="7"/>
  <c r="T36" i="7" s="1"/>
  <c r="R36" i="7"/>
  <c r="O36" i="7"/>
  <c r="N36" i="7"/>
  <c r="K36" i="7"/>
  <c r="L36" i="7" s="1"/>
  <c r="J36" i="7"/>
  <c r="H36" i="7"/>
  <c r="G36" i="7"/>
  <c r="I36" i="7" s="1"/>
  <c r="F36" i="7"/>
  <c r="M36" i="7" s="1"/>
  <c r="E36" i="7"/>
  <c r="D36" i="7"/>
  <c r="AJ35" i="7"/>
  <c r="AF35" i="7"/>
  <c r="AA35" i="7"/>
  <c r="Z35" i="7"/>
  <c r="X35" i="7"/>
  <c r="T35" i="7"/>
  <c r="P35" i="7"/>
  <c r="L35" i="7"/>
  <c r="I35" i="7"/>
  <c r="F35" i="7"/>
  <c r="Q35" i="7" s="1"/>
  <c r="AJ34" i="7"/>
  <c r="AF34" i="7"/>
  <c r="AA34" i="7"/>
  <c r="AB34" i="7" s="1"/>
  <c r="AC34" i="7" s="1"/>
  <c r="Z34" i="7"/>
  <c r="X34" i="7"/>
  <c r="AK34" i="7" s="1"/>
  <c r="T34" i="7"/>
  <c r="Q34" i="7"/>
  <c r="P34" i="7"/>
  <c r="L34" i="7"/>
  <c r="I34" i="7"/>
  <c r="F34" i="7"/>
  <c r="M34" i="7" s="1"/>
  <c r="AJ33" i="7"/>
  <c r="AF33" i="7"/>
  <c r="AC33" i="7"/>
  <c r="AA33" i="7"/>
  <c r="Z33" i="7"/>
  <c r="AB33" i="7" s="1"/>
  <c r="X33" i="7"/>
  <c r="T33" i="7"/>
  <c r="P33" i="7"/>
  <c r="L33" i="7"/>
  <c r="I33" i="7"/>
  <c r="F33" i="7"/>
  <c r="M33" i="7" s="1"/>
  <c r="AJ32" i="7"/>
  <c r="AF32" i="7"/>
  <c r="AK32" i="7" s="1"/>
  <c r="AC32" i="7"/>
  <c r="AA32" i="7"/>
  <c r="AB32" i="7" s="1"/>
  <c r="Z32" i="7"/>
  <c r="X32" i="7"/>
  <c r="T32" i="7"/>
  <c r="Q32" i="7"/>
  <c r="P32" i="7"/>
  <c r="L32" i="7"/>
  <c r="M32" i="7" s="1"/>
  <c r="I32" i="7"/>
  <c r="F32" i="7"/>
  <c r="AJ31" i="7"/>
  <c r="AF31" i="7"/>
  <c r="AK31" i="7" s="1"/>
  <c r="AA31" i="7"/>
  <c r="Z31" i="7"/>
  <c r="X31" i="7"/>
  <c r="U31" i="7"/>
  <c r="T31" i="7"/>
  <c r="P31" i="7"/>
  <c r="L31" i="7"/>
  <c r="I31" i="7"/>
  <c r="F31" i="7"/>
  <c r="AI30" i="7"/>
  <c r="AH30" i="7"/>
  <c r="AG30" i="7"/>
  <c r="AE30" i="7"/>
  <c r="AD30" i="7"/>
  <c r="AF30" i="7" s="1"/>
  <c r="W30" i="7"/>
  <c r="V30" i="7"/>
  <c r="X30" i="7" s="1"/>
  <c r="T30" i="7"/>
  <c r="S30" i="7"/>
  <c r="R30" i="7"/>
  <c r="O30" i="7"/>
  <c r="N30" i="7"/>
  <c r="P30" i="7" s="1"/>
  <c r="K30" i="7"/>
  <c r="J30" i="7"/>
  <c r="H30" i="7"/>
  <c r="I30" i="7" s="1"/>
  <c r="Y30" i="7" s="1"/>
  <c r="G30" i="7"/>
  <c r="E30" i="7"/>
  <c r="D30" i="7"/>
  <c r="F30" i="7" s="1"/>
  <c r="AJ29" i="7"/>
  <c r="AF29" i="7"/>
  <c r="AA29" i="7"/>
  <c r="Z29" i="7"/>
  <c r="AB29" i="7" s="1"/>
  <c r="X29" i="7"/>
  <c r="T29" i="7"/>
  <c r="P29" i="7"/>
  <c r="L29" i="7"/>
  <c r="I29" i="7"/>
  <c r="U29" i="7" s="1"/>
  <c r="F29" i="7"/>
  <c r="AJ28" i="7"/>
  <c r="AF28" i="7"/>
  <c r="AK28" i="7" s="1"/>
  <c r="AA28" i="7"/>
  <c r="Z28" i="7"/>
  <c r="X28" i="7"/>
  <c r="T28" i="7"/>
  <c r="P28" i="7"/>
  <c r="L28" i="7"/>
  <c r="M28" i="7" s="1"/>
  <c r="I28" i="7"/>
  <c r="Y28" i="7" s="1"/>
  <c r="F28" i="7"/>
  <c r="AJ27" i="7"/>
  <c r="AF27" i="7"/>
  <c r="AA27" i="7"/>
  <c r="Z27" i="7"/>
  <c r="AB27" i="7" s="1"/>
  <c r="X27" i="7"/>
  <c r="T27" i="7"/>
  <c r="P27" i="7"/>
  <c r="Q27" i="7" s="1"/>
  <c r="L27" i="7"/>
  <c r="I27" i="7"/>
  <c r="F27" i="7"/>
  <c r="AJ26" i="7"/>
  <c r="AF26" i="7"/>
  <c r="AA26" i="7"/>
  <c r="Z26" i="7"/>
  <c r="AB26" i="7" s="1"/>
  <c r="X26" i="7"/>
  <c r="T26" i="7"/>
  <c r="P26" i="7"/>
  <c r="Q26" i="7" s="1"/>
  <c r="L26" i="7"/>
  <c r="I26" i="7"/>
  <c r="Y26" i="7" s="1"/>
  <c r="F26" i="7"/>
  <c r="AI25" i="7"/>
  <c r="AH25" i="7"/>
  <c r="AG25" i="7"/>
  <c r="AE25" i="7"/>
  <c r="AD25" i="7"/>
  <c r="AF25" i="7" s="1"/>
  <c r="W25" i="7"/>
  <c r="V25" i="7"/>
  <c r="S25" i="7"/>
  <c r="R25" i="7"/>
  <c r="T25" i="7" s="1"/>
  <c r="O25" i="7"/>
  <c r="N25" i="7"/>
  <c r="K25" i="7"/>
  <c r="J25" i="7"/>
  <c r="H25" i="7"/>
  <c r="I25" i="7" s="1"/>
  <c r="G25" i="7"/>
  <c r="E25" i="7"/>
  <c r="D25" i="7"/>
  <c r="F25" i="7" s="1"/>
  <c r="AJ24" i="7"/>
  <c r="AF24" i="7"/>
  <c r="AA24" i="7"/>
  <c r="Z24" i="7"/>
  <c r="Y24" i="7"/>
  <c r="X24" i="7"/>
  <c r="AK24" i="7" s="1"/>
  <c r="T24" i="7"/>
  <c r="P24" i="7"/>
  <c r="L24" i="7"/>
  <c r="I24" i="7"/>
  <c r="F24" i="7"/>
  <c r="AJ23" i="7"/>
  <c r="AF23" i="7"/>
  <c r="AA23" i="7"/>
  <c r="Z23" i="7"/>
  <c r="AB23" i="7" s="1"/>
  <c r="X23" i="7"/>
  <c r="Y23" i="7" s="1"/>
  <c r="T23" i="7"/>
  <c r="P23" i="7"/>
  <c r="L23" i="7"/>
  <c r="I23" i="7"/>
  <c r="F23" i="7"/>
  <c r="AJ22" i="7"/>
  <c r="AF22" i="7"/>
  <c r="AA22" i="7"/>
  <c r="Z22" i="7"/>
  <c r="X22" i="7"/>
  <c r="T22" i="7"/>
  <c r="Q22" i="7"/>
  <c r="P22" i="7"/>
  <c r="M22" i="7"/>
  <c r="L22" i="7"/>
  <c r="I22" i="7"/>
  <c r="F22" i="7"/>
  <c r="AJ21" i="7"/>
  <c r="AF21" i="7"/>
  <c r="AK21" i="7" s="1"/>
  <c r="AA21" i="7"/>
  <c r="Z21" i="7"/>
  <c r="X21" i="7"/>
  <c r="T21" i="7"/>
  <c r="P21" i="7"/>
  <c r="L21" i="7"/>
  <c r="I21" i="7"/>
  <c r="F21" i="7"/>
  <c r="AJ20" i="7"/>
  <c r="AF20" i="7"/>
  <c r="AA20" i="7"/>
  <c r="AB20" i="7" s="1"/>
  <c r="AC20" i="7" s="1"/>
  <c r="Z20" i="7"/>
  <c r="X20" i="7"/>
  <c r="U20" i="7"/>
  <c r="T20" i="7"/>
  <c r="Q20" i="7"/>
  <c r="P20" i="7"/>
  <c r="M20" i="7"/>
  <c r="L20" i="7"/>
  <c r="I20" i="7"/>
  <c r="Y20" i="7" s="1"/>
  <c r="F20" i="7"/>
  <c r="AJ19" i="7"/>
  <c r="AF19" i="7"/>
  <c r="AA19" i="7"/>
  <c r="Z19" i="7"/>
  <c r="AB19" i="7" s="1"/>
  <c r="AC19" i="7" s="1"/>
  <c r="X19" i="7"/>
  <c r="T19" i="7"/>
  <c r="P19" i="7"/>
  <c r="L19" i="7"/>
  <c r="I19" i="7"/>
  <c r="F19" i="7"/>
  <c r="AJ18" i="7"/>
  <c r="AF18" i="7"/>
  <c r="AK18" i="7" s="1"/>
  <c r="AA18" i="7"/>
  <c r="AB18" i="7" s="1"/>
  <c r="AC18" i="7" s="1"/>
  <c r="Z18" i="7"/>
  <c r="X18" i="7"/>
  <c r="U18" i="7"/>
  <c r="T18" i="7"/>
  <c r="P18" i="7"/>
  <c r="L18" i="7"/>
  <c r="M18" i="7" s="1"/>
  <c r="I18" i="7"/>
  <c r="F18" i="7"/>
  <c r="AJ17" i="7"/>
  <c r="AF17" i="7"/>
  <c r="AK17" i="7" s="1"/>
  <c r="AA17" i="7"/>
  <c r="Z17" i="7"/>
  <c r="AB17" i="7" s="1"/>
  <c r="X17" i="7"/>
  <c r="T17" i="7"/>
  <c r="P17" i="7"/>
  <c r="L17" i="7"/>
  <c r="I17" i="7"/>
  <c r="Y17" i="7" s="1"/>
  <c r="F17" i="7"/>
  <c r="AI16" i="7"/>
  <c r="AH16" i="7"/>
  <c r="AJ16" i="7" s="1"/>
  <c r="AG16" i="7"/>
  <c r="AE16" i="7"/>
  <c r="AD16" i="7"/>
  <c r="AF16" i="7" s="1"/>
  <c r="W16" i="7"/>
  <c r="V16" i="7"/>
  <c r="X16" i="7" s="1"/>
  <c r="S16" i="7"/>
  <c r="R16" i="7"/>
  <c r="O16" i="7"/>
  <c r="N16" i="7"/>
  <c r="P16" i="7" s="1"/>
  <c r="L16" i="7"/>
  <c r="K16" i="7"/>
  <c r="J16" i="7"/>
  <c r="H16" i="7"/>
  <c r="I16" i="7" s="1"/>
  <c r="G16" i="7"/>
  <c r="E16" i="7"/>
  <c r="D16" i="7"/>
  <c r="AJ15" i="7"/>
  <c r="AF15" i="7"/>
  <c r="AA15" i="7"/>
  <c r="Z15" i="7"/>
  <c r="X15" i="7"/>
  <c r="AK15" i="7" s="1"/>
  <c r="T15" i="7"/>
  <c r="Q15" i="7"/>
  <c r="P15" i="7"/>
  <c r="L15" i="7"/>
  <c r="M15" i="7" s="1"/>
  <c r="I15" i="7"/>
  <c r="U15" i="7" s="1"/>
  <c r="F15" i="7"/>
  <c r="AJ14" i="7"/>
  <c r="AF14" i="7"/>
  <c r="AK14" i="7" s="1"/>
  <c r="AA14" i="7"/>
  <c r="Z14" i="7"/>
  <c r="AB14" i="7" s="1"/>
  <c r="X14" i="7"/>
  <c r="T14" i="7"/>
  <c r="P14" i="7"/>
  <c r="L14" i="7"/>
  <c r="I14" i="7"/>
  <c r="Y14" i="7" s="1"/>
  <c r="F14" i="7"/>
  <c r="Q14" i="7" s="1"/>
  <c r="AJ13" i="7"/>
  <c r="AF13" i="7"/>
  <c r="AA13" i="7"/>
  <c r="Z13" i="7"/>
  <c r="X13" i="7"/>
  <c r="T13" i="7"/>
  <c r="Q13" i="7"/>
  <c r="P13" i="7"/>
  <c r="M13" i="7"/>
  <c r="L13" i="7"/>
  <c r="I13" i="7"/>
  <c r="F13" i="7"/>
  <c r="AJ12" i="7"/>
  <c r="AF12" i="7"/>
  <c r="AA12" i="7"/>
  <c r="AB12" i="7" s="1"/>
  <c r="AC12" i="7" s="1"/>
  <c r="Z12" i="7"/>
  <c r="X12" i="7"/>
  <c r="T12" i="7"/>
  <c r="P12" i="7"/>
  <c r="Q12" i="7" s="1"/>
  <c r="L12" i="7"/>
  <c r="I12" i="7"/>
  <c r="F12" i="7"/>
  <c r="M12" i="7" s="1"/>
  <c r="AJ11" i="7"/>
  <c r="AF11" i="7"/>
  <c r="AA11" i="7"/>
  <c r="Z11" i="7"/>
  <c r="X11" i="7"/>
  <c r="T11" i="7"/>
  <c r="P11" i="7"/>
  <c r="L11" i="7"/>
  <c r="I11" i="7"/>
  <c r="F11" i="7"/>
  <c r="AI10" i="7"/>
  <c r="AH10" i="7"/>
  <c r="AJ10" i="7" s="1"/>
  <c r="AG10" i="7"/>
  <c r="AE10" i="7"/>
  <c r="AD10" i="7"/>
  <c r="W10" i="7"/>
  <c r="V10" i="7"/>
  <c r="S10" i="7"/>
  <c r="R10" i="7"/>
  <c r="O10" i="7"/>
  <c r="P10" i="7" s="1"/>
  <c r="N10" i="7"/>
  <c r="K10" i="7"/>
  <c r="J10" i="7"/>
  <c r="H10" i="7"/>
  <c r="G10" i="7"/>
  <c r="I10" i="7" s="1"/>
  <c r="E10" i="7"/>
  <c r="D10" i="7"/>
  <c r="F10" i="7" s="1"/>
  <c r="AJ9" i="7"/>
  <c r="AF9" i="7"/>
  <c r="AA9" i="7"/>
  <c r="AB9" i="7" s="1"/>
  <c r="Z9" i="7"/>
  <c r="X9" i="7"/>
  <c r="AK9" i="7" s="1"/>
  <c r="T9" i="7"/>
  <c r="P9" i="7"/>
  <c r="L9" i="7"/>
  <c r="I9" i="7"/>
  <c r="F9" i="7"/>
  <c r="AI23" i="6"/>
  <c r="AH23" i="6"/>
  <c r="AG23" i="6"/>
  <c r="AE23" i="6"/>
  <c r="AD23" i="6"/>
  <c r="W23" i="6"/>
  <c r="V23" i="6"/>
  <c r="S23" i="6"/>
  <c r="R23" i="6"/>
  <c r="T23" i="6" s="1"/>
  <c r="O23" i="6"/>
  <c r="P23" i="6" s="1"/>
  <c r="N23" i="6"/>
  <c r="K23" i="6"/>
  <c r="J23" i="6"/>
  <c r="Z23" i="6" s="1"/>
  <c r="H23" i="6"/>
  <c r="G23" i="6"/>
  <c r="E23" i="6"/>
  <c r="D23" i="6"/>
  <c r="F23" i="6" s="1"/>
  <c r="AJ22" i="6"/>
  <c r="AI22" i="6"/>
  <c r="AH22" i="6"/>
  <c r="AG22" i="6"/>
  <c r="AE22" i="6"/>
  <c r="AD22" i="6"/>
  <c r="W22" i="6"/>
  <c r="V22" i="6"/>
  <c r="X22" i="6" s="1"/>
  <c r="T22" i="6"/>
  <c r="S22" i="6"/>
  <c r="R22" i="6"/>
  <c r="O22" i="6"/>
  <c r="N22" i="6"/>
  <c r="K22" i="6"/>
  <c r="J22" i="6"/>
  <c r="I22" i="6"/>
  <c r="H22" i="6"/>
  <c r="G22" i="6"/>
  <c r="E22" i="6"/>
  <c r="D22" i="6"/>
  <c r="F22" i="6" s="1"/>
  <c r="AJ21" i="6"/>
  <c r="AF21" i="6"/>
  <c r="AK21" i="6" s="1"/>
  <c r="AA21" i="6"/>
  <c r="Z21" i="6"/>
  <c r="AB21" i="6" s="1"/>
  <c r="X21" i="6"/>
  <c r="T21" i="6"/>
  <c r="P21" i="6"/>
  <c r="M21" i="6"/>
  <c r="L21" i="6"/>
  <c r="I21" i="6"/>
  <c r="Y21" i="6" s="1"/>
  <c r="F21" i="6"/>
  <c r="AJ20" i="6"/>
  <c r="AF20" i="6"/>
  <c r="AA20" i="6"/>
  <c r="Z20" i="6"/>
  <c r="AB20" i="6" s="1"/>
  <c r="X20" i="6"/>
  <c r="AK20" i="6" s="1"/>
  <c r="T20" i="6"/>
  <c r="P20" i="6"/>
  <c r="L20" i="6"/>
  <c r="I20" i="6"/>
  <c r="U20" i="6" s="1"/>
  <c r="F20" i="6"/>
  <c r="AJ19" i="6"/>
  <c r="AF19" i="6"/>
  <c r="AA19" i="6"/>
  <c r="Z19" i="6"/>
  <c r="AB19" i="6" s="1"/>
  <c r="X19" i="6"/>
  <c r="T19" i="6"/>
  <c r="P19" i="6"/>
  <c r="L19" i="6"/>
  <c r="I19" i="6"/>
  <c r="Y19" i="6" s="1"/>
  <c r="F19" i="6"/>
  <c r="M19" i="6" s="1"/>
  <c r="AJ18" i="6"/>
  <c r="AF18" i="6"/>
  <c r="AK18" i="6" s="1"/>
  <c r="AA18" i="6"/>
  <c r="AB18" i="6" s="1"/>
  <c r="Z18" i="6"/>
  <c r="X18" i="6"/>
  <c r="T18" i="6"/>
  <c r="P18" i="6"/>
  <c r="L18" i="6"/>
  <c r="I18" i="6"/>
  <c r="F18" i="6"/>
  <c r="AI17" i="6"/>
  <c r="AH17" i="6"/>
  <c r="AG17" i="6"/>
  <c r="AE17" i="6"/>
  <c r="AD17" i="6"/>
  <c r="W17" i="6"/>
  <c r="V17" i="6"/>
  <c r="S17" i="6"/>
  <c r="R17" i="6"/>
  <c r="T17" i="6" s="1"/>
  <c r="O17" i="6"/>
  <c r="P17" i="6" s="1"/>
  <c r="N17" i="6"/>
  <c r="K17" i="6"/>
  <c r="AA17" i="6" s="1"/>
  <c r="J17" i="6"/>
  <c r="L17" i="6" s="1"/>
  <c r="H17" i="6"/>
  <c r="G17" i="6"/>
  <c r="I17" i="6" s="1"/>
  <c r="E17" i="6"/>
  <c r="D17" i="6"/>
  <c r="F17" i="6" s="1"/>
  <c r="AJ16" i="6"/>
  <c r="AF16" i="6"/>
  <c r="AA16" i="6"/>
  <c r="AB16" i="6" s="1"/>
  <c r="AC16" i="6" s="1"/>
  <c r="Z16" i="6"/>
  <c r="X16" i="6"/>
  <c r="T16" i="6"/>
  <c r="P16" i="6"/>
  <c r="Q16" i="6" s="1"/>
  <c r="L16" i="6"/>
  <c r="M16" i="6" s="1"/>
  <c r="I16" i="6"/>
  <c r="F16" i="6"/>
  <c r="AJ15" i="6"/>
  <c r="AF15" i="6"/>
  <c r="AA15" i="6"/>
  <c r="Z15" i="6"/>
  <c r="X15" i="6"/>
  <c r="T15" i="6"/>
  <c r="U15" i="6" s="1"/>
  <c r="Q15" i="6"/>
  <c r="P15" i="6"/>
  <c r="L15" i="6"/>
  <c r="I15" i="6"/>
  <c r="Y15" i="6" s="1"/>
  <c r="F15" i="6"/>
  <c r="M15" i="6" s="1"/>
  <c r="AJ14" i="6"/>
  <c r="AF14" i="6"/>
  <c r="AK14" i="6" s="1"/>
  <c r="AA14" i="6"/>
  <c r="Z14" i="6"/>
  <c r="AB14" i="6" s="1"/>
  <c r="X14" i="6"/>
  <c r="T14" i="6"/>
  <c r="P14" i="6"/>
  <c r="M14" i="6"/>
  <c r="L14" i="6"/>
  <c r="I14" i="6"/>
  <c r="Y14" i="6" s="1"/>
  <c r="F14" i="6"/>
  <c r="Q14" i="6" s="1"/>
  <c r="AJ13" i="6"/>
  <c r="AF13" i="6"/>
  <c r="AA13" i="6"/>
  <c r="Z13" i="6"/>
  <c r="AB13" i="6" s="1"/>
  <c r="X13" i="6"/>
  <c r="AK13" i="6" s="1"/>
  <c r="T13" i="6"/>
  <c r="U13" i="6" s="1"/>
  <c r="P13" i="6"/>
  <c r="L13" i="6"/>
  <c r="I13" i="6"/>
  <c r="F13" i="6"/>
  <c r="AI12" i="6"/>
  <c r="AH12" i="6"/>
  <c r="AG12" i="6"/>
  <c r="AE12" i="6"/>
  <c r="AF12" i="6" s="1"/>
  <c r="AK12" i="6" s="1"/>
  <c r="AD12" i="6"/>
  <c r="W12" i="6"/>
  <c r="V12" i="6"/>
  <c r="X12" i="6" s="1"/>
  <c r="S12" i="6"/>
  <c r="R12" i="6"/>
  <c r="T12" i="6" s="1"/>
  <c r="P12" i="6"/>
  <c r="O12" i="6"/>
  <c r="N12" i="6"/>
  <c r="K12" i="6"/>
  <c r="J12" i="6"/>
  <c r="H12" i="6"/>
  <c r="G12" i="6"/>
  <c r="E12" i="6"/>
  <c r="D12" i="6"/>
  <c r="AJ11" i="6"/>
  <c r="AF11" i="6"/>
  <c r="AA11" i="6"/>
  <c r="Z11" i="6"/>
  <c r="AB11" i="6" s="1"/>
  <c r="AC11" i="6" s="1"/>
  <c r="X11" i="6"/>
  <c r="T11" i="6"/>
  <c r="P11" i="6"/>
  <c r="Q11" i="6" s="1"/>
  <c r="L11" i="6"/>
  <c r="I11" i="6"/>
  <c r="U11" i="6" s="1"/>
  <c r="F11" i="6"/>
  <c r="AJ10" i="6"/>
  <c r="AF10" i="6"/>
  <c r="AA10" i="6"/>
  <c r="Z10" i="6"/>
  <c r="X10" i="6"/>
  <c r="T10" i="6"/>
  <c r="P10" i="6"/>
  <c r="L10" i="6"/>
  <c r="M10" i="6" s="1"/>
  <c r="I10" i="6"/>
  <c r="F10" i="6"/>
  <c r="AJ9" i="6"/>
  <c r="AF9" i="6"/>
  <c r="AA9" i="6"/>
  <c r="Z9" i="6"/>
  <c r="AB9" i="6" s="1"/>
  <c r="AC9" i="6" s="1"/>
  <c r="X9" i="6"/>
  <c r="T9" i="6"/>
  <c r="P9" i="6"/>
  <c r="Q9" i="6" s="1"/>
  <c r="M9" i="6"/>
  <c r="L9" i="6"/>
  <c r="I9" i="6"/>
  <c r="U9" i="6" s="1"/>
  <c r="F9" i="6"/>
  <c r="AI37" i="5"/>
  <c r="AH37" i="5"/>
  <c r="AG37" i="5"/>
  <c r="AE37" i="5"/>
  <c r="AD37" i="5"/>
  <c r="AF37" i="5" s="1"/>
  <c r="AK37" i="5" s="1"/>
  <c r="W37" i="5"/>
  <c r="V37" i="5"/>
  <c r="X37" i="5" s="1"/>
  <c r="S37" i="5"/>
  <c r="R37" i="5"/>
  <c r="T37" i="5" s="1"/>
  <c r="O37" i="5"/>
  <c r="N37" i="5"/>
  <c r="K37" i="5"/>
  <c r="AA37" i="5" s="1"/>
  <c r="J37" i="5"/>
  <c r="L37" i="5" s="1"/>
  <c r="H37" i="5"/>
  <c r="G37" i="5"/>
  <c r="I37" i="5" s="1"/>
  <c r="E37" i="5"/>
  <c r="F37" i="5" s="1"/>
  <c r="D37" i="5"/>
  <c r="AI36" i="5"/>
  <c r="AH36" i="5"/>
  <c r="AG36" i="5"/>
  <c r="AE36" i="5"/>
  <c r="AD36" i="5"/>
  <c r="AF36" i="5" s="1"/>
  <c r="AK36" i="5" s="1"/>
  <c r="W36" i="5"/>
  <c r="V36" i="5"/>
  <c r="X36" i="5" s="1"/>
  <c r="T36" i="5"/>
  <c r="S36" i="5"/>
  <c r="R36" i="5"/>
  <c r="O36" i="5"/>
  <c r="P36" i="5" s="1"/>
  <c r="N36" i="5"/>
  <c r="K36" i="5"/>
  <c r="AA36" i="5" s="1"/>
  <c r="J36" i="5"/>
  <c r="H36" i="5"/>
  <c r="G36" i="5"/>
  <c r="I36" i="5" s="1"/>
  <c r="E36" i="5"/>
  <c r="D36" i="5"/>
  <c r="F36" i="5" s="1"/>
  <c r="AJ35" i="5"/>
  <c r="AF35" i="5"/>
  <c r="AB35" i="5"/>
  <c r="AA35" i="5"/>
  <c r="Z35" i="5"/>
  <c r="X35" i="5"/>
  <c r="T35" i="5"/>
  <c r="Q35" i="5"/>
  <c r="P35" i="5"/>
  <c r="L35" i="5"/>
  <c r="I35" i="5"/>
  <c r="U35" i="5" s="1"/>
  <c r="F35" i="5"/>
  <c r="AJ34" i="5"/>
  <c r="AF34" i="5"/>
  <c r="AK34" i="5" s="1"/>
  <c r="AA34" i="5"/>
  <c r="Z34" i="5"/>
  <c r="AB34" i="5" s="1"/>
  <c r="AC34" i="5" s="1"/>
  <c r="X34" i="5"/>
  <c r="T34" i="5"/>
  <c r="Q34" i="5"/>
  <c r="P34" i="5"/>
  <c r="L34" i="5"/>
  <c r="I34" i="5"/>
  <c r="Y34" i="5" s="1"/>
  <c r="F34" i="5"/>
  <c r="AJ33" i="5"/>
  <c r="AF33" i="5"/>
  <c r="AA33" i="5"/>
  <c r="Z33" i="5"/>
  <c r="X33" i="5"/>
  <c r="T33" i="5"/>
  <c r="P33" i="5"/>
  <c r="L33" i="5"/>
  <c r="I33" i="5"/>
  <c r="F33" i="5"/>
  <c r="Q33" i="5" s="1"/>
  <c r="AK32" i="5"/>
  <c r="AJ32" i="5"/>
  <c r="AF32" i="5"/>
  <c r="AA32" i="5"/>
  <c r="AB32" i="5" s="1"/>
  <c r="AC32" i="5" s="1"/>
  <c r="Z32" i="5"/>
  <c r="X32" i="5"/>
  <c r="T32" i="5"/>
  <c r="U32" i="5" s="1"/>
  <c r="P32" i="5"/>
  <c r="L32" i="5"/>
  <c r="I32" i="5"/>
  <c r="Y32" i="5" s="1"/>
  <c r="F32" i="5"/>
  <c r="Q32" i="5" s="1"/>
  <c r="AJ31" i="5"/>
  <c r="AF31" i="5"/>
  <c r="AA31" i="5"/>
  <c r="Z31" i="5"/>
  <c r="AB31" i="5" s="1"/>
  <c r="AC31" i="5" s="1"/>
  <c r="X31" i="5"/>
  <c r="T31" i="5"/>
  <c r="P31" i="5"/>
  <c r="L31" i="5"/>
  <c r="I31" i="5"/>
  <c r="Y31" i="5" s="1"/>
  <c r="F31" i="5"/>
  <c r="AI30" i="5"/>
  <c r="AJ30" i="5" s="1"/>
  <c r="AH30" i="5"/>
  <c r="AG30" i="5"/>
  <c r="AE30" i="5"/>
  <c r="AD30" i="5"/>
  <c r="AF30" i="5" s="1"/>
  <c r="AK30" i="5" s="1"/>
  <c r="W30" i="5"/>
  <c r="V30" i="5"/>
  <c r="X30" i="5" s="1"/>
  <c r="S30" i="5"/>
  <c r="R30" i="5"/>
  <c r="O30" i="5"/>
  <c r="N30" i="5"/>
  <c r="P30" i="5" s="1"/>
  <c r="K30" i="5"/>
  <c r="J30" i="5"/>
  <c r="H30" i="5"/>
  <c r="G30" i="5"/>
  <c r="I30" i="5" s="1"/>
  <c r="E30" i="5"/>
  <c r="F30" i="5" s="1"/>
  <c r="Q30" i="5" s="1"/>
  <c r="D30" i="5"/>
  <c r="AJ29" i="5"/>
  <c r="AF29" i="5"/>
  <c r="AB29" i="5"/>
  <c r="AA29" i="5"/>
  <c r="Z29" i="5"/>
  <c r="X29" i="5"/>
  <c r="AK29" i="5" s="1"/>
  <c r="T29" i="5"/>
  <c r="P29" i="5"/>
  <c r="L29" i="5"/>
  <c r="I29" i="5"/>
  <c r="F29" i="5"/>
  <c r="M29" i="5" s="1"/>
  <c r="AJ28" i="5"/>
  <c r="AF28" i="5"/>
  <c r="AA28" i="5"/>
  <c r="AB28" i="5" s="1"/>
  <c r="Z28" i="5"/>
  <c r="X28" i="5"/>
  <c r="T28" i="5"/>
  <c r="P28" i="5"/>
  <c r="Q28" i="5" s="1"/>
  <c r="L28" i="5"/>
  <c r="M28" i="5" s="1"/>
  <c r="I28" i="5"/>
  <c r="F28" i="5"/>
  <c r="AJ27" i="5"/>
  <c r="AF27" i="5"/>
  <c r="AK27" i="5" s="1"/>
  <c r="AA27" i="5"/>
  <c r="Z27" i="5"/>
  <c r="X27" i="5"/>
  <c r="T27" i="5"/>
  <c r="U27" i="5" s="1"/>
  <c r="P27" i="5"/>
  <c r="L27" i="5"/>
  <c r="I27" i="5"/>
  <c r="Y27" i="5" s="1"/>
  <c r="F27" i="5"/>
  <c r="Q27" i="5" s="1"/>
  <c r="AJ26" i="5"/>
  <c r="AF26" i="5"/>
  <c r="AK26" i="5" s="1"/>
  <c r="AA26" i="5"/>
  <c r="Z26" i="5"/>
  <c r="X26" i="5"/>
  <c r="T26" i="5"/>
  <c r="P26" i="5"/>
  <c r="L26" i="5"/>
  <c r="I26" i="5"/>
  <c r="F26" i="5"/>
  <c r="AJ25" i="5"/>
  <c r="AF25" i="5"/>
  <c r="AB25" i="5"/>
  <c r="AA25" i="5"/>
  <c r="Z25" i="5"/>
  <c r="X25" i="5"/>
  <c r="T25" i="5"/>
  <c r="P25" i="5"/>
  <c r="L25" i="5"/>
  <c r="I25" i="5"/>
  <c r="F25" i="5"/>
  <c r="AJ24" i="5"/>
  <c r="AF24" i="5"/>
  <c r="AA24" i="5"/>
  <c r="Z24" i="5"/>
  <c r="X24" i="5"/>
  <c r="T24" i="5"/>
  <c r="Q24" i="5"/>
  <c r="P24" i="5"/>
  <c r="L24" i="5"/>
  <c r="I24" i="5"/>
  <c r="U24" i="5" s="1"/>
  <c r="F24" i="5"/>
  <c r="M24" i="5" s="1"/>
  <c r="AJ23" i="5"/>
  <c r="AF23" i="5"/>
  <c r="AK23" i="5" s="1"/>
  <c r="AA23" i="5"/>
  <c r="Z23" i="5"/>
  <c r="AB23" i="5" s="1"/>
  <c r="X23" i="5"/>
  <c r="T23" i="5"/>
  <c r="P23" i="5"/>
  <c r="L23" i="5"/>
  <c r="M23" i="5" s="1"/>
  <c r="I23" i="5"/>
  <c r="F23" i="5"/>
  <c r="AI22" i="5"/>
  <c r="AJ22" i="5" s="1"/>
  <c r="AH22" i="5"/>
  <c r="AG22" i="5"/>
  <c r="AE22" i="5"/>
  <c r="AF22" i="5" s="1"/>
  <c r="AK22" i="5" s="1"/>
  <c r="AD22" i="5"/>
  <c r="W22" i="5"/>
  <c r="V22" i="5"/>
  <c r="X22" i="5" s="1"/>
  <c r="S22" i="5"/>
  <c r="R22" i="5"/>
  <c r="T22" i="5" s="1"/>
  <c r="P22" i="5"/>
  <c r="O22" i="5"/>
  <c r="N22" i="5"/>
  <c r="K22" i="5"/>
  <c r="J22" i="5"/>
  <c r="H22" i="5"/>
  <c r="G22" i="5"/>
  <c r="I22" i="5" s="1"/>
  <c r="E22" i="5"/>
  <c r="D22" i="5"/>
  <c r="AJ21" i="5"/>
  <c r="AF21" i="5"/>
  <c r="AB21" i="5"/>
  <c r="AA21" i="5"/>
  <c r="Z21" i="5"/>
  <c r="Y21" i="5"/>
  <c r="X21" i="5"/>
  <c r="T21" i="5"/>
  <c r="P21" i="5"/>
  <c r="Q21" i="5" s="1"/>
  <c r="L21" i="5"/>
  <c r="M21" i="5" s="1"/>
  <c r="I21" i="5"/>
  <c r="U21" i="5" s="1"/>
  <c r="F21" i="5"/>
  <c r="AJ20" i="5"/>
  <c r="AF20" i="5"/>
  <c r="AK20" i="5" s="1"/>
  <c r="AA20" i="5"/>
  <c r="Z20" i="5"/>
  <c r="AB20" i="5" s="1"/>
  <c r="X20" i="5"/>
  <c r="T20" i="5"/>
  <c r="U20" i="5" s="1"/>
  <c r="P20" i="5"/>
  <c r="Q20" i="5" s="1"/>
  <c r="L20" i="5"/>
  <c r="M20" i="5" s="1"/>
  <c r="I20" i="5"/>
  <c r="Y20" i="5" s="1"/>
  <c r="F20" i="5"/>
  <c r="AJ19" i="5"/>
  <c r="AF19" i="5"/>
  <c r="AK19" i="5" s="1"/>
  <c r="AA19" i="5"/>
  <c r="AB19" i="5" s="1"/>
  <c r="AC19" i="5" s="1"/>
  <c r="Z19" i="5"/>
  <c r="X19" i="5"/>
  <c r="T19" i="5"/>
  <c r="P19" i="5"/>
  <c r="L19" i="5"/>
  <c r="M19" i="5" s="1"/>
  <c r="I19" i="5"/>
  <c r="Y19" i="5" s="1"/>
  <c r="F19" i="5"/>
  <c r="Q19" i="5" s="1"/>
  <c r="AJ18" i="5"/>
  <c r="AF18" i="5"/>
  <c r="AB18" i="5"/>
  <c r="AA18" i="5"/>
  <c r="Z18" i="5"/>
  <c r="X18" i="5"/>
  <c r="U18" i="5"/>
  <c r="T18" i="5"/>
  <c r="P18" i="5"/>
  <c r="L18" i="5"/>
  <c r="I18" i="5"/>
  <c r="Y18" i="5" s="1"/>
  <c r="F18" i="5"/>
  <c r="AJ17" i="5"/>
  <c r="AF17" i="5"/>
  <c r="AA17" i="5"/>
  <c r="Z17" i="5"/>
  <c r="X17" i="5"/>
  <c r="T17" i="5"/>
  <c r="P17" i="5"/>
  <c r="L17" i="5"/>
  <c r="I17" i="5"/>
  <c r="F17" i="5"/>
  <c r="M17" i="5" s="1"/>
  <c r="AJ16" i="5"/>
  <c r="AF16" i="5"/>
  <c r="AK16" i="5" s="1"/>
  <c r="AA16" i="5"/>
  <c r="Z16" i="5"/>
  <c r="AB16" i="5" s="1"/>
  <c r="X16" i="5"/>
  <c r="T16" i="5"/>
  <c r="P16" i="5"/>
  <c r="L16" i="5"/>
  <c r="M16" i="5" s="1"/>
  <c r="I16" i="5"/>
  <c r="Y16" i="5" s="1"/>
  <c r="F16" i="5"/>
  <c r="AI15" i="5"/>
  <c r="AJ15" i="5" s="1"/>
  <c r="AH15" i="5"/>
  <c r="AG15" i="5"/>
  <c r="AE15" i="5"/>
  <c r="AF15" i="5" s="1"/>
  <c r="AD15" i="5"/>
  <c r="W15" i="5"/>
  <c r="V15" i="5"/>
  <c r="X15" i="5" s="1"/>
  <c r="S15" i="5"/>
  <c r="R15" i="5"/>
  <c r="T15" i="5" s="1"/>
  <c r="P15" i="5"/>
  <c r="O15" i="5"/>
  <c r="N15" i="5"/>
  <c r="K15" i="5"/>
  <c r="AA15" i="5" s="1"/>
  <c r="J15" i="5"/>
  <c r="H15" i="5"/>
  <c r="G15" i="5"/>
  <c r="I15" i="5" s="1"/>
  <c r="E15" i="5"/>
  <c r="D15" i="5"/>
  <c r="AJ14" i="5"/>
  <c r="AF14" i="5"/>
  <c r="AK14" i="5" s="1"/>
  <c r="AB14" i="5"/>
  <c r="AA14" i="5"/>
  <c r="Z14" i="5"/>
  <c r="X14" i="5"/>
  <c r="T14" i="5"/>
  <c r="Q14" i="5"/>
  <c r="P14" i="5"/>
  <c r="L14" i="5"/>
  <c r="M14" i="5" s="1"/>
  <c r="I14" i="5"/>
  <c r="U14" i="5" s="1"/>
  <c r="F14" i="5"/>
  <c r="AJ13" i="5"/>
  <c r="AF13" i="5"/>
  <c r="AK13" i="5" s="1"/>
  <c r="AA13" i="5"/>
  <c r="Z13" i="5"/>
  <c r="X13" i="5"/>
  <c r="T13" i="5"/>
  <c r="U13" i="5" s="1"/>
  <c r="Q13" i="5"/>
  <c r="P13" i="5"/>
  <c r="L13" i="5"/>
  <c r="I13" i="5"/>
  <c r="Y13" i="5" s="1"/>
  <c r="F13" i="5"/>
  <c r="AJ12" i="5"/>
  <c r="AF12" i="5"/>
  <c r="AK12" i="5" s="1"/>
  <c r="AA12" i="5"/>
  <c r="Z12" i="5"/>
  <c r="X12" i="5"/>
  <c r="T12" i="5"/>
  <c r="P12" i="5"/>
  <c r="L12" i="5"/>
  <c r="I12" i="5"/>
  <c r="F12" i="5"/>
  <c r="AJ11" i="5"/>
  <c r="AF11" i="5"/>
  <c r="AA11" i="5"/>
  <c r="AB11" i="5" s="1"/>
  <c r="AC11" i="5" s="1"/>
  <c r="Z11" i="5"/>
  <c r="X11" i="5"/>
  <c r="T11" i="5"/>
  <c r="U11" i="5" s="1"/>
  <c r="P11" i="5"/>
  <c r="L11" i="5"/>
  <c r="I11" i="5"/>
  <c r="Y11" i="5" s="1"/>
  <c r="F11" i="5"/>
  <c r="Q11" i="5" s="1"/>
  <c r="AI10" i="5"/>
  <c r="AH10" i="5"/>
  <c r="AJ10" i="5" s="1"/>
  <c r="AG10" i="5"/>
  <c r="AE10" i="5"/>
  <c r="AD10" i="5"/>
  <c r="W10" i="5"/>
  <c r="V10" i="5"/>
  <c r="X10" i="5" s="1"/>
  <c r="S10" i="5"/>
  <c r="R10" i="5"/>
  <c r="T10" i="5" s="1"/>
  <c r="O10" i="5"/>
  <c r="N10" i="5"/>
  <c r="K10" i="5"/>
  <c r="J10" i="5"/>
  <c r="L10" i="5" s="1"/>
  <c r="H10" i="5"/>
  <c r="G10" i="5"/>
  <c r="I10" i="5" s="1"/>
  <c r="E10" i="5"/>
  <c r="D10" i="5"/>
  <c r="F10" i="5" s="1"/>
  <c r="M10" i="5" s="1"/>
  <c r="AK9" i="5"/>
  <c r="AJ9" i="5"/>
  <c r="AF9" i="5"/>
  <c r="AA9" i="5"/>
  <c r="Z9" i="5"/>
  <c r="AB9" i="5" s="1"/>
  <c r="X9" i="5"/>
  <c r="T9" i="5"/>
  <c r="P9" i="5"/>
  <c r="L9" i="5"/>
  <c r="I9" i="5"/>
  <c r="F9" i="5"/>
  <c r="AI55" i="4"/>
  <c r="AH55" i="4"/>
  <c r="AJ55" i="4" s="1"/>
  <c r="AG55" i="4"/>
  <c r="AE55" i="4"/>
  <c r="AD55" i="4"/>
  <c r="W55" i="4"/>
  <c r="V55" i="4"/>
  <c r="X55" i="4" s="1"/>
  <c r="S55" i="4"/>
  <c r="R55" i="4"/>
  <c r="O55" i="4"/>
  <c r="N55" i="4"/>
  <c r="P55" i="4" s="1"/>
  <c r="K55" i="4"/>
  <c r="AA55" i="4" s="1"/>
  <c r="J55" i="4"/>
  <c r="H55" i="4"/>
  <c r="G55" i="4"/>
  <c r="I55" i="4" s="1"/>
  <c r="Y55" i="4" s="1"/>
  <c r="E55" i="4"/>
  <c r="F55" i="4" s="1"/>
  <c r="D55" i="4"/>
  <c r="AI54" i="4"/>
  <c r="AH54" i="4"/>
  <c r="AG54" i="4"/>
  <c r="AE54" i="4"/>
  <c r="AD54" i="4"/>
  <c r="W54" i="4"/>
  <c r="V54" i="4"/>
  <c r="S54" i="4"/>
  <c r="T54" i="4" s="1"/>
  <c r="R54" i="4"/>
  <c r="O54" i="4"/>
  <c r="N54" i="4"/>
  <c r="K54" i="4"/>
  <c r="J54" i="4"/>
  <c r="H54" i="4"/>
  <c r="G54" i="4"/>
  <c r="I54" i="4" s="1"/>
  <c r="E54" i="4"/>
  <c r="D54" i="4"/>
  <c r="AJ53" i="4"/>
  <c r="AF53" i="4"/>
  <c r="AK53" i="4" s="1"/>
  <c r="AA53" i="4"/>
  <c r="Z53" i="4"/>
  <c r="AB53" i="4" s="1"/>
  <c r="X53" i="4"/>
  <c r="T53" i="4"/>
  <c r="P53" i="4"/>
  <c r="Q53" i="4" s="1"/>
  <c r="L53" i="4"/>
  <c r="I53" i="4"/>
  <c r="Y53" i="4" s="1"/>
  <c r="F53" i="4"/>
  <c r="AJ52" i="4"/>
  <c r="AF52" i="4"/>
  <c r="AK52" i="4" s="1"/>
  <c r="AA52" i="4"/>
  <c r="Z52" i="4"/>
  <c r="X52" i="4"/>
  <c r="T52" i="4"/>
  <c r="U52" i="4" s="1"/>
  <c r="P52" i="4"/>
  <c r="L52" i="4"/>
  <c r="M52" i="4" s="1"/>
  <c r="I52" i="4"/>
  <c r="Y52" i="4" s="1"/>
  <c r="F52" i="4"/>
  <c r="Q52" i="4" s="1"/>
  <c r="AJ51" i="4"/>
  <c r="AF51" i="4"/>
  <c r="AK51" i="4" s="1"/>
  <c r="AA51" i="4"/>
  <c r="Z51" i="4"/>
  <c r="X51" i="4"/>
  <c r="T51" i="4"/>
  <c r="U51" i="4" s="1"/>
  <c r="P51" i="4"/>
  <c r="L51" i="4"/>
  <c r="I51" i="4"/>
  <c r="F51" i="4"/>
  <c r="AJ50" i="4"/>
  <c r="AF50" i="4"/>
  <c r="AA50" i="4"/>
  <c r="Z50" i="4"/>
  <c r="Y50" i="4"/>
  <c r="X50" i="4"/>
  <c r="AK50" i="4" s="1"/>
  <c r="T50" i="4"/>
  <c r="P50" i="4"/>
  <c r="L50" i="4"/>
  <c r="I50" i="4"/>
  <c r="U50" i="4" s="1"/>
  <c r="F50" i="4"/>
  <c r="AK49" i="4"/>
  <c r="AJ49" i="4"/>
  <c r="AF49" i="4"/>
  <c r="AA49" i="4"/>
  <c r="Z49" i="4"/>
  <c r="X49" i="4"/>
  <c r="T49" i="4"/>
  <c r="P49" i="4"/>
  <c r="L49" i="4"/>
  <c r="I49" i="4"/>
  <c r="F49" i="4"/>
  <c r="AI48" i="4"/>
  <c r="AH48" i="4"/>
  <c r="AG48" i="4"/>
  <c r="AE48" i="4"/>
  <c r="AD48" i="4"/>
  <c r="AF48" i="4" s="1"/>
  <c r="AK48" i="4" s="1"/>
  <c r="X48" i="4"/>
  <c r="W48" i="4"/>
  <c r="V48" i="4"/>
  <c r="S48" i="4"/>
  <c r="R48" i="4"/>
  <c r="O48" i="4"/>
  <c r="N48" i="4"/>
  <c r="P48" i="4" s="1"/>
  <c r="K48" i="4"/>
  <c r="AA48" i="4" s="1"/>
  <c r="J48" i="4"/>
  <c r="H48" i="4"/>
  <c r="G48" i="4"/>
  <c r="F48" i="4"/>
  <c r="E48" i="4"/>
  <c r="D48" i="4"/>
  <c r="AJ47" i="4"/>
  <c r="AF47" i="4"/>
  <c r="AA47" i="4"/>
  <c r="AB47" i="4" s="1"/>
  <c r="AC47" i="4" s="1"/>
  <c r="Z47" i="4"/>
  <c r="X47" i="4"/>
  <c r="U47" i="4"/>
  <c r="T47" i="4"/>
  <c r="P47" i="4"/>
  <c r="L47" i="4"/>
  <c r="M47" i="4" s="1"/>
  <c r="I47" i="4"/>
  <c r="Y47" i="4" s="1"/>
  <c r="F47" i="4"/>
  <c r="Q47" i="4" s="1"/>
  <c r="AJ46" i="4"/>
  <c r="AF46" i="4"/>
  <c r="AK46" i="4" s="1"/>
  <c r="AA46" i="4"/>
  <c r="Z46" i="4"/>
  <c r="AB46" i="4" s="1"/>
  <c r="X46" i="4"/>
  <c r="T46" i="4"/>
  <c r="P46" i="4"/>
  <c r="L46" i="4"/>
  <c r="I46" i="4"/>
  <c r="AC46" i="4" s="1"/>
  <c r="F46" i="4"/>
  <c r="M46" i="4" s="1"/>
  <c r="AJ45" i="4"/>
  <c r="AF45" i="4"/>
  <c r="AA45" i="4"/>
  <c r="Z45" i="4"/>
  <c r="AB45" i="4" s="1"/>
  <c r="AC45" i="4" s="1"/>
  <c r="X45" i="4"/>
  <c r="T45" i="4"/>
  <c r="P45" i="4"/>
  <c r="Q45" i="4" s="1"/>
  <c r="L45" i="4"/>
  <c r="M45" i="4" s="1"/>
  <c r="I45" i="4"/>
  <c r="F45" i="4"/>
  <c r="AK44" i="4"/>
  <c r="AJ44" i="4"/>
  <c r="AF44" i="4"/>
  <c r="AA44" i="4"/>
  <c r="Z44" i="4"/>
  <c r="AB44" i="4" s="1"/>
  <c r="X44" i="4"/>
  <c r="U44" i="4"/>
  <c r="T44" i="4"/>
  <c r="P44" i="4"/>
  <c r="L44" i="4"/>
  <c r="I44" i="4"/>
  <c r="F44" i="4"/>
  <c r="AK43" i="4"/>
  <c r="AJ43" i="4"/>
  <c r="AF43" i="4"/>
  <c r="AA43" i="4"/>
  <c r="Z43" i="4"/>
  <c r="X43" i="4"/>
  <c r="T43" i="4"/>
  <c r="P43" i="4"/>
  <c r="L43" i="4"/>
  <c r="I43" i="4"/>
  <c r="F43" i="4"/>
  <c r="AJ42" i="4"/>
  <c r="AF42" i="4"/>
  <c r="AA42" i="4"/>
  <c r="Z42" i="4"/>
  <c r="X42" i="4"/>
  <c r="T42" i="4"/>
  <c r="P42" i="4"/>
  <c r="L42" i="4"/>
  <c r="I42" i="4"/>
  <c r="Y42" i="4" s="1"/>
  <c r="F42" i="4"/>
  <c r="AI41" i="4"/>
  <c r="AH41" i="4"/>
  <c r="AJ41" i="4" s="1"/>
  <c r="AG41" i="4"/>
  <c r="AF41" i="4"/>
  <c r="AE41" i="4"/>
  <c r="AD41" i="4"/>
  <c r="W41" i="4"/>
  <c r="V41" i="4"/>
  <c r="S41" i="4"/>
  <c r="R41" i="4"/>
  <c r="T41" i="4" s="1"/>
  <c r="O41" i="4"/>
  <c r="P41" i="4" s="1"/>
  <c r="N41" i="4"/>
  <c r="K41" i="4"/>
  <c r="J41" i="4"/>
  <c r="L41" i="4" s="1"/>
  <c r="H41" i="4"/>
  <c r="G41" i="4"/>
  <c r="E41" i="4"/>
  <c r="D41" i="4"/>
  <c r="AJ40" i="4"/>
  <c r="AF40" i="4"/>
  <c r="AA40" i="4"/>
  <c r="Z40" i="4"/>
  <c r="X40" i="4"/>
  <c r="T40" i="4"/>
  <c r="P40" i="4"/>
  <c r="Q40" i="4" s="1"/>
  <c r="L40" i="4"/>
  <c r="I40" i="4"/>
  <c r="F40" i="4"/>
  <c r="M40" i="4" s="1"/>
  <c r="AJ39" i="4"/>
  <c r="AF39" i="4"/>
  <c r="AK39" i="4" s="1"/>
  <c r="AB39" i="4"/>
  <c r="AC39" i="4" s="1"/>
  <c r="AA39" i="4"/>
  <c r="Z39" i="4"/>
  <c r="X39" i="4"/>
  <c r="T39" i="4"/>
  <c r="P39" i="4"/>
  <c r="L39" i="4"/>
  <c r="I39" i="4"/>
  <c r="F39" i="4"/>
  <c r="M39" i="4" s="1"/>
  <c r="AJ38" i="4"/>
  <c r="AF38" i="4"/>
  <c r="AK38" i="4" s="1"/>
  <c r="AA38" i="4"/>
  <c r="Z38" i="4"/>
  <c r="AB38" i="4" s="1"/>
  <c r="X38" i="4"/>
  <c r="T38" i="4"/>
  <c r="Q38" i="4"/>
  <c r="P38" i="4"/>
  <c r="L38" i="4"/>
  <c r="I38" i="4"/>
  <c r="F38" i="4"/>
  <c r="AJ37" i="4"/>
  <c r="AF37" i="4"/>
  <c r="AA37" i="4"/>
  <c r="Z37" i="4"/>
  <c r="AB37" i="4" s="1"/>
  <c r="X37" i="4"/>
  <c r="T37" i="4"/>
  <c r="U37" i="4" s="1"/>
  <c r="P37" i="4"/>
  <c r="L37" i="4"/>
  <c r="I37" i="4"/>
  <c r="F37" i="4"/>
  <c r="AJ36" i="4"/>
  <c r="AI36" i="4"/>
  <c r="AH36" i="4"/>
  <c r="AG36" i="4"/>
  <c r="AE36" i="4"/>
  <c r="AD36" i="4"/>
  <c r="W36" i="4"/>
  <c r="V36" i="4"/>
  <c r="X36" i="4" s="1"/>
  <c r="T36" i="4"/>
  <c r="S36" i="4"/>
  <c r="R36" i="4"/>
  <c r="O36" i="4"/>
  <c r="N36" i="4"/>
  <c r="K36" i="4"/>
  <c r="J36" i="4"/>
  <c r="L36" i="4" s="1"/>
  <c r="H36" i="4"/>
  <c r="I36" i="4" s="1"/>
  <c r="Y36" i="4" s="1"/>
  <c r="G36" i="4"/>
  <c r="E36" i="4"/>
  <c r="D36" i="4"/>
  <c r="F36" i="4" s="1"/>
  <c r="AJ35" i="4"/>
  <c r="AF35" i="4"/>
  <c r="AA35" i="4"/>
  <c r="Z35" i="4"/>
  <c r="AB35" i="4" s="1"/>
  <c r="X35" i="4"/>
  <c r="T35" i="4"/>
  <c r="P35" i="4"/>
  <c r="L35" i="4"/>
  <c r="M35" i="4" s="1"/>
  <c r="I35" i="4"/>
  <c r="F35" i="4"/>
  <c r="AJ34" i="4"/>
  <c r="AF34" i="4"/>
  <c r="AA34" i="4"/>
  <c r="Z34" i="4"/>
  <c r="AB34" i="4" s="1"/>
  <c r="AC34" i="4" s="1"/>
  <c r="X34" i="4"/>
  <c r="T34" i="4"/>
  <c r="P34" i="4"/>
  <c r="L34" i="4"/>
  <c r="M34" i="4" s="1"/>
  <c r="I34" i="4"/>
  <c r="F34" i="4"/>
  <c r="AJ33" i="4"/>
  <c r="AF33" i="4"/>
  <c r="AA33" i="4"/>
  <c r="Z33" i="4"/>
  <c r="X33" i="4"/>
  <c r="U33" i="4"/>
  <c r="T33" i="4"/>
  <c r="P33" i="4"/>
  <c r="L33" i="4"/>
  <c r="M33" i="4" s="1"/>
  <c r="I33" i="4"/>
  <c r="F33" i="4"/>
  <c r="AJ32" i="4"/>
  <c r="AF32" i="4"/>
  <c r="AA32" i="4"/>
  <c r="Z32" i="4"/>
  <c r="AB32" i="4" s="1"/>
  <c r="AC32" i="4" s="1"/>
  <c r="X32" i="4"/>
  <c r="Y32" i="4" s="1"/>
  <c r="T32" i="4"/>
  <c r="P32" i="4"/>
  <c r="Q32" i="4" s="1"/>
  <c r="L32" i="4"/>
  <c r="I32" i="4"/>
  <c r="F32" i="4"/>
  <c r="AJ31" i="4"/>
  <c r="AF31" i="4"/>
  <c r="AK31" i="4" s="1"/>
  <c r="AC31" i="4"/>
  <c r="AA31" i="4"/>
  <c r="Z31" i="4"/>
  <c r="AB31" i="4" s="1"/>
  <c r="X31" i="4"/>
  <c r="U31" i="4"/>
  <c r="T31" i="4"/>
  <c r="P31" i="4"/>
  <c r="L31" i="4"/>
  <c r="M31" i="4" s="1"/>
  <c r="I31" i="4"/>
  <c r="F31" i="4"/>
  <c r="Q31" i="4" s="1"/>
  <c r="AJ30" i="4"/>
  <c r="AF30" i="4"/>
  <c r="AA30" i="4"/>
  <c r="Z30" i="4"/>
  <c r="AB30" i="4" s="1"/>
  <c r="X30" i="4"/>
  <c r="U30" i="4"/>
  <c r="T30" i="4"/>
  <c r="P30" i="4"/>
  <c r="L30" i="4"/>
  <c r="I30" i="4"/>
  <c r="F30" i="4"/>
  <c r="AJ29" i="4"/>
  <c r="AF29" i="4"/>
  <c r="AK29" i="4" s="1"/>
  <c r="AA29" i="4"/>
  <c r="Z29" i="4"/>
  <c r="Y29" i="4"/>
  <c r="X29" i="4"/>
  <c r="T29" i="4"/>
  <c r="U29" i="4" s="1"/>
  <c r="P29" i="4"/>
  <c r="L29" i="4"/>
  <c r="I29" i="4"/>
  <c r="F29" i="4"/>
  <c r="Q29" i="4" s="1"/>
  <c r="AI28" i="4"/>
  <c r="AH28" i="4"/>
  <c r="AJ28" i="4" s="1"/>
  <c r="AG28" i="4"/>
  <c r="AE28" i="4"/>
  <c r="AD28" i="4"/>
  <c r="W28" i="4"/>
  <c r="V28" i="4"/>
  <c r="S28" i="4"/>
  <c r="R28" i="4"/>
  <c r="T28" i="4" s="1"/>
  <c r="O28" i="4"/>
  <c r="N28" i="4"/>
  <c r="K28" i="4"/>
  <c r="J28" i="4"/>
  <c r="I28" i="4"/>
  <c r="H28" i="4"/>
  <c r="G28" i="4"/>
  <c r="E28" i="4"/>
  <c r="D28" i="4"/>
  <c r="AJ27" i="4"/>
  <c r="AF27" i="4"/>
  <c r="AA27" i="4"/>
  <c r="AB27" i="4" s="1"/>
  <c r="AC27" i="4" s="1"/>
  <c r="Z27" i="4"/>
  <c r="X27" i="4"/>
  <c r="T27" i="4"/>
  <c r="U27" i="4" s="1"/>
  <c r="P27" i="4"/>
  <c r="L27" i="4"/>
  <c r="I27" i="4"/>
  <c r="F27" i="4"/>
  <c r="AJ26" i="4"/>
  <c r="AF26" i="4"/>
  <c r="AK26" i="4" s="1"/>
  <c r="AA26" i="4"/>
  <c r="AB26" i="4" s="1"/>
  <c r="AC26" i="4" s="1"/>
  <c r="Z26" i="4"/>
  <c r="X26" i="4"/>
  <c r="T26" i="4"/>
  <c r="P26" i="4"/>
  <c r="L26" i="4"/>
  <c r="M26" i="4" s="1"/>
  <c r="I26" i="4"/>
  <c r="Y26" i="4" s="1"/>
  <c r="F26" i="4"/>
  <c r="AJ25" i="4"/>
  <c r="AF25" i="4"/>
  <c r="AB25" i="4"/>
  <c r="AA25" i="4"/>
  <c r="Z25" i="4"/>
  <c r="X25" i="4"/>
  <c r="AK25" i="4" s="1"/>
  <c r="T25" i="4"/>
  <c r="P25" i="4"/>
  <c r="L25" i="4"/>
  <c r="I25" i="4"/>
  <c r="F25" i="4"/>
  <c r="M25" i="4" s="1"/>
  <c r="AJ24" i="4"/>
  <c r="AF24" i="4"/>
  <c r="AK24" i="4" s="1"/>
  <c r="AA24" i="4"/>
  <c r="Z24" i="4"/>
  <c r="AB24" i="4" s="1"/>
  <c r="X24" i="4"/>
  <c r="T24" i="4"/>
  <c r="P24" i="4"/>
  <c r="L24" i="4"/>
  <c r="I24" i="4"/>
  <c r="U24" i="4" s="1"/>
  <c r="F24" i="4"/>
  <c r="Q24" i="4" s="1"/>
  <c r="AK23" i="4"/>
  <c r="AJ23" i="4"/>
  <c r="AF23" i="4"/>
  <c r="AA23" i="4"/>
  <c r="Z23" i="4"/>
  <c r="X23" i="4"/>
  <c r="T23" i="4"/>
  <c r="U23" i="4" s="1"/>
  <c r="P23" i="4"/>
  <c r="L23" i="4"/>
  <c r="I23" i="4"/>
  <c r="Y23" i="4" s="1"/>
  <c r="F23" i="4"/>
  <c r="AJ22" i="4"/>
  <c r="AF22" i="4"/>
  <c r="AA22" i="4"/>
  <c r="Z22" i="4"/>
  <c r="AB22" i="4" s="1"/>
  <c r="X22" i="4"/>
  <c r="T22" i="4"/>
  <c r="P22" i="4"/>
  <c r="L22" i="4"/>
  <c r="I22" i="4"/>
  <c r="U22" i="4" s="1"/>
  <c r="F22" i="4"/>
  <c r="AJ21" i="4"/>
  <c r="AF21" i="4"/>
  <c r="AB21" i="4"/>
  <c r="AC21" i="4" s="1"/>
  <c r="AA21" i="4"/>
  <c r="Z21" i="4"/>
  <c r="X21" i="4"/>
  <c r="AK21" i="4" s="1"/>
  <c r="T21" i="4"/>
  <c r="Q21" i="4"/>
  <c r="P21" i="4"/>
  <c r="L21" i="4"/>
  <c r="I21" i="4"/>
  <c r="F21" i="4"/>
  <c r="AI20" i="4"/>
  <c r="AH20" i="4"/>
  <c r="AJ20" i="4" s="1"/>
  <c r="AG20" i="4"/>
  <c r="AE20" i="4"/>
  <c r="AD20" i="4"/>
  <c r="AF20" i="4" s="1"/>
  <c r="W20" i="4"/>
  <c r="X20" i="4" s="1"/>
  <c r="V20" i="4"/>
  <c r="S20" i="4"/>
  <c r="R20" i="4"/>
  <c r="P20" i="4"/>
  <c r="O20" i="4"/>
  <c r="N20" i="4"/>
  <c r="K20" i="4"/>
  <c r="J20" i="4"/>
  <c r="L20" i="4" s="1"/>
  <c r="H20" i="4"/>
  <c r="G20" i="4"/>
  <c r="E20" i="4"/>
  <c r="F20" i="4" s="1"/>
  <c r="D20" i="4"/>
  <c r="AJ19" i="4"/>
  <c r="AF19" i="4"/>
  <c r="AB19" i="4"/>
  <c r="AC19" i="4" s="1"/>
  <c r="AA19" i="4"/>
  <c r="Z19" i="4"/>
  <c r="X19" i="4"/>
  <c r="AK19" i="4" s="1"/>
  <c r="T19" i="4"/>
  <c r="P19" i="4"/>
  <c r="L19" i="4"/>
  <c r="I19" i="4"/>
  <c r="Y19" i="4" s="1"/>
  <c r="F19" i="4"/>
  <c r="M19" i="4" s="1"/>
  <c r="AJ18" i="4"/>
  <c r="AF18" i="4"/>
  <c r="AB18" i="4"/>
  <c r="AA18" i="4"/>
  <c r="Z18" i="4"/>
  <c r="X18" i="4"/>
  <c r="T18" i="4"/>
  <c r="P18" i="4"/>
  <c r="L18" i="4"/>
  <c r="I18" i="4"/>
  <c r="F18" i="4"/>
  <c r="M18" i="4" s="1"/>
  <c r="AJ17" i="4"/>
  <c r="AF17" i="4"/>
  <c r="AA17" i="4"/>
  <c r="Z17" i="4"/>
  <c r="X17" i="4"/>
  <c r="Y17" i="4" s="1"/>
  <c r="U17" i="4"/>
  <c r="T17" i="4"/>
  <c r="P17" i="4"/>
  <c r="L17" i="4"/>
  <c r="M17" i="4" s="1"/>
  <c r="I17" i="4"/>
  <c r="F17" i="4"/>
  <c r="AJ16" i="4"/>
  <c r="AF16" i="4"/>
  <c r="AA16" i="4"/>
  <c r="Z16" i="4"/>
  <c r="AB16" i="4" s="1"/>
  <c r="X16" i="4"/>
  <c r="T16" i="4"/>
  <c r="U16" i="4" s="1"/>
  <c r="P16" i="4"/>
  <c r="L16" i="4"/>
  <c r="M16" i="4" s="1"/>
  <c r="I16" i="4"/>
  <c r="F16" i="4"/>
  <c r="Q16" i="4" s="1"/>
  <c r="AJ15" i="4"/>
  <c r="AF15" i="4"/>
  <c r="AK15" i="4" s="1"/>
  <c r="AA15" i="4"/>
  <c r="Z15" i="4"/>
  <c r="X15" i="4"/>
  <c r="T15" i="4"/>
  <c r="P15" i="4"/>
  <c r="L15" i="4"/>
  <c r="M15" i="4" s="1"/>
  <c r="I15" i="4"/>
  <c r="Y15" i="4" s="1"/>
  <c r="F15" i="4"/>
  <c r="AJ14" i="4"/>
  <c r="AF14" i="4"/>
  <c r="AA14" i="4"/>
  <c r="Z14" i="4"/>
  <c r="X14" i="4"/>
  <c r="T14" i="4"/>
  <c r="P14" i="4"/>
  <c r="L14" i="4"/>
  <c r="I14" i="4"/>
  <c r="U14" i="4" s="1"/>
  <c r="F14" i="4"/>
  <c r="M14" i="4" s="1"/>
  <c r="AJ13" i="4"/>
  <c r="AF13" i="4"/>
  <c r="AA13" i="4"/>
  <c r="Z13" i="4"/>
  <c r="AB13" i="4" s="1"/>
  <c r="X13" i="4"/>
  <c r="T13" i="4"/>
  <c r="P13" i="4"/>
  <c r="Q13" i="4" s="1"/>
  <c r="L13" i="4"/>
  <c r="I13" i="4"/>
  <c r="F13" i="4"/>
  <c r="M13" i="4" s="1"/>
  <c r="AJ12" i="4"/>
  <c r="AF12" i="4"/>
  <c r="AA12" i="4"/>
  <c r="Z12" i="4"/>
  <c r="AB12" i="4" s="1"/>
  <c r="AC12" i="4" s="1"/>
  <c r="X12" i="4"/>
  <c r="T12" i="4"/>
  <c r="P12" i="4"/>
  <c r="L12" i="4"/>
  <c r="I12" i="4"/>
  <c r="F12" i="4"/>
  <c r="M12" i="4" s="1"/>
  <c r="AI11" i="4"/>
  <c r="AH11" i="4"/>
  <c r="AG11" i="4"/>
  <c r="AE11" i="4"/>
  <c r="AF11" i="4" s="1"/>
  <c r="AK11" i="4" s="1"/>
  <c r="AD11" i="4"/>
  <c r="W11" i="4"/>
  <c r="X11" i="4" s="1"/>
  <c r="Y11" i="4" s="1"/>
  <c r="V11" i="4"/>
  <c r="S11" i="4"/>
  <c r="R11" i="4"/>
  <c r="T11" i="4" s="1"/>
  <c r="O11" i="4"/>
  <c r="N11" i="4"/>
  <c r="P11" i="4" s="1"/>
  <c r="K11" i="4"/>
  <c r="J11" i="4"/>
  <c r="H11" i="4"/>
  <c r="G11" i="4"/>
  <c r="I11" i="4" s="1"/>
  <c r="E11" i="4"/>
  <c r="D11" i="4"/>
  <c r="F11" i="4" s="1"/>
  <c r="Q11" i="4" s="1"/>
  <c r="AJ10" i="4"/>
  <c r="AF10" i="4"/>
  <c r="AK10" i="4" s="1"/>
  <c r="AA10" i="4"/>
  <c r="Z10" i="4"/>
  <c r="AB10" i="4" s="1"/>
  <c r="X10" i="4"/>
  <c r="T10" i="4"/>
  <c r="P10" i="4"/>
  <c r="L10" i="4"/>
  <c r="M10" i="4" s="1"/>
  <c r="I10" i="4"/>
  <c r="Y10" i="4" s="1"/>
  <c r="F10" i="4"/>
  <c r="Q10" i="4" s="1"/>
  <c r="AJ9" i="4"/>
  <c r="AF9" i="4"/>
  <c r="AA9" i="4"/>
  <c r="Z9" i="4"/>
  <c r="X9" i="4"/>
  <c r="T9" i="4"/>
  <c r="P9" i="4"/>
  <c r="L9" i="4"/>
  <c r="I9" i="4"/>
  <c r="U9" i="4" s="1"/>
  <c r="F9" i="4"/>
  <c r="Q9" i="4" s="1"/>
  <c r="AI28" i="3"/>
  <c r="AH28" i="3"/>
  <c r="AJ28" i="3" s="1"/>
  <c r="AG28" i="3"/>
  <c r="AE28" i="3"/>
  <c r="AF28" i="3" s="1"/>
  <c r="AD28" i="3"/>
  <c r="W28" i="3"/>
  <c r="V28" i="3"/>
  <c r="S28" i="3"/>
  <c r="R28" i="3"/>
  <c r="T28" i="3" s="1"/>
  <c r="O28" i="3"/>
  <c r="P28" i="3" s="1"/>
  <c r="N28" i="3"/>
  <c r="K28" i="3"/>
  <c r="J28" i="3"/>
  <c r="H28" i="3"/>
  <c r="G28" i="3"/>
  <c r="I28" i="3" s="1"/>
  <c r="E28" i="3"/>
  <c r="D28" i="3"/>
  <c r="F28" i="3" s="1"/>
  <c r="AJ27" i="3"/>
  <c r="AF27" i="3"/>
  <c r="AA27" i="3"/>
  <c r="AB27" i="3" s="1"/>
  <c r="Z27" i="3"/>
  <c r="X27" i="3"/>
  <c r="AK27" i="3" s="1"/>
  <c r="T27" i="3"/>
  <c r="P27" i="3"/>
  <c r="Q27" i="3" s="1"/>
  <c r="L27" i="3"/>
  <c r="I27" i="3"/>
  <c r="F27" i="3"/>
  <c r="AJ26" i="3"/>
  <c r="AF26" i="3"/>
  <c r="AA26" i="3"/>
  <c r="Z26" i="3"/>
  <c r="X26" i="3"/>
  <c r="T26" i="3"/>
  <c r="P26" i="3"/>
  <c r="L26" i="3"/>
  <c r="I26" i="3"/>
  <c r="U26" i="3" s="1"/>
  <c r="F26" i="3"/>
  <c r="Q26" i="3" s="1"/>
  <c r="AJ25" i="3"/>
  <c r="AF25" i="3"/>
  <c r="AA25" i="3"/>
  <c r="Z25" i="3"/>
  <c r="AB25" i="3" s="1"/>
  <c r="X25" i="3"/>
  <c r="T25" i="3"/>
  <c r="P25" i="3"/>
  <c r="Q25" i="3" s="1"/>
  <c r="L25" i="3"/>
  <c r="M25" i="3" s="1"/>
  <c r="I25" i="3"/>
  <c r="F25" i="3"/>
  <c r="AJ24" i="3"/>
  <c r="AF24" i="3"/>
  <c r="AA24" i="3"/>
  <c r="Z24" i="3"/>
  <c r="AB24" i="3" s="1"/>
  <c r="AC24" i="3" s="1"/>
  <c r="X24" i="3"/>
  <c r="AK24" i="3" s="1"/>
  <c r="T24" i="3"/>
  <c r="P24" i="3"/>
  <c r="L24" i="3"/>
  <c r="I24" i="3"/>
  <c r="U24" i="3" s="1"/>
  <c r="F24" i="3"/>
  <c r="M24" i="3" s="1"/>
  <c r="AJ23" i="3"/>
  <c r="AF23" i="3"/>
  <c r="AA23" i="3"/>
  <c r="AB23" i="3" s="1"/>
  <c r="Z23" i="3"/>
  <c r="X23" i="3"/>
  <c r="T23" i="3"/>
  <c r="P23" i="3"/>
  <c r="L23" i="3"/>
  <c r="I23" i="3"/>
  <c r="Y23" i="3" s="1"/>
  <c r="F23" i="3"/>
  <c r="Q23" i="3" s="1"/>
  <c r="AJ22" i="3"/>
  <c r="AF22" i="3"/>
  <c r="AA22" i="3"/>
  <c r="Z22" i="3"/>
  <c r="AB22" i="3" s="1"/>
  <c r="X22" i="3"/>
  <c r="T22" i="3"/>
  <c r="P22" i="3"/>
  <c r="L22" i="3"/>
  <c r="I22" i="3"/>
  <c r="Y22" i="3" s="1"/>
  <c r="F22" i="3"/>
  <c r="AJ21" i="3"/>
  <c r="AF21" i="3"/>
  <c r="AA21" i="3"/>
  <c r="Z21" i="3"/>
  <c r="AB21" i="3" s="1"/>
  <c r="X21" i="3"/>
  <c r="U21" i="3"/>
  <c r="T21" i="3"/>
  <c r="P21" i="3"/>
  <c r="L21" i="3"/>
  <c r="I21" i="3"/>
  <c r="Y21" i="3" s="1"/>
  <c r="F21" i="3"/>
  <c r="AJ20" i="3"/>
  <c r="AF20" i="3"/>
  <c r="AA20" i="3"/>
  <c r="AB20" i="3" s="1"/>
  <c r="Z20" i="3"/>
  <c r="X20" i="3"/>
  <c r="T20" i="3"/>
  <c r="P20" i="3"/>
  <c r="L20" i="3"/>
  <c r="I20" i="3"/>
  <c r="F20" i="3"/>
  <c r="AJ19" i="3"/>
  <c r="AF19" i="3"/>
  <c r="AB19" i="3"/>
  <c r="AA19" i="3"/>
  <c r="Z19" i="3"/>
  <c r="X19" i="3"/>
  <c r="AK19" i="3" s="1"/>
  <c r="T19" i="3"/>
  <c r="P19" i="3"/>
  <c r="L19" i="3"/>
  <c r="I19" i="3"/>
  <c r="F19" i="3"/>
  <c r="AJ18" i="3"/>
  <c r="AF18" i="3"/>
  <c r="AA18" i="3"/>
  <c r="Z18" i="3"/>
  <c r="AB18" i="3" s="1"/>
  <c r="AC18" i="3" s="1"/>
  <c r="X18" i="3"/>
  <c r="T18" i="3"/>
  <c r="P18" i="3"/>
  <c r="Q18" i="3" s="1"/>
  <c r="L18" i="3"/>
  <c r="I18" i="3"/>
  <c r="U18" i="3" s="1"/>
  <c r="F18" i="3"/>
  <c r="AJ17" i="3"/>
  <c r="AF17" i="3"/>
  <c r="AA17" i="3"/>
  <c r="Z17" i="3"/>
  <c r="X17" i="3"/>
  <c r="T17" i="3"/>
  <c r="P17" i="3"/>
  <c r="L17" i="3"/>
  <c r="I17" i="3"/>
  <c r="F17" i="3"/>
  <c r="M17" i="3" s="1"/>
  <c r="AK16" i="3"/>
  <c r="AJ16" i="3"/>
  <c r="AF16" i="3"/>
  <c r="AA16" i="3"/>
  <c r="Z16" i="3"/>
  <c r="AB16" i="3" s="1"/>
  <c r="AC16" i="3" s="1"/>
  <c r="X16" i="3"/>
  <c r="T16" i="3"/>
  <c r="U16" i="3" s="1"/>
  <c r="P16" i="3"/>
  <c r="Q16" i="3" s="1"/>
  <c r="L16" i="3"/>
  <c r="I16" i="3"/>
  <c r="Y16" i="3" s="1"/>
  <c r="F16" i="3"/>
  <c r="M16" i="3" s="1"/>
  <c r="AJ15" i="3"/>
  <c r="AF15" i="3"/>
  <c r="AA15" i="3"/>
  <c r="Z15" i="3"/>
  <c r="X15" i="3"/>
  <c r="AK15" i="3" s="1"/>
  <c r="T15" i="3"/>
  <c r="P15" i="3"/>
  <c r="L15" i="3"/>
  <c r="I15" i="3"/>
  <c r="F15" i="3"/>
  <c r="AJ14" i="3"/>
  <c r="AF14" i="3"/>
  <c r="AK14" i="3" s="1"/>
  <c r="AA14" i="3"/>
  <c r="Z14" i="3"/>
  <c r="X14" i="3"/>
  <c r="T14" i="3"/>
  <c r="P14" i="3"/>
  <c r="L14" i="3"/>
  <c r="I14" i="3"/>
  <c r="Y14" i="3" s="1"/>
  <c r="F14" i="3"/>
  <c r="M14" i="3" s="1"/>
  <c r="AJ13" i="3"/>
  <c r="AF13" i="3"/>
  <c r="AA13" i="3"/>
  <c r="Z13" i="3"/>
  <c r="AB13" i="3" s="1"/>
  <c r="X13" i="3"/>
  <c r="AK13" i="3" s="1"/>
  <c r="T13" i="3"/>
  <c r="U13" i="3" s="1"/>
  <c r="P13" i="3"/>
  <c r="L13" i="3"/>
  <c r="I13" i="3"/>
  <c r="F13" i="3"/>
  <c r="AJ12" i="3"/>
  <c r="AF12" i="3"/>
  <c r="AA12" i="3"/>
  <c r="Z12" i="3"/>
  <c r="X12" i="3"/>
  <c r="AK12" i="3" s="1"/>
  <c r="T12" i="3"/>
  <c r="P12" i="3"/>
  <c r="L12" i="3"/>
  <c r="M12" i="3" s="1"/>
  <c r="I12" i="3"/>
  <c r="F12" i="3"/>
  <c r="Q12" i="3" s="1"/>
  <c r="AJ11" i="3"/>
  <c r="AF11" i="3"/>
  <c r="AB11" i="3"/>
  <c r="AA11" i="3"/>
  <c r="Z11" i="3"/>
  <c r="X11" i="3"/>
  <c r="T11" i="3"/>
  <c r="P11" i="3"/>
  <c r="L11" i="3"/>
  <c r="I11" i="3"/>
  <c r="F11" i="3"/>
  <c r="AJ10" i="3"/>
  <c r="AF10" i="3"/>
  <c r="AK10" i="3" s="1"/>
  <c r="AA10" i="3"/>
  <c r="Z10" i="3"/>
  <c r="AB10" i="3" s="1"/>
  <c r="AC10" i="3" s="1"/>
  <c r="X10" i="3"/>
  <c r="T10" i="3"/>
  <c r="P10" i="3"/>
  <c r="Q10" i="3" s="1"/>
  <c r="L10" i="3"/>
  <c r="I10" i="3"/>
  <c r="F10" i="3"/>
  <c r="AJ9" i="3"/>
  <c r="AF9" i="3"/>
  <c r="AA9" i="3"/>
  <c r="Z9" i="3"/>
  <c r="X9" i="3"/>
  <c r="T9" i="3"/>
  <c r="P9" i="3"/>
  <c r="L9" i="3"/>
  <c r="I9" i="3"/>
  <c r="F9" i="3"/>
  <c r="M9" i="3" s="1"/>
  <c r="AI17" i="2"/>
  <c r="AH17" i="2"/>
  <c r="AJ17" i="2" s="1"/>
  <c r="AG17" i="2"/>
  <c r="AE17" i="2"/>
  <c r="AD17" i="2"/>
  <c r="AF17" i="2" s="1"/>
  <c r="W17" i="2"/>
  <c r="V17" i="2"/>
  <c r="S17" i="2"/>
  <c r="R17" i="2"/>
  <c r="T17" i="2" s="1"/>
  <c r="O17" i="2"/>
  <c r="N17" i="2"/>
  <c r="K17" i="2"/>
  <c r="J17" i="2"/>
  <c r="L17" i="2" s="1"/>
  <c r="I17" i="2"/>
  <c r="H17" i="2"/>
  <c r="G17" i="2"/>
  <c r="E17" i="2"/>
  <c r="D17" i="2"/>
  <c r="F17" i="2" s="1"/>
  <c r="AJ16" i="2"/>
  <c r="AF16" i="2"/>
  <c r="AK16" i="2" s="1"/>
  <c r="AA16" i="2"/>
  <c r="Z16" i="2"/>
  <c r="AB16" i="2" s="1"/>
  <c r="X16" i="2"/>
  <c r="T16" i="2"/>
  <c r="P16" i="2"/>
  <c r="L16" i="2"/>
  <c r="I16" i="2"/>
  <c r="F16" i="2"/>
  <c r="AJ15" i="2"/>
  <c r="AF15" i="2"/>
  <c r="AA15" i="2"/>
  <c r="Z15" i="2"/>
  <c r="AB15" i="2" s="1"/>
  <c r="X15" i="2"/>
  <c r="AK15" i="2" s="1"/>
  <c r="U15" i="2"/>
  <c r="T15" i="2"/>
  <c r="P15" i="2"/>
  <c r="L15" i="2"/>
  <c r="I15" i="2"/>
  <c r="AC15" i="2" s="1"/>
  <c r="F15" i="2"/>
  <c r="AJ14" i="2"/>
  <c r="AF14" i="2"/>
  <c r="AA14" i="2"/>
  <c r="Z14" i="2"/>
  <c r="X14" i="2"/>
  <c r="T14" i="2"/>
  <c r="P14" i="2"/>
  <c r="L14" i="2"/>
  <c r="I14" i="2"/>
  <c r="F14" i="2"/>
  <c r="Q14" i="2" s="1"/>
  <c r="AJ13" i="2"/>
  <c r="AF13" i="2"/>
  <c r="AA13" i="2"/>
  <c r="Z13" i="2"/>
  <c r="AB13" i="2" s="1"/>
  <c r="X13" i="2"/>
  <c r="AK13" i="2" s="1"/>
  <c r="T13" i="2"/>
  <c r="P13" i="2"/>
  <c r="Q13" i="2" s="1"/>
  <c r="L13" i="2"/>
  <c r="I13" i="2"/>
  <c r="F13" i="2"/>
  <c r="M13" i="2" s="1"/>
  <c r="AJ12" i="2"/>
  <c r="AF12" i="2"/>
  <c r="AK12" i="2" s="1"/>
  <c r="AA12" i="2"/>
  <c r="Z12" i="2"/>
  <c r="AB12" i="2" s="1"/>
  <c r="AC12" i="2" s="1"/>
  <c r="X12" i="2"/>
  <c r="T12" i="2"/>
  <c r="P12" i="2"/>
  <c r="L12" i="2"/>
  <c r="I12" i="2"/>
  <c r="U12" i="2" s="1"/>
  <c r="F12" i="2"/>
  <c r="Q12" i="2" s="1"/>
  <c r="AJ11" i="2"/>
  <c r="AF11" i="2"/>
  <c r="AA11" i="2"/>
  <c r="Z11" i="2"/>
  <c r="X11" i="2"/>
  <c r="T11" i="2"/>
  <c r="P11" i="2"/>
  <c r="Q11" i="2" s="1"/>
  <c r="M11" i="2"/>
  <c r="L11" i="2"/>
  <c r="I11" i="2"/>
  <c r="F11" i="2"/>
  <c r="AJ10" i="2"/>
  <c r="AF10" i="2"/>
  <c r="AK10" i="2" s="1"/>
  <c r="AA10" i="2"/>
  <c r="Z10" i="2"/>
  <c r="AB10" i="2" s="1"/>
  <c r="AC10" i="2" s="1"/>
  <c r="X10" i="2"/>
  <c r="T10" i="2"/>
  <c r="P10" i="2"/>
  <c r="L10" i="2"/>
  <c r="I10" i="2"/>
  <c r="Y10" i="2" s="1"/>
  <c r="F10" i="2"/>
  <c r="Q10" i="2" s="1"/>
  <c r="AJ9" i="2"/>
  <c r="AF9" i="2"/>
  <c r="AA9" i="2"/>
  <c r="Z9" i="2"/>
  <c r="X9" i="2"/>
  <c r="AK9" i="2" s="1"/>
  <c r="T9" i="2"/>
  <c r="P9" i="2"/>
  <c r="Q9" i="2" s="1"/>
  <c r="L9" i="2"/>
  <c r="I9" i="2"/>
  <c r="U9" i="2" s="1"/>
  <c r="F9" i="2"/>
  <c r="M9" i="2" s="1"/>
  <c r="AI18" i="1"/>
  <c r="AJ18" i="1" s="1"/>
  <c r="AH18" i="1"/>
  <c r="AG18" i="1"/>
  <c r="AE18" i="1"/>
  <c r="AD18" i="1"/>
  <c r="AF18" i="1" s="1"/>
  <c r="AK18" i="1" s="1"/>
  <c r="W18" i="1"/>
  <c r="V18" i="1"/>
  <c r="X18" i="1" s="1"/>
  <c r="S18" i="1"/>
  <c r="R18" i="1"/>
  <c r="O18" i="1"/>
  <c r="N18" i="1"/>
  <c r="P18" i="1" s="1"/>
  <c r="K18" i="1"/>
  <c r="J18" i="1"/>
  <c r="Z18" i="1" s="1"/>
  <c r="H18" i="1"/>
  <c r="G18" i="1"/>
  <c r="I18" i="1" s="1"/>
  <c r="Y18" i="1" s="1"/>
  <c r="E18" i="1"/>
  <c r="D18" i="1"/>
  <c r="AJ17" i="1"/>
  <c r="AF17" i="1"/>
  <c r="AA17" i="1"/>
  <c r="Z17" i="1"/>
  <c r="X17" i="1"/>
  <c r="T17" i="1"/>
  <c r="P17" i="1"/>
  <c r="L17" i="1"/>
  <c r="I17" i="1"/>
  <c r="F17" i="1"/>
  <c r="Q17" i="1" s="1"/>
  <c r="AJ16" i="1"/>
  <c r="AF16" i="1"/>
  <c r="AA16" i="1"/>
  <c r="Z16" i="1"/>
  <c r="AB16" i="1" s="1"/>
  <c r="X16" i="1"/>
  <c r="AK16" i="1" s="1"/>
  <c r="T16" i="1"/>
  <c r="P16" i="1"/>
  <c r="L16" i="1"/>
  <c r="M16" i="1" s="1"/>
  <c r="I16" i="1"/>
  <c r="U16" i="1" s="1"/>
  <c r="F16" i="1"/>
  <c r="AJ15" i="1"/>
  <c r="AF15" i="1"/>
  <c r="AA15" i="1"/>
  <c r="Z15" i="1"/>
  <c r="X15" i="1"/>
  <c r="AK15" i="1" s="1"/>
  <c r="T15" i="1"/>
  <c r="P15" i="1"/>
  <c r="Q15" i="1" s="1"/>
  <c r="L15" i="1"/>
  <c r="I15" i="1"/>
  <c r="F15" i="1"/>
  <c r="M15" i="1" s="1"/>
  <c r="AJ14" i="1"/>
  <c r="AF14" i="1"/>
  <c r="AK14" i="1" s="1"/>
  <c r="AA14" i="1"/>
  <c r="Z14" i="1"/>
  <c r="X14" i="1"/>
  <c r="T14" i="1"/>
  <c r="P14" i="1"/>
  <c r="L14" i="1"/>
  <c r="I14" i="1"/>
  <c r="Y14" i="1" s="1"/>
  <c r="F14" i="1"/>
  <c r="M14" i="1" s="1"/>
  <c r="AJ13" i="1"/>
  <c r="AF13" i="1"/>
  <c r="AA13" i="1"/>
  <c r="Z13" i="1"/>
  <c r="AB13" i="1" s="1"/>
  <c r="AC13" i="1" s="1"/>
  <c r="X13" i="1"/>
  <c r="T13" i="1"/>
  <c r="U13" i="1" s="1"/>
  <c r="P13" i="1"/>
  <c r="Q13" i="1" s="1"/>
  <c r="M13" i="1"/>
  <c r="L13" i="1"/>
  <c r="I13" i="1"/>
  <c r="Y13" i="1" s="1"/>
  <c r="F13" i="1"/>
  <c r="AJ12" i="1"/>
  <c r="AF12" i="1"/>
  <c r="AA12" i="1"/>
  <c r="AB12" i="1" s="1"/>
  <c r="Z12" i="1"/>
  <c r="X12" i="1"/>
  <c r="T12" i="1"/>
  <c r="P12" i="1"/>
  <c r="L12" i="1"/>
  <c r="I12" i="1"/>
  <c r="Y12" i="1" s="1"/>
  <c r="F12" i="1"/>
  <c r="M12" i="1" s="1"/>
  <c r="AJ11" i="1"/>
  <c r="AF11" i="1"/>
  <c r="AK11" i="1" s="1"/>
  <c r="AA11" i="1"/>
  <c r="Z11" i="1"/>
  <c r="X11" i="1"/>
  <c r="T11" i="1"/>
  <c r="U11" i="1" s="1"/>
  <c r="P11" i="1"/>
  <c r="L11" i="1"/>
  <c r="I11" i="1"/>
  <c r="Y11" i="1" s="1"/>
  <c r="F11" i="1"/>
  <c r="AJ10" i="1"/>
  <c r="AF10" i="1"/>
  <c r="AA10" i="1"/>
  <c r="Z10" i="1"/>
  <c r="AB10" i="1" s="1"/>
  <c r="X10" i="1"/>
  <c r="AK10" i="1" s="1"/>
  <c r="U10" i="1"/>
  <c r="T10" i="1"/>
  <c r="P10" i="1"/>
  <c r="L10" i="1"/>
  <c r="I10" i="1"/>
  <c r="AC10" i="1" s="1"/>
  <c r="F10" i="1"/>
  <c r="AJ9" i="1"/>
  <c r="AF9" i="1"/>
  <c r="AA9" i="1"/>
  <c r="Z9" i="1"/>
  <c r="X9" i="1"/>
  <c r="T9" i="1"/>
  <c r="P9" i="1"/>
  <c r="L9" i="1"/>
  <c r="I9" i="1"/>
  <c r="F9" i="1"/>
  <c r="Q9" i="1" s="1"/>
  <c r="X28" i="3" l="1"/>
  <c r="F28" i="4"/>
  <c r="X41" i="4"/>
  <c r="AF17" i="6"/>
  <c r="AK17" i="6" s="1"/>
  <c r="AB9" i="3"/>
  <c r="AC9" i="3" s="1"/>
  <c r="M11" i="3"/>
  <c r="AB15" i="3"/>
  <c r="AC15" i="3" s="1"/>
  <c r="AB17" i="3"/>
  <c r="AC17" i="3" s="1"/>
  <c r="Z28" i="3"/>
  <c r="L28" i="3"/>
  <c r="Y12" i="4"/>
  <c r="U12" i="4"/>
  <c r="AB40" i="4"/>
  <c r="AC40" i="4" s="1"/>
  <c r="AB12" i="5"/>
  <c r="AC12" i="5" s="1"/>
  <c r="L15" i="5"/>
  <c r="M15" i="5" s="1"/>
  <c r="Y16" i="6"/>
  <c r="U16" i="6"/>
  <c r="Q16" i="8"/>
  <c r="M16" i="8"/>
  <c r="P54" i="4"/>
  <c r="AC12" i="1"/>
  <c r="AC14" i="2"/>
  <c r="Q10" i="1"/>
  <c r="AK12" i="1"/>
  <c r="AB15" i="1"/>
  <c r="AC15" i="1" s="1"/>
  <c r="F18" i="1"/>
  <c r="U11" i="2"/>
  <c r="M12" i="2"/>
  <c r="Q15" i="2"/>
  <c r="X17" i="2"/>
  <c r="Y17" i="2" s="1"/>
  <c r="Y9" i="3"/>
  <c r="AK9" i="3"/>
  <c r="Q11" i="3"/>
  <c r="AB12" i="3"/>
  <c r="Q15" i="3"/>
  <c r="Y17" i="3"/>
  <c r="AK17" i="3"/>
  <c r="Q19" i="3"/>
  <c r="Q20" i="3"/>
  <c r="M20" i="3"/>
  <c r="AK21" i="3"/>
  <c r="M26" i="3"/>
  <c r="AA28" i="3"/>
  <c r="M22" i="4"/>
  <c r="AK30" i="4"/>
  <c r="AK34" i="4"/>
  <c r="Q39" i="4"/>
  <c r="T48" i="4"/>
  <c r="AJ48" i="4"/>
  <c r="AB49" i="4"/>
  <c r="Q12" i="5"/>
  <c r="M12" i="5"/>
  <c r="AK15" i="5"/>
  <c r="Y25" i="5"/>
  <c r="AC25" i="5"/>
  <c r="T30" i="5"/>
  <c r="M31" i="5"/>
  <c r="Q31" i="5"/>
  <c r="AJ36" i="5"/>
  <c r="U17" i="7"/>
  <c r="AB14" i="1"/>
  <c r="AC14" i="1" s="1"/>
  <c r="U19" i="4"/>
  <c r="U28" i="5"/>
  <c r="Y28" i="5"/>
  <c r="M33" i="10"/>
  <c r="Q33" i="10"/>
  <c r="U12" i="1"/>
  <c r="Q14" i="1"/>
  <c r="U15" i="1"/>
  <c r="T18" i="1"/>
  <c r="U18" i="1" s="1"/>
  <c r="U13" i="2"/>
  <c r="AK11" i="3"/>
  <c r="AK9" i="4"/>
  <c r="AK16" i="4"/>
  <c r="U18" i="4"/>
  <c r="Y18" i="4"/>
  <c r="AK18" i="4"/>
  <c r="Y21" i="4"/>
  <c r="AB23" i="4"/>
  <c r="Y27" i="4"/>
  <c r="AK33" i="4"/>
  <c r="Q35" i="4"/>
  <c r="P36" i="4"/>
  <c r="F41" i="4"/>
  <c r="M41" i="4" s="1"/>
  <c r="AK42" i="4"/>
  <c r="U9" i="5"/>
  <c r="P10" i="5"/>
  <c r="AB26" i="5"/>
  <c r="AC26" i="5" s="1"/>
  <c r="P22" i="6"/>
  <c r="Q10" i="7"/>
  <c r="Y13" i="7"/>
  <c r="U13" i="7"/>
  <c r="AJ25" i="7"/>
  <c r="AA11" i="4"/>
  <c r="Q12" i="1"/>
  <c r="Y15" i="3"/>
  <c r="Y40" i="4"/>
  <c r="U40" i="4"/>
  <c r="AK25" i="5"/>
  <c r="M33" i="5"/>
  <c r="AK9" i="1"/>
  <c r="AK17" i="1"/>
  <c r="Y9" i="2"/>
  <c r="AB9" i="2"/>
  <c r="AC9" i="2" s="1"/>
  <c r="U10" i="2"/>
  <c r="Y11" i="2"/>
  <c r="AB11" i="2"/>
  <c r="AC11" i="2" s="1"/>
  <c r="AK14" i="2"/>
  <c r="M16" i="2"/>
  <c r="AA17" i="2"/>
  <c r="Q9" i="3"/>
  <c r="U10" i="3"/>
  <c r="M13" i="3"/>
  <c r="Q17" i="3"/>
  <c r="Q23" i="4"/>
  <c r="U25" i="4"/>
  <c r="U26" i="4"/>
  <c r="Y38" i="4"/>
  <c r="U38" i="4"/>
  <c r="AC38" i="4"/>
  <c r="AC53" i="4"/>
  <c r="Q17" i="5"/>
  <c r="AC18" i="5"/>
  <c r="U19" i="5"/>
  <c r="Q26" i="5"/>
  <c r="M26" i="5"/>
  <c r="Z30" i="5"/>
  <c r="M37" i="5"/>
  <c r="U22" i="7"/>
  <c r="Y22" i="7"/>
  <c r="L18" i="1"/>
  <c r="AC11" i="3"/>
  <c r="AK32" i="4"/>
  <c r="Q9" i="5"/>
  <c r="M9" i="5"/>
  <c r="Y12" i="5"/>
  <c r="U12" i="5"/>
  <c r="AB11" i="1"/>
  <c r="M11" i="1"/>
  <c r="AB9" i="1"/>
  <c r="AC9" i="1" s="1"/>
  <c r="AK13" i="1"/>
  <c r="Q16" i="1"/>
  <c r="AB17" i="1"/>
  <c r="AC17" i="1" s="1"/>
  <c r="AK11" i="2"/>
  <c r="AB14" i="2"/>
  <c r="Y16" i="2"/>
  <c r="P17" i="2"/>
  <c r="Q17" i="2" s="1"/>
  <c r="U9" i="3"/>
  <c r="M10" i="3"/>
  <c r="AB14" i="3"/>
  <c r="U17" i="3"/>
  <c r="M18" i="3"/>
  <c r="AK23" i="3"/>
  <c r="Q24" i="3"/>
  <c r="AK25" i="3"/>
  <c r="AB26" i="3"/>
  <c r="AC26" i="3" s="1"/>
  <c r="Q17" i="4"/>
  <c r="U21" i="4"/>
  <c r="Q46" i="4"/>
  <c r="L48" i="4"/>
  <c r="AA22" i="5"/>
  <c r="L22" i="5"/>
  <c r="U25" i="5"/>
  <c r="Y26" i="5"/>
  <c r="U26" i="5"/>
  <c r="Z36" i="5"/>
  <c r="L36" i="5"/>
  <c r="AK9" i="6"/>
  <c r="U11" i="7"/>
  <c r="Q39" i="7"/>
  <c r="M39" i="7"/>
  <c r="AC19" i="3"/>
  <c r="AK20" i="3"/>
  <c r="M22" i="3"/>
  <c r="AK22" i="3"/>
  <c r="U27" i="3"/>
  <c r="Y13" i="4"/>
  <c r="AK14" i="4"/>
  <c r="AK17" i="4"/>
  <c r="AA20" i="4"/>
  <c r="M27" i="4"/>
  <c r="AK27" i="4"/>
  <c r="AA28" i="4"/>
  <c r="Q33" i="4"/>
  <c r="M38" i="4"/>
  <c r="AB43" i="4"/>
  <c r="AC43" i="4" s="1"/>
  <c r="AK47" i="4"/>
  <c r="I48" i="4"/>
  <c r="Y51" i="4"/>
  <c r="F54" i="4"/>
  <c r="AJ54" i="4"/>
  <c r="AK11" i="5"/>
  <c r="Q16" i="5"/>
  <c r="AK17" i="5"/>
  <c r="AK28" i="5"/>
  <c r="Y33" i="5"/>
  <c r="AB33" i="5"/>
  <c r="AC33" i="5" s="1"/>
  <c r="U34" i="5"/>
  <c r="M35" i="5"/>
  <c r="AK35" i="5"/>
  <c r="P37" i="5"/>
  <c r="Q10" i="6"/>
  <c r="AB10" i="6"/>
  <c r="AC10" i="6" s="1"/>
  <c r="F12" i="6"/>
  <c r="AK15" i="6"/>
  <c r="AK16" i="6"/>
  <c r="Q20" i="6"/>
  <c r="AA23" i="6"/>
  <c r="AB23" i="6" s="1"/>
  <c r="AC23" i="6" s="1"/>
  <c r="AF23" i="6"/>
  <c r="T10" i="7"/>
  <c r="U10" i="7" s="1"/>
  <c r="M14" i="7"/>
  <c r="AA16" i="7"/>
  <c r="Q18" i="7"/>
  <c r="Z30" i="7"/>
  <c r="AB30" i="7" s="1"/>
  <c r="L30" i="7"/>
  <c r="M30" i="7" s="1"/>
  <c r="U39" i="7"/>
  <c r="Q46" i="7"/>
  <c r="M46" i="7"/>
  <c r="AK54" i="7"/>
  <c r="Q62" i="7"/>
  <c r="M62" i="7"/>
  <c r="U68" i="7"/>
  <c r="AC72" i="7"/>
  <c r="U72" i="7"/>
  <c r="AC13" i="8"/>
  <c r="U13" i="8"/>
  <c r="M19" i="3"/>
  <c r="AC23" i="3"/>
  <c r="AC25" i="3"/>
  <c r="M27" i="3"/>
  <c r="L11" i="4"/>
  <c r="AJ11" i="4"/>
  <c r="AK13" i="4"/>
  <c r="AB14" i="4"/>
  <c r="Y22" i="4"/>
  <c r="P28" i="4"/>
  <c r="M32" i="4"/>
  <c r="Y34" i="4"/>
  <c r="AK37" i="4"/>
  <c r="Y45" i="4"/>
  <c r="AK45" i="4"/>
  <c r="Y46" i="4"/>
  <c r="AB52" i="4"/>
  <c r="AC52" i="4" s="1"/>
  <c r="T55" i="4"/>
  <c r="AB13" i="5"/>
  <c r="AC13" i="5" s="1"/>
  <c r="F15" i="5"/>
  <c r="AB17" i="5"/>
  <c r="AC17" i="5" s="1"/>
  <c r="Z22" i="5"/>
  <c r="AB22" i="5" s="1"/>
  <c r="AC22" i="5" s="1"/>
  <c r="Q25" i="5"/>
  <c r="AB27" i="5"/>
  <c r="AC27" i="5" s="1"/>
  <c r="AK33" i="5"/>
  <c r="AJ37" i="5"/>
  <c r="Y10" i="6"/>
  <c r="AK10" i="6"/>
  <c r="I12" i="6"/>
  <c r="AJ12" i="6"/>
  <c r="AB15" i="6"/>
  <c r="AC15" i="6" s="1"/>
  <c r="AJ17" i="6"/>
  <c r="M11" i="7"/>
  <c r="AB11" i="7"/>
  <c r="AC11" i="7" s="1"/>
  <c r="AK13" i="7"/>
  <c r="AK16" i="7"/>
  <c r="X25" i="7"/>
  <c r="AC26" i="7"/>
  <c r="M29" i="7"/>
  <c r="AA30" i="7"/>
  <c r="Q37" i="7"/>
  <c r="M37" i="7"/>
  <c r="AF41" i="7"/>
  <c r="AK41" i="7" s="1"/>
  <c r="L61" i="7"/>
  <c r="Z61" i="7"/>
  <c r="AB61" i="7" s="1"/>
  <c r="Q69" i="7"/>
  <c r="M69" i="7"/>
  <c r="AB11" i="8"/>
  <c r="Y24" i="8"/>
  <c r="U24" i="8"/>
  <c r="AB35" i="8"/>
  <c r="AC35" i="8" s="1"/>
  <c r="AB26" i="10"/>
  <c r="AC26" i="10" s="1"/>
  <c r="X54" i="4"/>
  <c r="AK55" i="4"/>
  <c r="AC9" i="5"/>
  <c r="U17" i="5"/>
  <c r="AK18" i="5"/>
  <c r="AK21" i="5"/>
  <c r="AC29" i="5"/>
  <c r="L30" i="5"/>
  <c r="Z12" i="6"/>
  <c r="Q18" i="6"/>
  <c r="AK19" i="6"/>
  <c r="Q21" i="6"/>
  <c r="Z22" i="6"/>
  <c r="Z10" i="7"/>
  <c r="X10" i="7"/>
  <c r="Y10" i="7" s="1"/>
  <c r="Y34" i="7"/>
  <c r="U34" i="7"/>
  <c r="Y60" i="7"/>
  <c r="U60" i="7"/>
  <c r="AK61" i="7"/>
  <c r="F21" i="8"/>
  <c r="M35" i="8"/>
  <c r="Q35" i="8"/>
  <c r="AA36" i="4"/>
  <c r="AB50" i="4"/>
  <c r="AC50" i="4" s="1"/>
  <c r="Z54" i="4"/>
  <c r="AB54" i="4" s="1"/>
  <c r="AC54" i="4" s="1"/>
  <c r="Z10" i="5"/>
  <c r="M13" i="5"/>
  <c r="AC20" i="5"/>
  <c r="Q23" i="5"/>
  <c r="AK24" i="5"/>
  <c r="M27" i="5"/>
  <c r="Y9" i="6"/>
  <c r="Y11" i="6"/>
  <c r="AA12" i="6"/>
  <c r="Q13" i="6"/>
  <c r="U18" i="6"/>
  <c r="AA22" i="6"/>
  <c r="AA10" i="7"/>
  <c r="AC17" i="7"/>
  <c r="Q21" i="7"/>
  <c r="M21" i="7"/>
  <c r="M27" i="7"/>
  <c r="AK13" i="10"/>
  <c r="AK18" i="3"/>
  <c r="Q21" i="3"/>
  <c r="Y24" i="3"/>
  <c r="U25" i="3"/>
  <c r="AK26" i="3"/>
  <c r="AK12" i="4"/>
  <c r="AB15" i="4"/>
  <c r="AB17" i="4"/>
  <c r="AC17" i="4" s="1"/>
  <c r="I20" i="4"/>
  <c r="M24" i="4"/>
  <c r="Q26" i="4"/>
  <c r="X28" i="4"/>
  <c r="AB29" i="4"/>
  <c r="AC29" i="4" s="1"/>
  <c r="Y31" i="4"/>
  <c r="Y33" i="4"/>
  <c r="AB33" i="4"/>
  <c r="AC33" i="4" s="1"/>
  <c r="U34" i="4"/>
  <c r="Y35" i="4"/>
  <c r="AK35" i="4"/>
  <c r="AF36" i="4"/>
  <c r="AK36" i="4" s="1"/>
  <c r="AK40" i="4"/>
  <c r="I41" i="4"/>
  <c r="AB42" i="4"/>
  <c r="U45" i="4"/>
  <c r="AB51" i="4"/>
  <c r="M53" i="4"/>
  <c r="AA54" i="4"/>
  <c r="AF54" i="4"/>
  <c r="AK54" i="4" s="1"/>
  <c r="L55" i="4"/>
  <c r="M55" i="4" s="1"/>
  <c r="AF55" i="4"/>
  <c r="AA10" i="5"/>
  <c r="AF10" i="5"/>
  <c r="Z15" i="5"/>
  <c r="AB15" i="5" s="1"/>
  <c r="AC15" i="5" s="1"/>
  <c r="Q18" i="5"/>
  <c r="F22" i="5"/>
  <c r="Y23" i="5"/>
  <c r="AB24" i="5"/>
  <c r="AC24" i="5" s="1"/>
  <c r="AK31" i="5"/>
  <c r="U33" i="5"/>
  <c r="M34" i="5"/>
  <c r="U10" i="6"/>
  <c r="M11" i="6"/>
  <c r="AK11" i="6"/>
  <c r="AC13" i="6"/>
  <c r="X17" i="6"/>
  <c r="Y17" i="6" s="1"/>
  <c r="L22" i="6"/>
  <c r="AF22" i="6"/>
  <c r="AK22" i="6" s="1"/>
  <c r="I23" i="6"/>
  <c r="Y9" i="7"/>
  <c r="L10" i="7"/>
  <c r="Q11" i="7"/>
  <c r="T16" i="7"/>
  <c r="U16" i="7" s="1"/>
  <c r="AK19" i="7"/>
  <c r="Y21" i="7"/>
  <c r="P25" i="7"/>
  <c r="Y27" i="7"/>
  <c r="U27" i="7"/>
  <c r="AC27" i="7"/>
  <c r="AB28" i="7"/>
  <c r="Q29" i="7"/>
  <c r="AJ30" i="7"/>
  <c r="AK35" i="7"/>
  <c r="AF73" i="7"/>
  <c r="AK12" i="8"/>
  <c r="T15" i="8"/>
  <c r="AB16" i="8"/>
  <c r="AC16" i="8" s="1"/>
  <c r="AC28" i="9"/>
  <c r="U28" i="9"/>
  <c r="AJ23" i="6"/>
  <c r="AK12" i="7"/>
  <c r="Z16" i="7"/>
  <c r="AB16" i="7" s="1"/>
  <c r="M19" i="7"/>
  <c r="AB21" i="7"/>
  <c r="M26" i="7"/>
  <c r="AB31" i="7"/>
  <c r="AC31" i="7" s="1"/>
  <c r="AB35" i="7"/>
  <c r="AB39" i="7"/>
  <c r="AC39" i="7" s="1"/>
  <c r="F41" i="7"/>
  <c r="AK44" i="7"/>
  <c r="Y46" i="7"/>
  <c r="Y51" i="7"/>
  <c r="M58" i="7"/>
  <c r="AB59" i="7"/>
  <c r="AC59" i="7" s="1"/>
  <c r="AK60" i="7"/>
  <c r="Y62" i="7"/>
  <c r="AK62" i="7"/>
  <c r="U66" i="7"/>
  <c r="AJ67" i="7"/>
  <c r="AB70" i="7"/>
  <c r="P73" i="7"/>
  <c r="L74" i="7"/>
  <c r="AK11" i="8"/>
  <c r="AB12" i="8"/>
  <c r="AC12" i="8" s="1"/>
  <c r="AB14" i="8"/>
  <c r="X15" i="8"/>
  <c r="Y16" i="8"/>
  <c r="M18" i="8"/>
  <c r="M19" i="8"/>
  <c r="I21" i="8"/>
  <c r="X21" i="8"/>
  <c r="U22" i="8"/>
  <c r="AK23" i="8"/>
  <c r="I27" i="8"/>
  <c r="T27" i="8"/>
  <c r="Q29" i="8"/>
  <c r="AB30" i="8"/>
  <c r="AC30" i="8" s="1"/>
  <c r="AB33" i="8"/>
  <c r="AC33" i="8" s="1"/>
  <c r="AA34" i="8"/>
  <c r="AB34" i="8" s="1"/>
  <c r="AC34" i="8" s="1"/>
  <c r="Y35" i="8"/>
  <c r="AK35" i="8"/>
  <c r="M37" i="8"/>
  <c r="AB38" i="8"/>
  <c r="AC38" i="8" s="1"/>
  <c r="I40" i="8"/>
  <c r="Y40" i="8" s="1"/>
  <c r="Q32" i="9"/>
  <c r="AK16" i="10"/>
  <c r="Y19" i="10"/>
  <c r="AC19" i="10"/>
  <c r="M26" i="10"/>
  <c r="Q26" i="10"/>
  <c r="AF31" i="10"/>
  <c r="AK31" i="10" s="1"/>
  <c r="Y33" i="10"/>
  <c r="AC33" i="10"/>
  <c r="Q40" i="10"/>
  <c r="U41" i="10"/>
  <c r="U12" i="11"/>
  <c r="AJ15" i="11"/>
  <c r="Q22" i="11"/>
  <c r="Z34" i="11"/>
  <c r="AC14" i="12"/>
  <c r="U14" i="12"/>
  <c r="Y34" i="12"/>
  <c r="AK34" i="12"/>
  <c r="AB38" i="7"/>
  <c r="AC38" i="7" s="1"/>
  <c r="AK39" i="7"/>
  <c r="I41" i="7"/>
  <c r="U45" i="7"/>
  <c r="Y53" i="7"/>
  <c r="AC53" i="7"/>
  <c r="L54" i="7"/>
  <c r="AB55" i="7"/>
  <c r="AC55" i="7" s="1"/>
  <c r="AB57" i="7"/>
  <c r="AC57" i="7" s="1"/>
  <c r="AJ73" i="7"/>
  <c r="AA74" i="7"/>
  <c r="Q9" i="8"/>
  <c r="AC9" i="8"/>
  <c r="Q14" i="8"/>
  <c r="Q18" i="8"/>
  <c r="Y19" i="8"/>
  <c r="AK25" i="8"/>
  <c r="AB28" i="8"/>
  <c r="AC28" i="8" s="1"/>
  <c r="Y30" i="8"/>
  <c r="M32" i="8"/>
  <c r="Y38" i="8"/>
  <c r="U14" i="9"/>
  <c r="F25" i="9"/>
  <c r="AK29" i="9"/>
  <c r="AK36" i="10"/>
  <c r="Z38" i="10"/>
  <c r="L38" i="10"/>
  <c r="Q42" i="10"/>
  <c r="AK43" i="10"/>
  <c r="Y9" i="11"/>
  <c r="AB17" i="11"/>
  <c r="M23" i="11"/>
  <c r="Q23" i="11"/>
  <c r="L10" i="12"/>
  <c r="AB12" i="12"/>
  <c r="I39" i="12"/>
  <c r="AK47" i="7"/>
  <c r="U52" i="7"/>
  <c r="AK53" i="7"/>
  <c r="M61" i="7"/>
  <c r="Y9" i="8"/>
  <c r="Y14" i="8"/>
  <c r="AK14" i="8"/>
  <c r="Z21" i="8"/>
  <c r="Q22" i="8"/>
  <c r="Q23" i="8"/>
  <c r="Z27" i="8"/>
  <c r="AK29" i="8"/>
  <c r="Q32" i="8"/>
  <c r="Y33" i="8"/>
  <c r="U37" i="8"/>
  <c r="AK38" i="8"/>
  <c r="Z40" i="8"/>
  <c r="AB40" i="8" s="1"/>
  <c r="U9" i="9"/>
  <c r="Y9" i="9"/>
  <c r="Q24" i="9"/>
  <c r="AK26" i="9"/>
  <c r="U30" i="10"/>
  <c r="Y30" i="10"/>
  <c r="AC9" i="12"/>
  <c r="AK22" i="7"/>
  <c r="Q24" i="7"/>
  <c r="AB24" i="7"/>
  <c r="Z25" i="7"/>
  <c r="AB25" i="7" s="1"/>
  <c r="AC25" i="7" s="1"/>
  <c r="AK25" i="7"/>
  <c r="AK26" i="7"/>
  <c r="AK30" i="7"/>
  <c r="AK33" i="7"/>
  <c r="Y35" i="7"/>
  <c r="M40" i="7"/>
  <c r="Z41" i="7"/>
  <c r="AJ41" i="7"/>
  <c r="Q44" i="7"/>
  <c r="AC45" i="7"/>
  <c r="AK46" i="7"/>
  <c r="U49" i="7"/>
  <c r="Q55" i="7"/>
  <c r="Y68" i="7"/>
  <c r="AB68" i="7"/>
  <c r="AC68" i="7" s="1"/>
  <c r="M70" i="7"/>
  <c r="Y12" i="8"/>
  <c r="AK13" i="8"/>
  <c r="AA15" i="8"/>
  <c r="Y17" i="8"/>
  <c r="AC20" i="8"/>
  <c r="AA21" i="8"/>
  <c r="M25" i="8"/>
  <c r="Q26" i="8"/>
  <c r="AA27" i="8"/>
  <c r="AB27" i="8" s="1"/>
  <c r="AC27" i="8" s="1"/>
  <c r="Y36" i="8"/>
  <c r="AK37" i="8"/>
  <c r="AA40" i="8"/>
  <c r="Q30" i="9"/>
  <c r="Q10" i="10"/>
  <c r="U19" i="10"/>
  <c r="AC41" i="10"/>
  <c r="U13" i="11"/>
  <c r="M30" i="11"/>
  <c r="Q30" i="11"/>
  <c r="X23" i="6"/>
  <c r="AF10" i="7"/>
  <c r="AK10" i="7" s="1"/>
  <c r="AK11" i="7"/>
  <c r="AB13" i="7"/>
  <c r="AC13" i="7" s="1"/>
  <c r="F16" i="7"/>
  <c r="M16" i="7" s="1"/>
  <c r="Y18" i="7"/>
  <c r="Q19" i="7"/>
  <c r="AK20" i="7"/>
  <c r="AA25" i="7"/>
  <c r="AK27" i="7"/>
  <c r="AK29" i="7"/>
  <c r="Q33" i="7"/>
  <c r="M35" i="7"/>
  <c r="Y40" i="7"/>
  <c r="AC40" i="7"/>
  <c r="L41" i="7"/>
  <c r="AC44" i="7"/>
  <c r="Z48" i="7"/>
  <c r="M49" i="7"/>
  <c r="AB52" i="7"/>
  <c r="AC52" i="7" s="1"/>
  <c r="F54" i="7"/>
  <c r="Q54" i="7" s="1"/>
  <c r="Y55" i="7"/>
  <c r="AK56" i="7"/>
  <c r="M63" i="7"/>
  <c r="AB64" i="7"/>
  <c r="Q66" i="7"/>
  <c r="AK66" i="7"/>
  <c r="AA67" i="7"/>
  <c r="Z67" i="7"/>
  <c r="AB67" i="7" s="1"/>
  <c r="AC67" i="7" s="1"/>
  <c r="X73" i="7"/>
  <c r="Y73" i="7" s="1"/>
  <c r="M9" i="8"/>
  <c r="AB10" i="8"/>
  <c r="AC10" i="8" s="1"/>
  <c r="M14" i="8"/>
  <c r="P15" i="8"/>
  <c r="Q15" i="8" s="1"/>
  <c r="U16" i="8"/>
  <c r="M17" i="8"/>
  <c r="AK17" i="8"/>
  <c r="AB18" i="8"/>
  <c r="P21" i="8"/>
  <c r="Q25" i="8"/>
  <c r="Y31" i="8"/>
  <c r="AK39" i="8"/>
  <c r="L40" i="8"/>
  <c r="AK17" i="9"/>
  <c r="U21" i="9"/>
  <c r="Y22" i="9"/>
  <c r="Q21" i="10"/>
  <c r="AC18" i="11"/>
  <c r="U32" i="7"/>
  <c r="AK45" i="7"/>
  <c r="M47" i="7"/>
  <c r="AC47" i="7"/>
  <c r="AB56" i="7"/>
  <c r="AC56" i="7" s="1"/>
  <c r="AJ61" i="7"/>
  <c r="AB69" i="7"/>
  <c r="AK74" i="7"/>
  <c r="AJ15" i="8"/>
  <c r="AJ21" i="8"/>
  <c r="M23" i="8"/>
  <c r="AB24" i="8"/>
  <c r="AC24" i="8" s="1"/>
  <c r="M29" i="8"/>
  <c r="AK31" i="8"/>
  <c r="AB32" i="8"/>
  <c r="I34" i="8"/>
  <c r="Q36" i="8"/>
  <c r="AC37" i="8"/>
  <c r="M23" i="9"/>
  <c r="Q23" i="9"/>
  <c r="Z25" i="9"/>
  <c r="AB25" i="9" s="1"/>
  <c r="AC25" i="9" s="1"/>
  <c r="L25" i="9"/>
  <c r="F38" i="10"/>
  <c r="AC42" i="10"/>
  <c r="I44" i="10"/>
  <c r="U44" i="10" s="1"/>
  <c r="P45" i="10"/>
  <c r="AK9" i="11"/>
  <c r="Q18" i="11"/>
  <c r="M18" i="11"/>
  <c r="U19" i="11"/>
  <c r="AB21" i="11"/>
  <c r="AC21" i="11" s="1"/>
  <c r="F40" i="8"/>
  <c r="AF40" i="8"/>
  <c r="M9" i="9"/>
  <c r="AK9" i="9"/>
  <c r="M11" i="9"/>
  <c r="AK13" i="9"/>
  <c r="AB15" i="9"/>
  <c r="AC15" i="9" s="1"/>
  <c r="AK18" i="9"/>
  <c r="F31" i="9"/>
  <c r="T31" i="9"/>
  <c r="U31" i="9" s="1"/>
  <c r="AB11" i="10"/>
  <c r="Q14" i="10"/>
  <c r="U15" i="10"/>
  <c r="AK20" i="10"/>
  <c r="AA21" i="10"/>
  <c r="AF21" i="10"/>
  <c r="AK24" i="10"/>
  <c r="Y26" i="10"/>
  <c r="Q27" i="10"/>
  <c r="AB28" i="10"/>
  <c r="AC28" i="10" s="1"/>
  <c r="U32" i="10"/>
  <c r="AK35" i="10"/>
  <c r="AB36" i="10"/>
  <c r="AC36" i="10" s="1"/>
  <c r="AB39" i="10"/>
  <c r="AC43" i="10"/>
  <c r="AJ45" i="10"/>
  <c r="AB9" i="11"/>
  <c r="AC9" i="11" s="1"/>
  <c r="Y11" i="11"/>
  <c r="AB14" i="11"/>
  <c r="AC14" i="11" s="1"/>
  <c r="Z15" i="11"/>
  <c r="M16" i="11"/>
  <c r="Q20" i="11"/>
  <c r="M21" i="11"/>
  <c r="AA22" i="11"/>
  <c r="AB22" i="11" s="1"/>
  <c r="AC22" i="11" s="1"/>
  <c r="Y23" i="11"/>
  <c r="M25" i="11"/>
  <c r="AB26" i="11"/>
  <c r="AC26" i="11" s="1"/>
  <c r="Y28" i="11"/>
  <c r="Y33" i="11"/>
  <c r="AA34" i="11"/>
  <c r="AK9" i="12"/>
  <c r="M11" i="12"/>
  <c r="Q12" i="12"/>
  <c r="AB13" i="12"/>
  <c r="AC13" i="12" s="1"/>
  <c r="M15" i="12"/>
  <c r="AK15" i="12"/>
  <c r="T17" i="12"/>
  <c r="M23" i="12"/>
  <c r="I24" i="12"/>
  <c r="Y24" i="12" s="1"/>
  <c r="AK26" i="12"/>
  <c r="AC28" i="12"/>
  <c r="AB29" i="12"/>
  <c r="AC29" i="12" s="1"/>
  <c r="Q32" i="12"/>
  <c r="U33" i="12"/>
  <c r="M36" i="12"/>
  <c r="AK36" i="12"/>
  <c r="Y41" i="12"/>
  <c r="X45" i="12"/>
  <c r="Z41" i="8"/>
  <c r="AB41" i="8" s="1"/>
  <c r="AC41" i="8" s="1"/>
  <c r="AF41" i="8"/>
  <c r="AK41" i="8" s="1"/>
  <c r="Q9" i="9"/>
  <c r="AK12" i="9"/>
  <c r="AB13" i="9"/>
  <c r="AK15" i="9"/>
  <c r="AB18" i="9"/>
  <c r="Q21" i="9"/>
  <c r="U22" i="9"/>
  <c r="AK27" i="9"/>
  <c r="AB29" i="9"/>
  <c r="AC29" i="9" s="1"/>
  <c r="U30" i="9"/>
  <c r="AJ31" i="9"/>
  <c r="AA32" i="9"/>
  <c r="F13" i="10"/>
  <c r="M15" i="10"/>
  <c r="AB24" i="10"/>
  <c r="AC24" i="10" s="1"/>
  <c r="U25" i="10"/>
  <c r="Y28" i="10"/>
  <c r="AK28" i="10"/>
  <c r="AB29" i="10"/>
  <c r="AC29" i="10" s="1"/>
  <c r="U40" i="10"/>
  <c r="AA44" i="10"/>
  <c r="AB44" i="10" s="1"/>
  <c r="T45" i="10"/>
  <c r="Q13" i="11"/>
  <c r="AA15" i="11"/>
  <c r="AB15" i="11" s="1"/>
  <c r="AC15" i="11" s="1"/>
  <c r="Y16" i="11"/>
  <c r="AB19" i="11"/>
  <c r="AC19" i="11" s="1"/>
  <c r="Y21" i="11"/>
  <c r="Y26" i="11"/>
  <c r="M31" i="11"/>
  <c r="M33" i="11"/>
  <c r="AK33" i="11"/>
  <c r="Q11" i="12"/>
  <c r="AJ17" i="12"/>
  <c r="AB18" i="12"/>
  <c r="AC18" i="12" s="1"/>
  <c r="AB21" i="12"/>
  <c r="Y23" i="12"/>
  <c r="Z24" i="12"/>
  <c r="AK25" i="12"/>
  <c r="AB26" i="12"/>
  <c r="AC26" i="12" s="1"/>
  <c r="L30" i="12"/>
  <c r="M30" i="12" s="1"/>
  <c r="M33" i="12"/>
  <c r="AK38" i="12"/>
  <c r="AA39" i="12"/>
  <c r="Q42" i="12"/>
  <c r="L45" i="12"/>
  <c r="U25" i="11"/>
  <c r="AK26" i="11"/>
  <c r="AK29" i="11"/>
  <c r="Y31" i="11"/>
  <c r="Q35" i="11"/>
  <c r="U9" i="12"/>
  <c r="AK10" i="12"/>
  <c r="U22" i="12"/>
  <c r="AA24" i="12"/>
  <c r="AB24" i="12" s="1"/>
  <c r="AC24" i="12" s="1"/>
  <c r="AK29" i="12"/>
  <c r="AA30" i="12"/>
  <c r="AA45" i="12"/>
  <c r="AK14" i="9"/>
  <c r="AA17" i="9"/>
  <c r="AC18" i="9"/>
  <c r="AA25" i="9"/>
  <c r="X25" i="9"/>
  <c r="Y25" i="9" s="1"/>
  <c r="U26" i="9"/>
  <c r="Y29" i="9"/>
  <c r="Y11" i="10"/>
  <c r="AC14" i="10"/>
  <c r="U18" i="10"/>
  <c r="U20" i="10"/>
  <c r="U33" i="10"/>
  <c r="Q35" i="10"/>
  <c r="U36" i="10"/>
  <c r="AA38" i="10"/>
  <c r="AB38" i="10" s="1"/>
  <c r="AC38" i="10" s="1"/>
  <c r="Y39" i="10"/>
  <c r="U42" i="10"/>
  <c r="Y12" i="11"/>
  <c r="M17" i="11"/>
  <c r="U18" i="11"/>
  <c r="M19" i="11"/>
  <c r="Y24" i="11"/>
  <c r="AK25" i="11"/>
  <c r="T35" i="11"/>
  <c r="AK14" i="12"/>
  <c r="Z17" i="12"/>
  <c r="AC21" i="12"/>
  <c r="AK23" i="12"/>
  <c r="Q26" i="12"/>
  <c r="Y29" i="12"/>
  <c r="AC32" i="12"/>
  <c r="Q38" i="12"/>
  <c r="P39" i="12"/>
  <c r="Q39" i="12" s="1"/>
  <c r="AB40" i="12"/>
  <c r="L44" i="12"/>
  <c r="M44" i="12" s="1"/>
  <c r="AK11" i="9"/>
  <c r="AC13" i="9"/>
  <c r="Y16" i="9"/>
  <c r="AK16" i="9"/>
  <c r="M18" i="9"/>
  <c r="AK20" i="9"/>
  <c r="AB22" i="9"/>
  <c r="AC22" i="9" s="1"/>
  <c r="U23" i="9"/>
  <c r="AK24" i="9"/>
  <c r="M26" i="9"/>
  <c r="Q27" i="9"/>
  <c r="M30" i="9"/>
  <c r="AA31" i="9"/>
  <c r="M12" i="10"/>
  <c r="I13" i="10"/>
  <c r="AK15" i="10"/>
  <c r="Q17" i="10"/>
  <c r="AK19" i="10"/>
  <c r="Q22" i="10"/>
  <c r="U29" i="10"/>
  <c r="Z31" i="10"/>
  <c r="M32" i="10"/>
  <c r="U35" i="10"/>
  <c r="M36" i="10"/>
  <c r="Q37" i="10"/>
  <c r="AF38" i="10"/>
  <c r="M40" i="10"/>
  <c r="AK41" i="10"/>
  <c r="Z45" i="10"/>
  <c r="M10" i="11"/>
  <c r="U11" i="11"/>
  <c r="M12" i="11"/>
  <c r="AK12" i="11"/>
  <c r="Q16" i="11"/>
  <c r="AK18" i="11"/>
  <c r="AK28" i="11"/>
  <c r="I29" i="11"/>
  <c r="T29" i="11"/>
  <c r="AK30" i="11"/>
  <c r="Q31" i="11"/>
  <c r="AB32" i="11"/>
  <c r="AC32" i="11" s="1"/>
  <c r="F34" i="11"/>
  <c r="Q34" i="11" s="1"/>
  <c r="T34" i="11"/>
  <c r="U34" i="11" s="1"/>
  <c r="AJ10" i="12"/>
  <c r="AB11" i="12"/>
  <c r="AB14" i="12"/>
  <c r="U15" i="12"/>
  <c r="AC16" i="12"/>
  <c r="AA17" i="12"/>
  <c r="U18" i="12"/>
  <c r="AB22" i="12"/>
  <c r="AC22" i="12" s="1"/>
  <c r="Q23" i="12"/>
  <c r="Q25" i="12"/>
  <c r="U26" i="12"/>
  <c r="U28" i="12"/>
  <c r="AK33" i="12"/>
  <c r="Q35" i="12"/>
  <c r="U36" i="12"/>
  <c r="AC37" i="12"/>
  <c r="U38" i="12"/>
  <c r="T39" i="12"/>
  <c r="AK41" i="12"/>
  <c r="M43" i="12"/>
  <c r="AA44" i="12"/>
  <c r="AB44" i="12" s="1"/>
  <c r="AC44" i="12" s="1"/>
  <c r="Q45" i="12"/>
  <c r="T41" i="8"/>
  <c r="AB11" i="9"/>
  <c r="AC11" i="9" s="1"/>
  <c r="U15" i="9"/>
  <c r="M16" i="9"/>
  <c r="AK19" i="9"/>
  <c r="AB20" i="9"/>
  <c r="M22" i="9"/>
  <c r="AK22" i="9"/>
  <c r="AF25" i="9"/>
  <c r="AK25" i="9" s="1"/>
  <c r="AC27" i="9"/>
  <c r="Y30" i="9"/>
  <c r="AK30" i="9"/>
  <c r="Y12" i="10"/>
  <c r="L13" i="10"/>
  <c r="AK14" i="10"/>
  <c r="AB15" i="10"/>
  <c r="AC17" i="10"/>
  <c r="AB18" i="10"/>
  <c r="Q19" i="10"/>
  <c r="I21" i="10"/>
  <c r="AB23" i="10"/>
  <c r="AC23" i="10" s="1"/>
  <c r="M25" i="10"/>
  <c r="AK25" i="10"/>
  <c r="Y27" i="10"/>
  <c r="U28" i="10"/>
  <c r="M29" i="10"/>
  <c r="AA31" i="10"/>
  <c r="AB31" i="10" s="1"/>
  <c r="AC31" i="10" s="1"/>
  <c r="Q36" i="10"/>
  <c r="P38" i="10"/>
  <c r="Q38" i="10" s="1"/>
  <c r="Y40" i="10"/>
  <c r="Q41" i="10"/>
  <c r="AA45" i="10"/>
  <c r="Q9" i="11"/>
  <c r="Q15" i="11"/>
  <c r="M20" i="11"/>
  <c r="I22" i="11"/>
  <c r="Q24" i="11"/>
  <c r="AC25" i="11"/>
  <c r="AB30" i="11"/>
  <c r="AC30" i="11" s="1"/>
  <c r="Y32" i="11"/>
  <c r="U33" i="11"/>
  <c r="AJ34" i="11"/>
  <c r="Z35" i="11"/>
  <c r="AB35" i="11" s="1"/>
  <c r="AC35" i="11" s="1"/>
  <c r="M9" i="12"/>
  <c r="M18" i="12"/>
  <c r="AB20" i="12"/>
  <c r="F24" i="12"/>
  <c r="Q24" i="12" s="1"/>
  <c r="M26" i="12"/>
  <c r="AK32" i="12"/>
  <c r="AB33" i="12"/>
  <c r="AC33" i="12" s="1"/>
  <c r="AB41" i="12"/>
  <c r="Z44" i="12"/>
  <c r="T45" i="12"/>
  <c r="U39" i="12"/>
  <c r="Y39" i="12"/>
  <c r="Q44" i="12"/>
  <c r="M45" i="12"/>
  <c r="U24" i="12"/>
  <c r="AK39" i="12"/>
  <c r="Q17" i="12"/>
  <c r="U45" i="12"/>
  <c r="Y45" i="12"/>
  <c r="M10" i="12"/>
  <c r="Q10" i="12"/>
  <c r="U17" i="12"/>
  <c r="Y17" i="12"/>
  <c r="AC34" i="12"/>
  <c r="AC42" i="12"/>
  <c r="AK45" i="12"/>
  <c r="Q30" i="12"/>
  <c r="Y10" i="12"/>
  <c r="AC10" i="12"/>
  <c r="U10" i="12"/>
  <c r="AC35" i="12"/>
  <c r="M39" i="12"/>
  <c r="Y19" i="12"/>
  <c r="Y26" i="12"/>
  <c r="Z30" i="12"/>
  <c r="Z10" i="12"/>
  <c r="AB10" i="12" s="1"/>
  <c r="Y11" i="12"/>
  <c r="U13" i="12"/>
  <c r="Q15" i="12"/>
  <c r="AC15" i="12"/>
  <c r="Y18" i="12"/>
  <c r="U20" i="12"/>
  <c r="Q22" i="12"/>
  <c r="Y25" i="12"/>
  <c r="U27" i="12"/>
  <c r="Q29" i="12"/>
  <c r="Y32" i="12"/>
  <c r="U34" i="12"/>
  <c r="Q36" i="12"/>
  <c r="AC36" i="12"/>
  <c r="U41" i="12"/>
  <c r="Q43" i="12"/>
  <c r="AC43" i="12"/>
  <c r="Y40" i="12"/>
  <c r="Y44" i="12"/>
  <c r="Y21" i="12"/>
  <c r="Y28" i="12"/>
  <c r="Y35" i="12"/>
  <c r="Y42" i="12"/>
  <c r="AC11" i="12"/>
  <c r="M13" i="12"/>
  <c r="M20" i="12"/>
  <c r="M27" i="12"/>
  <c r="M34" i="12"/>
  <c r="Z39" i="12"/>
  <c r="AB39" i="12" s="1"/>
  <c r="AC39" i="12" s="1"/>
  <c r="M41" i="12"/>
  <c r="Z45" i="12"/>
  <c r="AB45" i="12" s="1"/>
  <c r="AC45" i="12" s="1"/>
  <c r="Y13" i="12"/>
  <c r="AC12" i="12"/>
  <c r="M14" i="12"/>
  <c r="L17" i="12"/>
  <c r="M17" i="12" s="1"/>
  <c r="AC19" i="12"/>
  <c r="M21" i="12"/>
  <c r="L24" i="12"/>
  <c r="M28" i="12"/>
  <c r="U30" i="12"/>
  <c r="M35" i="12"/>
  <c r="AC40" i="12"/>
  <c r="M42" i="12"/>
  <c r="U44" i="12"/>
  <c r="AC20" i="12"/>
  <c r="AC27" i="12"/>
  <c r="AC41" i="12"/>
  <c r="Y12" i="12"/>
  <c r="Y33" i="12"/>
  <c r="Y14" i="12"/>
  <c r="Y35" i="11"/>
  <c r="U35" i="11"/>
  <c r="Y29" i="11"/>
  <c r="U29" i="11"/>
  <c r="Y22" i="11"/>
  <c r="U22" i="11"/>
  <c r="Y15" i="11"/>
  <c r="U15" i="11"/>
  <c r="AB29" i="11"/>
  <c r="AC29" i="11" s="1"/>
  <c r="Y34" i="11"/>
  <c r="Q21" i="11"/>
  <c r="Q28" i="11"/>
  <c r="U14" i="11"/>
  <c r="U21" i="11"/>
  <c r="U28" i="11"/>
  <c r="L34" i="11"/>
  <c r="AC10" i="11"/>
  <c r="L15" i="11"/>
  <c r="AC17" i="11"/>
  <c r="L22" i="11"/>
  <c r="M22" i="11" s="1"/>
  <c r="AC24" i="11"/>
  <c r="L29" i="11"/>
  <c r="M29" i="11" s="1"/>
  <c r="AC31" i="11"/>
  <c r="L35" i="11"/>
  <c r="Y13" i="11"/>
  <c r="Y20" i="11"/>
  <c r="Y27" i="11"/>
  <c r="U9" i="11"/>
  <c r="M15" i="11"/>
  <c r="U16" i="11"/>
  <c r="U23" i="11"/>
  <c r="U30" i="11"/>
  <c r="M35" i="11"/>
  <c r="U10" i="11"/>
  <c r="M14" i="11"/>
  <c r="U17" i="11"/>
  <c r="U24" i="11"/>
  <c r="U31" i="11"/>
  <c r="AC13" i="11"/>
  <c r="AC20" i="11"/>
  <c r="AC27" i="11"/>
  <c r="U21" i="10"/>
  <c r="Y21" i="10"/>
  <c r="Q44" i="10"/>
  <c r="M44" i="10"/>
  <c r="M38" i="10"/>
  <c r="Y44" i="10"/>
  <c r="AC10" i="10"/>
  <c r="AK21" i="10"/>
  <c r="Q31" i="10"/>
  <c r="M31" i="10"/>
  <c r="Y38" i="10"/>
  <c r="U38" i="10"/>
  <c r="Q45" i="10"/>
  <c r="M13" i="10"/>
  <c r="Q13" i="10"/>
  <c r="AC16" i="10"/>
  <c r="Y31" i="10"/>
  <c r="U31" i="10"/>
  <c r="AK44" i="10"/>
  <c r="Y45" i="10"/>
  <c r="U45" i="10"/>
  <c r="U13" i="10"/>
  <c r="Y13" i="10"/>
  <c r="M21" i="10"/>
  <c r="AK38" i="10"/>
  <c r="AB45" i="10"/>
  <c r="AC45" i="10" s="1"/>
  <c r="AK45" i="10"/>
  <c r="U9" i="10"/>
  <c r="Q11" i="10"/>
  <c r="AC11" i="10"/>
  <c r="Y14" i="10"/>
  <c r="U16" i="10"/>
  <c r="Q18" i="10"/>
  <c r="AC18" i="10"/>
  <c r="U23" i="10"/>
  <c r="Q25" i="10"/>
  <c r="AC25" i="10"/>
  <c r="Y29" i="10"/>
  <c r="Q32" i="10"/>
  <c r="AC32" i="10"/>
  <c r="Y36" i="10"/>
  <c r="Q39" i="10"/>
  <c r="AC39" i="10"/>
  <c r="Y43" i="10"/>
  <c r="Y9" i="10"/>
  <c r="Y16" i="10"/>
  <c r="Y23" i="10"/>
  <c r="L45" i="10"/>
  <c r="M45" i="10" s="1"/>
  <c r="Y10" i="10"/>
  <c r="Z13" i="10"/>
  <c r="AB13" i="10" s="1"/>
  <c r="AC13" i="10" s="1"/>
  <c r="Y17" i="10"/>
  <c r="Y24" i="10"/>
  <c r="M16" i="10"/>
  <c r="Z21" i="10"/>
  <c r="AB21" i="10" s="1"/>
  <c r="AC21" i="10" s="1"/>
  <c r="M23" i="10"/>
  <c r="Y37" i="10"/>
  <c r="M10" i="10"/>
  <c r="AC15" i="10"/>
  <c r="M17" i="10"/>
  <c r="AC22" i="10"/>
  <c r="M24" i="10"/>
  <c r="AC30" i="10"/>
  <c r="AC37" i="10"/>
  <c r="M9" i="10"/>
  <c r="Y15" i="10"/>
  <c r="M25" i="9"/>
  <c r="Q25" i="9"/>
  <c r="Y32" i="9"/>
  <c r="U32" i="9"/>
  <c r="M17" i="9"/>
  <c r="Q17" i="9"/>
  <c r="AC20" i="9"/>
  <c r="U25" i="9"/>
  <c r="M31" i="9"/>
  <c r="Q31" i="9"/>
  <c r="AK32" i="9"/>
  <c r="U17" i="9"/>
  <c r="Y17" i="9"/>
  <c r="Y31" i="9"/>
  <c r="Y13" i="9"/>
  <c r="Y20" i="9"/>
  <c r="Y27" i="9"/>
  <c r="Q13" i="9"/>
  <c r="M15" i="9"/>
  <c r="M29" i="9"/>
  <c r="Y11" i="9"/>
  <c r="U13" i="9"/>
  <c r="Y18" i="9"/>
  <c r="U20" i="9"/>
  <c r="Q22" i="9"/>
  <c r="U27" i="9"/>
  <c r="M32" i="9"/>
  <c r="Y19" i="9"/>
  <c r="Y14" i="9"/>
  <c r="Z31" i="9"/>
  <c r="AB31" i="9" s="1"/>
  <c r="AC31" i="9" s="1"/>
  <c r="M20" i="9"/>
  <c r="U24" i="9"/>
  <c r="M27" i="9"/>
  <c r="Y12" i="9"/>
  <c r="Y26" i="9"/>
  <c r="Z17" i="9"/>
  <c r="AB17" i="9" s="1"/>
  <c r="AC17" i="9" s="1"/>
  <c r="Y21" i="9"/>
  <c r="Y28" i="9"/>
  <c r="U10" i="9"/>
  <c r="AC12" i="9"/>
  <c r="M14" i="9"/>
  <c r="AC19" i="9"/>
  <c r="M21" i="9"/>
  <c r="AC26" i="9"/>
  <c r="M28" i="9"/>
  <c r="Z32" i="9"/>
  <c r="Q21" i="8"/>
  <c r="U21" i="8"/>
  <c r="Y21" i="8"/>
  <c r="Y27" i="8"/>
  <c r="U27" i="8"/>
  <c r="AK15" i="8"/>
  <c r="AB21" i="8"/>
  <c r="AC21" i="8" s="1"/>
  <c r="AK21" i="8"/>
  <c r="Q34" i="8"/>
  <c r="M34" i="8"/>
  <c r="Q41" i="8"/>
  <c r="Y34" i="8"/>
  <c r="U34" i="8"/>
  <c r="U41" i="8"/>
  <c r="Y41" i="8"/>
  <c r="M15" i="8"/>
  <c r="Q27" i="8"/>
  <c r="Q40" i="8"/>
  <c r="M40" i="8"/>
  <c r="AK40" i="8"/>
  <c r="Q12" i="8"/>
  <c r="Q19" i="8"/>
  <c r="Y22" i="8"/>
  <c r="Y29" i="8"/>
  <c r="Q33" i="8"/>
  <c r="U12" i="8"/>
  <c r="AC14" i="8"/>
  <c r="U19" i="8"/>
  <c r="U26" i="8"/>
  <c r="U33" i="8"/>
  <c r="Z15" i="8"/>
  <c r="AB15" i="8" s="1"/>
  <c r="AC15" i="8" s="1"/>
  <c r="AC22" i="8"/>
  <c r="L27" i="8"/>
  <c r="M27" i="8" s="1"/>
  <c r="AC29" i="8"/>
  <c r="L34" i="8"/>
  <c r="AC36" i="8"/>
  <c r="Y13" i="8"/>
  <c r="Y20" i="8"/>
  <c r="L21" i="8"/>
  <c r="M21" i="8" s="1"/>
  <c r="U28" i="8"/>
  <c r="U35" i="8"/>
  <c r="L41" i="8"/>
  <c r="M41" i="8" s="1"/>
  <c r="M26" i="8"/>
  <c r="U36" i="8"/>
  <c r="Y11" i="8"/>
  <c r="Y15" i="8"/>
  <c r="Y18" i="8"/>
  <c r="Y25" i="8"/>
  <c r="Y32" i="8"/>
  <c r="Y39" i="8"/>
  <c r="AC11" i="8"/>
  <c r="M13" i="8"/>
  <c r="U15" i="8"/>
  <c r="AC18" i="8"/>
  <c r="M20" i="8"/>
  <c r="AC25" i="8"/>
  <c r="AC32" i="8"/>
  <c r="AC39" i="8"/>
  <c r="U36" i="7"/>
  <c r="Y36" i="7"/>
  <c r="Q16" i="7"/>
  <c r="AC61" i="7"/>
  <c r="U61" i="7"/>
  <c r="Y61" i="7"/>
  <c r="U41" i="7"/>
  <c r="Y41" i="7"/>
  <c r="U48" i="7"/>
  <c r="Y48" i="7"/>
  <c r="Y16" i="7"/>
  <c r="Q25" i="7"/>
  <c r="Q9" i="7"/>
  <c r="M9" i="7"/>
  <c r="Y11" i="7"/>
  <c r="AB15" i="7"/>
  <c r="AK23" i="7"/>
  <c r="Y29" i="7"/>
  <c r="Q30" i="7"/>
  <c r="Y32" i="7"/>
  <c r="P36" i="7"/>
  <c r="Y37" i="7"/>
  <c r="AA41" i="7"/>
  <c r="AB42" i="7"/>
  <c r="U44" i="7"/>
  <c r="Q45" i="7"/>
  <c r="M45" i="7"/>
  <c r="U50" i="7"/>
  <c r="AC50" i="7"/>
  <c r="Z54" i="7"/>
  <c r="AB54" i="7" s="1"/>
  <c r="AC54" i="7" s="1"/>
  <c r="Y58" i="7"/>
  <c r="U64" i="7"/>
  <c r="AC64" i="7"/>
  <c r="Q72" i="7"/>
  <c r="M72" i="7"/>
  <c r="L73" i="7"/>
  <c r="M73" i="7" s="1"/>
  <c r="Z73" i="7"/>
  <c r="AB73" i="7" s="1"/>
  <c r="AC73" i="7" s="1"/>
  <c r="U54" i="7"/>
  <c r="U70" i="7"/>
  <c r="AC70" i="7"/>
  <c r="AC15" i="7"/>
  <c r="Q17" i="7"/>
  <c r="M17" i="7"/>
  <c r="AC24" i="7"/>
  <c r="AC30" i="7"/>
  <c r="Q36" i="7"/>
  <c r="AF36" i="7"/>
  <c r="AK36" i="7" s="1"/>
  <c r="AC42" i="7"/>
  <c r="Y44" i="7"/>
  <c r="P48" i="7"/>
  <c r="Q48" i="7" s="1"/>
  <c r="AB49" i="7"/>
  <c r="AC49" i="7" s="1"/>
  <c r="Q52" i="7"/>
  <c r="M52" i="7"/>
  <c r="Q61" i="7"/>
  <c r="Y71" i="7"/>
  <c r="Y25" i="7"/>
  <c r="U25" i="7"/>
  <c r="Q65" i="7"/>
  <c r="M65" i="7"/>
  <c r="Q67" i="7"/>
  <c r="U74" i="7"/>
  <c r="AC29" i="7"/>
  <c r="M10" i="7"/>
  <c r="Q23" i="7"/>
  <c r="M23" i="7"/>
  <c r="M24" i="7"/>
  <c r="Q28" i="7"/>
  <c r="Y31" i="7"/>
  <c r="AB41" i="7"/>
  <c r="AC41" i="7" s="1"/>
  <c r="Y47" i="7"/>
  <c r="U57" i="7"/>
  <c r="U63" i="7"/>
  <c r="AC63" i="7"/>
  <c r="AC65" i="7"/>
  <c r="Q71" i="7"/>
  <c r="M71" i="7"/>
  <c r="Q73" i="7"/>
  <c r="Y39" i="7"/>
  <c r="U23" i="7"/>
  <c r="AC23" i="7"/>
  <c r="U30" i="7"/>
  <c r="Z36" i="7"/>
  <c r="Q40" i="7"/>
  <c r="Q43" i="7"/>
  <c r="M43" i="7"/>
  <c r="M44" i="7"/>
  <c r="Y50" i="7"/>
  <c r="AC51" i="7"/>
  <c r="Y56" i="7"/>
  <c r="Y64" i="7"/>
  <c r="U71" i="7"/>
  <c r="AC71" i="7"/>
  <c r="Q31" i="7"/>
  <c r="M31" i="7"/>
  <c r="Y19" i="7"/>
  <c r="L25" i="7"/>
  <c r="M25" i="7" s="1"/>
  <c r="U37" i="7"/>
  <c r="Q38" i="7"/>
  <c r="M38" i="7"/>
  <c r="U43" i="7"/>
  <c r="AC43" i="7"/>
  <c r="AB48" i="7"/>
  <c r="AC48" i="7" s="1"/>
  <c r="U58" i="7"/>
  <c r="Q59" i="7"/>
  <c r="M59" i="7"/>
  <c r="U67" i="7"/>
  <c r="U9" i="7"/>
  <c r="AC9" i="7"/>
  <c r="AC16" i="7"/>
  <c r="Q57" i="7"/>
  <c r="M57" i="7"/>
  <c r="Y12" i="7"/>
  <c r="Y15" i="7"/>
  <c r="AB22" i="7"/>
  <c r="AC22" i="7" s="1"/>
  <c r="U24" i="7"/>
  <c r="Y33" i="7"/>
  <c r="Y38" i="7"/>
  <c r="Y42" i="7"/>
  <c r="Q47" i="7"/>
  <c r="Q50" i="7"/>
  <c r="M50" i="7"/>
  <c r="M51" i="7"/>
  <c r="Y54" i="7"/>
  <c r="Y59" i="7"/>
  <c r="AB62" i="7"/>
  <c r="AC62" i="7" s="1"/>
  <c r="Q64" i="7"/>
  <c r="M64" i="7"/>
  <c r="Y70" i="7"/>
  <c r="U73" i="7"/>
  <c r="M74" i="7"/>
  <c r="Y74" i="7"/>
  <c r="Y65" i="7"/>
  <c r="Y72" i="7"/>
  <c r="Z74" i="7"/>
  <c r="AB74" i="7" s="1"/>
  <c r="AC74" i="7" s="1"/>
  <c r="U12" i="7"/>
  <c r="AC14" i="7"/>
  <c r="U19" i="7"/>
  <c r="AC21" i="7"/>
  <c r="U26" i="7"/>
  <c r="AC28" i="7"/>
  <c r="U33" i="7"/>
  <c r="AC35" i="7"/>
  <c r="U40" i="7"/>
  <c r="U47" i="7"/>
  <c r="AC69" i="7"/>
  <c r="U14" i="7"/>
  <c r="U21" i="7"/>
  <c r="U28" i="7"/>
  <c r="U35" i="7"/>
  <c r="U55" i="7"/>
  <c r="U62" i="7"/>
  <c r="M66" i="7"/>
  <c r="U69" i="7"/>
  <c r="AA36" i="7"/>
  <c r="U17" i="6"/>
  <c r="U23" i="6"/>
  <c r="Y23" i="6"/>
  <c r="M22" i="6"/>
  <c r="Q22" i="6"/>
  <c r="Q12" i="6"/>
  <c r="M12" i="6"/>
  <c r="Y12" i="6"/>
  <c r="U12" i="6"/>
  <c r="AC20" i="6"/>
  <c r="M17" i="6"/>
  <c r="Q17" i="6"/>
  <c r="AB12" i="6"/>
  <c r="AC12" i="6" s="1"/>
  <c r="AB22" i="6"/>
  <c r="AC22" i="6" s="1"/>
  <c r="M23" i="6"/>
  <c r="Q23" i="6"/>
  <c r="Q19" i="6"/>
  <c r="AC19" i="6"/>
  <c r="L23" i="6"/>
  <c r="L12" i="6"/>
  <c r="AC14" i="6"/>
  <c r="U19" i="6"/>
  <c r="AC21" i="6"/>
  <c r="Y18" i="6"/>
  <c r="Y22" i="6"/>
  <c r="U14" i="6"/>
  <c r="U21" i="6"/>
  <c r="Y13" i="6"/>
  <c r="M18" i="6"/>
  <c r="Y20" i="6"/>
  <c r="Z17" i="6"/>
  <c r="AB17" i="6" s="1"/>
  <c r="AC17" i="6" s="1"/>
  <c r="M13" i="6"/>
  <c r="AC18" i="6"/>
  <c r="M20" i="6"/>
  <c r="U22" i="6"/>
  <c r="AB36" i="5"/>
  <c r="U22" i="5"/>
  <c r="Y22" i="5"/>
  <c r="Y30" i="5"/>
  <c r="U30" i="5"/>
  <c r="Q15" i="5"/>
  <c r="U10" i="5"/>
  <c r="Y10" i="5"/>
  <c r="M36" i="5"/>
  <c r="Q36" i="5"/>
  <c r="U15" i="5"/>
  <c r="Y15" i="5"/>
  <c r="AC36" i="5"/>
  <c r="U36" i="5"/>
  <c r="Y36" i="5"/>
  <c r="U37" i="5"/>
  <c r="Y37" i="5"/>
  <c r="AK10" i="5"/>
  <c r="M22" i="5"/>
  <c r="Q22" i="5"/>
  <c r="AC14" i="5"/>
  <c r="Y17" i="5"/>
  <c r="Y24" i="5"/>
  <c r="AC28" i="5"/>
  <c r="Q29" i="5"/>
  <c r="Q10" i="5"/>
  <c r="M11" i="5"/>
  <c r="AC16" i="5"/>
  <c r="M18" i="5"/>
  <c r="AC23" i="5"/>
  <c r="M25" i="5"/>
  <c r="U29" i="5"/>
  <c r="M32" i="5"/>
  <c r="Q37" i="5"/>
  <c r="Y29" i="5"/>
  <c r="Y14" i="5"/>
  <c r="AA30" i="5"/>
  <c r="AB30" i="5" s="1"/>
  <c r="AC30" i="5" s="1"/>
  <c r="Y35" i="5"/>
  <c r="Z37" i="5"/>
  <c r="AB37" i="5" s="1"/>
  <c r="AC37" i="5" s="1"/>
  <c r="U16" i="5"/>
  <c r="U23" i="5"/>
  <c r="Y9" i="5"/>
  <c r="M30" i="5"/>
  <c r="U31" i="5"/>
  <c r="AC21" i="5"/>
  <c r="AC35" i="5"/>
  <c r="Q36" i="4"/>
  <c r="M36" i="4"/>
  <c r="U11" i="4"/>
  <c r="AK20" i="4"/>
  <c r="U54" i="4"/>
  <c r="Y54" i="4"/>
  <c r="Q55" i="4"/>
  <c r="Q28" i="4"/>
  <c r="M11" i="4"/>
  <c r="AK41" i="4"/>
  <c r="Q43" i="4"/>
  <c r="M43" i="4"/>
  <c r="AC49" i="4"/>
  <c r="U49" i="4"/>
  <c r="M51" i="4"/>
  <c r="Q51" i="4"/>
  <c r="AB9" i="4"/>
  <c r="AC10" i="4"/>
  <c r="Z11" i="4"/>
  <c r="AB11" i="4" s="1"/>
  <c r="AC11" i="4" s="1"/>
  <c r="Q20" i="4"/>
  <c r="M20" i="4"/>
  <c r="T20" i="4"/>
  <c r="U20" i="4" s="1"/>
  <c r="Y24" i="4"/>
  <c r="Z28" i="4"/>
  <c r="AB28" i="4" s="1"/>
  <c r="AC28" i="4" s="1"/>
  <c r="L28" i="4"/>
  <c r="M28" i="4" s="1"/>
  <c r="U28" i="4"/>
  <c r="U55" i="4"/>
  <c r="Y9" i="4"/>
  <c r="U13" i="4"/>
  <c r="Q30" i="4"/>
  <c r="M30" i="4"/>
  <c r="Q14" i="4"/>
  <c r="AC18" i="4"/>
  <c r="AK22" i="4"/>
  <c r="Q25" i="4"/>
  <c r="Y30" i="4"/>
  <c r="Y37" i="4"/>
  <c r="Q50" i="4"/>
  <c r="M50" i="4"/>
  <c r="U10" i="4"/>
  <c r="Q12" i="4"/>
  <c r="AC13" i="4"/>
  <c r="U15" i="4"/>
  <c r="Q18" i="4"/>
  <c r="Q19" i="4"/>
  <c r="AC24" i="4"/>
  <c r="Y28" i="4"/>
  <c r="U32" i="4"/>
  <c r="U35" i="4"/>
  <c r="AC35" i="4"/>
  <c r="U39" i="4"/>
  <c r="Q42" i="4"/>
  <c r="M42" i="4"/>
  <c r="Q48" i="4"/>
  <c r="M48" i="4"/>
  <c r="AC14" i="4"/>
  <c r="Y20" i="4"/>
  <c r="AC25" i="4"/>
  <c r="Q37" i="4"/>
  <c r="M37" i="4"/>
  <c r="Y41" i="4"/>
  <c r="U41" i="4"/>
  <c r="Q22" i="4"/>
  <c r="Z36" i="4"/>
  <c r="AB36" i="4" s="1"/>
  <c r="AC36" i="4" s="1"/>
  <c r="AA41" i="4"/>
  <c r="AC42" i="4"/>
  <c r="U42" i="4"/>
  <c r="U43" i="4"/>
  <c r="Q44" i="4"/>
  <c r="M44" i="4"/>
  <c r="Y48" i="4"/>
  <c r="U48" i="4"/>
  <c r="Y49" i="4"/>
  <c r="M9" i="4"/>
  <c r="Y14" i="4"/>
  <c r="Q15" i="4"/>
  <c r="Y16" i="4"/>
  <c r="Z20" i="4"/>
  <c r="AB20" i="4" s="1"/>
  <c r="AC20" i="4" s="1"/>
  <c r="M21" i="4"/>
  <c r="AC22" i="4"/>
  <c r="Y25" i="4"/>
  <c r="Q27" i="4"/>
  <c r="AF28" i="4"/>
  <c r="AK28" i="4" s="1"/>
  <c r="U36" i="4"/>
  <c r="Y44" i="4"/>
  <c r="AC15" i="4"/>
  <c r="M23" i="4"/>
  <c r="M29" i="4"/>
  <c r="Q34" i="4"/>
  <c r="Y43" i="4"/>
  <c r="U46" i="4"/>
  <c r="Q49" i="4"/>
  <c r="M49" i="4"/>
  <c r="Y39" i="4"/>
  <c r="L54" i="4"/>
  <c r="M54" i="4" s="1"/>
  <c r="Z55" i="4"/>
  <c r="AB55" i="4" s="1"/>
  <c r="AC55" i="4" s="1"/>
  <c r="AC9" i="4"/>
  <c r="AC16" i="4"/>
  <c r="AC23" i="4"/>
  <c r="AC30" i="4"/>
  <c r="AC37" i="4"/>
  <c r="AC44" i="4"/>
  <c r="AC51" i="4"/>
  <c r="U53" i="4"/>
  <c r="Z41" i="4"/>
  <c r="AB41" i="4" s="1"/>
  <c r="AC41" i="4" s="1"/>
  <c r="Z48" i="4"/>
  <c r="AB48" i="4" s="1"/>
  <c r="AC48" i="4" s="1"/>
  <c r="AC12" i="3"/>
  <c r="AC20" i="3"/>
  <c r="Y28" i="3"/>
  <c r="U28" i="3"/>
  <c r="AC13" i="3"/>
  <c r="AK28" i="3"/>
  <c r="Q28" i="3"/>
  <c r="M28" i="3"/>
  <c r="U11" i="3"/>
  <c r="Q13" i="3"/>
  <c r="M15" i="3"/>
  <c r="U19" i="3"/>
  <c r="AC21" i="3"/>
  <c r="M23" i="3"/>
  <c r="Y25" i="3"/>
  <c r="Y10" i="3"/>
  <c r="U12" i="3"/>
  <c r="Q14" i="3"/>
  <c r="AC14" i="3"/>
  <c r="Y18" i="3"/>
  <c r="U20" i="3"/>
  <c r="Q22" i="3"/>
  <c r="AC22" i="3"/>
  <c r="Y26" i="3"/>
  <c r="Y11" i="3"/>
  <c r="Y19" i="3"/>
  <c r="Y27" i="3"/>
  <c r="Y12" i="3"/>
  <c r="U14" i="3"/>
  <c r="Y20" i="3"/>
  <c r="U22" i="3"/>
  <c r="Y13" i="3"/>
  <c r="U15" i="3"/>
  <c r="U23" i="3"/>
  <c r="AC27" i="3"/>
  <c r="M21" i="3"/>
  <c r="M17" i="2"/>
  <c r="M10" i="2"/>
  <c r="Y12" i="2"/>
  <c r="U14" i="2"/>
  <c r="Q16" i="2"/>
  <c r="AC16" i="2"/>
  <c r="Y14" i="2"/>
  <c r="U16" i="2"/>
  <c r="Z17" i="2"/>
  <c r="AB17" i="2" s="1"/>
  <c r="AC17" i="2" s="1"/>
  <c r="Y15" i="2"/>
  <c r="M14" i="2"/>
  <c r="AC13" i="2"/>
  <c r="M15" i="2"/>
  <c r="U17" i="2"/>
  <c r="Y13" i="2"/>
  <c r="Q18" i="1"/>
  <c r="M18" i="1"/>
  <c r="Y10" i="1"/>
  <c r="U9" i="1"/>
  <c r="Q11" i="1"/>
  <c r="AC11" i="1"/>
  <c r="Y15" i="1"/>
  <c r="U17" i="1"/>
  <c r="Y16" i="1"/>
  <c r="AA18" i="1"/>
  <c r="AB18" i="1" s="1"/>
  <c r="AC18" i="1" s="1"/>
  <c r="Y17" i="1"/>
  <c r="Y9" i="1"/>
  <c r="M10" i="1"/>
  <c r="U14" i="1"/>
  <c r="AC16" i="1"/>
  <c r="M17" i="1"/>
  <c r="M9" i="1"/>
  <c r="U40" i="8" l="1"/>
  <c r="AC40" i="8"/>
  <c r="AK23" i="6"/>
  <c r="M54" i="7"/>
  <c r="AC44" i="10"/>
  <c r="M24" i="12"/>
  <c r="Q54" i="4"/>
  <c r="Q41" i="4"/>
  <c r="AB17" i="12"/>
  <c r="AC17" i="12" s="1"/>
  <c r="AB34" i="11"/>
  <c r="AC34" i="11" s="1"/>
  <c r="AB10" i="7"/>
  <c r="AC10" i="7" s="1"/>
  <c r="AK17" i="2"/>
  <c r="M34" i="11"/>
  <c r="AK73" i="7"/>
  <c r="AB28" i="3"/>
  <c r="AC28" i="3" s="1"/>
  <c r="AB30" i="12"/>
  <c r="AC30" i="12" s="1"/>
  <c r="AB32" i="9"/>
  <c r="AC32" i="9" s="1"/>
  <c r="M41" i="7"/>
  <c r="Q41" i="7"/>
  <c r="AB10" i="5"/>
  <c r="AC10" i="5" s="1"/>
  <c r="AB36" i="7"/>
  <c r="AC36" i="7" s="1"/>
</calcChain>
</file>

<file path=xl/sharedStrings.xml><?xml version="1.0" encoding="utf-8"?>
<sst xmlns="http://schemas.openxmlformats.org/spreadsheetml/2006/main" count="1719" uniqueCount="618">
  <si>
    <t/>
  </si>
  <si>
    <t>STATEMENT OF CAPITAL AND OPERATING EXPENDITURE FOR THE 4th Quarter Ended 30 June 2024 (Preliminary results)</t>
  </si>
  <si>
    <t>Figures Finalised as at 2024/07/29</t>
  </si>
  <si>
    <t>Main appropriation</t>
  </si>
  <si>
    <t>Adjusted Budget</t>
  </si>
  <si>
    <t>First Quarter 2023/24</t>
  </si>
  <si>
    <t>Second Quarter 2023/24</t>
  </si>
  <si>
    <t>Third Quarter 2023/24</t>
  </si>
  <si>
    <t>Fourth Quarter 2023/24</t>
  </si>
  <si>
    <t>Year to date: 30 June 2024</t>
  </si>
  <si>
    <t>Fourth Quarter 2022/23</t>
  </si>
  <si>
    <t>R thousands</t>
  </si>
  <si>
    <t>Code</t>
  </si>
  <si>
    <t>Operating Expenditure</t>
  </si>
  <si>
    <t>Capital Expenditure</t>
  </si>
  <si>
    <t>Total</t>
  </si>
  <si>
    <t>1st Q as % of Main app</t>
  </si>
  <si>
    <t>2nd Q as % of Main app</t>
  </si>
  <si>
    <t>3rd Q as % of adj budget</t>
  </si>
  <si>
    <t>4th Q as % of adj budget</t>
  </si>
  <si>
    <t>Total Expenditure as % of adj budget</t>
  </si>
  <si>
    <t>Q4 of 2022/23 to Q4 of 2023/24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</si>
  <si>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</si>
  <si>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</si>
  <si>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</si>
  <si>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</si>
  <si>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</si>
  <si>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</si>
  <si>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</si>
  <si>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</si>
  <si>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</si>
  <si>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</si>
  <si>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</si>
  <si>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</si>
  <si>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</si>
  <si>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</si>
  <si>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</si>
  <si>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</si>
  <si>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</si>
  <si>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</si>
  <si>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</si>
  <si>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</si>
  <si>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EXPENDITURE FOR THE 4th Quarter Ended 30 June 2024 (Preliminary results)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</si>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</sst>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tabSelected="1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23</v>
      </c>
    </row>
    <row r="2" spans="1:37" ht="15.75" customHeight="1" x14ac:dyDescent="0.25">
      <c r="A2" s="2" t="s">
        <v>0</v>
      </c>
      <c r="B2" s="128" t="s">
        <v>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24</v>
      </c>
      <c r="C9" s="32" t="s">
        <v>25</v>
      </c>
      <c r="D9" s="64">
        <v>47760487029</v>
      </c>
      <c r="E9" s="65">
        <v>10038790471</v>
      </c>
      <c r="F9" s="66">
        <f>$D9       +$E9</f>
        <v>57799277500</v>
      </c>
      <c r="G9" s="64">
        <v>49147724126</v>
      </c>
      <c r="H9" s="65">
        <v>10440181561</v>
      </c>
      <c r="I9" s="67">
        <f>$G9       +$H9</f>
        <v>59587905687</v>
      </c>
      <c r="J9" s="64">
        <v>13055271175</v>
      </c>
      <c r="K9" s="65">
        <v>33688942085</v>
      </c>
      <c r="L9" s="65">
        <f>$J9       +$K9</f>
        <v>46744213260</v>
      </c>
      <c r="M9" s="90">
        <f>IF(($F9       =0),0,($L9       /$F9       ))</f>
        <v>0.80873352197179282</v>
      </c>
      <c r="N9" s="100">
        <v>9826290472</v>
      </c>
      <c r="O9" s="101">
        <v>-29496527288</v>
      </c>
      <c r="P9" s="102">
        <f>$N9       +$O9</f>
        <v>-19670236816</v>
      </c>
      <c r="Q9" s="90">
        <f>IF(($F9       =0),0,($P9       /$F9       ))</f>
        <v>-0.34031976984487394</v>
      </c>
      <c r="R9" s="100">
        <v>10112192716</v>
      </c>
      <c r="S9" s="102">
        <v>1548441919</v>
      </c>
      <c r="T9" s="102">
        <f>$R9       +$S9</f>
        <v>11660634635</v>
      </c>
      <c r="U9" s="90">
        <f>IF(($I9       =0),0,($T9       /$I9       ))</f>
        <v>0.19568794205069609</v>
      </c>
      <c r="V9" s="100">
        <v>10548482492</v>
      </c>
      <c r="W9" s="102">
        <v>2197640648</v>
      </c>
      <c r="X9" s="102">
        <f>$V9       +$W9</f>
        <v>12746123140</v>
      </c>
      <c r="Y9" s="90">
        <f>IF(($I9       =0),0,($X9       /$I9       ))</f>
        <v>0.21390453302641846</v>
      </c>
      <c r="Z9" s="64">
        <f>$J9       +$N9       +$R9       +$V9</f>
        <v>43542236855</v>
      </c>
      <c r="AA9" s="65">
        <f>$K9       +$O9       +$S9       +$W9</f>
        <v>7938497364</v>
      </c>
      <c r="AB9" s="65">
        <f>$Z9       +$AA9</f>
        <v>51480734219</v>
      </c>
      <c r="AC9" s="90">
        <f>IF(($I9       =0),0,($AB9       /$I9       ))</f>
        <v>0.86394602437305157</v>
      </c>
      <c r="AD9" s="64">
        <v>12753962385</v>
      </c>
      <c r="AE9" s="65">
        <v>2555463829</v>
      </c>
      <c r="AF9" s="65">
        <f>$AD9       +$AE9</f>
        <v>15309426214</v>
      </c>
      <c r="AG9" s="65">
        <v>53157591553</v>
      </c>
      <c r="AH9" s="65">
        <v>54983651232</v>
      </c>
      <c r="AI9" s="65">
        <v>47531907751</v>
      </c>
      <c r="AJ9" s="90">
        <f>IF(($AH9       =0),0,($AI9       /$AH9       ))</f>
        <v>0.86447346958538918</v>
      </c>
      <c r="AK9" s="90">
        <f>IF(($AF9       =0),0,(($X9       /$AF9       )-1))</f>
        <v>-0.16743299442900994</v>
      </c>
    </row>
    <row r="10" spans="1:37" s="7" customFormat="1" x14ac:dyDescent="0.2">
      <c r="A10" s="23" t="s">
        <v>23</v>
      </c>
      <c r="B10" s="31" t="s">
        <v>26</v>
      </c>
      <c r="C10" s="32" t="s">
        <v>27</v>
      </c>
      <c r="D10" s="64">
        <v>25338686929</v>
      </c>
      <c r="E10" s="65">
        <v>3324984063</v>
      </c>
      <c r="F10" s="67">
        <f t="shared" ref="F10:F18" si="0">$D10      +$E10</f>
        <v>28663670992</v>
      </c>
      <c r="G10" s="64">
        <v>26528652135</v>
      </c>
      <c r="H10" s="65">
        <v>3333857326</v>
      </c>
      <c r="I10" s="67">
        <f t="shared" ref="I10:I18" si="1">$G10      +$H10</f>
        <v>29862509461</v>
      </c>
      <c r="J10" s="64">
        <v>5038136600</v>
      </c>
      <c r="K10" s="65">
        <v>196459351</v>
      </c>
      <c r="L10" s="65">
        <f t="shared" ref="L10:L18" si="2">$J10      +$K10</f>
        <v>5234595951</v>
      </c>
      <c r="M10" s="90">
        <f t="shared" ref="M10:M18" si="3">IF(($F10      =0),0,($L10      /$F10      ))</f>
        <v>0.18262126831071185</v>
      </c>
      <c r="N10" s="100">
        <v>4736405968</v>
      </c>
      <c r="O10" s="101">
        <v>477254538</v>
      </c>
      <c r="P10" s="102">
        <f t="shared" ref="P10:P18" si="4">$N10      +$O10</f>
        <v>5213660506</v>
      </c>
      <c r="Q10" s="90">
        <f t="shared" ref="Q10:Q18" si="5">IF(($F10      =0),0,($P10      /$F10      ))</f>
        <v>0.18189088576460172</v>
      </c>
      <c r="R10" s="100">
        <v>5912094360</v>
      </c>
      <c r="S10" s="102">
        <v>498331563</v>
      </c>
      <c r="T10" s="102">
        <f t="shared" ref="T10:T18" si="6">$R10      +$S10</f>
        <v>6410425923</v>
      </c>
      <c r="U10" s="90">
        <f t="shared" ref="U10:U18" si="7">IF(($I10      =0),0,($T10      /$I10      ))</f>
        <v>0.21466467616768517</v>
      </c>
      <c r="V10" s="100">
        <v>6216029752</v>
      </c>
      <c r="W10" s="102">
        <v>720699864</v>
      </c>
      <c r="X10" s="102">
        <f t="shared" ref="X10:X18" si="8">$V10      +$W10</f>
        <v>6936729616</v>
      </c>
      <c r="Y10" s="90">
        <f t="shared" ref="Y10:Y18" si="9">IF(($I10      =0),0,($X10      /$I10      ))</f>
        <v>0.23228890475729333</v>
      </c>
      <c r="Z10" s="64">
        <f t="shared" ref="Z10:Z18" si="10">$J10      +$N10      +$R10      +$V10</f>
        <v>21902666680</v>
      </c>
      <c r="AA10" s="65">
        <f t="shared" ref="AA10:AA18" si="11">$K10      +$O10      +$S10      +$W10</f>
        <v>1892745316</v>
      </c>
      <c r="AB10" s="65">
        <f t="shared" ref="AB10:AB18" si="12">$Z10      +$AA10</f>
        <v>23795411996</v>
      </c>
      <c r="AC10" s="90">
        <f t="shared" ref="AC10:AC18" si="13">IF(($I10      =0),0,($AB10      /$I10      ))</f>
        <v>0.79683229659839738</v>
      </c>
      <c r="AD10" s="64">
        <v>5408254500</v>
      </c>
      <c r="AE10" s="65">
        <v>662332060</v>
      </c>
      <c r="AF10" s="65">
        <f t="shared" ref="AF10:AF18" si="14">$AD10      +$AE10</f>
        <v>6070586560</v>
      </c>
      <c r="AG10" s="65">
        <v>26747768989</v>
      </c>
      <c r="AH10" s="65">
        <v>27825099371</v>
      </c>
      <c r="AI10" s="65">
        <v>21001885241</v>
      </c>
      <c r="AJ10" s="90">
        <f t="shared" ref="AJ10:AJ18" si="15">IF(($AH10      =0),0,($AI10      /$AH10      ))</f>
        <v>0.75478203908549846</v>
      </c>
      <c r="AK10" s="90">
        <f t="shared" ref="AK10:AK18" si="16">IF(($AF10      =0),0,(($X10      /$AF10      )-1))</f>
        <v>0.14267864356092796</v>
      </c>
    </row>
    <row r="11" spans="1:37" s="7" customFormat="1" x14ac:dyDescent="0.2">
      <c r="A11" s="23" t="s">
        <v>23</v>
      </c>
      <c r="B11" s="31" t="s">
        <v>28</v>
      </c>
      <c r="C11" s="32" t="s">
        <v>29</v>
      </c>
      <c r="D11" s="64">
        <v>193526039140</v>
      </c>
      <c r="E11" s="65">
        <v>14423413450</v>
      </c>
      <c r="F11" s="67">
        <f t="shared" si="0"/>
        <v>207949452590</v>
      </c>
      <c r="G11" s="64">
        <v>190604453897</v>
      </c>
      <c r="H11" s="65">
        <v>13580662847</v>
      </c>
      <c r="I11" s="67">
        <f t="shared" si="1"/>
        <v>204185116744</v>
      </c>
      <c r="J11" s="64">
        <v>45501855642</v>
      </c>
      <c r="K11" s="65">
        <v>1397347261</v>
      </c>
      <c r="L11" s="65">
        <f t="shared" si="2"/>
        <v>46899202903</v>
      </c>
      <c r="M11" s="90">
        <f t="shared" si="3"/>
        <v>0.22553174494509498</v>
      </c>
      <c r="N11" s="100">
        <v>58957427587</v>
      </c>
      <c r="O11" s="101">
        <v>2537360755</v>
      </c>
      <c r="P11" s="102">
        <f t="shared" si="4"/>
        <v>61494788342</v>
      </c>
      <c r="Q11" s="90">
        <f t="shared" si="5"/>
        <v>0.29571988565531426</v>
      </c>
      <c r="R11" s="100">
        <v>43477184566</v>
      </c>
      <c r="S11" s="102">
        <v>2478192879</v>
      </c>
      <c r="T11" s="102">
        <f t="shared" si="6"/>
        <v>45955377445</v>
      </c>
      <c r="U11" s="90">
        <f t="shared" si="7"/>
        <v>0.22506722418273614</v>
      </c>
      <c r="V11" s="100">
        <v>45009464328</v>
      </c>
      <c r="W11" s="102">
        <v>5038256742</v>
      </c>
      <c r="X11" s="102">
        <f t="shared" si="8"/>
        <v>50047721070</v>
      </c>
      <c r="Y11" s="90">
        <f t="shared" si="9"/>
        <v>0.24510954504459814</v>
      </c>
      <c r="Z11" s="64">
        <f t="shared" si="10"/>
        <v>192945932123</v>
      </c>
      <c r="AA11" s="65">
        <f t="shared" si="11"/>
        <v>11451157637</v>
      </c>
      <c r="AB11" s="65">
        <f t="shared" si="12"/>
        <v>204397089760</v>
      </c>
      <c r="AC11" s="90">
        <f t="shared" si="13"/>
        <v>1.0010381413659339</v>
      </c>
      <c r="AD11" s="64">
        <v>46929791295</v>
      </c>
      <c r="AE11" s="65">
        <v>4611085763</v>
      </c>
      <c r="AF11" s="65">
        <f t="shared" si="14"/>
        <v>51540877058</v>
      </c>
      <c r="AG11" s="65">
        <v>193512738530</v>
      </c>
      <c r="AH11" s="65">
        <v>190551114740</v>
      </c>
      <c r="AI11" s="65">
        <v>177115665986</v>
      </c>
      <c r="AJ11" s="90">
        <f t="shared" si="15"/>
        <v>0.92949162867752211</v>
      </c>
      <c r="AK11" s="90">
        <f t="shared" si="16"/>
        <v>-2.8970325559646959E-2</v>
      </c>
    </row>
    <row r="12" spans="1:37" s="7" customFormat="1" x14ac:dyDescent="0.2">
      <c r="A12" s="23" t="s">
        <v>23</v>
      </c>
      <c r="B12" s="31" t="s">
        <v>30</v>
      </c>
      <c r="C12" s="32" t="s">
        <v>31</v>
      </c>
      <c r="D12" s="64">
        <v>92893526792</v>
      </c>
      <c r="E12" s="65">
        <v>16920947494</v>
      </c>
      <c r="F12" s="67">
        <f t="shared" si="0"/>
        <v>109814474286</v>
      </c>
      <c r="G12" s="64">
        <v>95176412071</v>
      </c>
      <c r="H12" s="65">
        <v>16800594004</v>
      </c>
      <c r="I12" s="67">
        <f t="shared" si="1"/>
        <v>111977006075</v>
      </c>
      <c r="J12" s="64">
        <v>21438657339</v>
      </c>
      <c r="K12" s="65">
        <v>1902526484</v>
      </c>
      <c r="L12" s="65">
        <f t="shared" si="2"/>
        <v>23341183823</v>
      </c>
      <c r="M12" s="90">
        <f t="shared" si="3"/>
        <v>0.21255106828823306</v>
      </c>
      <c r="N12" s="100">
        <v>22457313991</v>
      </c>
      <c r="O12" s="101">
        <v>3415112509</v>
      </c>
      <c r="P12" s="102">
        <f t="shared" si="4"/>
        <v>25872426500</v>
      </c>
      <c r="Q12" s="90">
        <f t="shared" si="5"/>
        <v>0.23560124171443961</v>
      </c>
      <c r="R12" s="100">
        <v>20206477911</v>
      </c>
      <c r="S12" s="102">
        <v>2649012472</v>
      </c>
      <c r="T12" s="102">
        <f t="shared" si="6"/>
        <v>22855490383</v>
      </c>
      <c r="U12" s="90">
        <f t="shared" si="7"/>
        <v>0.2041087825449793</v>
      </c>
      <c r="V12" s="100">
        <v>21643841663</v>
      </c>
      <c r="W12" s="102">
        <v>5103755787</v>
      </c>
      <c r="X12" s="102">
        <f t="shared" si="8"/>
        <v>26747597450</v>
      </c>
      <c r="Y12" s="90">
        <f t="shared" si="9"/>
        <v>0.23886687443746249</v>
      </c>
      <c r="Z12" s="64">
        <f t="shared" si="10"/>
        <v>85746290904</v>
      </c>
      <c r="AA12" s="65">
        <f t="shared" si="11"/>
        <v>13070407252</v>
      </c>
      <c r="AB12" s="65">
        <f t="shared" si="12"/>
        <v>98816698156</v>
      </c>
      <c r="AC12" s="90">
        <f t="shared" si="13"/>
        <v>0.88247312211414652</v>
      </c>
      <c r="AD12" s="64">
        <v>19552400471</v>
      </c>
      <c r="AE12" s="65">
        <v>4839855308</v>
      </c>
      <c r="AF12" s="65">
        <f t="shared" si="14"/>
        <v>24392255779</v>
      </c>
      <c r="AG12" s="65">
        <v>96231781125</v>
      </c>
      <c r="AH12" s="65">
        <v>99079499150</v>
      </c>
      <c r="AI12" s="65">
        <v>85995186733</v>
      </c>
      <c r="AJ12" s="90">
        <f t="shared" si="15"/>
        <v>0.86794127413592204</v>
      </c>
      <c r="AK12" s="90">
        <f t="shared" si="16"/>
        <v>9.6561043486096176E-2</v>
      </c>
    </row>
    <row r="13" spans="1:37" s="7" customFormat="1" x14ac:dyDescent="0.2">
      <c r="A13" s="23" t="s">
        <v>23</v>
      </c>
      <c r="B13" s="31" t="s">
        <v>32</v>
      </c>
      <c r="C13" s="32" t="s">
        <v>33</v>
      </c>
      <c r="D13" s="64">
        <v>25319256865</v>
      </c>
      <c r="E13" s="65">
        <v>7157260130</v>
      </c>
      <c r="F13" s="67">
        <f t="shared" si="0"/>
        <v>32476516995</v>
      </c>
      <c r="G13" s="64">
        <v>26318866841</v>
      </c>
      <c r="H13" s="65">
        <v>7779364718</v>
      </c>
      <c r="I13" s="67">
        <f t="shared" si="1"/>
        <v>34098231559</v>
      </c>
      <c r="J13" s="64">
        <v>6092346160</v>
      </c>
      <c r="K13" s="65">
        <v>1353496537</v>
      </c>
      <c r="L13" s="65">
        <f t="shared" si="2"/>
        <v>7445842697</v>
      </c>
      <c r="M13" s="90">
        <f t="shared" si="3"/>
        <v>0.22926851109515045</v>
      </c>
      <c r="N13" s="100">
        <v>5699425858</v>
      </c>
      <c r="O13" s="101">
        <v>1889543965</v>
      </c>
      <c r="P13" s="102">
        <f t="shared" si="4"/>
        <v>7588969823</v>
      </c>
      <c r="Q13" s="90">
        <f t="shared" si="5"/>
        <v>0.23367560702917675</v>
      </c>
      <c r="R13" s="100">
        <v>5090498801</v>
      </c>
      <c r="S13" s="102">
        <v>1120735374</v>
      </c>
      <c r="T13" s="102">
        <f t="shared" si="6"/>
        <v>6211234175</v>
      </c>
      <c r="U13" s="90">
        <f t="shared" si="7"/>
        <v>0.18215707651151153</v>
      </c>
      <c r="V13" s="100">
        <v>6645850362</v>
      </c>
      <c r="W13" s="102">
        <v>1809571705</v>
      </c>
      <c r="X13" s="102">
        <f t="shared" si="8"/>
        <v>8455422067</v>
      </c>
      <c r="Y13" s="90">
        <f t="shared" si="9"/>
        <v>0.24797245136803137</v>
      </c>
      <c r="Z13" s="64">
        <f t="shared" si="10"/>
        <v>23528121181</v>
      </c>
      <c r="AA13" s="65">
        <f t="shared" si="11"/>
        <v>6173347581</v>
      </c>
      <c r="AB13" s="65">
        <f t="shared" si="12"/>
        <v>29701468762</v>
      </c>
      <c r="AC13" s="90">
        <f t="shared" si="13"/>
        <v>0.87105598748157065</v>
      </c>
      <c r="AD13" s="64">
        <v>5657150524</v>
      </c>
      <c r="AE13" s="65">
        <v>1828830875</v>
      </c>
      <c r="AF13" s="65">
        <f t="shared" si="14"/>
        <v>7485981399</v>
      </c>
      <c r="AG13" s="65">
        <v>29393504913</v>
      </c>
      <c r="AH13" s="65">
        <v>30777613632</v>
      </c>
      <c r="AI13" s="65">
        <v>24457855460</v>
      </c>
      <c r="AJ13" s="90">
        <f t="shared" si="15"/>
        <v>0.79466380182805196</v>
      </c>
      <c r="AK13" s="90">
        <f t="shared" si="16"/>
        <v>0.12950081176123418</v>
      </c>
    </row>
    <row r="14" spans="1:37" s="7" customFormat="1" x14ac:dyDescent="0.2">
      <c r="A14" s="23" t="s">
        <v>23</v>
      </c>
      <c r="B14" s="31" t="s">
        <v>34</v>
      </c>
      <c r="C14" s="32" t="s">
        <v>35</v>
      </c>
      <c r="D14" s="64">
        <v>27555225014</v>
      </c>
      <c r="E14" s="65">
        <v>3697460184</v>
      </c>
      <c r="F14" s="67">
        <f t="shared" si="0"/>
        <v>31252685198</v>
      </c>
      <c r="G14" s="64">
        <v>29718372575</v>
      </c>
      <c r="H14" s="65">
        <v>4407141833</v>
      </c>
      <c r="I14" s="67">
        <f t="shared" si="1"/>
        <v>34125514408</v>
      </c>
      <c r="J14" s="64">
        <v>6130900265</v>
      </c>
      <c r="K14" s="65">
        <v>676062989</v>
      </c>
      <c r="L14" s="65">
        <f t="shared" si="2"/>
        <v>6806963254</v>
      </c>
      <c r="M14" s="90">
        <f t="shared" si="3"/>
        <v>0.21780410901894626</v>
      </c>
      <c r="N14" s="100">
        <v>6418399855</v>
      </c>
      <c r="O14" s="101">
        <v>954165218</v>
      </c>
      <c r="P14" s="102">
        <f t="shared" si="4"/>
        <v>7372565073</v>
      </c>
      <c r="Q14" s="90">
        <f t="shared" si="5"/>
        <v>0.23590181215762554</v>
      </c>
      <c r="R14" s="100">
        <v>6029064317</v>
      </c>
      <c r="S14" s="102">
        <v>825952159</v>
      </c>
      <c r="T14" s="102">
        <f t="shared" si="6"/>
        <v>6855016476</v>
      </c>
      <c r="U14" s="90">
        <f t="shared" si="7"/>
        <v>0.20087657563318628</v>
      </c>
      <c r="V14" s="100">
        <v>6436376092</v>
      </c>
      <c r="W14" s="102">
        <v>856608986</v>
      </c>
      <c r="X14" s="102">
        <f t="shared" si="8"/>
        <v>7292985078</v>
      </c>
      <c r="Y14" s="90">
        <f t="shared" si="9"/>
        <v>0.21371062691703527</v>
      </c>
      <c r="Z14" s="64">
        <f t="shared" si="10"/>
        <v>25014740529</v>
      </c>
      <c r="AA14" s="65">
        <f t="shared" si="11"/>
        <v>3312789352</v>
      </c>
      <c r="AB14" s="65">
        <f t="shared" si="12"/>
        <v>28327529881</v>
      </c>
      <c r="AC14" s="90">
        <f t="shared" si="13"/>
        <v>0.83009825265400872</v>
      </c>
      <c r="AD14" s="64">
        <v>7207895349</v>
      </c>
      <c r="AE14" s="65">
        <v>1245716928</v>
      </c>
      <c r="AF14" s="65">
        <f t="shared" si="14"/>
        <v>8453612277</v>
      </c>
      <c r="AG14" s="65">
        <v>29509337168</v>
      </c>
      <c r="AH14" s="65">
        <v>30991696997</v>
      </c>
      <c r="AI14" s="65">
        <v>26997941397</v>
      </c>
      <c r="AJ14" s="90">
        <f t="shared" si="15"/>
        <v>0.87113465905443654</v>
      </c>
      <c r="AK14" s="90">
        <f t="shared" si="16"/>
        <v>-0.13729363980386866</v>
      </c>
    </row>
    <row r="15" spans="1:37" s="7" customFormat="1" x14ac:dyDescent="0.2">
      <c r="A15" s="23" t="s">
        <v>23</v>
      </c>
      <c r="B15" s="31" t="s">
        <v>36</v>
      </c>
      <c r="C15" s="32" t="s">
        <v>37</v>
      </c>
      <c r="D15" s="64">
        <v>26608577037</v>
      </c>
      <c r="E15" s="65">
        <v>3081209464</v>
      </c>
      <c r="F15" s="67">
        <f t="shared" si="0"/>
        <v>29689786501</v>
      </c>
      <c r="G15" s="64">
        <v>25721837195</v>
      </c>
      <c r="H15" s="65">
        <v>3231567699</v>
      </c>
      <c r="I15" s="67">
        <f t="shared" si="1"/>
        <v>28953404894</v>
      </c>
      <c r="J15" s="64">
        <v>4366805858</v>
      </c>
      <c r="K15" s="65">
        <v>333516038</v>
      </c>
      <c r="L15" s="65">
        <f t="shared" si="2"/>
        <v>4700321896</v>
      </c>
      <c r="M15" s="90">
        <f t="shared" si="3"/>
        <v>0.15831443906953274</v>
      </c>
      <c r="N15" s="100">
        <v>5572409064</v>
      </c>
      <c r="O15" s="101">
        <v>872578892</v>
      </c>
      <c r="P15" s="102">
        <f t="shared" si="4"/>
        <v>6444987956</v>
      </c>
      <c r="Q15" s="90">
        <f t="shared" si="5"/>
        <v>0.21707761205298404</v>
      </c>
      <c r="R15" s="100">
        <v>4496794805</v>
      </c>
      <c r="S15" s="102">
        <v>411640525</v>
      </c>
      <c r="T15" s="102">
        <f t="shared" si="6"/>
        <v>4908435330</v>
      </c>
      <c r="U15" s="90">
        <f t="shared" si="7"/>
        <v>0.16952877728785443</v>
      </c>
      <c r="V15" s="100">
        <v>5923743694</v>
      </c>
      <c r="W15" s="102">
        <v>841782171</v>
      </c>
      <c r="X15" s="102">
        <f t="shared" si="8"/>
        <v>6765525865</v>
      </c>
      <c r="Y15" s="90">
        <f t="shared" si="9"/>
        <v>0.23366943852610636</v>
      </c>
      <c r="Z15" s="64">
        <f t="shared" si="10"/>
        <v>20359753421</v>
      </c>
      <c r="AA15" s="65">
        <f t="shared" si="11"/>
        <v>2459517626</v>
      </c>
      <c r="AB15" s="65">
        <f t="shared" si="12"/>
        <v>22819271047</v>
      </c>
      <c r="AC15" s="90">
        <f t="shared" si="13"/>
        <v>0.78813773822258903</v>
      </c>
      <c r="AD15" s="64">
        <v>5632742183</v>
      </c>
      <c r="AE15" s="65">
        <v>1047852119</v>
      </c>
      <c r="AF15" s="65">
        <f t="shared" si="14"/>
        <v>6680594302</v>
      </c>
      <c r="AG15" s="65">
        <v>27850969399</v>
      </c>
      <c r="AH15" s="65">
        <v>28843471286</v>
      </c>
      <c r="AI15" s="65">
        <v>22169713656</v>
      </c>
      <c r="AJ15" s="90">
        <f t="shared" si="15"/>
        <v>0.76862155169099577</v>
      </c>
      <c r="AK15" s="90">
        <f t="shared" si="16"/>
        <v>1.2713174780658809E-2</v>
      </c>
    </row>
    <row r="16" spans="1:37" s="7" customFormat="1" x14ac:dyDescent="0.2">
      <c r="A16" s="23" t="s">
        <v>23</v>
      </c>
      <c r="B16" s="31" t="s">
        <v>38</v>
      </c>
      <c r="C16" s="32" t="s">
        <v>39</v>
      </c>
      <c r="D16" s="64">
        <v>10146112225</v>
      </c>
      <c r="E16" s="65">
        <v>1549909747</v>
      </c>
      <c r="F16" s="67">
        <f t="shared" si="0"/>
        <v>11696021972</v>
      </c>
      <c r="G16" s="64">
        <v>10449906588</v>
      </c>
      <c r="H16" s="65">
        <v>1631785386</v>
      </c>
      <c r="I16" s="67">
        <f t="shared" si="1"/>
        <v>12081691974</v>
      </c>
      <c r="J16" s="64">
        <v>1694245182</v>
      </c>
      <c r="K16" s="65">
        <v>168711899</v>
      </c>
      <c r="L16" s="65">
        <f t="shared" si="2"/>
        <v>1862957081</v>
      </c>
      <c r="M16" s="90">
        <f t="shared" si="3"/>
        <v>0.15928125694871942</v>
      </c>
      <c r="N16" s="100">
        <v>2156151138</v>
      </c>
      <c r="O16" s="101">
        <v>333152048</v>
      </c>
      <c r="P16" s="102">
        <f t="shared" si="4"/>
        <v>2489303186</v>
      </c>
      <c r="Q16" s="90">
        <f t="shared" si="5"/>
        <v>0.21283331990648896</v>
      </c>
      <c r="R16" s="100">
        <v>1953795146</v>
      </c>
      <c r="S16" s="102">
        <v>280107000</v>
      </c>
      <c r="T16" s="102">
        <f t="shared" si="6"/>
        <v>2233902146</v>
      </c>
      <c r="U16" s="90">
        <f t="shared" si="7"/>
        <v>0.18489977652198006</v>
      </c>
      <c r="V16" s="100">
        <v>2137722550</v>
      </c>
      <c r="W16" s="102">
        <v>388337737</v>
      </c>
      <c r="X16" s="102">
        <f t="shared" si="8"/>
        <v>2526060287</v>
      </c>
      <c r="Y16" s="90">
        <f t="shared" si="9"/>
        <v>0.20908166608088696</v>
      </c>
      <c r="Z16" s="64">
        <f t="shared" si="10"/>
        <v>7941914016</v>
      </c>
      <c r="AA16" s="65">
        <f t="shared" si="11"/>
        <v>1170308684</v>
      </c>
      <c r="AB16" s="65">
        <f t="shared" si="12"/>
        <v>9112222700</v>
      </c>
      <c r="AC16" s="90">
        <f t="shared" si="13"/>
        <v>0.75421743242665462</v>
      </c>
      <c r="AD16" s="64">
        <v>1952646821</v>
      </c>
      <c r="AE16" s="65">
        <v>321306395</v>
      </c>
      <c r="AF16" s="65">
        <f t="shared" si="14"/>
        <v>2273953216</v>
      </c>
      <c r="AG16" s="65">
        <v>10649786102</v>
      </c>
      <c r="AH16" s="65">
        <v>11411836474</v>
      </c>
      <c r="AI16" s="65">
        <v>8144307693</v>
      </c>
      <c r="AJ16" s="90">
        <f t="shared" si="15"/>
        <v>0.7136719590712215</v>
      </c>
      <c r="AK16" s="90">
        <f t="shared" si="16"/>
        <v>0.11086730774675702</v>
      </c>
    </row>
    <row r="17" spans="1:37" s="7" customFormat="1" x14ac:dyDescent="0.2">
      <c r="A17" s="23" t="s">
        <v>23</v>
      </c>
      <c r="B17" s="33" t="s">
        <v>40</v>
      </c>
      <c r="C17" s="32" t="s">
        <v>41</v>
      </c>
      <c r="D17" s="64">
        <v>86794599731</v>
      </c>
      <c r="E17" s="65">
        <v>15815064357</v>
      </c>
      <c r="F17" s="67">
        <f t="shared" si="0"/>
        <v>102609664088</v>
      </c>
      <c r="G17" s="64">
        <v>89059588662</v>
      </c>
      <c r="H17" s="65">
        <v>17429833762</v>
      </c>
      <c r="I17" s="67">
        <f t="shared" si="1"/>
        <v>106489422424</v>
      </c>
      <c r="J17" s="64">
        <v>16658367425</v>
      </c>
      <c r="K17" s="65">
        <v>1719445693</v>
      </c>
      <c r="L17" s="65">
        <f t="shared" si="2"/>
        <v>18377813118</v>
      </c>
      <c r="M17" s="90">
        <f t="shared" si="3"/>
        <v>0.1791041154002691</v>
      </c>
      <c r="N17" s="100">
        <v>21845121678</v>
      </c>
      <c r="O17" s="101">
        <v>3398392466</v>
      </c>
      <c r="P17" s="102">
        <f t="shared" si="4"/>
        <v>25243514144</v>
      </c>
      <c r="Q17" s="90">
        <f t="shared" si="5"/>
        <v>0.24601497693580482</v>
      </c>
      <c r="R17" s="100">
        <v>18348613805</v>
      </c>
      <c r="S17" s="102">
        <v>2473502879</v>
      </c>
      <c r="T17" s="102">
        <f t="shared" si="6"/>
        <v>20822116684</v>
      </c>
      <c r="U17" s="90">
        <f t="shared" si="7"/>
        <v>0.19553225296963603</v>
      </c>
      <c r="V17" s="100">
        <v>23636790426</v>
      </c>
      <c r="W17" s="102">
        <v>5676594860</v>
      </c>
      <c r="X17" s="102">
        <f t="shared" si="8"/>
        <v>29313385286</v>
      </c>
      <c r="Y17" s="90">
        <f t="shared" si="9"/>
        <v>0.27527039417384908</v>
      </c>
      <c r="Z17" s="64">
        <f t="shared" si="10"/>
        <v>80488893334</v>
      </c>
      <c r="AA17" s="65">
        <f t="shared" si="11"/>
        <v>13267935898</v>
      </c>
      <c r="AB17" s="65">
        <f t="shared" si="12"/>
        <v>93756829232</v>
      </c>
      <c r="AC17" s="90">
        <f t="shared" si="13"/>
        <v>0.8804332589831908</v>
      </c>
      <c r="AD17" s="64">
        <v>19378148347</v>
      </c>
      <c r="AE17" s="65">
        <v>4400146928</v>
      </c>
      <c r="AF17" s="65">
        <f t="shared" si="14"/>
        <v>23778295275</v>
      </c>
      <c r="AG17" s="65">
        <v>90715297377</v>
      </c>
      <c r="AH17" s="65">
        <v>92885005003</v>
      </c>
      <c r="AI17" s="65">
        <v>82601274417</v>
      </c>
      <c r="AJ17" s="90">
        <f t="shared" si="15"/>
        <v>0.88928535251015106</v>
      </c>
      <c r="AK17" s="90">
        <f t="shared" si="16"/>
        <v>0.23277909315978085</v>
      </c>
    </row>
    <row r="18" spans="1:37" s="7" customFormat="1" x14ac:dyDescent="0.2">
      <c r="A18" s="34" t="s">
        <v>0</v>
      </c>
      <c r="B18" s="35" t="s">
        <v>616</v>
      </c>
      <c r="C18" s="34" t="s">
        <v>0</v>
      </c>
      <c r="D18" s="68">
        <f>SUM(D9:D17)</f>
        <v>535942510762</v>
      </c>
      <c r="E18" s="69">
        <f>SUM(E9:E17)</f>
        <v>76009039360</v>
      </c>
      <c r="F18" s="70">
        <f t="shared" si="0"/>
        <v>611951550122</v>
      </c>
      <c r="G18" s="68">
        <f>SUM(G9:G17)</f>
        <v>542725814090</v>
      </c>
      <c r="H18" s="69">
        <f>SUM(H9:H17)</f>
        <v>78634989136</v>
      </c>
      <c r="I18" s="70">
        <f t="shared" si="1"/>
        <v>621360803226</v>
      </c>
      <c r="J18" s="68">
        <f>SUM(J9:J17)</f>
        <v>119976585646</v>
      </c>
      <c r="K18" s="69">
        <f>SUM(K9:K17)</f>
        <v>41436508337</v>
      </c>
      <c r="L18" s="69">
        <f t="shared" si="2"/>
        <v>161413093983</v>
      </c>
      <c r="M18" s="91">
        <f t="shared" si="3"/>
        <v>0.26376776715545591</v>
      </c>
      <c r="N18" s="103">
        <f>SUM(N9:N17)</f>
        <v>137668945611</v>
      </c>
      <c r="O18" s="104">
        <f>SUM(O9:O17)</f>
        <v>-15618966897</v>
      </c>
      <c r="P18" s="105">
        <f t="shared" si="4"/>
        <v>122049978714</v>
      </c>
      <c r="Q18" s="91">
        <f t="shared" si="5"/>
        <v>0.19944385905986814</v>
      </c>
      <c r="R18" s="103">
        <f>SUM(R9:R17)</f>
        <v>115626716427</v>
      </c>
      <c r="S18" s="105">
        <f>SUM(S9:S17)</f>
        <v>12285916770</v>
      </c>
      <c r="T18" s="105">
        <f t="shared" si="6"/>
        <v>127912633197</v>
      </c>
      <c r="U18" s="91">
        <f t="shared" si="7"/>
        <v>0.20585887061575059</v>
      </c>
      <c r="V18" s="103">
        <f>SUM(V9:V17)</f>
        <v>128198301359</v>
      </c>
      <c r="W18" s="105">
        <f>SUM(W9:W17)</f>
        <v>22633248500</v>
      </c>
      <c r="X18" s="105">
        <f t="shared" si="8"/>
        <v>150831549859</v>
      </c>
      <c r="Y18" s="91">
        <f t="shared" si="9"/>
        <v>0.2427439083313723</v>
      </c>
      <c r="Z18" s="68">
        <f t="shared" si="10"/>
        <v>501470549043</v>
      </c>
      <c r="AA18" s="69">
        <f t="shared" si="11"/>
        <v>60736706710</v>
      </c>
      <c r="AB18" s="69">
        <f t="shared" si="12"/>
        <v>562207255753</v>
      </c>
      <c r="AC18" s="91">
        <f t="shared" si="13"/>
        <v>0.90480000159990004</v>
      </c>
      <c r="AD18" s="68">
        <f>SUM(AD9:AD17)</f>
        <v>124472991875</v>
      </c>
      <c r="AE18" s="69">
        <f>SUM(AE9:AE17)</f>
        <v>21512590205</v>
      </c>
      <c r="AF18" s="69">
        <f t="shared" si="14"/>
        <v>145985582080</v>
      </c>
      <c r="AG18" s="69">
        <f>SUM(AG9:AG17)</f>
        <v>557768775156</v>
      </c>
      <c r="AH18" s="69">
        <f>SUM(AH9:AH17)</f>
        <v>567348987885</v>
      </c>
      <c r="AI18" s="69">
        <f>SUM(AI9:AI17)</f>
        <v>496015738334</v>
      </c>
      <c r="AJ18" s="91">
        <f t="shared" si="15"/>
        <v>0.87426918691276656</v>
      </c>
      <c r="AK18" s="91">
        <f t="shared" si="16"/>
        <v>3.3194838215902855E-2</v>
      </c>
    </row>
    <row r="19" spans="1:37" s="7" customFormat="1" ht="12.75" customHeight="1" x14ac:dyDescent="0.2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x14ac:dyDescent="0.2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451</v>
      </c>
      <c r="C9" s="57" t="s">
        <v>452</v>
      </c>
      <c r="D9" s="77">
        <v>323988199</v>
      </c>
      <c r="E9" s="78">
        <v>137120650</v>
      </c>
      <c r="F9" s="79">
        <f>$D9       +$E9</f>
        <v>461108849</v>
      </c>
      <c r="G9" s="77">
        <v>434713013</v>
      </c>
      <c r="H9" s="78">
        <v>133795649</v>
      </c>
      <c r="I9" s="79">
        <f>$G9       +$H9</f>
        <v>568508662</v>
      </c>
      <c r="J9" s="77">
        <v>54516226</v>
      </c>
      <c r="K9" s="78">
        <v>8335686</v>
      </c>
      <c r="L9" s="78">
        <f>$J9       +$K9</f>
        <v>62851912</v>
      </c>
      <c r="M9" s="95">
        <f>IF(($F9       =0),0,($L9       /$F9       ))</f>
        <v>0.13630602001307504</v>
      </c>
      <c r="N9" s="77">
        <v>64246846</v>
      </c>
      <c r="O9" s="78">
        <v>13789123</v>
      </c>
      <c r="P9" s="78">
        <f>$N9       +$O9</f>
        <v>78035969</v>
      </c>
      <c r="Q9" s="95">
        <f>IF(($F9       =0),0,($P9       /$F9       ))</f>
        <v>0.16923546179873897</v>
      </c>
      <c r="R9" s="77">
        <v>65586927</v>
      </c>
      <c r="S9" s="78">
        <v>39519126</v>
      </c>
      <c r="T9" s="78">
        <f>$R9       +$S9</f>
        <v>105106053</v>
      </c>
      <c r="U9" s="95">
        <f>IF(($I9       =0),0,($T9       /$I9       ))</f>
        <v>0.18488030178861198</v>
      </c>
      <c r="V9" s="77">
        <v>125273800</v>
      </c>
      <c r="W9" s="78">
        <v>51656940</v>
      </c>
      <c r="X9" s="78">
        <f>$V9       +$W9</f>
        <v>176930740</v>
      </c>
      <c r="Y9" s="95">
        <f>IF(($I9       =0),0,($X9       /$I9       ))</f>
        <v>0.31121907514577146</v>
      </c>
      <c r="Z9" s="77">
        <f>$J9       +$N9       +$R9       +$V9</f>
        <v>309623799</v>
      </c>
      <c r="AA9" s="78">
        <f>$K9       +$O9       +$S9       +$W9</f>
        <v>113300875</v>
      </c>
      <c r="AB9" s="78">
        <f>$Z9       +$AA9</f>
        <v>422924674</v>
      </c>
      <c r="AC9" s="95">
        <f>IF(($I9       =0),0,($AB9       /$I9       ))</f>
        <v>0.74391949018359904</v>
      </c>
      <c r="AD9" s="77">
        <v>177595872</v>
      </c>
      <c r="AE9" s="78">
        <v>47428213</v>
      </c>
      <c r="AF9" s="78">
        <f>$AD9       +$AE9</f>
        <v>225024085</v>
      </c>
      <c r="AG9" s="78">
        <v>400454090</v>
      </c>
      <c r="AH9" s="78">
        <v>503288339</v>
      </c>
      <c r="AI9" s="79">
        <v>402607666</v>
      </c>
      <c r="AJ9" s="114">
        <f>IF(($AH9       =0),0,($AI9       /$AH9       ))</f>
        <v>0.79995429021851427</v>
      </c>
      <c r="AK9" s="115">
        <f>IF(($AF9       =0),0,(($X9       /$AF9       )-1))</f>
        <v>-0.21372532189165439</v>
      </c>
    </row>
    <row r="10" spans="1:37" x14ac:dyDescent="0.2">
      <c r="A10" s="55" t="s">
        <v>101</v>
      </c>
      <c r="B10" s="56" t="s">
        <v>453</v>
      </c>
      <c r="C10" s="57" t="s">
        <v>454</v>
      </c>
      <c r="D10" s="77">
        <v>648174897</v>
      </c>
      <c r="E10" s="78">
        <v>190734000</v>
      </c>
      <c r="F10" s="79">
        <f t="shared" ref="F10:F45" si="0">$D10      +$E10</f>
        <v>838908897</v>
      </c>
      <c r="G10" s="77">
        <v>674672728</v>
      </c>
      <c r="H10" s="78">
        <v>212456348</v>
      </c>
      <c r="I10" s="79">
        <f t="shared" ref="I10:I45" si="1">$G10      +$H10</f>
        <v>887129076</v>
      </c>
      <c r="J10" s="77">
        <v>156684441</v>
      </c>
      <c r="K10" s="78">
        <v>34035567</v>
      </c>
      <c r="L10" s="78">
        <f t="shared" ref="L10:L45" si="2">$J10      +$K10</f>
        <v>190720008</v>
      </c>
      <c r="M10" s="95">
        <f t="shared" ref="M10:M45" si="3">IF(($F10      =0),0,($L10      /$F10      ))</f>
        <v>0.22734293161275174</v>
      </c>
      <c r="N10" s="77">
        <v>164127967</v>
      </c>
      <c r="O10" s="78">
        <v>54938375</v>
      </c>
      <c r="P10" s="78">
        <f t="shared" ref="P10:P45" si="4">$N10      +$O10</f>
        <v>219066342</v>
      </c>
      <c r="Q10" s="95">
        <f t="shared" ref="Q10:Q45" si="5">IF(($F10      =0),0,($P10      /$F10      ))</f>
        <v>0.2611324576284712</v>
      </c>
      <c r="R10" s="77">
        <v>161366041</v>
      </c>
      <c r="S10" s="78">
        <v>31693832</v>
      </c>
      <c r="T10" s="78">
        <f t="shared" ref="T10:T45" si="6">$R10      +$S10</f>
        <v>193059873</v>
      </c>
      <c r="U10" s="95">
        <f t="shared" ref="U10:U45" si="7">IF(($I10      =0),0,($T10      /$I10      ))</f>
        <v>0.21762320526173354</v>
      </c>
      <c r="V10" s="77">
        <v>179786038</v>
      </c>
      <c r="W10" s="78">
        <v>33876039</v>
      </c>
      <c r="X10" s="78">
        <f t="shared" ref="X10:X45" si="8">$V10      +$W10</f>
        <v>213662077</v>
      </c>
      <c r="Y10" s="95">
        <f t="shared" ref="Y10:Y45" si="9">IF(($I10      =0),0,($X10      /$I10      ))</f>
        <v>0.24084666231816756</v>
      </c>
      <c r="Z10" s="77">
        <f t="shared" ref="Z10:Z45" si="10">$J10      +$N10      +$R10      +$V10</f>
        <v>661964487</v>
      </c>
      <c r="AA10" s="78">
        <f t="shared" ref="AA10:AA45" si="11">$K10      +$O10      +$S10      +$W10</f>
        <v>154543813</v>
      </c>
      <c r="AB10" s="78">
        <f t="shared" ref="AB10:AB45" si="12">$Z10      +$AA10</f>
        <v>816508300</v>
      </c>
      <c r="AC10" s="95">
        <f t="shared" ref="AC10:AC45" si="13">IF(($I10      =0),0,($AB10      /$I10      ))</f>
        <v>0.92039402392442837</v>
      </c>
      <c r="AD10" s="77">
        <v>167919812</v>
      </c>
      <c r="AE10" s="78">
        <v>43830798</v>
      </c>
      <c r="AF10" s="78">
        <f t="shared" ref="AF10:AF45" si="14">$AD10      +$AE10</f>
        <v>211750610</v>
      </c>
      <c r="AG10" s="78">
        <v>718973493</v>
      </c>
      <c r="AH10" s="78">
        <v>754694589</v>
      </c>
      <c r="AI10" s="79">
        <v>731078978</v>
      </c>
      <c r="AJ10" s="114">
        <f t="shared" ref="AJ10:AJ45" si="15">IF(($AH10      =0),0,($AI10      /$AH10      ))</f>
        <v>0.9687083870161417</v>
      </c>
      <c r="AK10" s="115">
        <f t="shared" ref="AK10:AK45" si="16">IF(($AF10      =0),0,(($X10      /$AF10      )-1))</f>
        <v>9.0269728148599793E-3</v>
      </c>
    </row>
    <row r="11" spans="1:37" x14ac:dyDescent="0.2">
      <c r="A11" s="55" t="s">
        <v>101</v>
      </c>
      <c r="B11" s="56" t="s">
        <v>455</v>
      </c>
      <c r="C11" s="57" t="s">
        <v>456</v>
      </c>
      <c r="D11" s="77">
        <v>799449186</v>
      </c>
      <c r="E11" s="78">
        <v>31510000</v>
      </c>
      <c r="F11" s="79">
        <f t="shared" si="0"/>
        <v>830959186</v>
      </c>
      <c r="G11" s="77">
        <v>801223729</v>
      </c>
      <c r="H11" s="78">
        <v>34846000</v>
      </c>
      <c r="I11" s="79">
        <f t="shared" si="1"/>
        <v>836069729</v>
      </c>
      <c r="J11" s="77">
        <v>103913765</v>
      </c>
      <c r="K11" s="78">
        <v>636327</v>
      </c>
      <c r="L11" s="78">
        <f t="shared" si="2"/>
        <v>104550092</v>
      </c>
      <c r="M11" s="95">
        <f t="shared" si="3"/>
        <v>0.12581856457147342</v>
      </c>
      <c r="N11" s="77">
        <v>168744833</v>
      </c>
      <c r="O11" s="78">
        <v>4621859</v>
      </c>
      <c r="P11" s="78">
        <f t="shared" si="4"/>
        <v>173366692</v>
      </c>
      <c r="Q11" s="95">
        <f t="shared" si="5"/>
        <v>0.20863442503661064</v>
      </c>
      <c r="R11" s="77">
        <v>220885566</v>
      </c>
      <c r="S11" s="78">
        <v>3980761</v>
      </c>
      <c r="T11" s="78">
        <f t="shared" si="6"/>
        <v>224866327</v>
      </c>
      <c r="U11" s="95">
        <f t="shared" si="7"/>
        <v>0.26895642695849836</v>
      </c>
      <c r="V11" s="77">
        <v>108962121</v>
      </c>
      <c r="W11" s="78">
        <v>2181653</v>
      </c>
      <c r="X11" s="78">
        <f t="shared" si="8"/>
        <v>111143774</v>
      </c>
      <c r="Y11" s="95">
        <f t="shared" si="9"/>
        <v>0.13293601017338114</v>
      </c>
      <c r="Z11" s="77">
        <f t="shared" si="10"/>
        <v>602506285</v>
      </c>
      <c r="AA11" s="78">
        <f t="shared" si="11"/>
        <v>11420600</v>
      </c>
      <c r="AB11" s="78">
        <f t="shared" si="12"/>
        <v>613926885</v>
      </c>
      <c r="AC11" s="95">
        <f t="shared" si="13"/>
        <v>0.73430105612638441</v>
      </c>
      <c r="AD11" s="77">
        <v>66262841</v>
      </c>
      <c r="AE11" s="78">
        <v>5452712</v>
      </c>
      <c r="AF11" s="78">
        <f t="shared" si="14"/>
        <v>71715553</v>
      </c>
      <c r="AG11" s="78">
        <v>686371918</v>
      </c>
      <c r="AH11" s="78">
        <v>735997443</v>
      </c>
      <c r="AI11" s="79">
        <v>513776203</v>
      </c>
      <c r="AJ11" s="114">
        <f t="shared" si="15"/>
        <v>0.69806791842346116</v>
      </c>
      <c r="AK11" s="115">
        <f t="shared" si="16"/>
        <v>0.54978619491367509</v>
      </c>
    </row>
    <row r="12" spans="1:37" x14ac:dyDescent="0.2">
      <c r="A12" s="55" t="s">
        <v>116</v>
      </c>
      <c r="B12" s="56" t="s">
        <v>457</v>
      </c>
      <c r="C12" s="57" t="s">
        <v>458</v>
      </c>
      <c r="D12" s="77">
        <v>119931586</v>
      </c>
      <c r="E12" s="78">
        <v>250000</v>
      </c>
      <c r="F12" s="79">
        <f t="shared" si="0"/>
        <v>120181586</v>
      </c>
      <c r="G12" s="77">
        <v>129040480</v>
      </c>
      <c r="H12" s="78">
        <v>1004815</v>
      </c>
      <c r="I12" s="79">
        <f t="shared" si="1"/>
        <v>130045295</v>
      </c>
      <c r="J12" s="77">
        <v>22949568</v>
      </c>
      <c r="K12" s="78">
        <v>0</v>
      </c>
      <c r="L12" s="78">
        <f t="shared" si="2"/>
        <v>22949568</v>
      </c>
      <c r="M12" s="95">
        <f t="shared" si="3"/>
        <v>0.19095744001913903</v>
      </c>
      <c r="N12" s="77">
        <v>38172917</v>
      </c>
      <c r="O12" s="78">
        <v>213000</v>
      </c>
      <c r="P12" s="78">
        <f t="shared" si="4"/>
        <v>38385917</v>
      </c>
      <c r="Q12" s="95">
        <f t="shared" si="5"/>
        <v>0.31939932129036808</v>
      </c>
      <c r="R12" s="77">
        <v>29835706</v>
      </c>
      <c r="S12" s="78">
        <v>67200</v>
      </c>
      <c r="T12" s="78">
        <f t="shared" si="6"/>
        <v>29902906</v>
      </c>
      <c r="U12" s="95">
        <f t="shared" si="7"/>
        <v>0.22994223666454061</v>
      </c>
      <c r="V12" s="77">
        <v>31861807</v>
      </c>
      <c r="W12" s="78">
        <v>236510</v>
      </c>
      <c r="X12" s="78">
        <f t="shared" si="8"/>
        <v>32098317</v>
      </c>
      <c r="Y12" s="95">
        <f t="shared" si="9"/>
        <v>0.24682413154585869</v>
      </c>
      <c r="Z12" s="77">
        <f t="shared" si="10"/>
        <v>122819998</v>
      </c>
      <c r="AA12" s="78">
        <f t="shared" si="11"/>
        <v>516710</v>
      </c>
      <c r="AB12" s="78">
        <f t="shared" si="12"/>
        <v>123336708</v>
      </c>
      <c r="AC12" s="95">
        <f t="shared" si="13"/>
        <v>0.94841345855688208</v>
      </c>
      <c r="AD12" s="77">
        <v>69381339</v>
      </c>
      <c r="AE12" s="78">
        <v>145200</v>
      </c>
      <c r="AF12" s="78">
        <f t="shared" si="14"/>
        <v>69526539</v>
      </c>
      <c r="AG12" s="78">
        <v>117158144</v>
      </c>
      <c r="AH12" s="78">
        <v>163764470</v>
      </c>
      <c r="AI12" s="79">
        <v>164554157</v>
      </c>
      <c r="AJ12" s="114">
        <f t="shared" si="15"/>
        <v>1.0048220899197489</v>
      </c>
      <c r="AK12" s="115">
        <f t="shared" si="16"/>
        <v>-0.53833000374144901</v>
      </c>
    </row>
    <row r="13" spans="1:37" ht="16.5" x14ac:dyDescent="0.3">
      <c r="A13" s="58" t="s">
        <v>0</v>
      </c>
      <c r="B13" s="59" t="s">
        <v>459</v>
      </c>
      <c r="C13" s="60" t="s">
        <v>0</v>
      </c>
      <c r="D13" s="80">
        <f>SUM(D9:D12)</f>
        <v>1891543868</v>
      </c>
      <c r="E13" s="81">
        <f>SUM(E9:E12)</f>
        <v>359614650</v>
      </c>
      <c r="F13" s="82">
        <f t="shared" si="0"/>
        <v>2251158518</v>
      </c>
      <c r="G13" s="80">
        <f>SUM(G9:G12)</f>
        <v>2039649950</v>
      </c>
      <c r="H13" s="81">
        <f>SUM(H9:H12)</f>
        <v>382102812</v>
      </c>
      <c r="I13" s="82">
        <f t="shared" si="1"/>
        <v>2421752762</v>
      </c>
      <c r="J13" s="80">
        <f>SUM(J9:J12)</f>
        <v>338064000</v>
      </c>
      <c r="K13" s="81">
        <f>SUM(K9:K12)</f>
        <v>43007580</v>
      </c>
      <c r="L13" s="81">
        <f t="shared" si="2"/>
        <v>381071580</v>
      </c>
      <c r="M13" s="96">
        <f t="shared" si="3"/>
        <v>0.16927798595833934</v>
      </c>
      <c r="N13" s="80">
        <f>SUM(N9:N12)</f>
        <v>435292563</v>
      </c>
      <c r="O13" s="81">
        <f>SUM(O9:O12)</f>
        <v>73562357</v>
      </c>
      <c r="P13" s="81">
        <f t="shared" si="4"/>
        <v>508854920</v>
      </c>
      <c r="Q13" s="96">
        <f t="shared" si="5"/>
        <v>0.22604135423216784</v>
      </c>
      <c r="R13" s="80">
        <f>SUM(R9:R12)</f>
        <v>477674240</v>
      </c>
      <c r="S13" s="81">
        <f>SUM(S9:S12)</f>
        <v>75260919</v>
      </c>
      <c r="T13" s="81">
        <f t="shared" si="6"/>
        <v>552935159</v>
      </c>
      <c r="U13" s="96">
        <f t="shared" si="7"/>
        <v>0.22832023469784732</v>
      </c>
      <c r="V13" s="80">
        <f>SUM(V9:V12)</f>
        <v>445883766</v>
      </c>
      <c r="W13" s="81">
        <f>SUM(W9:W12)</f>
        <v>87951142</v>
      </c>
      <c r="X13" s="81">
        <f t="shared" si="8"/>
        <v>533834908</v>
      </c>
      <c r="Y13" s="96">
        <f t="shared" si="9"/>
        <v>0.22043328137226256</v>
      </c>
      <c r="Z13" s="80">
        <f t="shared" si="10"/>
        <v>1696914569</v>
      </c>
      <c r="AA13" s="81">
        <f t="shared" si="11"/>
        <v>279781998</v>
      </c>
      <c r="AB13" s="81">
        <f t="shared" si="12"/>
        <v>1976696567</v>
      </c>
      <c r="AC13" s="96">
        <f t="shared" si="13"/>
        <v>0.81622558587175875</v>
      </c>
      <c r="AD13" s="80">
        <f>SUM(AD9:AD12)</f>
        <v>481159864</v>
      </c>
      <c r="AE13" s="81">
        <f>SUM(AE9:AE12)</f>
        <v>96856923</v>
      </c>
      <c r="AF13" s="81">
        <f t="shared" si="14"/>
        <v>578016787</v>
      </c>
      <c r="AG13" s="81">
        <f>SUM(AG9:AG12)</f>
        <v>1922957645</v>
      </c>
      <c r="AH13" s="81">
        <f>SUM(AH9:AH12)</f>
        <v>2157744841</v>
      </c>
      <c r="AI13" s="82">
        <f>SUM(AI9:AI12)</f>
        <v>1812017004</v>
      </c>
      <c r="AJ13" s="116">
        <f t="shared" si="15"/>
        <v>0.83977353094271634</v>
      </c>
      <c r="AK13" s="117">
        <f t="shared" si="16"/>
        <v>-7.6437017044627797E-2</v>
      </c>
    </row>
    <row r="14" spans="1:37" x14ac:dyDescent="0.2">
      <c r="A14" s="55" t="s">
        <v>101</v>
      </c>
      <c r="B14" s="56" t="s">
        <v>460</v>
      </c>
      <c r="C14" s="57" t="s">
        <v>461</v>
      </c>
      <c r="D14" s="77">
        <v>118749219</v>
      </c>
      <c r="E14" s="78">
        <v>17986000</v>
      </c>
      <c r="F14" s="79">
        <f t="shared" si="0"/>
        <v>136735219</v>
      </c>
      <c r="G14" s="77">
        <v>131041541</v>
      </c>
      <c r="H14" s="78">
        <v>18387500</v>
      </c>
      <c r="I14" s="79">
        <f t="shared" si="1"/>
        <v>149429041</v>
      </c>
      <c r="J14" s="77">
        <v>7838130</v>
      </c>
      <c r="K14" s="78">
        <v>16634061</v>
      </c>
      <c r="L14" s="78">
        <f t="shared" si="2"/>
        <v>24472191</v>
      </c>
      <c r="M14" s="95">
        <f t="shared" si="3"/>
        <v>0.17897503787959707</v>
      </c>
      <c r="N14" s="77">
        <v>24976187</v>
      </c>
      <c r="O14" s="78">
        <v>2420810</v>
      </c>
      <c r="P14" s="78">
        <f t="shared" si="4"/>
        <v>27396997</v>
      </c>
      <c r="Q14" s="95">
        <f t="shared" si="5"/>
        <v>0.20036532797011133</v>
      </c>
      <c r="R14" s="77">
        <v>21218618</v>
      </c>
      <c r="S14" s="78">
        <v>6424407</v>
      </c>
      <c r="T14" s="78">
        <f t="shared" si="6"/>
        <v>27643025</v>
      </c>
      <c r="U14" s="95">
        <f t="shared" si="7"/>
        <v>0.18499098177308118</v>
      </c>
      <c r="V14" s="77">
        <v>21197785</v>
      </c>
      <c r="W14" s="78">
        <v>1945815</v>
      </c>
      <c r="X14" s="78">
        <f t="shared" si="8"/>
        <v>23143600</v>
      </c>
      <c r="Y14" s="95">
        <f t="shared" si="9"/>
        <v>0.15488020163363023</v>
      </c>
      <c r="Z14" s="77">
        <f t="shared" si="10"/>
        <v>75230720</v>
      </c>
      <c r="AA14" s="78">
        <f t="shared" si="11"/>
        <v>27425093</v>
      </c>
      <c r="AB14" s="78">
        <f t="shared" si="12"/>
        <v>102655813</v>
      </c>
      <c r="AC14" s="95">
        <f t="shared" si="13"/>
        <v>0.68698702951590251</v>
      </c>
      <c r="AD14" s="77">
        <v>21165752</v>
      </c>
      <c r="AE14" s="78">
        <v>4524538</v>
      </c>
      <c r="AF14" s="78">
        <f t="shared" si="14"/>
        <v>25690290</v>
      </c>
      <c r="AG14" s="78">
        <v>124136239</v>
      </c>
      <c r="AH14" s="78">
        <v>123005208</v>
      </c>
      <c r="AI14" s="79">
        <v>86383088</v>
      </c>
      <c r="AJ14" s="114">
        <f t="shared" si="15"/>
        <v>0.70227179323984401</v>
      </c>
      <c r="AK14" s="115">
        <f t="shared" si="16"/>
        <v>-9.9130449675733479E-2</v>
      </c>
    </row>
    <row r="15" spans="1:37" x14ac:dyDescent="0.2">
      <c r="A15" s="55" t="s">
        <v>101</v>
      </c>
      <c r="B15" s="56" t="s">
        <v>462</v>
      </c>
      <c r="C15" s="57" t="s">
        <v>463</v>
      </c>
      <c r="D15" s="77">
        <v>504123361</v>
      </c>
      <c r="E15" s="78">
        <v>55899000</v>
      </c>
      <c r="F15" s="79">
        <f t="shared" si="0"/>
        <v>560022361</v>
      </c>
      <c r="G15" s="77">
        <v>436954446</v>
      </c>
      <c r="H15" s="78">
        <v>48493934</v>
      </c>
      <c r="I15" s="79">
        <f t="shared" si="1"/>
        <v>485448380</v>
      </c>
      <c r="J15" s="77">
        <v>89988674</v>
      </c>
      <c r="K15" s="78">
        <v>28556</v>
      </c>
      <c r="L15" s="78">
        <f t="shared" si="2"/>
        <v>90017230</v>
      </c>
      <c r="M15" s="95">
        <f t="shared" si="3"/>
        <v>0.16073863522031756</v>
      </c>
      <c r="N15" s="77">
        <v>61462666</v>
      </c>
      <c r="O15" s="78">
        <v>2675333</v>
      </c>
      <c r="P15" s="78">
        <f t="shared" si="4"/>
        <v>64137999</v>
      </c>
      <c r="Q15" s="95">
        <f t="shared" si="5"/>
        <v>0.11452756794473784</v>
      </c>
      <c r="R15" s="77">
        <v>80836476</v>
      </c>
      <c r="S15" s="78">
        <v>6763425</v>
      </c>
      <c r="T15" s="78">
        <f t="shared" si="6"/>
        <v>87599901</v>
      </c>
      <c r="U15" s="95">
        <f t="shared" si="7"/>
        <v>0.18045152607162887</v>
      </c>
      <c r="V15" s="77">
        <v>93762930</v>
      </c>
      <c r="W15" s="78">
        <v>6384356</v>
      </c>
      <c r="X15" s="78">
        <f t="shared" si="8"/>
        <v>100147286</v>
      </c>
      <c r="Y15" s="95">
        <f t="shared" si="9"/>
        <v>0.20629852755920208</v>
      </c>
      <c r="Z15" s="77">
        <f t="shared" si="10"/>
        <v>326050746</v>
      </c>
      <c r="AA15" s="78">
        <f t="shared" si="11"/>
        <v>15851670</v>
      </c>
      <c r="AB15" s="78">
        <f t="shared" si="12"/>
        <v>341902416</v>
      </c>
      <c r="AC15" s="95">
        <f t="shared" si="13"/>
        <v>0.70430231119527065</v>
      </c>
      <c r="AD15" s="77">
        <v>73632986</v>
      </c>
      <c r="AE15" s="78">
        <v>7420609</v>
      </c>
      <c r="AF15" s="78">
        <f t="shared" si="14"/>
        <v>81053595</v>
      </c>
      <c r="AG15" s="78">
        <v>487558267</v>
      </c>
      <c r="AH15" s="78">
        <v>519666499</v>
      </c>
      <c r="AI15" s="79">
        <v>328003897</v>
      </c>
      <c r="AJ15" s="114">
        <f t="shared" si="15"/>
        <v>0.63118153206177718</v>
      </c>
      <c r="AK15" s="115">
        <f t="shared" si="16"/>
        <v>0.23556871228228671</v>
      </c>
    </row>
    <row r="16" spans="1:37" x14ac:dyDescent="0.2">
      <c r="A16" s="55" t="s">
        <v>101</v>
      </c>
      <c r="B16" s="56" t="s">
        <v>464</v>
      </c>
      <c r="C16" s="57" t="s">
        <v>465</v>
      </c>
      <c r="D16" s="77">
        <v>119345000</v>
      </c>
      <c r="E16" s="78">
        <v>13588935</v>
      </c>
      <c r="F16" s="79">
        <f t="shared" si="0"/>
        <v>132933935</v>
      </c>
      <c r="G16" s="77">
        <v>119345000</v>
      </c>
      <c r="H16" s="78">
        <v>13047935</v>
      </c>
      <c r="I16" s="79">
        <f t="shared" si="1"/>
        <v>132392935</v>
      </c>
      <c r="J16" s="77">
        <v>10824441</v>
      </c>
      <c r="K16" s="78">
        <v>0</v>
      </c>
      <c r="L16" s="78">
        <f t="shared" si="2"/>
        <v>10824441</v>
      </c>
      <c r="M16" s="95">
        <f t="shared" si="3"/>
        <v>8.1427221724836477E-2</v>
      </c>
      <c r="N16" s="77">
        <v>6969055</v>
      </c>
      <c r="O16" s="78">
        <v>286811</v>
      </c>
      <c r="P16" s="78">
        <f t="shared" si="4"/>
        <v>7255866</v>
      </c>
      <c r="Q16" s="95">
        <f t="shared" si="5"/>
        <v>5.4582496185041088E-2</v>
      </c>
      <c r="R16" s="77">
        <v>12845150</v>
      </c>
      <c r="S16" s="78">
        <v>748470</v>
      </c>
      <c r="T16" s="78">
        <f t="shared" si="6"/>
        <v>13593620</v>
      </c>
      <c r="U16" s="95">
        <f t="shared" si="7"/>
        <v>0.10267632483561151</v>
      </c>
      <c r="V16" s="77">
        <v>38643570</v>
      </c>
      <c r="W16" s="78">
        <v>3353402</v>
      </c>
      <c r="X16" s="78">
        <f t="shared" si="8"/>
        <v>41996972</v>
      </c>
      <c r="Y16" s="95">
        <f t="shared" si="9"/>
        <v>0.31721460061294054</v>
      </c>
      <c r="Z16" s="77">
        <f t="shared" si="10"/>
        <v>69282216</v>
      </c>
      <c r="AA16" s="78">
        <f t="shared" si="11"/>
        <v>4388683</v>
      </c>
      <c r="AB16" s="78">
        <f t="shared" si="12"/>
        <v>73670899</v>
      </c>
      <c r="AC16" s="95">
        <f t="shared" si="13"/>
        <v>0.55645642269355233</v>
      </c>
      <c r="AD16" s="77">
        <v>6349145</v>
      </c>
      <c r="AE16" s="78">
        <v>0</v>
      </c>
      <c r="AF16" s="78">
        <f t="shared" si="14"/>
        <v>6349145</v>
      </c>
      <c r="AG16" s="78">
        <v>99239224</v>
      </c>
      <c r="AH16" s="78">
        <v>99239224</v>
      </c>
      <c r="AI16" s="79">
        <v>38480071</v>
      </c>
      <c r="AJ16" s="114">
        <f t="shared" si="15"/>
        <v>0.38775062368484459</v>
      </c>
      <c r="AK16" s="115">
        <f t="shared" si="16"/>
        <v>5.6145870034469212</v>
      </c>
    </row>
    <row r="17" spans="1:37" x14ac:dyDescent="0.2">
      <c r="A17" s="55" t="s">
        <v>101</v>
      </c>
      <c r="B17" s="56" t="s">
        <v>466</v>
      </c>
      <c r="C17" s="57" t="s">
        <v>467</v>
      </c>
      <c r="D17" s="77">
        <v>137958423</v>
      </c>
      <c r="E17" s="78">
        <v>155400667</v>
      </c>
      <c r="F17" s="79">
        <f t="shared" si="0"/>
        <v>293359090</v>
      </c>
      <c r="G17" s="77">
        <v>139492086</v>
      </c>
      <c r="H17" s="78">
        <v>160782615</v>
      </c>
      <c r="I17" s="79">
        <f t="shared" si="1"/>
        <v>300274701</v>
      </c>
      <c r="J17" s="77">
        <v>28587869</v>
      </c>
      <c r="K17" s="78">
        <v>26264878</v>
      </c>
      <c r="L17" s="78">
        <f t="shared" si="2"/>
        <v>54852747</v>
      </c>
      <c r="M17" s="95">
        <f t="shared" si="3"/>
        <v>0.18698158287851246</v>
      </c>
      <c r="N17" s="77">
        <v>29853717</v>
      </c>
      <c r="O17" s="78">
        <v>61840649</v>
      </c>
      <c r="P17" s="78">
        <f t="shared" si="4"/>
        <v>91694366</v>
      </c>
      <c r="Q17" s="95">
        <f t="shared" si="5"/>
        <v>0.31256698403311789</v>
      </c>
      <c r="R17" s="77">
        <v>25970610</v>
      </c>
      <c r="S17" s="78">
        <v>31789272</v>
      </c>
      <c r="T17" s="78">
        <f t="shared" si="6"/>
        <v>57759882</v>
      </c>
      <c r="U17" s="95">
        <f t="shared" si="7"/>
        <v>0.19235680464469099</v>
      </c>
      <c r="V17" s="77">
        <v>24505700</v>
      </c>
      <c r="W17" s="78">
        <v>3867862</v>
      </c>
      <c r="X17" s="78">
        <f t="shared" si="8"/>
        <v>28373562</v>
      </c>
      <c r="Y17" s="95">
        <f t="shared" si="9"/>
        <v>9.4492016495255793E-2</v>
      </c>
      <c r="Z17" s="77">
        <f t="shared" si="10"/>
        <v>108917896</v>
      </c>
      <c r="AA17" s="78">
        <f t="shared" si="11"/>
        <v>123762661</v>
      </c>
      <c r="AB17" s="78">
        <f t="shared" si="12"/>
        <v>232680557</v>
      </c>
      <c r="AC17" s="95">
        <f t="shared" si="13"/>
        <v>0.77489231102423106</v>
      </c>
      <c r="AD17" s="77">
        <v>22618002</v>
      </c>
      <c r="AE17" s="78">
        <v>34463692</v>
      </c>
      <c r="AF17" s="78">
        <f t="shared" si="14"/>
        <v>57081694</v>
      </c>
      <c r="AG17" s="78">
        <v>213541764</v>
      </c>
      <c r="AH17" s="78">
        <v>232932193</v>
      </c>
      <c r="AI17" s="79">
        <v>159942539</v>
      </c>
      <c r="AJ17" s="114">
        <f t="shared" si="15"/>
        <v>0.68664849173510334</v>
      </c>
      <c r="AK17" s="115">
        <f t="shared" si="16"/>
        <v>-0.50293062430838154</v>
      </c>
    </row>
    <row r="18" spans="1:37" x14ac:dyDescent="0.2">
      <c r="A18" s="55" t="s">
        <v>101</v>
      </c>
      <c r="B18" s="56" t="s">
        <v>468</v>
      </c>
      <c r="C18" s="57" t="s">
        <v>469</v>
      </c>
      <c r="D18" s="77">
        <v>87049184</v>
      </c>
      <c r="E18" s="78">
        <v>22333003</v>
      </c>
      <c r="F18" s="79">
        <f t="shared" si="0"/>
        <v>109382187</v>
      </c>
      <c r="G18" s="77">
        <v>86260417</v>
      </c>
      <c r="H18" s="78">
        <v>30004000</v>
      </c>
      <c r="I18" s="79">
        <f t="shared" si="1"/>
        <v>116264417</v>
      </c>
      <c r="J18" s="77">
        <v>10609006</v>
      </c>
      <c r="K18" s="78">
        <v>3914528</v>
      </c>
      <c r="L18" s="78">
        <f t="shared" si="2"/>
        <v>14523534</v>
      </c>
      <c r="M18" s="95">
        <f t="shared" si="3"/>
        <v>0.13277787177541076</v>
      </c>
      <c r="N18" s="77">
        <v>18092077</v>
      </c>
      <c r="O18" s="78">
        <v>4880551</v>
      </c>
      <c r="P18" s="78">
        <f t="shared" si="4"/>
        <v>22972628</v>
      </c>
      <c r="Q18" s="95">
        <f t="shared" si="5"/>
        <v>0.21002165553702085</v>
      </c>
      <c r="R18" s="77">
        <v>13888130</v>
      </c>
      <c r="S18" s="78">
        <v>4078312</v>
      </c>
      <c r="T18" s="78">
        <f t="shared" si="6"/>
        <v>17966442</v>
      </c>
      <c r="U18" s="95">
        <f t="shared" si="7"/>
        <v>0.15453087422267811</v>
      </c>
      <c r="V18" s="77">
        <v>19322086</v>
      </c>
      <c r="W18" s="78">
        <v>4165071</v>
      </c>
      <c r="X18" s="78">
        <f t="shared" si="8"/>
        <v>23487157</v>
      </c>
      <c r="Y18" s="95">
        <f t="shared" si="9"/>
        <v>0.2020150068786738</v>
      </c>
      <c r="Z18" s="77">
        <f t="shared" si="10"/>
        <v>61911299</v>
      </c>
      <c r="AA18" s="78">
        <f t="shared" si="11"/>
        <v>17038462</v>
      </c>
      <c r="AB18" s="78">
        <f t="shared" si="12"/>
        <v>78949761</v>
      </c>
      <c r="AC18" s="95">
        <f t="shared" si="13"/>
        <v>0.67905351471379249</v>
      </c>
      <c r="AD18" s="77">
        <v>15261827</v>
      </c>
      <c r="AE18" s="78">
        <v>4501935</v>
      </c>
      <c r="AF18" s="78">
        <f t="shared" si="14"/>
        <v>19763762</v>
      </c>
      <c r="AG18" s="78">
        <v>111343254</v>
      </c>
      <c r="AH18" s="78">
        <v>113436118</v>
      </c>
      <c r="AI18" s="79">
        <v>72556798</v>
      </c>
      <c r="AJ18" s="114">
        <f t="shared" si="15"/>
        <v>0.63962694844687829</v>
      </c>
      <c r="AK18" s="115">
        <f t="shared" si="16"/>
        <v>0.18839505353282426</v>
      </c>
    </row>
    <row r="19" spans="1:37" x14ac:dyDescent="0.2">
      <c r="A19" s="55" t="s">
        <v>101</v>
      </c>
      <c r="B19" s="56" t="s">
        <v>470</v>
      </c>
      <c r="C19" s="57" t="s">
        <v>471</v>
      </c>
      <c r="D19" s="77">
        <v>98147206</v>
      </c>
      <c r="E19" s="78">
        <v>14107000</v>
      </c>
      <c r="F19" s="79">
        <f t="shared" si="0"/>
        <v>112254206</v>
      </c>
      <c r="G19" s="77">
        <v>98147206</v>
      </c>
      <c r="H19" s="78">
        <v>14107000</v>
      </c>
      <c r="I19" s="79">
        <f t="shared" si="1"/>
        <v>112254206</v>
      </c>
      <c r="J19" s="77">
        <v>10285615</v>
      </c>
      <c r="K19" s="78">
        <v>2299185</v>
      </c>
      <c r="L19" s="78">
        <f t="shared" si="2"/>
        <v>12584800</v>
      </c>
      <c r="M19" s="95">
        <f t="shared" si="3"/>
        <v>0.11210983043254522</v>
      </c>
      <c r="N19" s="77">
        <v>16431709</v>
      </c>
      <c r="O19" s="78">
        <v>4320787</v>
      </c>
      <c r="P19" s="78">
        <f t="shared" si="4"/>
        <v>20752496</v>
      </c>
      <c r="Q19" s="95">
        <f t="shared" si="5"/>
        <v>0.18487054284629656</v>
      </c>
      <c r="R19" s="77">
        <v>10787456</v>
      </c>
      <c r="S19" s="78">
        <v>4024309</v>
      </c>
      <c r="T19" s="78">
        <f t="shared" si="6"/>
        <v>14811765</v>
      </c>
      <c r="U19" s="95">
        <f t="shared" si="7"/>
        <v>0.13194841893051207</v>
      </c>
      <c r="V19" s="77">
        <v>13513492</v>
      </c>
      <c r="W19" s="78">
        <v>5294436</v>
      </c>
      <c r="X19" s="78">
        <f t="shared" si="8"/>
        <v>18807928</v>
      </c>
      <c r="Y19" s="95">
        <f t="shared" si="9"/>
        <v>0.16754764627705798</v>
      </c>
      <c r="Z19" s="77">
        <f t="shared" si="10"/>
        <v>51018272</v>
      </c>
      <c r="AA19" s="78">
        <f t="shared" si="11"/>
        <v>15938717</v>
      </c>
      <c r="AB19" s="78">
        <f t="shared" si="12"/>
        <v>66956989</v>
      </c>
      <c r="AC19" s="95">
        <f t="shared" si="13"/>
        <v>0.59647643848641185</v>
      </c>
      <c r="AD19" s="77">
        <v>12238830</v>
      </c>
      <c r="AE19" s="78">
        <v>1565</v>
      </c>
      <c r="AF19" s="78">
        <f t="shared" si="14"/>
        <v>12240395</v>
      </c>
      <c r="AG19" s="78">
        <v>106773193</v>
      </c>
      <c r="AH19" s="78">
        <v>100238367</v>
      </c>
      <c r="AI19" s="79">
        <v>55412183</v>
      </c>
      <c r="AJ19" s="114">
        <f t="shared" si="15"/>
        <v>0.55280412738567464</v>
      </c>
      <c r="AK19" s="115">
        <f t="shared" si="16"/>
        <v>0.53654583859426097</v>
      </c>
    </row>
    <row r="20" spans="1:37" x14ac:dyDescent="0.2">
      <c r="A20" s="55" t="s">
        <v>116</v>
      </c>
      <c r="B20" s="56" t="s">
        <v>472</v>
      </c>
      <c r="C20" s="57" t="s">
        <v>473</v>
      </c>
      <c r="D20" s="77">
        <v>84069694</v>
      </c>
      <c r="E20" s="78">
        <v>1115000</v>
      </c>
      <c r="F20" s="79">
        <f t="shared" si="0"/>
        <v>85184694</v>
      </c>
      <c r="G20" s="77">
        <v>85863475</v>
      </c>
      <c r="H20" s="78">
        <v>3623628</v>
      </c>
      <c r="I20" s="79">
        <f t="shared" si="1"/>
        <v>89487103</v>
      </c>
      <c r="J20" s="77">
        <v>16899432</v>
      </c>
      <c r="K20" s="78">
        <v>0</v>
      </c>
      <c r="L20" s="78">
        <f t="shared" si="2"/>
        <v>16899432</v>
      </c>
      <c r="M20" s="95">
        <f t="shared" si="3"/>
        <v>0.19838578043140004</v>
      </c>
      <c r="N20" s="77">
        <v>21480073</v>
      </c>
      <c r="O20" s="78">
        <v>47300</v>
      </c>
      <c r="P20" s="78">
        <f t="shared" si="4"/>
        <v>21527373</v>
      </c>
      <c r="Q20" s="95">
        <f t="shared" si="5"/>
        <v>0.25271409673667433</v>
      </c>
      <c r="R20" s="77">
        <v>15284557</v>
      </c>
      <c r="S20" s="78">
        <v>9600</v>
      </c>
      <c r="T20" s="78">
        <f t="shared" si="6"/>
        <v>15294157</v>
      </c>
      <c r="U20" s="95">
        <f t="shared" si="7"/>
        <v>0.17090906384577004</v>
      </c>
      <c r="V20" s="77">
        <v>16719405</v>
      </c>
      <c r="W20" s="78">
        <v>779360</v>
      </c>
      <c r="X20" s="78">
        <f t="shared" si="8"/>
        <v>17498765</v>
      </c>
      <c r="Y20" s="95">
        <f t="shared" si="9"/>
        <v>0.19554510553325211</v>
      </c>
      <c r="Z20" s="77">
        <f t="shared" si="10"/>
        <v>70383467</v>
      </c>
      <c r="AA20" s="78">
        <f t="shared" si="11"/>
        <v>836260</v>
      </c>
      <c r="AB20" s="78">
        <f t="shared" si="12"/>
        <v>71219727</v>
      </c>
      <c r="AC20" s="95">
        <f t="shared" si="13"/>
        <v>0.79586582437471465</v>
      </c>
      <c r="AD20" s="77">
        <v>17072312</v>
      </c>
      <c r="AE20" s="78">
        <v>40440</v>
      </c>
      <c r="AF20" s="78">
        <f t="shared" si="14"/>
        <v>17112752</v>
      </c>
      <c r="AG20" s="78">
        <v>82447503</v>
      </c>
      <c r="AH20" s="78">
        <v>84548594</v>
      </c>
      <c r="AI20" s="79">
        <v>74448499</v>
      </c>
      <c r="AJ20" s="114">
        <f t="shared" si="15"/>
        <v>0.88054094666553528</v>
      </c>
      <c r="AK20" s="115">
        <f t="shared" si="16"/>
        <v>2.2557038166625576E-2</v>
      </c>
    </row>
    <row r="21" spans="1:37" ht="16.5" x14ac:dyDescent="0.3">
      <c r="A21" s="58" t="s">
        <v>0</v>
      </c>
      <c r="B21" s="59" t="s">
        <v>474</v>
      </c>
      <c r="C21" s="60" t="s">
        <v>0</v>
      </c>
      <c r="D21" s="80">
        <f>SUM(D14:D20)</f>
        <v>1149442087</v>
      </c>
      <c r="E21" s="81">
        <f>SUM(E14:E20)</f>
        <v>280429605</v>
      </c>
      <c r="F21" s="82">
        <f t="shared" si="0"/>
        <v>1429871692</v>
      </c>
      <c r="G21" s="80">
        <f>SUM(G14:G20)</f>
        <v>1097104171</v>
      </c>
      <c r="H21" s="81">
        <f>SUM(H14:H20)</f>
        <v>288446612</v>
      </c>
      <c r="I21" s="82">
        <f t="shared" si="1"/>
        <v>1385550783</v>
      </c>
      <c r="J21" s="80">
        <f>SUM(J14:J20)</f>
        <v>175033167</v>
      </c>
      <c r="K21" s="81">
        <f>SUM(K14:K20)</f>
        <v>49141208</v>
      </c>
      <c r="L21" s="81">
        <f t="shared" si="2"/>
        <v>224174375</v>
      </c>
      <c r="M21" s="96">
        <f t="shared" si="3"/>
        <v>0.15677936436831005</v>
      </c>
      <c r="N21" s="80">
        <f>SUM(N14:N20)</f>
        <v>179265484</v>
      </c>
      <c r="O21" s="81">
        <f>SUM(O14:O20)</f>
        <v>76472241</v>
      </c>
      <c r="P21" s="81">
        <f t="shared" si="4"/>
        <v>255737725</v>
      </c>
      <c r="Q21" s="96">
        <f t="shared" si="5"/>
        <v>0.17885361772726108</v>
      </c>
      <c r="R21" s="80">
        <f>SUM(R14:R20)</f>
        <v>180830997</v>
      </c>
      <c r="S21" s="81">
        <f>SUM(S14:S20)</f>
        <v>53837795</v>
      </c>
      <c r="T21" s="81">
        <f t="shared" si="6"/>
        <v>234668792</v>
      </c>
      <c r="U21" s="96">
        <f t="shared" si="7"/>
        <v>0.16936859686361996</v>
      </c>
      <c r="V21" s="80">
        <f>SUM(V14:V20)</f>
        <v>227664968</v>
      </c>
      <c r="W21" s="81">
        <f>SUM(W14:W20)</f>
        <v>25790302</v>
      </c>
      <c r="X21" s="81">
        <f t="shared" si="8"/>
        <v>253455270</v>
      </c>
      <c r="Y21" s="96">
        <f t="shared" si="9"/>
        <v>0.18292744885988058</v>
      </c>
      <c r="Z21" s="80">
        <f t="shared" si="10"/>
        <v>762794616</v>
      </c>
      <c r="AA21" s="81">
        <f t="shared" si="11"/>
        <v>205241546</v>
      </c>
      <c r="AB21" s="81">
        <f t="shared" si="12"/>
        <v>968036162</v>
      </c>
      <c r="AC21" s="96">
        <f t="shared" si="13"/>
        <v>0.69866523398298275</v>
      </c>
      <c r="AD21" s="80">
        <f>SUM(AD14:AD20)</f>
        <v>168338854</v>
      </c>
      <c r="AE21" s="81">
        <f>SUM(AE14:AE20)</f>
        <v>50952779</v>
      </c>
      <c r="AF21" s="81">
        <f t="shared" si="14"/>
        <v>219291633</v>
      </c>
      <c r="AG21" s="81">
        <f>SUM(AG14:AG20)</f>
        <v>1225039444</v>
      </c>
      <c r="AH21" s="81">
        <f>SUM(AH14:AH20)</f>
        <v>1273066203</v>
      </c>
      <c r="AI21" s="82">
        <f>SUM(AI14:AI20)</f>
        <v>815227075</v>
      </c>
      <c r="AJ21" s="116">
        <f t="shared" si="15"/>
        <v>0.64036502821212671</v>
      </c>
      <c r="AK21" s="117">
        <f t="shared" si="16"/>
        <v>0.15579088236348726</v>
      </c>
    </row>
    <row r="22" spans="1:37" x14ac:dyDescent="0.2">
      <c r="A22" s="55" t="s">
        <v>101</v>
      </c>
      <c r="B22" s="56" t="s">
        <v>475</v>
      </c>
      <c r="C22" s="57" t="s">
        <v>476</v>
      </c>
      <c r="D22" s="77">
        <v>163062159</v>
      </c>
      <c r="E22" s="78">
        <v>37819000</v>
      </c>
      <c r="F22" s="79">
        <f t="shared" si="0"/>
        <v>200881159</v>
      </c>
      <c r="G22" s="77">
        <v>166046518</v>
      </c>
      <c r="H22" s="78">
        <v>36280000</v>
      </c>
      <c r="I22" s="79">
        <f t="shared" si="1"/>
        <v>202326518</v>
      </c>
      <c r="J22" s="77">
        <v>17974070</v>
      </c>
      <c r="K22" s="78">
        <v>1630855</v>
      </c>
      <c r="L22" s="78">
        <f t="shared" si="2"/>
        <v>19604925</v>
      </c>
      <c r="M22" s="95">
        <f t="shared" si="3"/>
        <v>9.7594643009800641E-2</v>
      </c>
      <c r="N22" s="77">
        <v>22771869</v>
      </c>
      <c r="O22" s="78">
        <v>5586522</v>
      </c>
      <c r="P22" s="78">
        <f t="shared" si="4"/>
        <v>28358391</v>
      </c>
      <c r="Q22" s="95">
        <f t="shared" si="5"/>
        <v>0.14116998896845273</v>
      </c>
      <c r="R22" s="77">
        <v>20217535</v>
      </c>
      <c r="S22" s="78">
        <v>4417569</v>
      </c>
      <c r="T22" s="78">
        <f t="shared" si="6"/>
        <v>24635104</v>
      </c>
      <c r="U22" s="95">
        <f t="shared" si="7"/>
        <v>0.12175914577840953</v>
      </c>
      <c r="V22" s="77">
        <v>30605309</v>
      </c>
      <c r="W22" s="78">
        <v>12882822</v>
      </c>
      <c r="X22" s="78">
        <f t="shared" si="8"/>
        <v>43488131</v>
      </c>
      <c r="Y22" s="95">
        <f t="shared" si="9"/>
        <v>0.21494034212559324</v>
      </c>
      <c r="Z22" s="77">
        <f t="shared" si="10"/>
        <v>91568783</v>
      </c>
      <c r="AA22" s="78">
        <f t="shared" si="11"/>
        <v>24517768</v>
      </c>
      <c r="AB22" s="78">
        <f t="shared" si="12"/>
        <v>116086551</v>
      </c>
      <c r="AC22" s="95">
        <f t="shared" si="13"/>
        <v>0.57375845809791481</v>
      </c>
      <c r="AD22" s="77">
        <v>15771695</v>
      </c>
      <c r="AE22" s="78">
        <v>1706637</v>
      </c>
      <c r="AF22" s="78">
        <f t="shared" si="14"/>
        <v>17478332</v>
      </c>
      <c r="AG22" s="78">
        <v>197891581</v>
      </c>
      <c r="AH22" s="78">
        <v>195646918</v>
      </c>
      <c r="AI22" s="79">
        <v>58140656</v>
      </c>
      <c r="AJ22" s="114">
        <f t="shared" si="15"/>
        <v>0.29717133596758216</v>
      </c>
      <c r="AK22" s="115">
        <f t="shared" si="16"/>
        <v>1.4881167722411957</v>
      </c>
    </row>
    <row r="23" spans="1:37" x14ac:dyDescent="0.2">
      <c r="A23" s="55" t="s">
        <v>101</v>
      </c>
      <c r="B23" s="56" t="s">
        <v>477</v>
      </c>
      <c r="C23" s="57" t="s">
        <v>478</v>
      </c>
      <c r="D23" s="77">
        <v>222725044</v>
      </c>
      <c r="E23" s="78">
        <v>30578700</v>
      </c>
      <c r="F23" s="79">
        <f t="shared" si="0"/>
        <v>253303744</v>
      </c>
      <c r="G23" s="77">
        <v>225387914</v>
      </c>
      <c r="H23" s="78">
        <v>22282650</v>
      </c>
      <c r="I23" s="79">
        <f t="shared" si="1"/>
        <v>247670564</v>
      </c>
      <c r="J23" s="77">
        <v>34148052</v>
      </c>
      <c r="K23" s="78">
        <v>1104939</v>
      </c>
      <c r="L23" s="78">
        <f t="shared" si="2"/>
        <v>35252991</v>
      </c>
      <c r="M23" s="95">
        <f t="shared" si="3"/>
        <v>0.13917279880395295</v>
      </c>
      <c r="N23" s="77">
        <v>31097502</v>
      </c>
      <c r="O23" s="78">
        <v>7321291</v>
      </c>
      <c r="P23" s="78">
        <f t="shared" si="4"/>
        <v>38418793</v>
      </c>
      <c r="Q23" s="95">
        <f t="shared" si="5"/>
        <v>0.15167084541790271</v>
      </c>
      <c r="R23" s="77">
        <v>38501849</v>
      </c>
      <c r="S23" s="78">
        <v>3421888</v>
      </c>
      <c r="T23" s="78">
        <f t="shared" si="6"/>
        <v>41923737</v>
      </c>
      <c r="U23" s="95">
        <f t="shared" si="7"/>
        <v>0.16927218286626908</v>
      </c>
      <c r="V23" s="77">
        <v>31881531</v>
      </c>
      <c r="W23" s="78">
        <v>5215694</v>
      </c>
      <c r="X23" s="78">
        <f t="shared" si="8"/>
        <v>37097225</v>
      </c>
      <c r="Y23" s="95">
        <f t="shared" si="9"/>
        <v>0.14978455413054254</v>
      </c>
      <c r="Z23" s="77">
        <f t="shared" si="10"/>
        <v>135628934</v>
      </c>
      <c r="AA23" s="78">
        <f t="shared" si="11"/>
        <v>17063812</v>
      </c>
      <c r="AB23" s="78">
        <f t="shared" si="12"/>
        <v>152692746</v>
      </c>
      <c r="AC23" s="95">
        <f t="shared" si="13"/>
        <v>0.61651551776657643</v>
      </c>
      <c r="AD23" s="77">
        <v>30927780</v>
      </c>
      <c r="AE23" s="78">
        <v>6592914</v>
      </c>
      <c r="AF23" s="78">
        <f t="shared" si="14"/>
        <v>37520694</v>
      </c>
      <c r="AG23" s="78">
        <v>253885755</v>
      </c>
      <c r="AH23" s="78">
        <v>254057226</v>
      </c>
      <c r="AI23" s="79">
        <v>152013473</v>
      </c>
      <c r="AJ23" s="114">
        <f t="shared" si="15"/>
        <v>0.59834343385296984</v>
      </c>
      <c r="AK23" s="115">
        <f t="shared" si="16"/>
        <v>-1.128627844676855E-2</v>
      </c>
    </row>
    <row r="24" spans="1:37" x14ac:dyDescent="0.2">
      <c r="A24" s="55" t="s">
        <v>101</v>
      </c>
      <c r="B24" s="56" t="s">
        <v>479</v>
      </c>
      <c r="C24" s="57" t="s">
        <v>480</v>
      </c>
      <c r="D24" s="77">
        <v>284956038</v>
      </c>
      <c r="E24" s="78">
        <v>47658200</v>
      </c>
      <c r="F24" s="79">
        <f t="shared" si="0"/>
        <v>332614238</v>
      </c>
      <c r="G24" s="77">
        <v>296341229</v>
      </c>
      <c r="H24" s="78">
        <v>53439200</v>
      </c>
      <c r="I24" s="79">
        <f t="shared" si="1"/>
        <v>349780429</v>
      </c>
      <c r="J24" s="77">
        <v>22843452</v>
      </c>
      <c r="K24" s="78">
        <v>3156687</v>
      </c>
      <c r="L24" s="78">
        <f t="shared" si="2"/>
        <v>26000139</v>
      </c>
      <c r="M24" s="95">
        <f t="shared" si="3"/>
        <v>7.816904999719225E-2</v>
      </c>
      <c r="N24" s="77">
        <v>50476422</v>
      </c>
      <c r="O24" s="78">
        <v>7627507</v>
      </c>
      <c r="P24" s="78">
        <f t="shared" si="4"/>
        <v>58103929</v>
      </c>
      <c r="Q24" s="95">
        <f t="shared" si="5"/>
        <v>0.17468864035820378</v>
      </c>
      <c r="R24" s="77">
        <v>3661542</v>
      </c>
      <c r="S24" s="78">
        <v>1092488</v>
      </c>
      <c r="T24" s="78">
        <f t="shared" si="6"/>
        <v>4754030</v>
      </c>
      <c r="U24" s="95">
        <f t="shared" si="7"/>
        <v>1.3591469407226326E-2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76981416</v>
      </c>
      <c r="AA24" s="78">
        <f t="shared" si="11"/>
        <v>11876682</v>
      </c>
      <c r="AB24" s="78">
        <f t="shared" si="12"/>
        <v>88858098</v>
      </c>
      <c r="AC24" s="95">
        <f t="shared" si="13"/>
        <v>0.25403965068611656</v>
      </c>
      <c r="AD24" s="77">
        <v>14211733</v>
      </c>
      <c r="AE24" s="78">
        <v>6053275</v>
      </c>
      <c r="AF24" s="78">
        <f t="shared" si="14"/>
        <v>20265008</v>
      </c>
      <c r="AG24" s="78">
        <v>357557318</v>
      </c>
      <c r="AH24" s="78">
        <v>398146109</v>
      </c>
      <c r="AI24" s="79">
        <v>140071030</v>
      </c>
      <c r="AJ24" s="114">
        <f t="shared" si="15"/>
        <v>0.3518081097208462</v>
      </c>
      <c r="AK24" s="115">
        <f t="shared" si="16"/>
        <v>-1</v>
      </c>
    </row>
    <row r="25" spans="1:37" x14ac:dyDescent="0.2">
      <c r="A25" s="55" t="s">
        <v>101</v>
      </c>
      <c r="B25" s="56" t="s">
        <v>481</v>
      </c>
      <c r="C25" s="57" t="s">
        <v>482</v>
      </c>
      <c r="D25" s="77">
        <v>93475812</v>
      </c>
      <c r="E25" s="78">
        <v>9172000</v>
      </c>
      <c r="F25" s="79">
        <f t="shared" si="0"/>
        <v>102647812</v>
      </c>
      <c r="G25" s="77">
        <v>93475812</v>
      </c>
      <c r="H25" s="78">
        <v>9172000</v>
      </c>
      <c r="I25" s="79">
        <f t="shared" si="1"/>
        <v>102647812</v>
      </c>
      <c r="J25" s="77">
        <v>4074218</v>
      </c>
      <c r="K25" s="78">
        <v>728</v>
      </c>
      <c r="L25" s="78">
        <f t="shared" si="2"/>
        <v>4074946</v>
      </c>
      <c r="M25" s="95">
        <f t="shared" si="3"/>
        <v>3.969832303878041E-2</v>
      </c>
      <c r="N25" s="77">
        <v>9460008</v>
      </c>
      <c r="O25" s="78">
        <v>719122</v>
      </c>
      <c r="P25" s="78">
        <f t="shared" si="4"/>
        <v>10179130</v>
      </c>
      <c r="Q25" s="95">
        <f t="shared" si="5"/>
        <v>9.9165581824578977E-2</v>
      </c>
      <c r="R25" s="77">
        <v>7991744</v>
      </c>
      <c r="S25" s="78">
        <v>2238460</v>
      </c>
      <c r="T25" s="78">
        <f t="shared" si="6"/>
        <v>10230204</v>
      </c>
      <c r="U25" s="95">
        <f t="shared" si="7"/>
        <v>9.9663147228116269E-2</v>
      </c>
      <c r="V25" s="77">
        <v>9969579</v>
      </c>
      <c r="W25" s="78">
        <v>0</v>
      </c>
      <c r="X25" s="78">
        <f t="shared" si="8"/>
        <v>9969579</v>
      </c>
      <c r="Y25" s="95">
        <f t="shared" si="9"/>
        <v>9.7124125743664178E-2</v>
      </c>
      <c r="Z25" s="77">
        <f t="shared" si="10"/>
        <v>31495549</v>
      </c>
      <c r="AA25" s="78">
        <f t="shared" si="11"/>
        <v>2958310</v>
      </c>
      <c r="AB25" s="78">
        <f t="shared" si="12"/>
        <v>34453859</v>
      </c>
      <c r="AC25" s="95">
        <f t="shared" si="13"/>
        <v>0.33565117783513981</v>
      </c>
      <c r="AD25" s="77">
        <v>18907041</v>
      </c>
      <c r="AE25" s="78">
        <v>4114760</v>
      </c>
      <c r="AF25" s="78">
        <f t="shared" si="14"/>
        <v>23021801</v>
      </c>
      <c r="AG25" s="78">
        <v>131870089</v>
      </c>
      <c r="AH25" s="78">
        <v>132615636</v>
      </c>
      <c r="AI25" s="79">
        <v>94097026</v>
      </c>
      <c r="AJ25" s="114">
        <f t="shared" si="15"/>
        <v>0.70954699489583561</v>
      </c>
      <c r="AK25" s="115">
        <f t="shared" si="16"/>
        <v>-0.56695051790257422</v>
      </c>
    </row>
    <row r="26" spans="1:37" x14ac:dyDescent="0.2">
      <c r="A26" s="55" t="s">
        <v>101</v>
      </c>
      <c r="B26" s="56" t="s">
        <v>483</v>
      </c>
      <c r="C26" s="57" t="s">
        <v>484</v>
      </c>
      <c r="D26" s="77">
        <v>85076948</v>
      </c>
      <c r="E26" s="78">
        <v>7998000</v>
      </c>
      <c r="F26" s="79">
        <f t="shared" si="0"/>
        <v>93074948</v>
      </c>
      <c r="G26" s="77">
        <v>113297435</v>
      </c>
      <c r="H26" s="78">
        <v>16964000</v>
      </c>
      <c r="I26" s="79">
        <f t="shared" si="1"/>
        <v>130261435</v>
      </c>
      <c r="J26" s="77">
        <v>14770870</v>
      </c>
      <c r="K26" s="78">
        <v>2083208</v>
      </c>
      <c r="L26" s="78">
        <f t="shared" si="2"/>
        <v>16854078</v>
      </c>
      <c r="M26" s="95">
        <f t="shared" si="3"/>
        <v>0.18108071357719158</v>
      </c>
      <c r="N26" s="77">
        <v>12426902</v>
      </c>
      <c r="O26" s="78">
        <v>4428494</v>
      </c>
      <c r="P26" s="78">
        <f t="shared" si="4"/>
        <v>16855396</v>
      </c>
      <c r="Q26" s="95">
        <f t="shared" si="5"/>
        <v>0.18109487420825635</v>
      </c>
      <c r="R26" s="77">
        <v>51609237</v>
      </c>
      <c r="S26" s="78">
        <v>5647620</v>
      </c>
      <c r="T26" s="78">
        <f t="shared" si="6"/>
        <v>57256857</v>
      </c>
      <c r="U26" s="95">
        <f t="shared" si="7"/>
        <v>0.43955340273965199</v>
      </c>
      <c r="V26" s="77">
        <v>20459723</v>
      </c>
      <c r="W26" s="78">
        <v>13419861</v>
      </c>
      <c r="X26" s="78">
        <f t="shared" si="8"/>
        <v>33879584</v>
      </c>
      <c r="Y26" s="95">
        <f t="shared" si="9"/>
        <v>0.26008913536074585</v>
      </c>
      <c r="Z26" s="77">
        <f t="shared" si="10"/>
        <v>99266732</v>
      </c>
      <c r="AA26" s="78">
        <f t="shared" si="11"/>
        <v>25579183</v>
      </c>
      <c r="AB26" s="78">
        <f t="shared" si="12"/>
        <v>124845915</v>
      </c>
      <c r="AC26" s="95">
        <f t="shared" si="13"/>
        <v>0.95842576123931078</v>
      </c>
      <c r="AD26" s="77">
        <v>12124135</v>
      </c>
      <c r="AE26" s="78">
        <v>15217105</v>
      </c>
      <c r="AF26" s="78">
        <f t="shared" si="14"/>
        <v>27341240</v>
      </c>
      <c r="AG26" s="78">
        <v>85505074</v>
      </c>
      <c r="AH26" s="78">
        <v>105589744</v>
      </c>
      <c r="AI26" s="79">
        <v>68470421</v>
      </c>
      <c r="AJ26" s="114">
        <f t="shared" si="15"/>
        <v>0.64845711719880672</v>
      </c>
      <c r="AK26" s="115">
        <f t="shared" si="16"/>
        <v>0.23913853212217151</v>
      </c>
    </row>
    <row r="27" spans="1:37" x14ac:dyDescent="0.2">
      <c r="A27" s="55" t="s">
        <v>101</v>
      </c>
      <c r="B27" s="56" t="s">
        <v>485</v>
      </c>
      <c r="C27" s="57" t="s">
        <v>486</v>
      </c>
      <c r="D27" s="77">
        <v>101719984</v>
      </c>
      <c r="E27" s="78">
        <v>21401000</v>
      </c>
      <c r="F27" s="79">
        <f t="shared" si="0"/>
        <v>123120984</v>
      </c>
      <c r="G27" s="77">
        <v>101696656</v>
      </c>
      <c r="H27" s="78">
        <v>14700000</v>
      </c>
      <c r="I27" s="79">
        <f t="shared" si="1"/>
        <v>116396656</v>
      </c>
      <c r="J27" s="77">
        <v>8889154</v>
      </c>
      <c r="K27" s="78">
        <v>493393</v>
      </c>
      <c r="L27" s="78">
        <f t="shared" si="2"/>
        <v>9382547</v>
      </c>
      <c r="M27" s="95">
        <f t="shared" si="3"/>
        <v>7.6205913039161549E-2</v>
      </c>
      <c r="N27" s="77">
        <v>13257504</v>
      </c>
      <c r="O27" s="78">
        <v>575531</v>
      </c>
      <c r="P27" s="78">
        <f t="shared" si="4"/>
        <v>13833035</v>
      </c>
      <c r="Q27" s="95">
        <f t="shared" si="5"/>
        <v>0.11235318749564249</v>
      </c>
      <c r="R27" s="77">
        <v>31292366</v>
      </c>
      <c r="S27" s="78">
        <v>1443825</v>
      </c>
      <c r="T27" s="78">
        <f t="shared" si="6"/>
        <v>32736191</v>
      </c>
      <c r="U27" s="95">
        <f t="shared" si="7"/>
        <v>0.28124683410148826</v>
      </c>
      <c r="V27" s="77">
        <v>14189074</v>
      </c>
      <c r="W27" s="78">
        <v>2425787</v>
      </c>
      <c r="X27" s="78">
        <f t="shared" si="8"/>
        <v>16614861</v>
      </c>
      <c r="Y27" s="95">
        <f t="shared" si="9"/>
        <v>0.14274345647868097</v>
      </c>
      <c r="Z27" s="77">
        <f t="shared" si="10"/>
        <v>67628098</v>
      </c>
      <c r="AA27" s="78">
        <f t="shared" si="11"/>
        <v>4938536</v>
      </c>
      <c r="AB27" s="78">
        <f t="shared" si="12"/>
        <v>72566634</v>
      </c>
      <c r="AC27" s="95">
        <f t="shared" si="13"/>
        <v>0.62344260130634677</v>
      </c>
      <c r="AD27" s="77">
        <v>13219521</v>
      </c>
      <c r="AE27" s="78">
        <v>3984997</v>
      </c>
      <c r="AF27" s="78">
        <f t="shared" si="14"/>
        <v>17204518</v>
      </c>
      <c r="AG27" s="78">
        <v>109104305</v>
      </c>
      <c r="AH27" s="78">
        <v>124540364</v>
      </c>
      <c r="AI27" s="79">
        <v>49465073</v>
      </c>
      <c r="AJ27" s="114">
        <f t="shared" si="15"/>
        <v>0.39718105368633738</v>
      </c>
      <c r="AK27" s="115">
        <f t="shared" si="16"/>
        <v>-3.4273380980507584E-2</v>
      </c>
    </row>
    <row r="28" spans="1:37" x14ac:dyDescent="0.2">
      <c r="A28" s="55" t="s">
        <v>101</v>
      </c>
      <c r="B28" s="56" t="s">
        <v>487</v>
      </c>
      <c r="C28" s="57" t="s">
        <v>488</v>
      </c>
      <c r="D28" s="77">
        <v>182901857</v>
      </c>
      <c r="E28" s="78">
        <v>30439003</v>
      </c>
      <c r="F28" s="79">
        <f t="shared" si="0"/>
        <v>213340860</v>
      </c>
      <c r="G28" s="77">
        <v>184981861</v>
      </c>
      <c r="H28" s="78">
        <v>24179003</v>
      </c>
      <c r="I28" s="79">
        <f t="shared" si="1"/>
        <v>209160864</v>
      </c>
      <c r="J28" s="77">
        <v>1144620</v>
      </c>
      <c r="K28" s="78">
        <v>2224022</v>
      </c>
      <c r="L28" s="78">
        <f t="shared" si="2"/>
        <v>3368642</v>
      </c>
      <c r="M28" s="95">
        <f t="shared" si="3"/>
        <v>1.5789952285745919E-2</v>
      </c>
      <c r="N28" s="77">
        <v>22733664</v>
      </c>
      <c r="O28" s="78">
        <v>2719772</v>
      </c>
      <c r="P28" s="78">
        <f t="shared" si="4"/>
        <v>25453436</v>
      </c>
      <c r="Q28" s="95">
        <f t="shared" si="5"/>
        <v>0.11930877188739185</v>
      </c>
      <c r="R28" s="77">
        <v>28656286</v>
      </c>
      <c r="S28" s="78">
        <v>5745981</v>
      </c>
      <c r="T28" s="78">
        <f t="shared" si="6"/>
        <v>34402267</v>
      </c>
      <c r="U28" s="95">
        <f t="shared" si="7"/>
        <v>0.16447755255017496</v>
      </c>
      <c r="V28" s="77">
        <v>54895461</v>
      </c>
      <c r="W28" s="78">
        <v>4411612</v>
      </c>
      <c r="X28" s="78">
        <f t="shared" si="8"/>
        <v>59307073</v>
      </c>
      <c r="Y28" s="95">
        <f t="shared" si="9"/>
        <v>0.28354765736672422</v>
      </c>
      <c r="Z28" s="77">
        <f t="shared" si="10"/>
        <v>107430031</v>
      </c>
      <c r="AA28" s="78">
        <f t="shared" si="11"/>
        <v>15101387</v>
      </c>
      <c r="AB28" s="78">
        <f t="shared" si="12"/>
        <v>122531418</v>
      </c>
      <c r="AC28" s="95">
        <f t="shared" si="13"/>
        <v>0.58582382792222543</v>
      </c>
      <c r="AD28" s="77">
        <v>47168332</v>
      </c>
      <c r="AE28" s="78">
        <v>243478</v>
      </c>
      <c r="AF28" s="78">
        <f t="shared" si="14"/>
        <v>47411810</v>
      </c>
      <c r="AG28" s="78">
        <v>178013763</v>
      </c>
      <c r="AH28" s="78">
        <v>184334163</v>
      </c>
      <c r="AI28" s="79">
        <v>83833742</v>
      </c>
      <c r="AJ28" s="114">
        <f t="shared" si="15"/>
        <v>0.45479221342166509</v>
      </c>
      <c r="AK28" s="115">
        <f t="shared" si="16"/>
        <v>0.2508924042343037</v>
      </c>
    </row>
    <row r="29" spans="1:37" x14ac:dyDescent="0.2">
      <c r="A29" s="55" t="s">
        <v>101</v>
      </c>
      <c r="B29" s="56" t="s">
        <v>489</v>
      </c>
      <c r="C29" s="57" t="s">
        <v>490</v>
      </c>
      <c r="D29" s="77">
        <v>226254248</v>
      </c>
      <c r="E29" s="78">
        <v>28371000</v>
      </c>
      <c r="F29" s="79">
        <f t="shared" si="0"/>
        <v>254625248</v>
      </c>
      <c r="G29" s="77">
        <v>222996105</v>
      </c>
      <c r="H29" s="78">
        <v>47098000</v>
      </c>
      <c r="I29" s="79">
        <f t="shared" si="1"/>
        <v>270094105</v>
      </c>
      <c r="J29" s="77">
        <v>25806949</v>
      </c>
      <c r="K29" s="78">
        <v>354000</v>
      </c>
      <c r="L29" s="78">
        <f t="shared" si="2"/>
        <v>26160949</v>
      </c>
      <c r="M29" s="95">
        <f t="shared" si="3"/>
        <v>0.10274294951300351</v>
      </c>
      <c r="N29" s="77">
        <v>21134579</v>
      </c>
      <c r="O29" s="78">
        <v>2961620</v>
      </c>
      <c r="P29" s="78">
        <f t="shared" si="4"/>
        <v>24096199</v>
      </c>
      <c r="Q29" s="95">
        <f t="shared" si="5"/>
        <v>9.4633973611289321E-2</v>
      </c>
      <c r="R29" s="77">
        <v>23139309</v>
      </c>
      <c r="S29" s="78">
        <v>19030312</v>
      </c>
      <c r="T29" s="78">
        <f t="shared" si="6"/>
        <v>42169621</v>
      </c>
      <c r="U29" s="95">
        <f t="shared" si="7"/>
        <v>0.15612936461534396</v>
      </c>
      <c r="V29" s="77">
        <v>33585854</v>
      </c>
      <c r="W29" s="78">
        <v>10928022</v>
      </c>
      <c r="X29" s="78">
        <f t="shared" si="8"/>
        <v>44513876</v>
      </c>
      <c r="Y29" s="95">
        <f t="shared" si="9"/>
        <v>0.16480876544862022</v>
      </c>
      <c r="Z29" s="77">
        <f t="shared" si="10"/>
        <v>103666691</v>
      </c>
      <c r="AA29" s="78">
        <f t="shared" si="11"/>
        <v>33273954</v>
      </c>
      <c r="AB29" s="78">
        <f t="shared" si="12"/>
        <v>136940645</v>
      </c>
      <c r="AC29" s="95">
        <f t="shared" si="13"/>
        <v>0.5070108620104834</v>
      </c>
      <c r="AD29" s="77">
        <v>42076081</v>
      </c>
      <c r="AE29" s="78">
        <v>6765375</v>
      </c>
      <c r="AF29" s="78">
        <f t="shared" si="14"/>
        <v>48841456</v>
      </c>
      <c r="AG29" s="78">
        <v>219002879</v>
      </c>
      <c r="AH29" s="78">
        <v>218061930</v>
      </c>
      <c r="AI29" s="79">
        <v>133228168</v>
      </c>
      <c r="AJ29" s="114">
        <f t="shared" si="15"/>
        <v>0.61096482086533854</v>
      </c>
      <c r="AK29" s="115">
        <f t="shared" si="16"/>
        <v>-8.8604647658333535E-2</v>
      </c>
    </row>
    <row r="30" spans="1:37" x14ac:dyDescent="0.2">
      <c r="A30" s="55" t="s">
        <v>116</v>
      </c>
      <c r="B30" s="56" t="s">
        <v>491</v>
      </c>
      <c r="C30" s="57" t="s">
        <v>492</v>
      </c>
      <c r="D30" s="77">
        <v>70395942</v>
      </c>
      <c r="E30" s="78">
        <v>1150000</v>
      </c>
      <c r="F30" s="79">
        <f t="shared" si="0"/>
        <v>71545942</v>
      </c>
      <c r="G30" s="77">
        <v>73941139</v>
      </c>
      <c r="H30" s="78">
        <v>700000</v>
      </c>
      <c r="I30" s="79">
        <f t="shared" si="1"/>
        <v>74641139</v>
      </c>
      <c r="J30" s="77">
        <v>18232815</v>
      </c>
      <c r="K30" s="78">
        <v>320619</v>
      </c>
      <c r="L30" s="78">
        <f t="shared" si="2"/>
        <v>18553434</v>
      </c>
      <c r="M30" s="95">
        <f t="shared" si="3"/>
        <v>0.2593219612651127</v>
      </c>
      <c r="N30" s="77">
        <v>15953862</v>
      </c>
      <c r="O30" s="78">
        <v>133904</v>
      </c>
      <c r="P30" s="78">
        <f t="shared" si="4"/>
        <v>16087766</v>
      </c>
      <c r="Q30" s="95">
        <f t="shared" si="5"/>
        <v>0.22485923799843183</v>
      </c>
      <c r="R30" s="77">
        <v>24053029</v>
      </c>
      <c r="S30" s="78">
        <v>45330</v>
      </c>
      <c r="T30" s="78">
        <f t="shared" si="6"/>
        <v>24098359</v>
      </c>
      <c r="U30" s="95">
        <f t="shared" si="7"/>
        <v>0.32285626027223407</v>
      </c>
      <c r="V30" s="77">
        <v>18968199</v>
      </c>
      <c r="W30" s="78">
        <v>1963993</v>
      </c>
      <c r="X30" s="78">
        <f t="shared" si="8"/>
        <v>20932192</v>
      </c>
      <c r="Y30" s="95">
        <f t="shared" si="9"/>
        <v>0.2804377355495607</v>
      </c>
      <c r="Z30" s="77">
        <f t="shared" si="10"/>
        <v>77207905</v>
      </c>
      <c r="AA30" s="78">
        <f t="shared" si="11"/>
        <v>2463846</v>
      </c>
      <c r="AB30" s="78">
        <f t="shared" si="12"/>
        <v>79671751</v>
      </c>
      <c r="AC30" s="95">
        <f t="shared" si="13"/>
        <v>1.0673973102152152</v>
      </c>
      <c r="AD30" s="77">
        <v>19508382</v>
      </c>
      <c r="AE30" s="78">
        <v>683391</v>
      </c>
      <c r="AF30" s="78">
        <f t="shared" si="14"/>
        <v>20191773</v>
      </c>
      <c r="AG30" s="78">
        <v>70030729</v>
      </c>
      <c r="AH30" s="78">
        <v>71048112</v>
      </c>
      <c r="AI30" s="79">
        <v>73103878</v>
      </c>
      <c r="AJ30" s="114">
        <f t="shared" si="15"/>
        <v>1.0289348434762067</v>
      </c>
      <c r="AK30" s="115">
        <f t="shared" si="16"/>
        <v>3.6669340527946792E-2</v>
      </c>
    </row>
    <row r="31" spans="1:37" ht="16.5" x14ac:dyDescent="0.3">
      <c r="A31" s="58" t="s">
        <v>0</v>
      </c>
      <c r="B31" s="59" t="s">
        <v>493</v>
      </c>
      <c r="C31" s="60" t="s">
        <v>0</v>
      </c>
      <c r="D31" s="80">
        <f>SUM(D22:D30)</f>
        <v>1430568032</v>
      </c>
      <c r="E31" s="81">
        <f>SUM(E22:E30)</f>
        <v>214586903</v>
      </c>
      <c r="F31" s="82">
        <f t="shared" si="0"/>
        <v>1645154935</v>
      </c>
      <c r="G31" s="80">
        <f>SUM(G22:G30)</f>
        <v>1478164669</v>
      </c>
      <c r="H31" s="81">
        <f>SUM(H22:H30)</f>
        <v>224814853</v>
      </c>
      <c r="I31" s="82">
        <f t="shared" si="1"/>
        <v>1702979522</v>
      </c>
      <c r="J31" s="80">
        <f>SUM(J22:J30)</f>
        <v>147884200</v>
      </c>
      <c r="K31" s="81">
        <f>SUM(K22:K30)</f>
        <v>11368451</v>
      </c>
      <c r="L31" s="81">
        <f t="shared" si="2"/>
        <v>159252651</v>
      </c>
      <c r="M31" s="96">
        <f t="shared" si="3"/>
        <v>9.6801004946078226E-2</v>
      </c>
      <c r="N31" s="80">
        <f>SUM(N22:N30)</f>
        <v>199312312</v>
      </c>
      <c r="O31" s="81">
        <f>SUM(O22:O30)</f>
        <v>32073763</v>
      </c>
      <c r="P31" s="81">
        <f t="shared" si="4"/>
        <v>231386075</v>
      </c>
      <c r="Q31" s="96">
        <f t="shared" si="5"/>
        <v>0.14064698106990148</v>
      </c>
      <c r="R31" s="80">
        <f>SUM(R22:R30)</f>
        <v>229122897</v>
      </c>
      <c r="S31" s="81">
        <f>SUM(S22:S30)</f>
        <v>43083473</v>
      </c>
      <c r="T31" s="81">
        <f t="shared" si="6"/>
        <v>272206370</v>
      </c>
      <c r="U31" s="96">
        <f t="shared" si="7"/>
        <v>0.15984124675810399</v>
      </c>
      <c r="V31" s="80">
        <f>SUM(V22:V30)</f>
        <v>214554730</v>
      </c>
      <c r="W31" s="81">
        <f>SUM(W22:W30)</f>
        <v>51247791</v>
      </c>
      <c r="X31" s="81">
        <f t="shared" si="8"/>
        <v>265802521</v>
      </c>
      <c r="Y31" s="96">
        <f t="shared" si="9"/>
        <v>0.15608086742454674</v>
      </c>
      <c r="Z31" s="80">
        <f t="shared" si="10"/>
        <v>790874139</v>
      </c>
      <c r="AA31" s="81">
        <f t="shared" si="11"/>
        <v>137773478</v>
      </c>
      <c r="AB31" s="81">
        <f t="shared" si="12"/>
        <v>928647617</v>
      </c>
      <c r="AC31" s="96">
        <f t="shared" si="13"/>
        <v>0.54530756536014291</v>
      </c>
      <c r="AD31" s="80">
        <f>SUM(AD22:AD30)</f>
        <v>213914700</v>
      </c>
      <c r="AE31" s="81">
        <f>SUM(AE22:AE30)</f>
        <v>45361932</v>
      </c>
      <c r="AF31" s="81">
        <f t="shared" si="14"/>
        <v>259276632</v>
      </c>
      <c r="AG31" s="81">
        <f>SUM(AG22:AG30)</f>
        <v>1602861493</v>
      </c>
      <c r="AH31" s="81">
        <f>SUM(AH22:AH30)</f>
        <v>1684040202</v>
      </c>
      <c r="AI31" s="82">
        <f>SUM(AI22:AI30)</f>
        <v>852423467</v>
      </c>
      <c r="AJ31" s="116">
        <f t="shared" si="15"/>
        <v>0.50617762330593108</v>
      </c>
      <c r="AK31" s="117">
        <f t="shared" si="16"/>
        <v>2.5169599549565325E-2</v>
      </c>
    </row>
    <row r="32" spans="1:37" x14ac:dyDescent="0.2">
      <c r="A32" s="55" t="s">
        <v>101</v>
      </c>
      <c r="B32" s="56" t="s">
        <v>494</v>
      </c>
      <c r="C32" s="57" t="s">
        <v>495</v>
      </c>
      <c r="D32" s="77">
        <v>360920388</v>
      </c>
      <c r="E32" s="78">
        <v>37909686</v>
      </c>
      <c r="F32" s="79">
        <f t="shared" si="0"/>
        <v>398830074</v>
      </c>
      <c r="G32" s="77">
        <v>360920388</v>
      </c>
      <c r="H32" s="78">
        <v>37909686</v>
      </c>
      <c r="I32" s="79">
        <f t="shared" si="1"/>
        <v>398830074</v>
      </c>
      <c r="J32" s="77">
        <v>39481163</v>
      </c>
      <c r="K32" s="78">
        <v>5236577</v>
      </c>
      <c r="L32" s="78">
        <f t="shared" si="2"/>
        <v>44717740</v>
      </c>
      <c r="M32" s="95">
        <f t="shared" si="3"/>
        <v>0.112122286946696</v>
      </c>
      <c r="N32" s="77">
        <v>62094034</v>
      </c>
      <c r="O32" s="78">
        <v>4280394</v>
      </c>
      <c r="P32" s="78">
        <f t="shared" si="4"/>
        <v>66374428</v>
      </c>
      <c r="Q32" s="95">
        <f t="shared" si="5"/>
        <v>0.16642282597776215</v>
      </c>
      <c r="R32" s="77">
        <v>38046982</v>
      </c>
      <c r="S32" s="78">
        <v>132304</v>
      </c>
      <c r="T32" s="78">
        <f t="shared" si="6"/>
        <v>38179286</v>
      </c>
      <c r="U32" s="95">
        <f t="shared" si="7"/>
        <v>9.5728202281957303E-2</v>
      </c>
      <c r="V32" s="77">
        <v>51495682</v>
      </c>
      <c r="W32" s="78">
        <v>6430277</v>
      </c>
      <c r="X32" s="78">
        <f t="shared" si="8"/>
        <v>57925959</v>
      </c>
      <c r="Y32" s="95">
        <f t="shared" si="9"/>
        <v>0.14523969674363121</v>
      </c>
      <c r="Z32" s="77">
        <f t="shared" si="10"/>
        <v>191117861</v>
      </c>
      <c r="AA32" s="78">
        <f t="shared" si="11"/>
        <v>16079552</v>
      </c>
      <c r="AB32" s="78">
        <f t="shared" si="12"/>
        <v>207197413</v>
      </c>
      <c r="AC32" s="95">
        <f t="shared" si="13"/>
        <v>0.51951301195004662</v>
      </c>
      <c r="AD32" s="77">
        <v>43696008</v>
      </c>
      <c r="AE32" s="78">
        <v>1868100</v>
      </c>
      <c r="AF32" s="78">
        <f t="shared" si="14"/>
        <v>45564108</v>
      </c>
      <c r="AG32" s="78">
        <v>329030427</v>
      </c>
      <c r="AH32" s="78">
        <v>319205685</v>
      </c>
      <c r="AI32" s="79">
        <v>165338051</v>
      </c>
      <c r="AJ32" s="114">
        <f t="shared" si="15"/>
        <v>0.5179671251782374</v>
      </c>
      <c r="AK32" s="115">
        <f t="shared" si="16"/>
        <v>0.27130677067133635</v>
      </c>
    </row>
    <row r="33" spans="1:37" x14ac:dyDescent="0.2">
      <c r="A33" s="55" t="s">
        <v>101</v>
      </c>
      <c r="B33" s="56" t="s">
        <v>496</v>
      </c>
      <c r="C33" s="57" t="s">
        <v>497</v>
      </c>
      <c r="D33" s="77">
        <v>70433937</v>
      </c>
      <c r="E33" s="78">
        <v>21331000</v>
      </c>
      <c r="F33" s="79">
        <f t="shared" si="0"/>
        <v>91764937</v>
      </c>
      <c r="G33" s="77">
        <v>69526797</v>
      </c>
      <c r="H33" s="78">
        <v>11935000</v>
      </c>
      <c r="I33" s="79">
        <f t="shared" si="1"/>
        <v>81461797</v>
      </c>
      <c r="J33" s="77">
        <v>10799688</v>
      </c>
      <c r="K33" s="78">
        <v>5651212</v>
      </c>
      <c r="L33" s="78">
        <f t="shared" si="2"/>
        <v>16450900</v>
      </c>
      <c r="M33" s="95">
        <f t="shared" si="3"/>
        <v>0.17927217669206269</v>
      </c>
      <c r="N33" s="77">
        <v>11019107</v>
      </c>
      <c r="O33" s="78">
        <v>2819337</v>
      </c>
      <c r="P33" s="78">
        <f t="shared" si="4"/>
        <v>13838444</v>
      </c>
      <c r="Q33" s="95">
        <f t="shared" si="5"/>
        <v>0.15080317659892253</v>
      </c>
      <c r="R33" s="77">
        <v>10269603</v>
      </c>
      <c r="S33" s="78">
        <v>2462646</v>
      </c>
      <c r="T33" s="78">
        <f t="shared" si="6"/>
        <v>12732249</v>
      </c>
      <c r="U33" s="95">
        <f t="shared" si="7"/>
        <v>0.15629717817297845</v>
      </c>
      <c r="V33" s="77">
        <v>11287802</v>
      </c>
      <c r="W33" s="78">
        <v>1866788</v>
      </c>
      <c r="X33" s="78">
        <f t="shared" si="8"/>
        <v>13154590</v>
      </c>
      <c r="Y33" s="95">
        <f t="shared" si="9"/>
        <v>0.16148170657222305</v>
      </c>
      <c r="Z33" s="77">
        <f t="shared" si="10"/>
        <v>43376200</v>
      </c>
      <c r="AA33" s="78">
        <f t="shared" si="11"/>
        <v>12799983</v>
      </c>
      <c r="AB33" s="78">
        <f t="shared" si="12"/>
        <v>56176183</v>
      </c>
      <c r="AC33" s="95">
        <f t="shared" si="13"/>
        <v>0.68960156869606004</v>
      </c>
      <c r="AD33" s="77">
        <v>8143973</v>
      </c>
      <c r="AE33" s="78">
        <v>2671866</v>
      </c>
      <c r="AF33" s="78">
        <f t="shared" si="14"/>
        <v>10815839</v>
      </c>
      <c r="AG33" s="78">
        <v>89614384</v>
      </c>
      <c r="AH33" s="78">
        <v>93017500</v>
      </c>
      <c r="AI33" s="79">
        <v>36795428</v>
      </c>
      <c r="AJ33" s="114">
        <f t="shared" si="15"/>
        <v>0.39557532722337196</v>
      </c>
      <c r="AK33" s="115">
        <f t="shared" si="16"/>
        <v>0.21623389549345173</v>
      </c>
    </row>
    <row r="34" spans="1:37" x14ac:dyDescent="0.2">
      <c r="A34" s="55" t="s">
        <v>101</v>
      </c>
      <c r="B34" s="56" t="s">
        <v>498</v>
      </c>
      <c r="C34" s="57" t="s">
        <v>499</v>
      </c>
      <c r="D34" s="77">
        <v>246141066</v>
      </c>
      <c r="E34" s="78">
        <v>40406014</v>
      </c>
      <c r="F34" s="79">
        <f t="shared" si="0"/>
        <v>286547080</v>
      </c>
      <c r="G34" s="77">
        <v>248269175</v>
      </c>
      <c r="H34" s="78">
        <v>43299833</v>
      </c>
      <c r="I34" s="79">
        <f t="shared" si="1"/>
        <v>291569008</v>
      </c>
      <c r="J34" s="77">
        <v>23382875</v>
      </c>
      <c r="K34" s="78">
        <v>0</v>
      </c>
      <c r="L34" s="78">
        <f t="shared" si="2"/>
        <v>23382875</v>
      </c>
      <c r="M34" s="95">
        <f t="shared" si="3"/>
        <v>8.1602210010306153E-2</v>
      </c>
      <c r="N34" s="77">
        <v>56862103</v>
      </c>
      <c r="O34" s="78">
        <v>4866980</v>
      </c>
      <c r="P34" s="78">
        <f t="shared" si="4"/>
        <v>61729083</v>
      </c>
      <c r="Q34" s="95">
        <f t="shared" si="5"/>
        <v>0.21542387729094989</v>
      </c>
      <c r="R34" s="77">
        <v>48768985</v>
      </c>
      <c r="S34" s="78">
        <v>5945649</v>
      </c>
      <c r="T34" s="78">
        <f t="shared" si="6"/>
        <v>54714634</v>
      </c>
      <c r="U34" s="95">
        <f t="shared" si="7"/>
        <v>0.18765586361634157</v>
      </c>
      <c r="V34" s="77">
        <v>89970805</v>
      </c>
      <c r="W34" s="78">
        <v>9901267</v>
      </c>
      <c r="X34" s="78">
        <f t="shared" si="8"/>
        <v>99872072</v>
      </c>
      <c r="Y34" s="95">
        <f t="shared" si="9"/>
        <v>0.34253322287257637</v>
      </c>
      <c r="Z34" s="77">
        <f t="shared" si="10"/>
        <v>218984768</v>
      </c>
      <c r="AA34" s="78">
        <f t="shared" si="11"/>
        <v>20713896</v>
      </c>
      <c r="AB34" s="78">
        <f t="shared" si="12"/>
        <v>239698664</v>
      </c>
      <c r="AC34" s="95">
        <f t="shared" si="13"/>
        <v>0.82209925411551288</v>
      </c>
      <c r="AD34" s="77">
        <v>4888881</v>
      </c>
      <c r="AE34" s="78">
        <v>5093121</v>
      </c>
      <c r="AF34" s="78">
        <f t="shared" si="14"/>
        <v>9982002</v>
      </c>
      <c r="AG34" s="78">
        <v>327813517</v>
      </c>
      <c r="AH34" s="78">
        <v>291799778</v>
      </c>
      <c r="AI34" s="79">
        <v>115963579</v>
      </c>
      <c r="AJ34" s="114">
        <f t="shared" si="15"/>
        <v>0.39740804394991691</v>
      </c>
      <c r="AK34" s="115">
        <f t="shared" si="16"/>
        <v>9.0052145852104619</v>
      </c>
    </row>
    <row r="35" spans="1:37" x14ac:dyDescent="0.2">
      <c r="A35" s="55" t="s">
        <v>101</v>
      </c>
      <c r="B35" s="56" t="s">
        <v>500</v>
      </c>
      <c r="C35" s="57" t="s">
        <v>501</v>
      </c>
      <c r="D35" s="77">
        <v>132898303</v>
      </c>
      <c r="E35" s="78">
        <v>24332000</v>
      </c>
      <c r="F35" s="79">
        <f t="shared" si="0"/>
        <v>157230303</v>
      </c>
      <c r="G35" s="77">
        <v>129047883</v>
      </c>
      <c r="H35" s="78">
        <v>102662089</v>
      </c>
      <c r="I35" s="79">
        <f t="shared" si="1"/>
        <v>231709972</v>
      </c>
      <c r="J35" s="77">
        <v>17565567</v>
      </c>
      <c r="K35" s="78">
        <v>15350563</v>
      </c>
      <c r="L35" s="78">
        <f t="shared" si="2"/>
        <v>32916130</v>
      </c>
      <c r="M35" s="95">
        <f t="shared" si="3"/>
        <v>0.20934978418250583</v>
      </c>
      <c r="N35" s="77">
        <v>15148856</v>
      </c>
      <c r="O35" s="78">
        <v>40253562</v>
      </c>
      <c r="P35" s="78">
        <f t="shared" si="4"/>
        <v>55402418</v>
      </c>
      <c r="Q35" s="95">
        <f t="shared" si="5"/>
        <v>0.35236476011879209</v>
      </c>
      <c r="R35" s="77">
        <v>14372752</v>
      </c>
      <c r="S35" s="78">
        <v>8427108</v>
      </c>
      <c r="T35" s="78">
        <f t="shared" si="6"/>
        <v>22799860</v>
      </c>
      <c r="U35" s="95">
        <f t="shared" si="7"/>
        <v>9.8398268331757424E-2</v>
      </c>
      <c r="V35" s="77">
        <v>25416936</v>
      </c>
      <c r="W35" s="78">
        <v>30533894</v>
      </c>
      <c r="X35" s="78">
        <f t="shared" si="8"/>
        <v>55950830</v>
      </c>
      <c r="Y35" s="95">
        <f t="shared" si="9"/>
        <v>0.2414692363779665</v>
      </c>
      <c r="Z35" s="77">
        <f t="shared" si="10"/>
        <v>72504111</v>
      </c>
      <c r="AA35" s="78">
        <f t="shared" si="11"/>
        <v>94565127</v>
      </c>
      <c r="AB35" s="78">
        <f t="shared" si="12"/>
        <v>167069238</v>
      </c>
      <c r="AC35" s="95">
        <f t="shared" si="13"/>
        <v>0.72102739712902819</v>
      </c>
      <c r="AD35" s="77">
        <v>5732401</v>
      </c>
      <c r="AE35" s="78">
        <v>6205372</v>
      </c>
      <c r="AF35" s="78">
        <f t="shared" si="14"/>
        <v>11937773</v>
      </c>
      <c r="AG35" s="78">
        <v>149823461</v>
      </c>
      <c r="AH35" s="78">
        <v>217200771</v>
      </c>
      <c r="AI35" s="79">
        <v>69578989</v>
      </c>
      <c r="AJ35" s="114">
        <f t="shared" si="15"/>
        <v>0.3203441160897168</v>
      </c>
      <c r="AK35" s="115">
        <f t="shared" si="16"/>
        <v>3.6868733389385104</v>
      </c>
    </row>
    <row r="36" spans="1:37" x14ac:dyDescent="0.2">
      <c r="A36" s="55" t="s">
        <v>101</v>
      </c>
      <c r="B36" s="56" t="s">
        <v>502</v>
      </c>
      <c r="C36" s="57" t="s">
        <v>503</v>
      </c>
      <c r="D36" s="77">
        <v>965116818</v>
      </c>
      <c r="E36" s="78">
        <v>125753559</v>
      </c>
      <c r="F36" s="79">
        <f t="shared" si="0"/>
        <v>1090870377</v>
      </c>
      <c r="G36" s="77">
        <v>973155956</v>
      </c>
      <c r="H36" s="78">
        <v>111676653</v>
      </c>
      <c r="I36" s="79">
        <f t="shared" si="1"/>
        <v>1084832609</v>
      </c>
      <c r="J36" s="77">
        <v>194135374</v>
      </c>
      <c r="K36" s="78">
        <v>11869211</v>
      </c>
      <c r="L36" s="78">
        <f t="shared" si="2"/>
        <v>206004585</v>
      </c>
      <c r="M36" s="95">
        <f t="shared" si="3"/>
        <v>0.18884423790710378</v>
      </c>
      <c r="N36" s="77">
        <v>181218591</v>
      </c>
      <c r="O36" s="78">
        <v>30582593</v>
      </c>
      <c r="P36" s="78">
        <f t="shared" si="4"/>
        <v>211801184</v>
      </c>
      <c r="Q36" s="95">
        <f t="shared" si="5"/>
        <v>0.19415797556303063</v>
      </c>
      <c r="R36" s="77">
        <v>175209254</v>
      </c>
      <c r="S36" s="78">
        <v>11573444</v>
      </c>
      <c r="T36" s="78">
        <f t="shared" si="6"/>
        <v>186782698</v>
      </c>
      <c r="U36" s="95">
        <f t="shared" si="7"/>
        <v>0.17217651502214384</v>
      </c>
      <c r="V36" s="77">
        <v>151581516</v>
      </c>
      <c r="W36" s="78">
        <v>39301738</v>
      </c>
      <c r="X36" s="78">
        <f t="shared" si="8"/>
        <v>190883254</v>
      </c>
      <c r="Y36" s="95">
        <f t="shared" si="9"/>
        <v>0.17595641246068036</v>
      </c>
      <c r="Z36" s="77">
        <f t="shared" si="10"/>
        <v>702144735</v>
      </c>
      <c r="AA36" s="78">
        <f t="shared" si="11"/>
        <v>93326986</v>
      </c>
      <c r="AB36" s="78">
        <f t="shared" si="12"/>
        <v>795471721</v>
      </c>
      <c r="AC36" s="95">
        <f t="shared" si="13"/>
        <v>0.73326678641534082</v>
      </c>
      <c r="AD36" s="77">
        <v>156478246</v>
      </c>
      <c r="AE36" s="78">
        <v>37715294</v>
      </c>
      <c r="AF36" s="78">
        <f t="shared" si="14"/>
        <v>194193540</v>
      </c>
      <c r="AG36" s="78">
        <v>1060491893</v>
      </c>
      <c r="AH36" s="78">
        <v>1047543027</v>
      </c>
      <c r="AI36" s="79">
        <v>743062736</v>
      </c>
      <c r="AJ36" s="114">
        <f t="shared" si="15"/>
        <v>0.70933863034534805</v>
      </c>
      <c r="AK36" s="115">
        <f t="shared" si="16"/>
        <v>-1.7046323992033874E-2</v>
      </c>
    </row>
    <row r="37" spans="1:37" x14ac:dyDescent="0.2">
      <c r="A37" s="55" t="s">
        <v>116</v>
      </c>
      <c r="B37" s="56" t="s">
        <v>504</v>
      </c>
      <c r="C37" s="57" t="s">
        <v>505</v>
      </c>
      <c r="D37" s="77">
        <v>89871989</v>
      </c>
      <c r="E37" s="78">
        <v>2740000</v>
      </c>
      <c r="F37" s="79">
        <f t="shared" si="0"/>
        <v>92611989</v>
      </c>
      <c r="G37" s="77">
        <v>94956654</v>
      </c>
      <c r="H37" s="78">
        <v>1983231</v>
      </c>
      <c r="I37" s="79">
        <f t="shared" si="1"/>
        <v>96939885</v>
      </c>
      <c r="J37" s="77">
        <v>6976118</v>
      </c>
      <c r="K37" s="78">
        <v>727167</v>
      </c>
      <c r="L37" s="78">
        <f t="shared" si="2"/>
        <v>7703285</v>
      </c>
      <c r="M37" s="95">
        <f t="shared" si="3"/>
        <v>8.3178053761484377E-2</v>
      </c>
      <c r="N37" s="77">
        <v>22972707</v>
      </c>
      <c r="O37" s="78">
        <v>342356</v>
      </c>
      <c r="P37" s="78">
        <f t="shared" si="4"/>
        <v>23315063</v>
      </c>
      <c r="Q37" s="95">
        <f t="shared" si="5"/>
        <v>0.25174994351973157</v>
      </c>
      <c r="R37" s="77">
        <v>21710078</v>
      </c>
      <c r="S37" s="78">
        <v>-40505</v>
      </c>
      <c r="T37" s="78">
        <f t="shared" si="6"/>
        <v>21669573</v>
      </c>
      <c r="U37" s="95">
        <f t="shared" si="7"/>
        <v>0.22353619462205881</v>
      </c>
      <c r="V37" s="77">
        <v>22171331</v>
      </c>
      <c r="W37" s="78">
        <v>153746</v>
      </c>
      <c r="X37" s="78">
        <f t="shared" si="8"/>
        <v>22325077</v>
      </c>
      <c r="Y37" s="95">
        <f t="shared" si="9"/>
        <v>0.23029815849276075</v>
      </c>
      <c r="Z37" s="77">
        <f t="shared" si="10"/>
        <v>73830234</v>
      </c>
      <c r="AA37" s="78">
        <f t="shared" si="11"/>
        <v>1182764</v>
      </c>
      <c r="AB37" s="78">
        <f t="shared" si="12"/>
        <v>75012998</v>
      </c>
      <c r="AC37" s="95">
        <f t="shared" si="13"/>
        <v>0.77380943870523466</v>
      </c>
      <c r="AD37" s="77">
        <v>16247291</v>
      </c>
      <c r="AE37" s="78">
        <v>222534</v>
      </c>
      <c r="AF37" s="78">
        <f t="shared" si="14"/>
        <v>16469825</v>
      </c>
      <c r="AG37" s="78">
        <v>87750358</v>
      </c>
      <c r="AH37" s="78">
        <v>88259051</v>
      </c>
      <c r="AI37" s="79">
        <v>66318702</v>
      </c>
      <c r="AJ37" s="114">
        <f t="shared" si="15"/>
        <v>0.75140964296115076</v>
      </c>
      <c r="AK37" s="115">
        <f t="shared" si="16"/>
        <v>0.35551391711812363</v>
      </c>
    </row>
    <row r="38" spans="1:37" ht="16.5" x14ac:dyDescent="0.3">
      <c r="A38" s="58" t="s">
        <v>0</v>
      </c>
      <c r="B38" s="59" t="s">
        <v>506</v>
      </c>
      <c r="C38" s="60" t="s">
        <v>0</v>
      </c>
      <c r="D38" s="80">
        <f>SUM(D32:D37)</f>
        <v>1865382501</v>
      </c>
      <c r="E38" s="81">
        <f>SUM(E32:E37)</f>
        <v>252472259</v>
      </c>
      <c r="F38" s="82">
        <f t="shared" si="0"/>
        <v>2117854760</v>
      </c>
      <c r="G38" s="80">
        <f>SUM(G32:G37)</f>
        <v>1875876853</v>
      </c>
      <c r="H38" s="81">
        <f>SUM(H32:H37)</f>
        <v>309466492</v>
      </c>
      <c r="I38" s="82">
        <f t="shared" si="1"/>
        <v>2185343345</v>
      </c>
      <c r="J38" s="80">
        <f>SUM(J32:J37)</f>
        <v>292340785</v>
      </c>
      <c r="K38" s="81">
        <f>SUM(K32:K37)</f>
        <v>38834730</v>
      </c>
      <c r="L38" s="81">
        <f t="shared" si="2"/>
        <v>331175515</v>
      </c>
      <c r="M38" s="96">
        <f t="shared" si="3"/>
        <v>0.15637310039145461</v>
      </c>
      <c r="N38" s="80">
        <f>SUM(N32:N37)</f>
        <v>349315398</v>
      </c>
      <c r="O38" s="81">
        <f>SUM(O32:O37)</f>
        <v>83145222</v>
      </c>
      <c r="P38" s="81">
        <f t="shared" si="4"/>
        <v>432460620</v>
      </c>
      <c r="Q38" s="96">
        <f t="shared" si="5"/>
        <v>0.20419748708358074</v>
      </c>
      <c r="R38" s="80">
        <f>SUM(R32:R37)</f>
        <v>308377654</v>
      </c>
      <c r="S38" s="81">
        <f>SUM(S32:S37)</f>
        <v>28500646</v>
      </c>
      <c r="T38" s="81">
        <f t="shared" si="6"/>
        <v>336878300</v>
      </c>
      <c r="U38" s="96">
        <f t="shared" si="7"/>
        <v>0.15415348840756188</v>
      </c>
      <c r="V38" s="80">
        <f>SUM(V32:V37)</f>
        <v>351924072</v>
      </c>
      <c r="W38" s="81">
        <f>SUM(W32:W37)</f>
        <v>88187710</v>
      </c>
      <c r="X38" s="81">
        <f t="shared" si="8"/>
        <v>440111782</v>
      </c>
      <c r="Y38" s="96">
        <f t="shared" si="9"/>
        <v>0.20139251024648486</v>
      </c>
      <c r="Z38" s="80">
        <f t="shared" si="10"/>
        <v>1301957909</v>
      </c>
      <c r="AA38" s="81">
        <f t="shared" si="11"/>
        <v>238668308</v>
      </c>
      <c r="AB38" s="81">
        <f t="shared" si="12"/>
        <v>1540626217</v>
      </c>
      <c r="AC38" s="96">
        <f t="shared" si="13"/>
        <v>0.70498131130053621</v>
      </c>
      <c r="AD38" s="80">
        <f>SUM(AD32:AD37)</f>
        <v>235186800</v>
      </c>
      <c r="AE38" s="81">
        <f>SUM(AE32:AE37)</f>
        <v>53776287</v>
      </c>
      <c r="AF38" s="81">
        <f t="shared" si="14"/>
        <v>288963087</v>
      </c>
      <c r="AG38" s="81">
        <f>SUM(AG32:AG37)</f>
        <v>2044524040</v>
      </c>
      <c r="AH38" s="81">
        <f>SUM(AH32:AH37)</f>
        <v>2057025812</v>
      </c>
      <c r="AI38" s="82">
        <f>SUM(AI32:AI37)</f>
        <v>1197057485</v>
      </c>
      <c r="AJ38" s="116">
        <f t="shared" si="15"/>
        <v>0.58193605448058427</v>
      </c>
      <c r="AK38" s="117">
        <f t="shared" si="16"/>
        <v>0.52307267536908619</v>
      </c>
    </row>
    <row r="39" spans="1:37" x14ac:dyDescent="0.2">
      <c r="A39" s="55" t="s">
        <v>101</v>
      </c>
      <c r="B39" s="56" t="s">
        <v>83</v>
      </c>
      <c r="C39" s="57" t="s">
        <v>84</v>
      </c>
      <c r="D39" s="77">
        <v>2691252382</v>
      </c>
      <c r="E39" s="78">
        <v>249473000</v>
      </c>
      <c r="F39" s="79">
        <f t="shared" si="0"/>
        <v>2940725382</v>
      </c>
      <c r="G39" s="77">
        <v>2782910897</v>
      </c>
      <c r="H39" s="78">
        <v>216739000</v>
      </c>
      <c r="I39" s="79">
        <f t="shared" si="1"/>
        <v>2999649897</v>
      </c>
      <c r="J39" s="77">
        <v>572678348</v>
      </c>
      <c r="K39" s="78">
        <v>10202884</v>
      </c>
      <c r="L39" s="78">
        <f t="shared" si="2"/>
        <v>582881232</v>
      </c>
      <c r="M39" s="95">
        <f t="shared" si="3"/>
        <v>0.19821001837430327</v>
      </c>
      <c r="N39" s="77">
        <v>757490384</v>
      </c>
      <c r="O39" s="78">
        <v>28739995</v>
      </c>
      <c r="P39" s="78">
        <f t="shared" si="4"/>
        <v>786230379</v>
      </c>
      <c r="Q39" s="95">
        <f t="shared" si="5"/>
        <v>0.26735933379310695</v>
      </c>
      <c r="R39" s="77">
        <v>550853310</v>
      </c>
      <c r="S39" s="78">
        <v>51499694</v>
      </c>
      <c r="T39" s="78">
        <f t="shared" si="6"/>
        <v>602353004</v>
      </c>
      <c r="U39" s="95">
        <f t="shared" si="7"/>
        <v>0.2008077691341324</v>
      </c>
      <c r="V39" s="77">
        <v>611902796</v>
      </c>
      <c r="W39" s="78">
        <v>78986958</v>
      </c>
      <c r="X39" s="78">
        <f t="shared" si="8"/>
        <v>690889754</v>
      </c>
      <c r="Y39" s="95">
        <f t="shared" si="9"/>
        <v>0.23032346364519751</v>
      </c>
      <c r="Z39" s="77">
        <f t="shared" si="10"/>
        <v>2492924838</v>
      </c>
      <c r="AA39" s="78">
        <f t="shared" si="11"/>
        <v>169429531</v>
      </c>
      <c r="AB39" s="78">
        <f t="shared" si="12"/>
        <v>2662354369</v>
      </c>
      <c r="AC39" s="95">
        <f t="shared" si="13"/>
        <v>0.88755503489346044</v>
      </c>
      <c r="AD39" s="77">
        <v>646613267</v>
      </c>
      <c r="AE39" s="78">
        <v>44911034</v>
      </c>
      <c r="AF39" s="78">
        <f t="shared" si="14"/>
        <v>691524301</v>
      </c>
      <c r="AG39" s="78">
        <v>2655170668</v>
      </c>
      <c r="AH39" s="78">
        <v>2887097587</v>
      </c>
      <c r="AI39" s="79">
        <v>2526597455</v>
      </c>
      <c r="AJ39" s="114">
        <f t="shared" si="15"/>
        <v>0.87513406764521673</v>
      </c>
      <c r="AK39" s="115">
        <f t="shared" si="16"/>
        <v>-9.1760622017533766E-4</v>
      </c>
    </row>
    <row r="40" spans="1:37" x14ac:dyDescent="0.2">
      <c r="A40" s="55" t="s">
        <v>101</v>
      </c>
      <c r="B40" s="56" t="s">
        <v>507</v>
      </c>
      <c r="C40" s="57" t="s">
        <v>508</v>
      </c>
      <c r="D40" s="77">
        <v>253748231</v>
      </c>
      <c r="E40" s="78">
        <v>50257796</v>
      </c>
      <c r="F40" s="79">
        <f t="shared" si="0"/>
        <v>304006027</v>
      </c>
      <c r="G40" s="77">
        <v>285380398</v>
      </c>
      <c r="H40" s="78">
        <v>52666796</v>
      </c>
      <c r="I40" s="79">
        <f t="shared" si="1"/>
        <v>338047194</v>
      </c>
      <c r="J40" s="77">
        <v>54205728</v>
      </c>
      <c r="K40" s="78">
        <v>5059442</v>
      </c>
      <c r="L40" s="78">
        <f t="shared" si="2"/>
        <v>59265170</v>
      </c>
      <c r="M40" s="95">
        <f t="shared" si="3"/>
        <v>0.19494735214575204</v>
      </c>
      <c r="N40" s="77">
        <v>40473481</v>
      </c>
      <c r="O40" s="78">
        <v>626439</v>
      </c>
      <c r="P40" s="78">
        <f t="shared" si="4"/>
        <v>41099920</v>
      </c>
      <c r="Q40" s="95">
        <f t="shared" si="5"/>
        <v>0.13519442494473966</v>
      </c>
      <c r="R40" s="77">
        <v>49116057</v>
      </c>
      <c r="S40" s="78">
        <v>4111282</v>
      </c>
      <c r="T40" s="78">
        <f t="shared" si="6"/>
        <v>53227339</v>
      </c>
      <c r="U40" s="95">
        <f t="shared" si="7"/>
        <v>0.15745534926700205</v>
      </c>
      <c r="V40" s="77">
        <v>50473615</v>
      </c>
      <c r="W40" s="78">
        <v>8109310</v>
      </c>
      <c r="X40" s="78">
        <f t="shared" si="8"/>
        <v>58582925</v>
      </c>
      <c r="Y40" s="95">
        <f t="shared" si="9"/>
        <v>0.17329806618658103</v>
      </c>
      <c r="Z40" s="77">
        <f t="shared" si="10"/>
        <v>194268881</v>
      </c>
      <c r="AA40" s="78">
        <f t="shared" si="11"/>
        <v>17906473</v>
      </c>
      <c r="AB40" s="78">
        <f t="shared" si="12"/>
        <v>212175354</v>
      </c>
      <c r="AC40" s="95">
        <f t="shared" si="13"/>
        <v>0.62765009669034555</v>
      </c>
      <c r="AD40" s="77">
        <v>43795571</v>
      </c>
      <c r="AE40" s="78">
        <v>14755851</v>
      </c>
      <c r="AF40" s="78">
        <f t="shared" si="14"/>
        <v>58551422</v>
      </c>
      <c r="AG40" s="78">
        <v>306022081</v>
      </c>
      <c r="AH40" s="78">
        <v>305565312</v>
      </c>
      <c r="AI40" s="79">
        <v>176939491</v>
      </c>
      <c r="AJ40" s="114">
        <f t="shared" si="15"/>
        <v>0.57905620844816308</v>
      </c>
      <c r="AK40" s="115">
        <f t="shared" si="16"/>
        <v>5.3803987886058557E-4</v>
      </c>
    </row>
    <row r="41" spans="1:37" x14ac:dyDescent="0.2">
      <c r="A41" s="55" t="s">
        <v>101</v>
      </c>
      <c r="B41" s="56" t="s">
        <v>509</v>
      </c>
      <c r="C41" s="57" t="s">
        <v>510</v>
      </c>
      <c r="D41" s="77">
        <v>177673719</v>
      </c>
      <c r="E41" s="78">
        <v>55257000</v>
      </c>
      <c r="F41" s="79">
        <f t="shared" si="0"/>
        <v>232930719</v>
      </c>
      <c r="G41" s="77">
        <v>193919975</v>
      </c>
      <c r="H41" s="78">
        <v>67024000</v>
      </c>
      <c r="I41" s="79">
        <f t="shared" si="1"/>
        <v>260943975</v>
      </c>
      <c r="J41" s="77">
        <v>26007397</v>
      </c>
      <c r="K41" s="78">
        <v>5002266</v>
      </c>
      <c r="L41" s="78">
        <f t="shared" si="2"/>
        <v>31009663</v>
      </c>
      <c r="M41" s="95">
        <f t="shared" si="3"/>
        <v>0.13312826720807056</v>
      </c>
      <c r="N41" s="77">
        <v>56165988</v>
      </c>
      <c r="O41" s="78">
        <v>18336262</v>
      </c>
      <c r="P41" s="78">
        <f t="shared" si="4"/>
        <v>74502250</v>
      </c>
      <c r="Q41" s="95">
        <f t="shared" si="5"/>
        <v>0.31984725037490652</v>
      </c>
      <c r="R41" s="77">
        <v>32110585</v>
      </c>
      <c r="S41" s="78">
        <v>4173019</v>
      </c>
      <c r="T41" s="78">
        <f t="shared" si="6"/>
        <v>36283604</v>
      </c>
      <c r="U41" s="95">
        <f t="shared" si="7"/>
        <v>0.1390474871090624</v>
      </c>
      <c r="V41" s="77">
        <v>42830115</v>
      </c>
      <c r="W41" s="78">
        <v>20390460</v>
      </c>
      <c r="X41" s="78">
        <f t="shared" si="8"/>
        <v>63220575</v>
      </c>
      <c r="Y41" s="95">
        <f t="shared" si="9"/>
        <v>0.2422764311764623</v>
      </c>
      <c r="Z41" s="77">
        <f t="shared" si="10"/>
        <v>157114085</v>
      </c>
      <c r="AA41" s="78">
        <f t="shared" si="11"/>
        <v>47902007</v>
      </c>
      <c r="AB41" s="78">
        <f t="shared" si="12"/>
        <v>205016092</v>
      </c>
      <c r="AC41" s="95">
        <f t="shared" si="13"/>
        <v>0.78567091652528098</v>
      </c>
      <c r="AD41" s="77">
        <v>39983091</v>
      </c>
      <c r="AE41" s="78">
        <v>2039437</v>
      </c>
      <c r="AF41" s="78">
        <f t="shared" si="14"/>
        <v>42022528</v>
      </c>
      <c r="AG41" s="78">
        <v>205925394</v>
      </c>
      <c r="AH41" s="78">
        <v>209663761</v>
      </c>
      <c r="AI41" s="79">
        <v>164926968</v>
      </c>
      <c r="AJ41" s="114">
        <f t="shared" si="15"/>
        <v>0.78662601115888597</v>
      </c>
      <c r="AK41" s="115">
        <f t="shared" si="16"/>
        <v>0.50444483016347808</v>
      </c>
    </row>
    <row r="42" spans="1:37" x14ac:dyDescent="0.2">
      <c r="A42" s="55" t="s">
        <v>101</v>
      </c>
      <c r="B42" s="56" t="s">
        <v>511</v>
      </c>
      <c r="C42" s="57" t="s">
        <v>512</v>
      </c>
      <c r="D42" s="77">
        <v>505933961</v>
      </c>
      <c r="E42" s="78">
        <v>80253134</v>
      </c>
      <c r="F42" s="79">
        <f t="shared" si="0"/>
        <v>586187095</v>
      </c>
      <c r="G42" s="77">
        <v>509039205</v>
      </c>
      <c r="H42" s="78">
        <v>83007481</v>
      </c>
      <c r="I42" s="79">
        <f t="shared" si="1"/>
        <v>592046686</v>
      </c>
      <c r="J42" s="77">
        <v>61577252</v>
      </c>
      <c r="K42" s="78">
        <v>5043511</v>
      </c>
      <c r="L42" s="78">
        <f t="shared" si="2"/>
        <v>66620763</v>
      </c>
      <c r="M42" s="95">
        <f t="shared" si="3"/>
        <v>0.11365102297245216</v>
      </c>
      <c r="N42" s="77">
        <v>97648945</v>
      </c>
      <c r="O42" s="78">
        <v>20132211</v>
      </c>
      <c r="P42" s="78">
        <f t="shared" si="4"/>
        <v>117781156</v>
      </c>
      <c r="Q42" s="95">
        <f t="shared" si="5"/>
        <v>0.20092758268586586</v>
      </c>
      <c r="R42" s="77">
        <v>99627441</v>
      </c>
      <c r="S42" s="78">
        <v>19343668</v>
      </c>
      <c r="T42" s="78">
        <f t="shared" si="6"/>
        <v>118971109</v>
      </c>
      <c r="U42" s="95">
        <f t="shared" si="7"/>
        <v>0.20094886402252407</v>
      </c>
      <c r="V42" s="77">
        <v>146582877</v>
      </c>
      <c r="W42" s="78">
        <v>24272639</v>
      </c>
      <c r="X42" s="78">
        <f t="shared" si="8"/>
        <v>170855516</v>
      </c>
      <c r="Y42" s="95">
        <f t="shared" si="9"/>
        <v>0.28858453233534359</v>
      </c>
      <c r="Z42" s="77">
        <f t="shared" si="10"/>
        <v>405436515</v>
      </c>
      <c r="AA42" s="78">
        <f t="shared" si="11"/>
        <v>68792029</v>
      </c>
      <c r="AB42" s="78">
        <f t="shared" si="12"/>
        <v>474228544</v>
      </c>
      <c r="AC42" s="95">
        <f t="shared" si="13"/>
        <v>0.8009985617924732</v>
      </c>
      <c r="AD42" s="77">
        <v>90975981</v>
      </c>
      <c r="AE42" s="78">
        <v>9657831</v>
      </c>
      <c r="AF42" s="78">
        <f t="shared" si="14"/>
        <v>100633812</v>
      </c>
      <c r="AG42" s="78">
        <v>507726420</v>
      </c>
      <c r="AH42" s="78">
        <v>649225438</v>
      </c>
      <c r="AI42" s="79">
        <v>466825428</v>
      </c>
      <c r="AJ42" s="114">
        <f t="shared" si="15"/>
        <v>0.71904981024480441</v>
      </c>
      <c r="AK42" s="115">
        <f t="shared" si="16"/>
        <v>0.6977943357646037</v>
      </c>
    </row>
    <row r="43" spans="1:37" x14ac:dyDescent="0.2">
      <c r="A43" s="55" t="s">
        <v>116</v>
      </c>
      <c r="B43" s="56" t="s">
        <v>513</v>
      </c>
      <c r="C43" s="57" t="s">
        <v>514</v>
      </c>
      <c r="D43" s="77">
        <v>180567444</v>
      </c>
      <c r="E43" s="78">
        <v>7565400</v>
      </c>
      <c r="F43" s="79">
        <f t="shared" si="0"/>
        <v>188132844</v>
      </c>
      <c r="G43" s="77">
        <v>187860470</v>
      </c>
      <c r="H43" s="78">
        <v>7517340</v>
      </c>
      <c r="I43" s="79">
        <f t="shared" si="1"/>
        <v>195377810</v>
      </c>
      <c r="J43" s="77">
        <v>26454305</v>
      </c>
      <c r="K43" s="78">
        <v>1051827</v>
      </c>
      <c r="L43" s="78">
        <f t="shared" si="2"/>
        <v>27506132</v>
      </c>
      <c r="M43" s="95">
        <f t="shared" si="3"/>
        <v>0.14620590118756724</v>
      </c>
      <c r="N43" s="77">
        <v>41186583</v>
      </c>
      <c r="O43" s="78">
        <v>63558</v>
      </c>
      <c r="P43" s="78">
        <f t="shared" si="4"/>
        <v>41250141</v>
      </c>
      <c r="Q43" s="95">
        <f t="shared" si="5"/>
        <v>0.21926071026704938</v>
      </c>
      <c r="R43" s="77">
        <v>26081965</v>
      </c>
      <c r="S43" s="78">
        <v>296504</v>
      </c>
      <c r="T43" s="78">
        <f t="shared" si="6"/>
        <v>26378469</v>
      </c>
      <c r="U43" s="95">
        <f t="shared" si="7"/>
        <v>0.13501261478977578</v>
      </c>
      <c r="V43" s="77">
        <v>45905611</v>
      </c>
      <c r="W43" s="78">
        <v>3401425</v>
      </c>
      <c r="X43" s="78">
        <f t="shared" si="8"/>
        <v>49307036</v>
      </c>
      <c r="Y43" s="95">
        <f t="shared" si="9"/>
        <v>0.2523676358128899</v>
      </c>
      <c r="Z43" s="77">
        <f t="shared" si="10"/>
        <v>139628464</v>
      </c>
      <c r="AA43" s="78">
        <f t="shared" si="11"/>
        <v>4813314</v>
      </c>
      <c r="AB43" s="78">
        <f t="shared" si="12"/>
        <v>144441778</v>
      </c>
      <c r="AC43" s="95">
        <f t="shared" si="13"/>
        <v>0.73929469267774062</v>
      </c>
      <c r="AD43" s="77">
        <v>32678693</v>
      </c>
      <c r="AE43" s="78">
        <v>2994321</v>
      </c>
      <c r="AF43" s="78">
        <f t="shared" si="14"/>
        <v>35673014</v>
      </c>
      <c r="AG43" s="78">
        <v>179558917</v>
      </c>
      <c r="AH43" s="78">
        <v>188407318</v>
      </c>
      <c r="AI43" s="79">
        <v>132293320</v>
      </c>
      <c r="AJ43" s="114">
        <f t="shared" si="15"/>
        <v>0.70216656871045746</v>
      </c>
      <c r="AK43" s="115">
        <f t="shared" si="16"/>
        <v>0.38219428277072409</v>
      </c>
    </row>
    <row r="44" spans="1:37" ht="16.5" x14ac:dyDescent="0.3">
      <c r="A44" s="58" t="s">
        <v>0</v>
      </c>
      <c r="B44" s="59" t="s">
        <v>515</v>
      </c>
      <c r="C44" s="60" t="s">
        <v>0</v>
      </c>
      <c r="D44" s="80">
        <f>SUM(D39:D43)</f>
        <v>3809175737</v>
      </c>
      <c r="E44" s="81">
        <f>SUM(E39:E43)</f>
        <v>442806330</v>
      </c>
      <c r="F44" s="82">
        <f t="shared" si="0"/>
        <v>4251982067</v>
      </c>
      <c r="G44" s="80">
        <f>SUM(G39:G43)</f>
        <v>3959110945</v>
      </c>
      <c r="H44" s="81">
        <f>SUM(H39:H43)</f>
        <v>426954617</v>
      </c>
      <c r="I44" s="82">
        <f t="shared" si="1"/>
        <v>4386065562</v>
      </c>
      <c r="J44" s="80">
        <f>SUM(J39:J43)</f>
        <v>740923030</v>
      </c>
      <c r="K44" s="81">
        <f>SUM(K39:K43)</f>
        <v>26359930</v>
      </c>
      <c r="L44" s="81">
        <f t="shared" si="2"/>
        <v>767282960</v>
      </c>
      <c r="M44" s="96">
        <f t="shared" si="3"/>
        <v>0.18045300942234666</v>
      </c>
      <c r="N44" s="80">
        <f>SUM(N39:N43)</f>
        <v>992965381</v>
      </c>
      <c r="O44" s="81">
        <f>SUM(O39:O43)</f>
        <v>67898465</v>
      </c>
      <c r="P44" s="81">
        <f t="shared" si="4"/>
        <v>1060863846</v>
      </c>
      <c r="Q44" s="96">
        <f t="shared" si="5"/>
        <v>0.24949866421908407</v>
      </c>
      <c r="R44" s="80">
        <f>SUM(R39:R43)</f>
        <v>757789358</v>
      </c>
      <c r="S44" s="81">
        <f>SUM(S39:S43)</f>
        <v>79424167</v>
      </c>
      <c r="T44" s="81">
        <f t="shared" si="6"/>
        <v>837213525</v>
      </c>
      <c r="U44" s="96">
        <f t="shared" si="7"/>
        <v>0.19088030335283893</v>
      </c>
      <c r="V44" s="80">
        <f>SUM(V39:V43)</f>
        <v>897695014</v>
      </c>
      <c r="W44" s="81">
        <f>SUM(W39:W43)</f>
        <v>135160792</v>
      </c>
      <c r="X44" s="81">
        <f t="shared" si="8"/>
        <v>1032855806</v>
      </c>
      <c r="Y44" s="96">
        <f t="shared" si="9"/>
        <v>0.23548571980967575</v>
      </c>
      <c r="Z44" s="80">
        <f t="shared" si="10"/>
        <v>3389372783</v>
      </c>
      <c r="AA44" s="81">
        <f t="shared" si="11"/>
        <v>308843354</v>
      </c>
      <c r="AB44" s="81">
        <f t="shared" si="12"/>
        <v>3698216137</v>
      </c>
      <c r="AC44" s="96">
        <f t="shared" si="13"/>
        <v>0.8431739299659835</v>
      </c>
      <c r="AD44" s="80">
        <f>SUM(AD39:AD43)</f>
        <v>854046603</v>
      </c>
      <c r="AE44" s="81">
        <f>SUM(AE39:AE43)</f>
        <v>74358474</v>
      </c>
      <c r="AF44" s="81">
        <f t="shared" si="14"/>
        <v>928405077</v>
      </c>
      <c r="AG44" s="81">
        <f>SUM(AG39:AG43)</f>
        <v>3854403480</v>
      </c>
      <c r="AH44" s="81">
        <f>SUM(AH39:AH43)</f>
        <v>4239959416</v>
      </c>
      <c r="AI44" s="82">
        <f>SUM(AI39:AI43)</f>
        <v>3467582662</v>
      </c>
      <c r="AJ44" s="116">
        <f t="shared" si="15"/>
        <v>0.81783392758776352</v>
      </c>
      <c r="AK44" s="117">
        <f t="shared" si="16"/>
        <v>0.1125055555895027</v>
      </c>
    </row>
    <row r="45" spans="1:37" ht="16.5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10146112225</v>
      </c>
      <c r="E45" s="84">
        <f>SUM(E9:E12,E14:E20,E22:E30,E32:E37,E39:E43)</f>
        <v>1549909747</v>
      </c>
      <c r="F45" s="85">
        <f t="shared" si="0"/>
        <v>11696021972</v>
      </c>
      <c r="G45" s="83">
        <f>SUM(G9:G12,G14:G20,G22:G30,G32:G37,G39:G43)</f>
        <v>10449906588</v>
      </c>
      <c r="H45" s="84">
        <f>SUM(H9:H12,H14:H20,H22:H30,H32:H37,H39:H43)</f>
        <v>1631785386</v>
      </c>
      <c r="I45" s="85">
        <f t="shared" si="1"/>
        <v>12081691974</v>
      </c>
      <c r="J45" s="83">
        <f>SUM(J9:J12,J14:J20,J22:J30,J32:J37,J39:J43)</f>
        <v>1694245182</v>
      </c>
      <c r="K45" s="84">
        <f>SUM(K9:K12,K14:K20,K22:K30,K32:K37,K39:K43)</f>
        <v>168711899</v>
      </c>
      <c r="L45" s="84">
        <f t="shared" si="2"/>
        <v>1862957081</v>
      </c>
      <c r="M45" s="97">
        <f t="shared" si="3"/>
        <v>0.15928125694871942</v>
      </c>
      <c r="N45" s="83">
        <f>SUM(N9:N12,N14:N20,N22:N30,N32:N37,N39:N43)</f>
        <v>2156151138</v>
      </c>
      <c r="O45" s="84">
        <f>SUM(O9:O12,O14:O20,O22:O30,O32:O37,O39:O43)</f>
        <v>333152048</v>
      </c>
      <c r="P45" s="84">
        <f t="shared" si="4"/>
        <v>2489303186</v>
      </c>
      <c r="Q45" s="97">
        <f t="shared" si="5"/>
        <v>0.21283331990648896</v>
      </c>
      <c r="R45" s="83">
        <f>SUM(R9:R12,R14:R20,R22:R30,R32:R37,R39:R43)</f>
        <v>1953795146</v>
      </c>
      <c r="S45" s="84">
        <f>SUM(S9:S12,S14:S20,S22:S30,S32:S37,S39:S43)</f>
        <v>280107000</v>
      </c>
      <c r="T45" s="84">
        <f t="shared" si="6"/>
        <v>2233902146</v>
      </c>
      <c r="U45" s="97">
        <f t="shared" si="7"/>
        <v>0.18489977652198006</v>
      </c>
      <c r="V45" s="83">
        <f>SUM(V9:V12,V14:V20,V22:V30,V32:V37,V39:V43)</f>
        <v>2137722550</v>
      </c>
      <c r="W45" s="84">
        <f>SUM(W9:W12,W14:W20,W22:W30,W32:W37,W39:W43)</f>
        <v>388337737</v>
      </c>
      <c r="X45" s="84">
        <f t="shared" si="8"/>
        <v>2526060287</v>
      </c>
      <c r="Y45" s="97">
        <f t="shared" si="9"/>
        <v>0.20908166608088696</v>
      </c>
      <c r="Z45" s="83">
        <f t="shared" si="10"/>
        <v>7941914016</v>
      </c>
      <c r="AA45" s="84">
        <f t="shared" si="11"/>
        <v>1170308684</v>
      </c>
      <c r="AB45" s="84">
        <f t="shared" si="12"/>
        <v>9112222700</v>
      </c>
      <c r="AC45" s="97">
        <f t="shared" si="13"/>
        <v>0.75421743242665462</v>
      </c>
      <c r="AD45" s="83">
        <f>SUM(AD9:AD12,AD14:AD20,AD22:AD30,AD32:AD37,AD39:AD43)</f>
        <v>1952646821</v>
      </c>
      <c r="AE45" s="84">
        <f>SUM(AE9:AE12,AE14:AE20,AE22:AE30,AE32:AE37,AE39:AE43)</f>
        <v>321306395</v>
      </c>
      <c r="AF45" s="84">
        <f t="shared" si="14"/>
        <v>2273953216</v>
      </c>
      <c r="AG45" s="84">
        <f>SUM(AG9:AG12,AG14:AG20,AG22:AG30,AG32:AG37,AG39:AG43)</f>
        <v>10649786102</v>
      </c>
      <c r="AH45" s="84">
        <f>SUM(AH9:AH12,AH14:AH20,AH22:AH30,AH32:AH37,AH39:AH43)</f>
        <v>11411836474</v>
      </c>
      <c r="AI45" s="85">
        <f>SUM(AI9:AI12,AI14:AI20,AI22:AI30,AI32:AI37,AI39:AI43)</f>
        <v>8144307693</v>
      </c>
      <c r="AJ45" s="118">
        <f t="shared" si="15"/>
        <v>0.7136719590712215</v>
      </c>
      <c r="AK45" s="119">
        <f t="shared" si="16"/>
        <v>0.11086730774675702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517</v>
      </c>
      <c r="C9" s="57" t="s">
        <v>518</v>
      </c>
      <c r="D9" s="77">
        <v>562149168</v>
      </c>
      <c r="E9" s="78">
        <v>190134137</v>
      </c>
      <c r="F9" s="79">
        <f>$D9       +$E9</f>
        <v>752283305</v>
      </c>
      <c r="G9" s="77">
        <v>674384930</v>
      </c>
      <c r="H9" s="78">
        <v>199543437</v>
      </c>
      <c r="I9" s="79">
        <f>$G9       +$H9</f>
        <v>873928367</v>
      </c>
      <c r="J9" s="77">
        <v>146759336</v>
      </c>
      <c r="K9" s="78">
        <v>63691748</v>
      </c>
      <c r="L9" s="78">
        <f>$J9       +$K9</f>
        <v>210451084</v>
      </c>
      <c r="M9" s="95">
        <f>IF(($F9       =0),0,($L9       /$F9       ))</f>
        <v>0.27974977325862627</v>
      </c>
      <c r="N9" s="77">
        <v>85374090</v>
      </c>
      <c r="O9" s="78">
        <v>39542737</v>
      </c>
      <c r="P9" s="78">
        <f>$N9       +$O9</f>
        <v>124916827</v>
      </c>
      <c r="Q9" s="95">
        <f>IF(($F9       =0),0,($P9       /$F9       ))</f>
        <v>0.16605024486087724</v>
      </c>
      <c r="R9" s="77">
        <v>106425907</v>
      </c>
      <c r="S9" s="78">
        <v>15609305</v>
      </c>
      <c r="T9" s="78">
        <f>$R9       +$S9</f>
        <v>122035212</v>
      </c>
      <c r="U9" s="95">
        <f>IF(($I9       =0),0,($T9       /$I9       ))</f>
        <v>0.13963983389041312</v>
      </c>
      <c r="V9" s="77">
        <v>116924807</v>
      </c>
      <c r="W9" s="78">
        <v>42503656</v>
      </c>
      <c r="X9" s="78">
        <f>$V9       +$W9</f>
        <v>159428463</v>
      </c>
      <c r="Y9" s="95">
        <f>IF(($I9       =0),0,($X9       /$I9       ))</f>
        <v>0.18242738080156631</v>
      </c>
      <c r="Z9" s="77">
        <f>$J9       +$N9       +$R9       +$V9</f>
        <v>455484140</v>
      </c>
      <c r="AA9" s="78">
        <f>$K9       +$O9       +$S9       +$W9</f>
        <v>161347446</v>
      </c>
      <c r="AB9" s="78">
        <f>$Z9       +$AA9</f>
        <v>616831586</v>
      </c>
      <c r="AC9" s="95">
        <f>IF(($I9       =0),0,($AB9       /$I9       ))</f>
        <v>0.70581481193641127</v>
      </c>
      <c r="AD9" s="77">
        <v>82385580</v>
      </c>
      <c r="AE9" s="78">
        <v>181637959</v>
      </c>
      <c r="AF9" s="78">
        <f>$AD9       +$AE9</f>
        <v>264023539</v>
      </c>
      <c r="AG9" s="78">
        <v>804107349</v>
      </c>
      <c r="AH9" s="78">
        <v>791717670</v>
      </c>
      <c r="AI9" s="79">
        <v>688535884</v>
      </c>
      <c r="AJ9" s="114">
        <f>IF(($AH9       =0),0,($AI9       /$AH9       ))</f>
        <v>0.86967350873954852</v>
      </c>
      <c r="AK9" s="115">
        <f>IF(($AF9       =0),0,(($X9       /$AF9       )-1))</f>
        <v>-0.3961581470961193</v>
      </c>
    </row>
    <row r="10" spans="1:37" x14ac:dyDescent="0.2">
      <c r="A10" s="55" t="s">
        <v>101</v>
      </c>
      <c r="B10" s="56" t="s">
        <v>85</v>
      </c>
      <c r="C10" s="57" t="s">
        <v>86</v>
      </c>
      <c r="D10" s="77">
        <v>2551637031</v>
      </c>
      <c r="E10" s="78">
        <v>361808000</v>
      </c>
      <c r="F10" s="79">
        <f t="shared" ref="F10:F35" si="0">$D10      +$E10</f>
        <v>2913445031</v>
      </c>
      <c r="G10" s="77">
        <v>2542645166</v>
      </c>
      <c r="H10" s="78">
        <v>353871165</v>
      </c>
      <c r="I10" s="79">
        <f t="shared" ref="I10:I35" si="1">$G10      +$H10</f>
        <v>2896516331</v>
      </c>
      <c r="J10" s="77">
        <v>358630678</v>
      </c>
      <c r="K10" s="78">
        <v>67556883</v>
      </c>
      <c r="L10" s="78">
        <f t="shared" ref="L10:L35" si="2">$J10      +$K10</f>
        <v>426187561</v>
      </c>
      <c r="M10" s="95">
        <f t="shared" ref="M10:M35" si="3">IF(($F10      =0),0,($L10      /$F10      ))</f>
        <v>0.14628302798413087</v>
      </c>
      <c r="N10" s="77">
        <v>712656664</v>
      </c>
      <c r="O10" s="78">
        <v>94593617</v>
      </c>
      <c r="P10" s="78">
        <f t="shared" ref="P10:P35" si="4">$N10      +$O10</f>
        <v>807250281</v>
      </c>
      <c r="Q10" s="95">
        <f t="shared" ref="Q10:Q35" si="5">IF(($F10      =0),0,($P10      /$F10      ))</f>
        <v>0.27707757394102006</v>
      </c>
      <c r="R10" s="77">
        <v>595611420</v>
      </c>
      <c r="S10" s="78">
        <v>34703499</v>
      </c>
      <c r="T10" s="78">
        <f t="shared" ref="T10:T35" si="6">$R10      +$S10</f>
        <v>630314919</v>
      </c>
      <c r="U10" s="95">
        <f t="shared" ref="U10:U35" si="7">IF(($I10      =0),0,($T10      /$I10      ))</f>
        <v>0.21761138104213229</v>
      </c>
      <c r="V10" s="77">
        <v>748571545</v>
      </c>
      <c r="W10" s="78">
        <v>116070719</v>
      </c>
      <c r="X10" s="78">
        <f t="shared" ref="X10:X35" si="8">$V10      +$W10</f>
        <v>864642264</v>
      </c>
      <c r="Y10" s="95">
        <f t="shared" ref="Y10:Y35" si="9">IF(($I10      =0),0,($X10      /$I10      ))</f>
        <v>0.29851109581056251</v>
      </c>
      <c r="Z10" s="77">
        <f t="shared" ref="Z10:Z35" si="10">$J10      +$N10      +$R10      +$V10</f>
        <v>2415470307</v>
      </c>
      <c r="AA10" s="78">
        <f t="shared" ref="AA10:AA35" si="11">$K10      +$O10      +$S10      +$W10</f>
        <v>312924718</v>
      </c>
      <c r="AB10" s="78">
        <f t="shared" ref="AB10:AB35" si="12">$Z10      +$AA10</f>
        <v>2728395025</v>
      </c>
      <c r="AC10" s="95">
        <f t="shared" ref="AC10:AC35" si="13">IF(($I10      =0),0,($AB10      /$I10      ))</f>
        <v>0.94195741132177302</v>
      </c>
      <c r="AD10" s="77">
        <v>916376947</v>
      </c>
      <c r="AE10" s="78">
        <v>175281171</v>
      </c>
      <c r="AF10" s="78">
        <f t="shared" ref="AF10:AF35" si="14">$AD10      +$AE10</f>
        <v>1091658118</v>
      </c>
      <c r="AG10" s="78">
        <v>2999210402</v>
      </c>
      <c r="AH10" s="78">
        <v>3089341313</v>
      </c>
      <c r="AI10" s="79">
        <v>2926727659</v>
      </c>
      <c r="AJ10" s="114">
        <f t="shared" ref="AJ10:AJ35" si="15">IF(($AH10      =0),0,($AI10      /$AH10      ))</f>
        <v>0.94736300151889363</v>
      </c>
      <c r="AK10" s="115">
        <f t="shared" ref="AK10:AK35" si="16">IF(($AF10      =0),0,(($X10      /$AF10      )-1))</f>
        <v>-0.2079550825087163</v>
      </c>
    </row>
    <row r="11" spans="1:37" x14ac:dyDescent="0.2">
      <c r="A11" s="55" t="s">
        <v>101</v>
      </c>
      <c r="B11" s="56" t="s">
        <v>87</v>
      </c>
      <c r="C11" s="57" t="s">
        <v>88</v>
      </c>
      <c r="D11" s="77">
        <v>7349868584</v>
      </c>
      <c r="E11" s="78">
        <v>614997558</v>
      </c>
      <c r="F11" s="79">
        <f t="shared" si="0"/>
        <v>7964866142</v>
      </c>
      <c r="G11" s="77">
        <v>7288468107</v>
      </c>
      <c r="H11" s="78">
        <v>558660844</v>
      </c>
      <c r="I11" s="79">
        <f t="shared" si="1"/>
        <v>7847128951</v>
      </c>
      <c r="J11" s="77">
        <v>625692822</v>
      </c>
      <c r="K11" s="78">
        <v>16926241</v>
      </c>
      <c r="L11" s="78">
        <f t="shared" si="2"/>
        <v>642619063</v>
      </c>
      <c r="M11" s="95">
        <f t="shared" si="3"/>
        <v>8.0681715366359763E-2</v>
      </c>
      <c r="N11" s="77">
        <v>1631502384</v>
      </c>
      <c r="O11" s="78">
        <v>104248051</v>
      </c>
      <c r="P11" s="78">
        <f t="shared" si="4"/>
        <v>1735750435</v>
      </c>
      <c r="Q11" s="95">
        <f t="shared" si="5"/>
        <v>0.217925876474824</v>
      </c>
      <c r="R11" s="77">
        <v>999856682</v>
      </c>
      <c r="S11" s="78">
        <v>40720102</v>
      </c>
      <c r="T11" s="78">
        <f t="shared" si="6"/>
        <v>1040576784</v>
      </c>
      <c r="U11" s="95">
        <f t="shared" si="7"/>
        <v>0.13260605127017747</v>
      </c>
      <c r="V11" s="77">
        <v>1309049934</v>
      </c>
      <c r="W11" s="78">
        <v>141344795</v>
      </c>
      <c r="X11" s="78">
        <f t="shared" si="8"/>
        <v>1450394729</v>
      </c>
      <c r="Y11" s="95">
        <f t="shared" si="9"/>
        <v>0.18483125969468983</v>
      </c>
      <c r="Z11" s="77">
        <f t="shared" si="10"/>
        <v>4566101822</v>
      </c>
      <c r="AA11" s="78">
        <f t="shared" si="11"/>
        <v>303239189</v>
      </c>
      <c r="AB11" s="78">
        <f t="shared" si="12"/>
        <v>4869341011</v>
      </c>
      <c r="AC11" s="95">
        <f t="shared" si="13"/>
        <v>0.62052516804626678</v>
      </c>
      <c r="AD11" s="77">
        <v>1697632369</v>
      </c>
      <c r="AE11" s="78">
        <v>138212536</v>
      </c>
      <c r="AF11" s="78">
        <f t="shared" si="14"/>
        <v>1835844905</v>
      </c>
      <c r="AG11" s="78">
        <v>7136380882</v>
      </c>
      <c r="AH11" s="78">
        <v>7138395839</v>
      </c>
      <c r="AI11" s="79">
        <v>6019634285</v>
      </c>
      <c r="AJ11" s="114">
        <f t="shared" si="15"/>
        <v>0.8432754950506185</v>
      </c>
      <c r="AK11" s="115">
        <f t="shared" si="16"/>
        <v>-0.20995791907595807</v>
      </c>
    </row>
    <row r="12" spans="1:37" x14ac:dyDescent="0.2">
      <c r="A12" s="55" t="s">
        <v>101</v>
      </c>
      <c r="B12" s="56" t="s">
        <v>519</v>
      </c>
      <c r="C12" s="57" t="s">
        <v>520</v>
      </c>
      <c r="D12" s="77">
        <v>259553738</v>
      </c>
      <c r="E12" s="78">
        <v>56886349</v>
      </c>
      <c r="F12" s="79">
        <f t="shared" si="0"/>
        <v>316440087</v>
      </c>
      <c r="G12" s="77">
        <v>259553738</v>
      </c>
      <c r="H12" s="78">
        <v>55980400</v>
      </c>
      <c r="I12" s="79">
        <f t="shared" si="1"/>
        <v>315534138</v>
      </c>
      <c r="J12" s="77">
        <v>36253906</v>
      </c>
      <c r="K12" s="78">
        <v>11454442</v>
      </c>
      <c r="L12" s="78">
        <f t="shared" si="2"/>
        <v>47708348</v>
      </c>
      <c r="M12" s="95">
        <f t="shared" si="3"/>
        <v>0.15076581621594612</v>
      </c>
      <c r="N12" s="77">
        <v>31422240</v>
      </c>
      <c r="O12" s="78">
        <v>14384104</v>
      </c>
      <c r="P12" s="78">
        <f t="shared" si="4"/>
        <v>45806344</v>
      </c>
      <c r="Q12" s="95">
        <f t="shared" si="5"/>
        <v>0.14475518710118418</v>
      </c>
      <c r="R12" s="77">
        <v>70492021</v>
      </c>
      <c r="S12" s="78">
        <v>6577264</v>
      </c>
      <c r="T12" s="78">
        <f t="shared" si="6"/>
        <v>77069285</v>
      </c>
      <c r="U12" s="95">
        <f t="shared" si="7"/>
        <v>0.24425022753005571</v>
      </c>
      <c r="V12" s="77">
        <v>14950993</v>
      </c>
      <c r="W12" s="78">
        <v>5161210</v>
      </c>
      <c r="X12" s="78">
        <f t="shared" si="8"/>
        <v>20112203</v>
      </c>
      <c r="Y12" s="95">
        <f t="shared" si="9"/>
        <v>6.3740180785129497E-2</v>
      </c>
      <c r="Z12" s="77">
        <f t="shared" si="10"/>
        <v>153119160</v>
      </c>
      <c r="AA12" s="78">
        <f t="shared" si="11"/>
        <v>37577020</v>
      </c>
      <c r="AB12" s="78">
        <f t="shared" si="12"/>
        <v>190696180</v>
      </c>
      <c r="AC12" s="95">
        <f t="shared" si="13"/>
        <v>0.60435989972026416</v>
      </c>
      <c r="AD12" s="77">
        <v>45898330</v>
      </c>
      <c r="AE12" s="78">
        <v>14154670</v>
      </c>
      <c r="AF12" s="78">
        <f t="shared" si="14"/>
        <v>60053000</v>
      </c>
      <c r="AG12" s="78">
        <v>312188192</v>
      </c>
      <c r="AH12" s="78">
        <v>332196017</v>
      </c>
      <c r="AI12" s="79">
        <v>203109825</v>
      </c>
      <c r="AJ12" s="114">
        <f t="shared" si="15"/>
        <v>0.61141559382393196</v>
      </c>
      <c r="AK12" s="115">
        <f t="shared" si="16"/>
        <v>-0.66509245166769349</v>
      </c>
    </row>
    <row r="13" spans="1:37" x14ac:dyDescent="0.2">
      <c r="A13" s="55" t="s">
        <v>101</v>
      </c>
      <c r="B13" s="56" t="s">
        <v>521</v>
      </c>
      <c r="C13" s="57" t="s">
        <v>522</v>
      </c>
      <c r="D13" s="77">
        <v>1212357874</v>
      </c>
      <c r="E13" s="78">
        <v>244590790</v>
      </c>
      <c r="F13" s="79">
        <f t="shared" si="0"/>
        <v>1456948664</v>
      </c>
      <c r="G13" s="77">
        <v>1222501207</v>
      </c>
      <c r="H13" s="78">
        <v>242621120</v>
      </c>
      <c r="I13" s="79">
        <f t="shared" si="1"/>
        <v>1465122327</v>
      </c>
      <c r="J13" s="77">
        <v>946807880</v>
      </c>
      <c r="K13" s="78">
        <v>36273454</v>
      </c>
      <c r="L13" s="78">
        <f t="shared" si="2"/>
        <v>983081334</v>
      </c>
      <c r="M13" s="95">
        <f t="shared" si="3"/>
        <v>0.67475358486618575</v>
      </c>
      <c r="N13" s="77">
        <v>270130690</v>
      </c>
      <c r="O13" s="78">
        <v>72154026</v>
      </c>
      <c r="P13" s="78">
        <f t="shared" si="4"/>
        <v>342284716</v>
      </c>
      <c r="Q13" s="95">
        <f t="shared" si="5"/>
        <v>0.23493258510582635</v>
      </c>
      <c r="R13" s="77">
        <v>-233205920</v>
      </c>
      <c r="S13" s="78">
        <v>43450503</v>
      </c>
      <c r="T13" s="78">
        <f t="shared" si="6"/>
        <v>-189755417</v>
      </c>
      <c r="U13" s="95">
        <f t="shared" si="7"/>
        <v>-0.12951506744733404</v>
      </c>
      <c r="V13" s="77">
        <v>287365985</v>
      </c>
      <c r="W13" s="78">
        <v>44664312</v>
      </c>
      <c r="X13" s="78">
        <f t="shared" si="8"/>
        <v>332030297</v>
      </c>
      <c r="Y13" s="95">
        <f t="shared" si="9"/>
        <v>0.22662291801932249</v>
      </c>
      <c r="Z13" s="77">
        <f t="shared" si="10"/>
        <v>1271098635</v>
      </c>
      <c r="AA13" s="78">
        <f t="shared" si="11"/>
        <v>196542295</v>
      </c>
      <c r="AB13" s="78">
        <f t="shared" si="12"/>
        <v>1467640930</v>
      </c>
      <c r="AC13" s="95">
        <f t="shared" si="13"/>
        <v>1.0017190393959507</v>
      </c>
      <c r="AD13" s="77">
        <v>188213184</v>
      </c>
      <c r="AE13" s="78">
        <v>54960453</v>
      </c>
      <c r="AF13" s="78">
        <f t="shared" si="14"/>
        <v>243173637</v>
      </c>
      <c r="AG13" s="78">
        <v>1320590723</v>
      </c>
      <c r="AH13" s="78">
        <v>1314424033</v>
      </c>
      <c r="AI13" s="79">
        <v>1111138290</v>
      </c>
      <c r="AJ13" s="114">
        <f t="shared" si="15"/>
        <v>0.84534234166730271</v>
      </c>
      <c r="AK13" s="115">
        <f t="shared" si="16"/>
        <v>0.36540416591293567</v>
      </c>
    </row>
    <row r="14" spans="1:37" x14ac:dyDescent="0.2">
      <c r="A14" s="55" t="s">
        <v>116</v>
      </c>
      <c r="B14" s="56" t="s">
        <v>523</v>
      </c>
      <c r="C14" s="57" t="s">
        <v>524</v>
      </c>
      <c r="D14" s="77">
        <v>368318970</v>
      </c>
      <c r="E14" s="78">
        <v>41440000</v>
      </c>
      <c r="F14" s="79">
        <f t="shared" si="0"/>
        <v>409758970</v>
      </c>
      <c r="G14" s="77">
        <v>368318970</v>
      </c>
      <c r="H14" s="78">
        <v>41440000</v>
      </c>
      <c r="I14" s="79">
        <f t="shared" si="1"/>
        <v>409758970</v>
      </c>
      <c r="J14" s="77">
        <v>51027573</v>
      </c>
      <c r="K14" s="78">
        <v>925413</v>
      </c>
      <c r="L14" s="78">
        <f t="shared" si="2"/>
        <v>51952986</v>
      </c>
      <c r="M14" s="95">
        <f t="shared" si="3"/>
        <v>0.12678913655020169</v>
      </c>
      <c r="N14" s="77">
        <v>69673238</v>
      </c>
      <c r="O14" s="78">
        <v>106516</v>
      </c>
      <c r="P14" s="78">
        <f t="shared" si="4"/>
        <v>69779754</v>
      </c>
      <c r="Q14" s="95">
        <f t="shared" si="5"/>
        <v>0.17029463442862519</v>
      </c>
      <c r="R14" s="77">
        <v>47682229</v>
      </c>
      <c r="S14" s="78">
        <v>18151</v>
      </c>
      <c r="T14" s="78">
        <f t="shared" si="6"/>
        <v>47700380</v>
      </c>
      <c r="U14" s="95">
        <f t="shared" si="7"/>
        <v>0.11641082561292068</v>
      </c>
      <c r="V14" s="77">
        <v>89529363</v>
      </c>
      <c r="W14" s="78">
        <v>14485293</v>
      </c>
      <c r="X14" s="78">
        <f t="shared" si="8"/>
        <v>104014656</v>
      </c>
      <c r="Y14" s="95">
        <f t="shared" si="9"/>
        <v>0.25384351195533317</v>
      </c>
      <c r="Z14" s="77">
        <f t="shared" si="10"/>
        <v>257912403</v>
      </c>
      <c r="AA14" s="78">
        <f t="shared" si="11"/>
        <v>15535373</v>
      </c>
      <c r="AB14" s="78">
        <f t="shared" si="12"/>
        <v>273447776</v>
      </c>
      <c r="AC14" s="95">
        <f t="shared" si="13"/>
        <v>0.66733810854708075</v>
      </c>
      <c r="AD14" s="77">
        <v>66172700</v>
      </c>
      <c r="AE14" s="78">
        <v>17653976</v>
      </c>
      <c r="AF14" s="78">
        <f t="shared" si="14"/>
        <v>83826676</v>
      </c>
      <c r="AG14" s="78">
        <v>397507855</v>
      </c>
      <c r="AH14" s="78">
        <v>414207599</v>
      </c>
      <c r="AI14" s="79">
        <v>309379138</v>
      </c>
      <c r="AJ14" s="114">
        <f t="shared" si="15"/>
        <v>0.74691806414686279</v>
      </c>
      <c r="AK14" s="115">
        <f t="shared" si="16"/>
        <v>0.24083001931270664</v>
      </c>
    </row>
    <row r="15" spans="1:37" ht="16.5" x14ac:dyDescent="0.3">
      <c r="A15" s="58" t="s">
        <v>0</v>
      </c>
      <c r="B15" s="59" t="s">
        <v>525</v>
      </c>
      <c r="C15" s="60" t="s">
        <v>0</v>
      </c>
      <c r="D15" s="80">
        <f>SUM(D9:D14)</f>
        <v>12303885365</v>
      </c>
      <c r="E15" s="81">
        <f>SUM(E9:E14)</f>
        <v>1509856834</v>
      </c>
      <c r="F15" s="82">
        <f t="shared" si="0"/>
        <v>13813742199</v>
      </c>
      <c r="G15" s="80">
        <f>SUM(G9:G14)</f>
        <v>12355872118</v>
      </c>
      <c r="H15" s="81">
        <f>SUM(H9:H14)</f>
        <v>1452116966</v>
      </c>
      <c r="I15" s="82">
        <f t="shared" si="1"/>
        <v>13807989084</v>
      </c>
      <c r="J15" s="80">
        <f>SUM(J9:J14)</f>
        <v>2165172195</v>
      </c>
      <c r="K15" s="81">
        <f>SUM(K9:K14)</f>
        <v>196828181</v>
      </c>
      <c r="L15" s="81">
        <f t="shared" si="2"/>
        <v>2362000376</v>
      </c>
      <c r="M15" s="96">
        <f t="shared" si="3"/>
        <v>0.17098917454612619</v>
      </c>
      <c r="N15" s="80">
        <f>SUM(N9:N14)</f>
        <v>2800759306</v>
      </c>
      <c r="O15" s="81">
        <f>SUM(O9:O14)</f>
        <v>325029051</v>
      </c>
      <c r="P15" s="81">
        <f t="shared" si="4"/>
        <v>3125788357</v>
      </c>
      <c r="Q15" s="96">
        <f t="shared" si="5"/>
        <v>0.22628106938511428</v>
      </c>
      <c r="R15" s="80">
        <f>SUM(R9:R14)</f>
        <v>1586862339</v>
      </c>
      <c r="S15" s="81">
        <f>SUM(S9:S14)</f>
        <v>141078824</v>
      </c>
      <c r="T15" s="81">
        <f t="shared" si="6"/>
        <v>1727941163</v>
      </c>
      <c r="U15" s="96">
        <f t="shared" si="7"/>
        <v>0.12514068141915399</v>
      </c>
      <c r="V15" s="80">
        <f>SUM(V9:V14)</f>
        <v>2566392627</v>
      </c>
      <c r="W15" s="81">
        <f>SUM(W9:W14)</f>
        <v>364229985</v>
      </c>
      <c r="X15" s="81">
        <f t="shared" si="8"/>
        <v>2930622612</v>
      </c>
      <c r="Y15" s="96">
        <f t="shared" si="9"/>
        <v>0.21224108696579558</v>
      </c>
      <c r="Z15" s="80">
        <f t="shared" si="10"/>
        <v>9119186467</v>
      </c>
      <c r="AA15" s="81">
        <f t="shared" si="11"/>
        <v>1027166041</v>
      </c>
      <c r="AB15" s="81">
        <f t="shared" si="12"/>
        <v>10146352508</v>
      </c>
      <c r="AC15" s="96">
        <f t="shared" si="13"/>
        <v>0.73481753543367734</v>
      </c>
      <c r="AD15" s="80">
        <f>SUM(AD9:AD14)</f>
        <v>2996679110</v>
      </c>
      <c r="AE15" s="81">
        <f>SUM(AE9:AE14)</f>
        <v>581900765</v>
      </c>
      <c r="AF15" s="81">
        <f t="shared" si="14"/>
        <v>3578579875</v>
      </c>
      <c r="AG15" s="81">
        <f>SUM(AG9:AG14)</f>
        <v>12969985403</v>
      </c>
      <c r="AH15" s="81">
        <f>SUM(AH9:AH14)</f>
        <v>13080282471</v>
      </c>
      <c r="AI15" s="82">
        <f>SUM(AI9:AI14)</f>
        <v>11258525081</v>
      </c>
      <c r="AJ15" s="116">
        <f t="shared" si="15"/>
        <v>0.86072491981430999</v>
      </c>
      <c r="AK15" s="117">
        <f t="shared" si="16"/>
        <v>-0.18106547447121046</v>
      </c>
    </row>
    <row r="16" spans="1:37" x14ac:dyDescent="0.2">
      <c r="A16" s="55" t="s">
        <v>101</v>
      </c>
      <c r="B16" s="56" t="s">
        <v>526</v>
      </c>
      <c r="C16" s="57" t="s">
        <v>527</v>
      </c>
      <c r="D16" s="77">
        <v>234283992</v>
      </c>
      <c r="E16" s="78">
        <v>25740012</v>
      </c>
      <c r="F16" s="79">
        <f t="shared" si="0"/>
        <v>260024004</v>
      </c>
      <c r="G16" s="77">
        <v>220519212</v>
      </c>
      <c r="H16" s="78">
        <v>55697988</v>
      </c>
      <c r="I16" s="79">
        <f t="shared" si="1"/>
        <v>276217200</v>
      </c>
      <c r="J16" s="77">
        <v>40744972</v>
      </c>
      <c r="K16" s="78">
        <v>4080580</v>
      </c>
      <c r="L16" s="78">
        <f t="shared" si="2"/>
        <v>44825552</v>
      </c>
      <c r="M16" s="95">
        <f t="shared" si="3"/>
        <v>0.17239005365058527</v>
      </c>
      <c r="N16" s="77">
        <v>49275059</v>
      </c>
      <c r="O16" s="78">
        <v>15741014</v>
      </c>
      <c r="P16" s="78">
        <f t="shared" si="4"/>
        <v>65016073</v>
      </c>
      <c r="Q16" s="95">
        <f t="shared" si="5"/>
        <v>0.25003873488541467</v>
      </c>
      <c r="R16" s="77">
        <v>43399330</v>
      </c>
      <c r="S16" s="78">
        <v>3848889</v>
      </c>
      <c r="T16" s="78">
        <f t="shared" si="6"/>
        <v>47248219</v>
      </c>
      <c r="U16" s="95">
        <f t="shared" si="7"/>
        <v>0.17105458675274385</v>
      </c>
      <c r="V16" s="77">
        <v>49141236</v>
      </c>
      <c r="W16" s="78">
        <v>24409910</v>
      </c>
      <c r="X16" s="78">
        <f t="shared" si="8"/>
        <v>73551146</v>
      </c>
      <c r="Y16" s="95">
        <f t="shared" si="9"/>
        <v>0.26628010855225526</v>
      </c>
      <c r="Z16" s="77">
        <f t="shared" si="10"/>
        <v>182560597</v>
      </c>
      <c r="AA16" s="78">
        <f t="shared" si="11"/>
        <v>48080393</v>
      </c>
      <c r="AB16" s="78">
        <f t="shared" si="12"/>
        <v>230640990</v>
      </c>
      <c r="AC16" s="95">
        <f t="shared" si="13"/>
        <v>0.83499865323375955</v>
      </c>
      <c r="AD16" s="77">
        <v>48221660</v>
      </c>
      <c r="AE16" s="78">
        <v>10505961</v>
      </c>
      <c r="AF16" s="78">
        <f t="shared" si="14"/>
        <v>58727621</v>
      </c>
      <c r="AG16" s="78">
        <v>229640674</v>
      </c>
      <c r="AH16" s="78">
        <v>207440360</v>
      </c>
      <c r="AI16" s="79">
        <v>194746541</v>
      </c>
      <c r="AJ16" s="114">
        <f t="shared" si="15"/>
        <v>0.93880738058881119</v>
      </c>
      <c r="AK16" s="115">
        <f t="shared" si="16"/>
        <v>0.25241146751032195</v>
      </c>
    </row>
    <row r="17" spans="1:37" x14ac:dyDescent="0.2">
      <c r="A17" s="55" t="s">
        <v>101</v>
      </c>
      <c r="B17" s="56" t="s">
        <v>528</v>
      </c>
      <c r="C17" s="57" t="s">
        <v>529</v>
      </c>
      <c r="D17" s="77">
        <v>1338637013</v>
      </c>
      <c r="E17" s="78">
        <v>100910176</v>
      </c>
      <c r="F17" s="79">
        <f t="shared" si="0"/>
        <v>1439547189</v>
      </c>
      <c r="G17" s="77">
        <v>263353620</v>
      </c>
      <c r="H17" s="78">
        <v>32751000</v>
      </c>
      <c r="I17" s="79">
        <f t="shared" si="1"/>
        <v>296104620</v>
      </c>
      <c r="J17" s="77">
        <v>58848048</v>
      </c>
      <c r="K17" s="78">
        <v>3060135</v>
      </c>
      <c r="L17" s="78">
        <f t="shared" si="2"/>
        <v>61908183</v>
      </c>
      <c r="M17" s="95">
        <f t="shared" si="3"/>
        <v>4.3005316861481506E-2</v>
      </c>
      <c r="N17" s="77">
        <v>55479462</v>
      </c>
      <c r="O17" s="78">
        <v>15214821</v>
      </c>
      <c r="P17" s="78">
        <f t="shared" si="4"/>
        <v>70694283</v>
      </c>
      <c r="Q17" s="95">
        <f t="shared" si="5"/>
        <v>4.9108694414601785E-2</v>
      </c>
      <c r="R17" s="77">
        <v>49707207</v>
      </c>
      <c r="S17" s="78">
        <v>2721818</v>
      </c>
      <c r="T17" s="78">
        <f t="shared" si="6"/>
        <v>52429025</v>
      </c>
      <c r="U17" s="95">
        <f t="shared" si="7"/>
        <v>0.17706250243579449</v>
      </c>
      <c r="V17" s="77">
        <v>83164217</v>
      </c>
      <c r="W17" s="78">
        <v>15919163</v>
      </c>
      <c r="X17" s="78">
        <f t="shared" si="8"/>
        <v>99083380</v>
      </c>
      <c r="Y17" s="95">
        <f t="shared" si="9"/>
        <v>0.33462287754915815</v>
      </c>
      <c r="Z17" s="77">
        <f t="shared" si="10"/>
        <v>247198934</v>
      </c>
      <c r="AA17" s="78">
        <f t="shared" si="11"/>
        <v>36915937</v>
      </c>
      <c r="AB17" s="78">
        <f t="shared" si="12"/>
        <v>284114871</v>
      </c>
      <c r="AC17" s="95">
        <f t="shared" si="13"/>
        <v>0.95950840280708893</v>
      </c>
      <c r="AD17" s="77">
        <v>65488616</v>
      </c>
      <c r="AE17" s="78">
        <v>-3342012</v>
      </c>
      <c r="AF17" s="78">
        <f t="shared" si="14"/>
        <v>62146604</v>
      </c>
      <c r="AG17" s="78">
        <v>350306928</v>
      </c>
      <c r="AH17" s="78">
        <v>349621873</v>
      </c>
      <c r="AI17" s="79">
        <v>250488351</v>
      </c>
      <c r="AJ17" s="114">
        <f t="shared" si="15"/>
        <v>0.7164550342649757</v>
      </c>
      <c r="AK17" s="115">
        <f t="shared" si="16"/>
        <v>0.59434906531658593</v>
      </c>
    </row>
    <row r="18" spans="1:37" x14ac:dyDescent="0.2">
      <c r="A18" s="55" t="s">
        <v>101</v>
      </c>
      <c r="B18" s="56" t="s">
        <v>530</v>
      </c>
      <c r="C18" s="57" t="s">
        <v>531</v>
      </c>
      <c r="D18" s="77">
        <v>1179094502</v>
      </c>
      <c r="E18" s="78">
        <v>109599464</v>
      </c>
      <c r="F18" s="79">
        <f t="shared" si="0"/>
        <v>1288693966</v>
      </c>
      <c r="G18" s="77">
        <v>1212329593</v>
      </c>
      <c r="H18" s="78">
        <v>114136960</v>
      </c>
      <c r="I18" s="79">
        <f t="shared" si="1"/>
        <v>1326466553</v>
      </c>
      <c r="J18" s="77">
        <v>178256601</v>
      </c>
      <c r="K18" s="78">
        <v>22224274</v>
      </c>
      <c r="L18" s="78">
        <f t="shared" si="2"/>
        <v>200480875</v>
      </c>
      <c r="M18" s="95">
        <f t="shared" si="3"/>
        <v>0.15556903368010339</v>
      </c>
      <c r="N18" s="77">
        <v>199113647</v>
      </c>
      <c r="O18" s="78">
        <v>44835535</v>
      </c>
      <c r="P18" s="78">
        <f t="shared" si="4"/>
        <v>243949182</v>
      </c>
      <c r="Q18" s="95">
        <f t="shared" si="5"/>
        <v>0.18929954545934455</v>
      </c>
      <c r="R18" s="77">
        <v>153937999</v>
      </c>
      <c r="S18" s="78">
        <v>16876271</v>
      </c>
      <c r="T18" s="78">
        <f t="shared" si="6"/>
        <v>170814270</v>
      </c>
      <c r="U18" s="95">
        <f t="shared" si="7"/>
        <v>0.12877389905812422</v>
      </c>
      <c r="V18" s="77">
        <v>177798729</v>
      </c>
      <c r="W18" s="78">
        <v>24255020</v>
      </c>
      <c r="X18" s="78">
        <f t="shared" si="8"/>
        <v>202053749</v>
      </c>
      <c r="Y18" s="95">
        <f t="shared" si="9"/>
        <v>0.15232479744251795</v>
      </c>
      <c r="Z18" s="77">
        <f t="shared" si="10"/>
        <v>709106976</v>
      </c>
      <c r="AA18" s="78">
        <f t="shared" si="11"/>
        <v>108191100</v>
      </c>
      <c r="AB18" s="78">
        <f t="shared" si="12"/>
        <v>817298076</v>
      </c>
      <c r="AC18" s="95">
        <f t="shared" si="13"/>
        <v>0.61614676536815771</v>
      </c>
      <c r="AD18" s="77">
        <v>214574489</v>
      </c>
      <c r="AE18" s="78">
        <v>44682491</v>
      </c>
      <c r="AF18" s="78">
        <f t="shared" si="14"/>
        <v>259256980</v>
      </c>
      <c r="AG18" s="78">
        <v>1217218872</v>
      </c>
      <c r="AH18" s="78">
        <v>1305640757</v>
      </c>
      <c r="AI18" s="79">
        <v>879440044</v>
      </c>
      <c r="AJ18" s="114">
        <f t="shared" si="15"/>
        <v>0.67356969310663151</v>
      </c>
      <c r="AK18" s="115">
        <f t="shared" si="16"/>
        <v>-0.22064297362408525</v>
      </c>
    </row>
    <row r="19" spans="1:37" x14ac:dyDescent="0.2">
      <c r="A19" s="55" t="s">
        <v>101</v>
      </c>
      <c r="B19" s="56" t="s">
        <v>532</v>
      </c>
      <c r="C19" s="57" t="s">
        <v>533</v>
      </c>
      <c r="D19" s="77">
        <v>505170419</v>
      </c>
      <c r="E19" s="78">
        <v>129399000</v>
      </c>
      <c r="F19" s="79">
        <f t="shared" si="0"/>
        <v>634569419</v>
      </c>
      <c r="G19" s="77">
        <v>505170419</v>
      </c>
      <c r="H19" s="78">
        <v>129399000</v>
      </c>
      <c r="I19" s="79">
        <f t="shared" si="1"/>
        <v>634569419</v>
      </c>
      <c r="J19" s="77">
        <v>0</v>
      </c>
      <c r="K19" s="78">
        <v>0</v>
      </c>
      <c r="L19" s="78">
        <f t="shared" si="2"/>
        <v>0</v>
      </c>
      <c r="M19" s="95">
        <f t="shared" si="3"/>
        <v>0</v>
      </c>
      <c r="N19" s="77">
        <v>4853934</v>
      </c>
      <c r="O19" s="78">
        <v>12099664</v>
      </c>
      <c r="P19" s="78">
        <f t="shared" si="4"/>
        <v>16953598</v>
      </c>
      <c r="Q19" s="95">
        <f t="shared" si="5"/>
        <v>2.6716695592921412E-2</v>
      </c>
      <c r="R19" s="77">
        <v>51421937</v>
      </c>
      <c r="S19" s="78">
        <v>-1270</v>
      </c>
      <c r="T19" s="78">
        <f t="shared" si="6"/>
        <v>51420667</v>
      </c>
      <c r="U19" s="95">
        <f t="shared" si="7"/>
        <v>8.1032374804686266E-2</v>
      </c>
      <c r="V19" s="77">
        <v>50985601</v>
      </c>
      <c r="W19" s="78">
        <v>3373658</v>
      </c>
      <c r="X19" s="78">
        <f t="shared" si="8"/>
        <v>54359259</v>
      </c>
      <c r="Y19" s="95">
        <f t="shared" si="9"/>
        <v>8.5663218825866555E-2</v>
      </c>
      <c r="Z19" s="77">
        <f t="shared" si="10"/>
        <v>107261472</v>
      </c>
      <c r="AA19" s="78">
        <f t="shared" si="11"/>
        <v>15472052</v>
      </c>
      <c r="AB19" s="78">
        <f t="shared" si="12"/>
        <v>122733524</v>
      </c>
      <c r="AC19" s="95">
        <f t="shared" si="13"/>
        <v>0.19341228922347423</v>
      </c>
      <c r="AD19" s="77">
        <v>0</v>
      </c>
      <c r="AE19" s="78">
        <v>0</v>
      </c>
      <c r="AF19" s="78">
        <f t="shared" si="14"/>
        <v>0</v>
      </c>
      <c r="AG19" s="78">
        <v>656517909</v>
      </c>
      <c r="AH19" s="78">
        <v>656517909</v>
      </c>
      <c r="AI19" s="79">
        <v>0</v>
      </c>
      <c r="AJ19" s="114">
        <f t="shared" si="15"/>
        <v>0</v>
      </c>
      <c r="AK19" s="115">
        <f t="shared" si="16"/>
        <v>0</v>
      </c>
    </row>
    <row r="20" spans="1:37" x14ac:dyDescent="0.2">
      <c r="A20" s="55" t="s">
        <v>101</v>
      </c>
      <c r="B20" s="56" t="s">
        <v>534</v>
      </c>
      <c r="C20" s="57" t="s">
        <v>535</v>
      </c>
      <c r="D20" s="77">
        <v>511465921</v>
      </c>
      <c r="E20" s="78">
        <v>39700032</v>
      </c>
      <c r="F20" s="79">
        <f t="shared" si="0"/>
        <v>551165953</v>
      </c>
      <c r="G20" s="77">
        <v>520171380</v>
      </c>
      <c r="H20" s="78">
        <v>58176876</v>
      </c>
      <c r="I20" s="79">
        <f t="shared" si="1"/>
        <v>578348256</v>
      </c>
      <c r="J20" s="77">
        <v>75886758</v>
      </c>
      <c r="K20" s="78">
        <v>-1951193</v>
      </c>
      <c r="L20" s="78">
        <f t="shared" si="2"/>
        <v>73935565</v>
      </c>
      <c r="M20" s="95">
        <f t="shared" si="3"/>
        <v>0.13414392633936878</v>
      </c>
      <c r="N20" s="77">
        <v>80928600</v>
      </c>
      <c r="O20" s="78">
        <v>3834384</v>
      </c>
      <c r="P20" s="78">
        <f t="shared" si="4"/>
        <v>84762984</v>
      </c>
      <c r="Q20" s="95">
        <f t="shared" si="5"/>
        <v>0.15378849789003568</v>
      </c>
      <c r="R20" s="77">
        <v>340547652</v>
      </c>
      <c r="S20" s="78">
        <v>862304</v>
      </c>
      <c r="T20" s="78">
        <f t="shared" si="6"/>
        <v>341409956</v>
      </c>
      <c r="U20" s="95">
        <f t="shared" si="7"/>
        <v>0.59031898593639054</v>
      </c>
      <c r="V20" s="77">
        <v>163497573</v>
      </c>
      <c r="W20" s="78">
        <v>23763670</v>
      </c>
      <c r="X20" s="78">
        <f t="shared" si="8"/>
        <v>187261243</v>
      </c>
      <c r="Y20" s="95">
        <f t="shared" si="9"/>
        <v>0.32378630186446</v>
      </c>
      <c r="Z20" s="77">
        <f t="shared" si="10"/>
        <v>660860583</v>
      </c>
      <c r="AA20" s="78">
        <f t="shared" si="11"/>
        <v>26509165</v>
      </c>
      <c r="AB20" s="78">
        <f t="shared" si="12"/>
        <v>687369748</v>
      </c>
      <c r="AC20" s="95">
        <f t="shared" si="13"/>
        <v>1.1885049204678504</v>
      </c>
      <c r="AD20" s="77">
        <v>69962570</v>
      </c>
      <c r="AE20" s="78">
        <v>6414992</v>
      </c>
      <c r="AF20" s="78">
        <f t="shared" si="14"/>
        <v>76377562</v>
      </c>
      <c r="AG20" s="78">
        <v>522746413</v>
      </c>
      <c r="AH20" s="78">
        <v>552297423</v>
      </c>
      <c r="AI20" s="79">
        <v>313953000</v>
      </c>
      <c r="AJ20" s="114">
        <f t="shared" si="15"/>
        <v>0.56844914882030873</v>
      </c>
      <c r="AK20" s="115">
        <f t="shared" si="16"/>
        <v>1.4517834570315298</v>
      </c>
    </row>
    <row r="21" spans="1:37" x14ac:dyDescent="0.2">
      <c r="A21" s="55" t="s">
        <v>116</v>
      </c>
      <c r="B21" s="56" t="s">
        <v>536</v>
      </c>
      <c r="C21" s="57" t="s">
        <v>537</v>
      </c>
      <c r="D21" s="77">
        <v>892368413</v>
      </c>
      <c r="E21" s="78">
        <v>391343900</v>
      </c>
      <c r="F21" s="79">
        <f t="shared" si="0"/>
        <v>1283712313</v>
      </c>
      <c r="G21" s="77">
        <v>1186233721</v>
      </c>
      <c r="H21" s="78">
        <v>508268149</v>
      </c>
      <c r="I21" s="79">
        <f t="shared" si="1"/>
        <v>1694501870</v>
      </c>
      <c r="J21" s="77">
        <v>251614213</v>
      </c>
      <c r="K21" s="78">
        <v>6539717</v>
      </c>
      <c r="L21" s="78">
        <f t="shared" si="2"/>
        <v>258153930</v>
      </c>
      <c r="M21" s="95">
        <f t="shared" si="3"/>
        <v>0.20109952002929804</v>
      </c>
      <c r="N21" s="77">
        <v>219208387</v>
      </c>
      <c r="O21" s="78">
        <v>138168890</v>
      </c>
      <c r="P21" s="78">
        <f t="shared" si="4"/>
        <v>357377277</v>
      </c>
      <c r="Q21" s="95">
        <f t="shared" si="5"/>
        <v>0.27839358817461152</v>
      </c>
      <c r="R21" s="77">
        <v>252512013</v>
      </c>
      <c r="S21" s="78">
        <v>83034289</v>
      </c>
      <c r="T21" s="78">
        <f t="shared" si="6"/>
        <v>335546302</v>
      </c>
      <c r="U21" s="95">
        <f t="shared" si="7"/>
        <v>0.19802061475447058</v>
      </c>
      <c r="V21" s="77">
        <v>206644339</v>
      </c>
      <c r="W21" s="78">
        <v>143545817</v>
      </c>
      <c r="X21" s="78">
        <f t="shared" si="8"/>
        <v>350190156</v>
      </c>
      <c r="Y21" s="95">
        <f t="shared" si="9"/>
        <v>0.20666259636526693</v>
      </c>
      <c r="Z21" s="77">
        <f t="shared" si="10"/>
        <v>929978952</v>
      </c>
      <c r="AA21" s="78">
        <f t="shared" si="11"/>
        <v>371288713</v>
      </c>
      <c r="AB21" s="78">
        <f t="shared" si="12"/>
        <v>1301267665</v>
      </c>
      <c r="AC21" s="95">
        <f t="shared" si="13"/>
        <v>0.76793521921578045</v>
      </c>
      <c r="AD21" s="77">
        <v>250070114</v>
      </c>
      <c r="AE21" s="78">
        <v>101076092</v>
      </c>
      <c r="AF21" s="78">
        <f t="shared" si="14"/>
        <v>351146206</v>
      </c>
      <c r="AG21" s="78">
        <v>1576286763</v>
      </c>
      <c r="AH21" s="78">
        <v>1576286763</v>
      </c>
      <c r="AI21" s="79">
        <v>1379707919</v>
      </c>
      <c r="AJ21" s="114">
        <f t="shared" si="15"/>
        <v>0.87528992273850614</v>
      </c>
      <c r="AK21" s="115">
        <f t="shared" si="16"/>
        <v>-2.722655075475866E-3</v>
      </c>
    </row>
    <row r="22" spans="1:37" ht="16.5" x14ac:dyDescent="0.3">
      <c r="A22" s="58" t="s">
        <v>0</v>
      </c>
      <c r="B22" s="59" t="s">
        <v>538</v>
      </c>
      <c r="C22" s="60" t="s">
        <v>0</v>
      </c>
      <c r="D22" s="80">
        <f>SUM(D16:D21)</f>
        <v>4661020260</v>
      </c>
      <c r="E22" s="81">
        <f>SUM(E16:E21)</f>
        <v>796692584</v>
      </c>
      <c r="F22" s="82">
        <f t="shared" si="0"/>
        <v>5457712844</v>
      </c>
      <c r="G22" s="80">
        <f>SUM(G16:G21)</f>
        <v>3907777945</v>
      </c>
      <c r="H22" s="81">
        <f>SUM(H16:H21)</f>
        <v>898429973</v>
      </c>
      <c r="I22" s="82">
        <f t="shared" si="1"/>
        <v>4806207918</v>
      </c>
      <c r="J22" s="80">
        <f>SUM(J16:J21)</f>
        <v>605350592</v>
      </c>
      <c r="K22" s="81">
        <f>SUM(K16:K21)</f>
        <v>33953513</v>
      </c>
      <c r="L22" s="81">
        <f t="shared" si="2"/>
        <v>639304105</v>
      </c>
      <c r="M22" s="96">
        <f t="shared" si="3"/>
        <v>0.11713773210014639</v>
      </c>
      <c r="N22" s="80">
        <f>SUM(N16:N21)</f>
        <v>608859089</v>
      </c>
      <c r="O22" s="81">
        <f>SUM(O16:O21)</f>
        <v>229894308</v>
      </c>
      <c r="P22" s="81">
        <f t="shared" si="4"/>
        <v>838753397</v>
      </c>
      <c r="Q22" s="96">
        <f t="shared" si="5"/>
        <v>0.15368221468853813</v>
      </c>
      <c r="R22" s="80">
        <f>SUM(R16:R21)</f>
        <v>891526138</v>
      </c>
      <c r="S22" s="81">
        <f>SUM(S16:S21)</f>
        <v>107342301</v>
      </c>
      <c r="T22" s="81">
        <f t="shared" si="6"/>
        <v>998868439</v>
      </c>
      <c r="U22" s="96">
        <f t="shared" si="7"/>
        <v>0.2078288030900789</v>
      </c>
      <c r="V22" s="80">
        <f>SUM(V16:V21)</f>
        <v>731231695</v>
      </c>
      <c r="W22" s="81">
        <f>SUM(W16:W21)</f>
        <v>235267238</v>
      </c>
      <c r="X22" s="81">
        <f t="shared" si="8"/>
        <v>966498933</v>
      </c>
      <c r="Y22" s="96">
        <f t="shared" si="9"/>
        <v>0.20109386640979687</v>
      </c>
      <c r="Z22" s="80">
        <f t="shared" si="10"/>
        <v>2836967514</v>
      </c>
      <c r="AA22" s="81">
        <f t="shared" si="11"/>
        <v>606457360</v>
      </c>
      <c r="AB22" s="81">
        <f t="shared" si="12"/>
        <v>3443424874</v>
      </c>
      <c r="AC22" s="96">
        <f t="shared" si="13"/>
        <v>0.71645358102462353</v>
      </c>
      <c r="AD22" s="80">
        <f>SUM(AD16:AD21)</f>
        <v>648317449</v>
      </c>
      <c r="AE22" s="81">
        <f>SUM(AE16:AE21)</f>
        <v>159337524</v>
      </c>
      <c r="AF22" s="81">
        <f t="shared" si="14"/>
        <v>807654973</v>
      </c>
      <c r="AG22" s="81">
        <f>SUM(AG16:AG21)</f>
        <v>4552717559</v>
      </c>
      <c r="AH22" s="81">
        <f>SUM(AH16:AH21)</f>
        <v>4647805085</v>
      </c>
      <c r="AI22" s="82">
        <f>SUM(AI16:AI21)</f>
        <v>3018335855</v>
      </c>
      <c r="AJ22" s="116">
        <f t="shared" si="15"/>
        <v>0.64941102300979991</v>
      </c>
      <c r="AK22" s="117">
        <f t="shared" si="16"/>
        <v>0.19667304147212872</v>
      </c>
    </row>
    <row r="23" spans="1:37" x14ac:dyDescent="0.2">
      <c r="A23" s="55" t="s">
        <v>101</v>
      </c>
      <c r="B23" s="56" t="s">
        <v>539</v>
      </c>
      <c r="C23" s="57" t="s">
        <v>540</v>
      </c>
      <c r="D23" s="77">
        <v>570434364</v>
      </c>
      <c r="E23" s="78">
        <v>27506403</v>
      </c>
      <c r="F23" s="79">
        <f t="shared" si="0"/>
        <v>597940767</v>
      </c>
      <c r="G23" s="77">
        <v>766488743</v>
      </c>
      <c r="H23" s="78">
        <v>75415963</v>
      </c>
      <c r="I23" s="79">
        <f t="shared" si="1"/>
        <v>841904706</v>
      </c>
      <c r="J23" s="77">
        <v>32265133</v>
      </c>
      <c r="K23" s="78">
        <v>4157817</v>
      </c>
      <c r="L23" s="78">
        <f t="shared" si="2"/>
        <v>36422950</v>
      </c>
      <c r="M23" s="95">
        <f t="shared" si="3"/>
        <v>6.0913976785262412E-2</v>
      </c>
      <c r="N23" s="77">
        <v>255669961</v>
      </c>
      <c r="O23" s="78">
        <v>18163733</v>
      </c>
      <c r="P23" s="78">
        <f t="shared" si="4"/>
        <v>273833694</v>
      </c>
      <c r="Q23" s="95">
        <f t="shared" si="5"/>
        <v>0.45796123815722367</v>
      </c>
      <c r="R23" s="77">
        <v>123033890</v>
      </c>
      <c r="S23" s="78">
        <v>19949026</v>
      </c>
      <c r="T23" s="78">
        <f t="shared" si="6"/>
        <v>142982916</v>
      </c>
      <c r="U23" s="95">
        <f t="shared" si="7"/>
        <v>0.16983266037237235</v>
      </c>
      <c r="V23" s="77">
        <v>111257643</v>
      </c>
      <c r="W23" s="78">
        <v>5769985</v>
      </c>
      <c r="X23" s="78">
        <f t="shared" si="8"/>
        <v>117027628</v>
      </c>
      <c r="Y23" s="95">
        <f t="shared" si="9"/>
        <v>0.13900341352884657</v>
      </c>
      <c r="Z23" s="77">
        <f t="shared" si="10"/>
        <v>522226627</v>
      </c>
      <c r="AA23" s="78">
        <f t="shared" si="11"/>
        <v>48040561</v>
      </c>
      <c r="AB23" s="78">
        <f t="shared" si="12"/>
        <v>570267188</v>
      </c>
      <c r="AC23" s="95">
        <f t="shared" si="13"/>
        <v>0.67735360538535816</v>
      </c>
      <c r="AD23" s="77">
        <v>151401993</v>
      </c>
      <c r="AE23" s="78">
        <v>21742836</v>
      </c>
      <c r="AF23" s="78">
        <f t="shared" si="14"/>
        <v>173144829</v>
      </c>
      <c r="AG23" s="78">
        <v>573010493</v>
      </c>
      <c r="AH23" s="78">
        <v>619253328</v>
      </c>
      <c r="AI23" s="79">
        <v>555457801</v>
      </c>
      <c r="AJ23" s="114">
        <f t="shared" si="15"/>
        <v>0.89697992063112497</v>
      </c>
      <c r="AK23" s="115">
        <f t="shared" si="16"/>
        <v>-0.32410555558664711</v>
      </c>
    </row>
    <row r="24" spans="1:37" x14ac:dyDescent="0.2">
      <c r="A24" s="55" t="s">
        <v>101</v>
      </c>
      <c r="B24" s="56" t="s">
        <v>541</v>
      </c>
      <c r="C24" s="57" t="s">
        <v>542</v>
      </c>
      <c r="D24" s="77">
        <v>233378486</v>
      </c>
      <c r="E24" s="78">
        <v>23531020</v>
      </c>
      <c r="F24" s="79">
        <f t="shared" si="0"/>
        <v>256909506</v>
      </c>
      <c r="G24" s="77">
        <v>250266342</v>
      </c>
      <c r="H24" s="78">
        <v>43100658</v>
      </c>
      <c r="I24" s="79">
        <f t="shared" si="1"/>
        <v>293367000</v>
      </c>
      <c r="J24" s="77">
        <v>64988185</v>
      </c>
      <c r="K24" s="78">
        <v>3949065</v>
      </c>
      <c r="L24" s="78">
        <f t="shared" si="2"/>
        <v>68937250</v>
      </c>
      <c r="M24" s="95">
        <f t="shared" si="3"/>
        <v>0.26833281132073017</v>
      </c>
      <c r="N24" s="77">
        <v>16785562</v>
      </c>
      <c r="O24" s="78">
        <v>501104</v>
      </c>
      <c r="P24" s="78">
        <f t="shared" si="4"/>
        <v>17286666</v>
      </c>
      <c r="Q24" s="95">
        <f t="shared" si="5"/>
        <v>6.7286984701920682E-2</v>
      </c>
      <c r="R24" s="77">
        <v>42156626</v>
      </c>
      <c r="S24" s="78">
        <v>5530274</v>
      </c>
      <c r="T24" s="78">
        <f t="shared" si="6"/>
        <v>47686900</v>
      </c>
      <c r="U24" s="95">
        <f t="shared" si="7"/>
        <v>0.16255032092907518</v>
      </c>
      <c r="V24" s="77">
        <v>31312609</v>
      </c>
      <c r="W24" s="78">
        <v>2488980</v>
      </c>
      <c r="X24" s="78">
        <f t="shared" si="8"/>
        <v>33801589</v>
      </c>
      <c r="Y24" s="95">
        <f t="shared" si="9"/>
        <v>0.11521946572041164</v>
      </c>
      <c r="Z24" s="77">
        <f t="shared" si="10"/>
        <v>155242982</v>
      </c>
      <c r="AA24" s="78">
        <f t="shared" si="11"/>
        <v>12469423</v>
      </c>
      <c r="AB24" s="78">
        <f t="shared" si="12"/>
        <v>167712405</v>
      </c>
      <c r="AC24" s="95">
        <f t="shared" si="13"/>
        <v>0.57168122181431447</v>
      </c>
      <c r="AD24" s="77">
        <v>60559929</v>
      </c>
      <c r="AE24" s="78">
        <v>15678601</v>
      </c>
      <c r="AF24" s="78">
        <f t="shared" si="14"/>
        <v>76238530</v>
      </c>
      <c r="AG24" s="78">
        <v>186742412</v>
      </c>
      <c r="AH24" s="78">
        <v>276797308</v>
      </c>
      <c r="AI24" s="79">
        <v>173684299</v>
      </c>
      <c r="AJ24" s="114">
        <f t="shared" si="15"/>
        <v>0.6274782809665187</v>
      </c>
      <c r="AK24" s="115">
        <f t="shared" si="16"/>
        <v>-0.55663377822211424</v>
      </c>
    </row>
    <row r="25" spans="1:37" x14ac:dyDescent="0.2">
      <c r="A25" s="55" t="s">
        <v>101</v>
      </c>
      <c r="B25" s="56" t="s">
        <v>543</v>
      </c>
      <c r="C25" s="57" t="s">
        <v>544</v>
      </c>
      <c r="D25" s="77">
        <v>360261107</v>
      </c>
      <c r="E25" s="78">
        <v>63856150</v>
      </c>
      <c r="F25" s="79">
        <f t="shared" si="0"/>
        <v>424117257</v>
      </c>
      <c r="G25" s="77">
        <v>359780666</v>
      </c>
      <c r="H25" s="78">
        <v>60376149</v>
      </c>
      <c r="I25" s="79">
        <f t="shared" si="1"/>
        <v>420156815</v>
      </c>
      <c r="J25" s="77">
        <v>63823762</v>
      </c>
      <c r="K25" s="78">
        <v>14567983</v>
      </c>
      <c r="L25" s="78">
        <f t="shared" si="2"/>
        <v>78391745</v>
      </c>
      <c r="M25" s="95">
        <f t="shared" si="3"/>
        <v>0.18483507498493512</v>
      </c>
      <c r="N25" s="77">
        <v>76897904</v>
      </c>
      <c r="O25" s="78">
        <v>20268770</v>
      </c>
      <c r="P25" s="78">
        <f t="shared" si="4"/>
        <v>97166674</v>
      </c>
      <c r="Q25" s="95">
        <f t="shared" si="5"/>
        <v>0.2291033255456521</v>
      </c>
      <c r="R25" s="77">
        <v>99875581</v>
      </c>
      <c r="S25" s="78">
        <v>6275911</v>
      </c>
      <c r="T25" s="78">
        <f t="shared" si="6"/>
        <v>106151492</v>
      </c>
      <c r="U25" s="95">
        <f t="shared" si="7"/>
        <v>0.25264731693094161</v>
      </c>
      <c r="V25" s="77">
        <v>79675752</v>
      </c>
      <c r="W25" s="78">
        <v>6158964</v>
      </c>
      <c r="X25" s="78">
        <f t="shared" si="8"/>
        <v>85834716</v>
      </c>
      <c r="Y25" s="95">
        <f t="shared" si="9"/>
        <v>0.20429209508359397</v>
      </c>
      <c r="Z25" s="77">
        <f t="shared" si="10"/>
        <v>320272999</v>
      </c>
      <c r="AA25" s="78">
        <f t="shared" si="11"/>
        <v>47271628</v>
      </c>
      <c r="AB25" s="78">
        <f t="shared" si="12"/>
        <v>367544627</v>
      </c>
      <c r="AC25" s="95">
        <f t="shared" si="13"/>
        <v>0.87477963912116952</v>
      </c>
      <c r="AD25" s="77">
        <v>75422764</v>
      </c>
      <c r="AE25" s="78">
        <v>49088418</v>
      </c>
      <c r="AF25" s="78">
        <f t="shared" si="14"/>
        <v>124511182</v>
      </c>
      <c r="AG25" s="78">
        <v>413544780</v>
      </c>
      <c r="AH25" s="78">
        <v>447793605</v>
      </c>
      <c r="AI25" s="79">
        <v>404461503</v>
      </c>
      <c r="AJ25" s="114">
        <f t="shared" si="15"/>
        <v>0.90323197670498223</v>
      </c>
      <c r="AK25" s="115">
        <f t="shared" si="16"/>
        <v>-0.31062644638615666</v>
      </c>
    </row>
    <row r="26" spans="1:37" x14ac:dyDescent="0.2">
      <c r="A26" s="55" t="s">
        <v>101</v>
      </c>
      <c r="B26" s="56" t="s">
        <v>545</v>
      </c>
      <c r="C26" s="57" t="s">
        <v>546</v>
      </c>
      <c r="D26" s="77">
        <v>351695006</v>
      </c>
      <c r="E26" s="78">
        <v>16298000</v>
      </c>
      <c r="F26" s="79">
        <f t="shared" si="0"/>
        <v>367993006</v>
      </c>
      <c r="G26" s="77">
        <v>367661928</v>
      </c>
      <c r="H26" s="78">
        <v>52893632</v>
      </c>
      <c r="I26" s="79">
        <f t="shared" si="1"/>
        <v>420555560</v>
      </c>
      <c r="J26" s="77">
        <v>56677579</v>
      </c>
      <c r="K26" s="78">
        <v>17844210</v>
      </c>
      <c r="L26" s="78">
        <f t="shared" si="2"/>
        <v>74521789</v>
      </c>
      <c r="M26" s="95">
        <f t="shared" si="3"/>
        <v>0.20250871017912769</v>
      </c>
      <c r="N26" s="77">
        <v>76427516</v>
      </c>
      <c r="O26" s="78">
        <v>25007024</v>
      </c>
      <c r="P26" s="78">
        <f t="shared" si="4"/>
        <v>101434540</v>
      </c>
      <c r="Q26" s="95">
        <f t="shared" si="5"/>
        <v>0.2756425756635168</v>
      </c>
      <c r="R26" s="77">
        <v>58269170</v>
      </c>
      <c r="S26" s="78">
        <v>2066203</v>
      </c>
      <c r="T26" s="78">
        <f t="shared" si="6"/>
        <v>60335373</v>
      </c>
      <c r="U26" s="95">
        <f t="shared" si="7"/>
        <v>0.14346587880088899</v>
      </c>
      <c r="V26" s="77">
        <v>46811668</v>
      </c>
      <c r="W26" s="78">
        <v>3340431</v>
      </c>
      <c r="X26" s="78">
        <f t="shared" si="8"/>
        <v>50152099</v>
      </c>
      <c r="Y26" s="95">
        <f t="shared" si="9"/>
        <v>0.11925201749799717</v>
      </c>
      <c r="Z26" s="77">
        <f t="shared" si="10"/>
        <v>238185933</v>
      </c>
      <c r="AA26" s="78">
        <f t="shared" si="11"/>
        <v>48257868</v>
      </c>
      <c r="AB26" s="78">
        <f t="shared" si="12"/>
        <v>286443801</v>
      </c>
      <c r="AC26" s="95">
        <f t="shared" si="13"/>
        <v>0.68110810614416795</v>
      </c>
      <c r="AD26" s="77">
        <v>230002878</v>
      </c>
      <c r="AE26" s="78">
        <v>56537885</v>
      </c>
      <c r="AF26" s="78">
        <f t="shared" si="14"/>
        <v>286540763</v>
      </c>
      <c r="AG26" s="78">
        <v>313223834</v>
      </c>
      <c r="AH26" s="78">
        <v>322595369</v>
      </c>
      <c r="AI26" s="79">
        <v>425746094</v>
      </c>
      <c r="AJ26" s="114">
        <f t="shared" si="15"/>
        <v>1.3197526527418935</v>
      </c>
      <c r="AK26" s="115">
        <f t="shared" si="16"/>
        <v>-0.82497394620255127</v>
      </c>
    </row>
    <row r="27" spans="1:37" x14ac:dyDescent="0.2">
      <c r="A27" s="55" t="s">
        <v>101</v>
      </c>
      <c r="B27" s="56" t="s">
        <v>547</v>
      </c>
      <c r="C27" s="57" t="s">
        <v>548</v>
      </c>
      <c r="D27" s="77">
        <v>212088960</v>
      </c>
      <c r="E27" s="78">
        <v>41692584</v>
      </c>
      <c r="F27" s="79">
        <f t="shared" si="0"/>
        <v>253781544</v>
      </c>
      <c r="G27" s="77">
        <v>222171935</v>
      </c>
      <c r="H27" s="78">
        <v>38674547</v>
      </c>
      <c r="I27" s="79">
        <f t="shared" si="1"/>
        <v>260846482</v>
      </c>
      <c r="J27" s="77">
        <v>51513079</v>
      </c>
      <c r="K27" s="78">
        <v>759918</v>
      </c>
      <c r="L27" s="78">
        <f t="shared" si="2"/>
        <v>52272997</v>
      </c>
      <c r="M27" s="95">
        <f t="shared" si="3"/>
        <v>0.20597635342623655</v>
      </c>
      <c r="N27" s="77">
        <v>49238684</v>
      </c>
      <c r="O27" s="78">
        <v>10000</v>
      </c>
      <c r="P27" s="78">
        <f t="shared" si="4"/>
        <v>49248684</v>
      </c>
      <c r="Q27" s="95">
        <f t="shared" si="5"/>
        <v>0.1940593599666964</v>
      </c>
      <c r="R27" s="77">
        <v>27448554</v>
      </c>
      <c r="S27" s="78">
        <v>1178132</v>
      </c>
      <c r="T27" s="78">
        <f t="shared" si="6"/>
        <v>28626686</v>
      </c>
      <c r="U27" s="95">
        <f t="shared" si="7"/>
        <v>0.10974534055628934</v>
      </c>
      <c r="V27" s="77">
        <v>48243844</v>
      </c>
      <c r="W27" s="78">
        <v>736680</v>
      </c>
      <c r="X27" s="78">
        <f t="shared" si="8"/>
        <v>48980524</v>
      </c>
      <c r="Y27" s="95">
        <f t="shared" si="9"/>
        <v>0.18777529075511934</v>
      </c>
      <c r="Z27" s="77">
        <f t="shared" si="10"/>
        <v>176444161</v>
      </c>
      <c r="AA27" s="78">
        <f t="shared" si="11"/>
        <v>2684730</v>
      </c>
      <c r="AB27" s="78">
        <f t="shared" si="12"/>
        <v>179128891</v>
      </c>
      <c r="AC27" s="95">
        <f t="shared" si="13"/>
        <v>0.68672151384430014</v>
      </c>
      <c r="AD27" s="77">
        <v>56360751</v>
      </c>
      <c r="AE27" s="78">
        <v>1549538</v>
      </c>
      <c r="AF27" s="78">
        <f t="shared" si="14"/>
        <v>57910289</v>
      </c>
      <c r="AG27" s="78">
        <v>234199593</v>
      </c>
      <c r="AH27" s="78">
        <v>247309647</v>
      </c>
      <c r="AI27" s="79">
        <v>139833974</v>
      </c>
      <c r="AJ27" s="114">
        <f t="shared" si="15"/>
        <v>0.56542062024778195</v>
      </c>
      <c r="AK27" s="115">
        <f t="shared" si="16"/>
        <v>-0.15419997299616306</v>
      </c>
    </row>
    <row r="28" spans="1:37" x14ac:dyDescent="0.2">
      <c r="A28" s="55" t="s">
        <v>116</v>
      </c>
      <c r="B28" s="56" t="s">
        <v>549</v>
      </c>
      <c r="C28" s="57" t="s">
        <v>550</v>
      </c>
      <c r="D28" s="77">
        <v>542042511</v>
      </c>
      <c r="E28" s="78">
        <v>47555000</v>
      </c>
      <c r="F28" s="79">
        <f t="shared" si="0"/>
        <v>589597511</v>
      </c>
      <c r="G28" s="77">
        <v>516666511</v>
      </c>
      <c r="H28" s="78">
        <v>49279230</v>
      </c>
      <c r="I28" s="79">
        <f t="shared" si="1"/>
        <v>565945741</v>
      </c>
      <c r="J28" s="77">
        <v>101703894</v>
      </c>
      <c r="K28" s="78">
        <v>14872112</v>
      </c>
      <c r="L28" s="78">
        <f t="shared" si="2"/>
        <v>116576006</v>
      </c>
      <c r="M28" s="95">
        <f t="shared" si="3"/>
        <v>0.19772133332496378</v>
      </c>
      <c r="N28" s="77">
        <v>120179042</v>
      </c>
      <c r="O28" s="78">
        <v>121929688</v>
      </c>
      <c r="P28" s="78">
        <f t="shared" si="4"/>
        <v>242108730</v>
      </c>
      <c r="Q28" s="95">
        <f t="shared" si="5"/>
        <v>0.41063390784904452</v>
      </c>
      <c r="R28" s="77">
        <v>107532010</v>
      </c>
      <c r="S28" s="78">
        <v>28333609</v>
      </c>
      <c r="T28" s="78">
        <f t="shared" si="6"/>
        <v>135865619</v>
      </c>
      <c r="U28" s="95">
        <f t="shared" si="7"/>
        <v>0.24006827714602413</v>
      </c>
      <c r="V28" s="77">
        <v>108425402</v>
      </c>
      <c r="W28" s="78">
        <v>118874880</v>
      </c>
      <c r="X28" s="78">
        <f t="shared" si="8"/>
        <v>227300282</v>
      </c>
      <c r="Y28" s="95">
        <f t="shared" si="9"/>
        <v>0.40162910599586965</v>
      </c>
      <c r="Z28" s="77">
        <f t="shared" si="10"/>
        <v>437840348</v>
      </c>
      <c r="AA28" s="78">
        <f t="shared" si="11"/>
        <v>284010289</v>
      </c>
      <c r="AB28" s="78">
        <f t="shared" si="12"/>
        <v>721850637</v>
      </c>
      <c r="AC28" s="95">
        <f t="shared" si="13"/>
        <v>1.275476754581673</v>
      </c>
      <c r="AD28" s="77">
        <v>100450015</v>
      </c>
      <c r="AE28" s="78">
        <v>37073778</v>
      </c>
      <c r="AF28" s="78">
        <f t="shared" si="14"/>
        <v>137523793</v>
      </c>
      <c r="AG28" s="78">
        <v>900497464</v>
      </c>
      <c r="AH28" s="78">
        <v>995375288</v>
      </c>
      <c r="AI28" s="79">
        <v>443752586</v>
      </c>
      <c r="AJ28" s="114">
        <f t="shared" si="15"/>
        <v>0.44581434896945121</v>
      </c>
      <c r="AK28" s="115">
        <f t="shared" si="16"/>
        <v>0.65280695828393864</v>
      </c>
    </row>
    <row r="29" spans="1:37" ht="16.5" x14ac:dyDescent="0.3">
      <c r="A29" s="58" t="s">
        <v>0</v>
      </c>
      <c r="B29" s="59" t="s">
        <v>551</v>
      </c>
      <c r="C29" s="60" t="s">
        <v>0</v>
      </c>
      <c r="D29" s="80">
        <f>SUM(D23:D28)</f>
        <v>2269900434</v>
      </c>
      <c r="E29" s="81">
        <f>SUM(E23:E28)</f>
        <v>220439157</v>
      </c>
      <c r="F29" s="82">
        <f t="shared" si="0"/>
        <v>2490339591</v>
      </c>
      <c r="G29" s="80">
        <f>SUM(G23:G28)</f>
        <v>2483036125</v>
      </c>
      <c r="H29" s="81">
        <f>SUM(H23:H28)</f>
        <v>319740179</v>
      </c>
      <c r="I29" s="82">
        <f t="shared" si="1"/>
        <v>2802776304</v>
      </c>
      <c r="J29" s="80">
        <f>SUM(J23:J28)</f>
        <v>370971632</v>
      </c>
      <c r="K29" s="81">
        <f>SUM(K23:K28)</f>
        <v>56151105</v>
      </c>
      <c r="L29" s="81">
        <f t="shared" si="2"/>
        <v>427122737</v>
      </c>
      <c r="M29" s="96">
        <f t="shared" si="3"/>
        <v>0.17151184462697641</v>
      </c>
      <c r="N29" s="80">
        <f>SUM(N23:N28)</f>
        <v>595198669</v>
      </c>
      <c r="O29" s="81">
        <f>SUM(O23:O28)</f>
        <v>185880319</v>
      </c>
      <c r="P29" s="81">
        <f t="shared" si="4"/>
        <v>781078988</v>
      </c>
      <c r="Q29" s="96">
        <f t="shared" si="5"/>
        <v>0.31364356524820636</v>
      </c>
      <c r="R29" s="80">
        <f>SUM(R23:R28)</f>
        <v>458315831</v>
      </c>
      <c r="S29" s="81">
        <f>SUM(S23:S28)</f>
        <v>63333155</v>
      </c>
      <c r="T29" s="81">
        <f t="shared" si="6"/>
        <v>521648986</v>
      </c>
      <c r="U29" s="96">
        <f t="shared" si="7"/>
        <v>0.18611866571567817</v>
      </c>
      <c r="V29" s="80">
        <f>SUM(V23:V28)</f>
        <v>425726918</v>
      </c>
      <c r="W29" s="81">
        <f>SUM(W23:W28)</f>
        <v>137369920</v>
      </c>
      <c r="X29" s="81">
        <f t="shared" si="8"/>
        <v>563096838</v>
      </c>
      <c r="Y29" s="96">
        <f t="shared" si="9"/>
        <v>0.20090680701002531</v>
      </c>
      <c r="Z29" s="80">
        <f t="shared" si="10"/>
        <v>1850213050</v>
      </c>
      <c r="AA29" s="81">
        <f t="shared" si="11"/>
        <v>442734499</v>
      </c>
      <c r="AB29" s="81">
        <f t="shared" si="12"/>
        <v>2292947549</v>
      </c>
      <c r="AC29" s="96">
        <f t="shared" si="13"/>
        <v>0.81809866371697426</v>
      </c>
      <c r="AD29" s="80">
        <f>SUM(AD23:AD28)</f>
        <v>674198330</v>
      </c>
      <c r="AE29" s="81">
        <f>SUM(AE23:AE28)</f>
        <v>181671056</v>
      </c>
      <c r="AF29" s="81">
        <f t="shared" si="14"/>
        <v>855869386</v>
      </c>
      <c r="AG29" s="81">
        <f>SUM(AG23:AG28)</f>
        <v>2621218576</v>
      </c>
      <c r="AH29" s="81">
        <f>SUM(AH23:AH28)</f>
        <v>2909124545</v>
      </c>
      <c r="AI29" s="82">
        <f>SUM(AI23:AI28)</f>
        <v>2142936257</v>
      </c>
      <c r="AJ29" s="116">
        <f t="shared" si="15"/>
        <v>0.73662582122278986</v>
      </c>
      <c r="AK29" s="117">
        <f t="shared" si="16"/>
        <v>-0.34207620086553725</v>
      </c>
    </row>
    <row r="30" spans="1:37" x14ac:dyDescent="0.2">
      <c r="A30" s="55" t="s">
        <v>101</v>
      </c>
      <c r="B30" s="56" t="s">
        <v>89</v>
      </c>
      <c r="C30" s="57" t="s">
        <v>90</v>
      </c>
      <c r="D30" s="77">
        <v>4287707945</v>
      </c>
      <c r="E30" s="78">
        <v>231469401</v>
      </c>
      <c r="F30" s="79">
        <f t="shared" si="0"/>
        <v>4519177346</v>
      </c>
      <c r="G30" s="77">
        <v>3927624978</v>
      </c>
      <c r="H30" s="78">
        <v>216856548</v>
      </c>
      <c r="I30" s="79">
        <f t="shared" si="1"/>
        <v>4144481526</v>
      </c>
      <c r="J30" s="77">
        <v>613696980</v>
      </c>
      <c r="K30" s="78">
        <v>4097595</v>
      </c>
      <c r="L30" s="78">
        <f t="shared" si="2"/>
        <v>617794575</v>
      </c>
      <c r="M30" s="95">
        <f t="shared" si="3"/>
        <v>0.13670509645894299</v>
      </c>
      <c r="N30" s="77">
        <v>729085855</v>
      </c>
      <c r="O30" s="78">
        <v>46365996</v>
      </c>
      <c r="P30" s="78">
        <f t="shared" si="4"/>
        <v>775451851</v>
      </c>
      <c r="Q30" s="95">
        <f t="shared" si="5"/>
        <v>0.17159137418812861</v>
      </c>
      <c r="R30" s="77">
        <v>981129392</v>
      </c>
      <c r="S30" s="78">
        <v>39636758</v>
      </c>
      <c r="T30" s="78">
        <f t="shared" si="6"/>
        <v>1020766150</v>
      </c>
      <c r="U30" s="95">
        <f t="shared" si="7"/>
        <v>0.24629525879083386</v>
      </c>
      <c r="V30" s="77">
        <v>1486577032</v>
      </c>
      <c r="W30" s="78">
        <v>42432305</v>
      </c>
      <c r="X30" s="78">
        <f t="shared" si="8"/>
        <v>1529009337</v>
      </c>
      <c r="Y30" s="95">
        <f t="shared" si="9"/>
        <v>0.36892656594266598</v>
      </c>
      <c r="Z30" s="77">
        <f t="shared" si="10"/>
        <v>3810489259</v>
      </c>
      <c r="AA30" s="78">
        <f t="shared" si="11"/>
        <v>132532654</v>
      </c>
      <c r="AB30" s="78">
        <f t="shared" si="12"/>
        <v>3943021913</v>
      </c>
      <c r="AC30" s="95">
        <f t="shared" si="13"/>
        <v>0.95139087682351509</v>
      </c>
      <c r="AD30" s="77">
        <v>686732453</v>
      </c>
      <c r="AE30" s="78">
        <v>41300148</v>
      </c>
      <c r="AF30" s="78">
        <f t="shared" si="14"/>
        <v>728032601</v>
      </c>
      <c r="AG30" s="78">
        <v>4158565438</v>
      </c>
      <c r="AH30" s="78">
        <v>4597452793</v>
      </c>
      <c r="AI30" s="79">
        <v>3220731351</v>
      </c>
      <c r="AJ30" s="114">
        <f t="shared" si="15"/>
        <v>0.70054691065100838</v>
      </c>
      <c r="AK30" s="115">
        <f t="shared" si="16"/>
        <v>1.1001935008127472</v>
      </c>
    </row>
    <row r="31" spans="1:37" x14ac:dyDescent="0.2">
      <c r="A31" s="55" t="s">
        <v>101</v>
      </c>
      <c r="B31" s="56" t="s">
        <v>552</v>
      </c>
      <c r="C31" s="57" t="s">
        <v>553</v>
      </c>
      <c r="D31" s="77">
        <v>585450729</v>
      </c>
      <c r="E31" s="78">
        <v>94259738</v>
      </c>
      <c r="F31" s="79">
        <f t="shared" si="0"/>
        <v>679710467</v>
      </c>
      <c r="G31" s="77">
        <v>569636599</v>
      </c>
      <c r="H31" s="78">
        <v>89903032</v>
      </c>
      <c r="I31" s="79">
        <f t="shared" si="1"/>
        <v>659539631</v>
      </c>
      <c r="J31" s="77">
        <v>68414891</v>
      </c>
      <c r="K31" s="78">
        <v>17654563</v>
      </c>
      <c r="L31" s="78">
        <f t="shared" si="2"/>
        <v>86069454</v>
      </c>
      <c r="M31" s="95">
        <f t="shared" si="3"/>
        <v>0.12662664204639945</v>
      </c>
      <c r="N31" s="77">
        <v>96389909</v>
      </c>
      <c r="O31" s="78">
        <v>18861269</v>
      </c>
      <c r="P31" s="78">
        <f t="shared" si="4"/>
        <v>115251178</v>
      </c>
      <c r="Q31" s="95">
        <f t="shared" si="5"/>
        <v>0.169559222044465</v>
      </c>
      <c r="R31" s="77">
        <v>71811549</v>
      </c>
      <c r="S31" s="78">
        <v>9966852</v>
      </c>
      <c r="T31" s="78">
        <f t="shared" si="6"/>
        <v>81778401</v>
      </c>
      <c r="U31" s="95">
        <f t="shared" si="7"/>
        <v>0.12399315697831052</v>
      </c>
      <c r="V31" s="77">
        <v>137805066</v>
      </c>
      <c r="W31" s="78">
        <v>20995372</v>
      </c>
      <c r="X31" s="78">
        <f t="shared" si="8"/>
        <v>158800438</v>
      </c>
      <c r="Y31" s="95">
        <f t="shared" si="9"/>
        <v>0.24077467150719256</v>
      </c>
      <c r="Z31" s="77">
        <f t="shared" si="10"/>
        <v>374421415</v>
      </c>
      <c r="AA31" s="78">
        <f t="shared" si="11"/>
        <v>67478056</v>
      </c>
      <c r="AB31" s="78">
        <f t="shared" si="12"/>
        <v>441899471</v>
      </c>
      <c r="AC31" s="95">
        <f t="shared" si="13"/>
        <v>0.67001200569249797</v>
      </c>
      <c r="AD31" s="77">
        <v>107876601</v>
      </c>
      <c r="AE31" s="78">
        <v>18090772</v>
      </c>
      <c r="AF31" s="78">
        <f t="shared" si="14"/>
        <v>125967373</v>
      </c>
      <c r="AG31" s="78">
        <v>561328498</v>
      </c>
      <c r="AH31" s="78">
        <v>616637414</v>
      </c>
      <c r="AI31" s="79">
        <v>342652160</v>
      </c>
      <c r="AJ31" s="114">
        <f t="shared" si="15"/>
        <v>0.5556785109377097</v>
      </c>
      <c r="AK31" s="115">
        <f t="shared" si="16"/>
        <v>0.260647374141874</v>
      </c>
    </row>
    <row r="32" spans="1:37" x14ac:dyDescent="0.2">
      <c r="A32" s="55" t="s">
        <v>101</v>
      </c>
      <c r="B32" s="56" t="s">
        <v>91</v>
      </c>
      <c r="C32" s="57" t="s">
        <v>92</v>
      </c>
      <c r="D32" s="77">
        <v>2270095304</v>
      </c>
      <c r="E32" s="78">
        <v>189041750</v>
      </c>
      <c r="F32" s="79">
        <f t="shared" si="0"/>
        <v>2459137054</v>
      </c>
      <c r="G32" s="77">
        <v>2220444272</v>
      </c>
      <c r="H32" s="78">
        <v>225462001</v>
      </c>
      <c r="I32" s="79">
        <f t="shared" si="1"/>
        <v>2445906273</v>
      </c>
      <c r="J32" s="77">
        <v>492292615</v>
      </c>
      <c r="K32" s="78">
        <v>23087629</v>
      </c>
      <c r="L32" s="78">
        <f t="shared" si="2"/>
        <v>515380244</v>
      </c>
      <c r="M32" s="95">
        <f t="shared" si="3"/>
        <v>0.20957768220428757</v>
      </c>
      <c r="N32" s="77">
        <v>674173487</v>
      </c>
      <c r="O32" s="78">
        <v>63513743</v>
      </c>
      <c r="P32" s="78">
        <f t="shared" si="4"/>
        <v>737687230</v>
      </c>
      <c r="Q32" s="95">
        <f t="shared" si="5"/>
        <v>0.29997808735389014</v>
      </c>
      <c r="R32" s="77">
        <v>452180189</v>
      </c>
      <c r="S32" s="78">
        <v>29777244</v>
      </c>
      <c r="T32" s="78">
        <f t="shared" si="6"/>
        <v>481957433</v>
      </c>
      <c r="U32" s="95">
        <f t="shared" si="7"/>
        <v>0.19704656646914778</v>
      </c>
      <c r="V32" s="77">
        <v>507224208</v>
      </c>
      <c r="W32" s="78">
        <v>38332081</v>
      </c>
      <c r="X32" s="78">
        <f t="shared" si="8"/>
        <v>545556289</v>
      </c>
      <c r="Y32" s="95">
        <f t="shared" si="9"/>
        <v>0.22304873045313131</v>
      </c>
      <c r="Z32" s="77">
        <f t="shared" si="10"/>
        <v>2125870499</v>
      </c>
      <c r="AA32" s="78">
        <f t="shared" si="11"/>
        <v>154710697</v>
      </c>
      <c r="AB32" s="78">
        <f t="shared" si="12"/>
        <v>2280581196</v>
      </c>
      <c r="AC32" s="95">
        <f t="shared" si="13"/>
        <v>0.93240743571207152</v>
      </c>
      <c r="AD32" s="77">
        <v>459444016</v>
      </c>
      <c r="AE32" s="78">
        <v>60938047</v>
      </c>
      <c r="AF32" s="78">
        <f t="shared" si="14"/>
        <v>520382063</v>
      </c>
      <c r="AG32" s="78">
        <v>2680164880</v>
      </c>
      <c r="AH32" s="78">
        <v>2689800931</v>
      </c>
      <c r="AI32" s="79">
        <v>1955238736</v>
      </c>
      <c r="AJ32" s="114">
        <f t="shared" si="15"/>
        <v>0.72690834234825386</v>
      </c>
      <c r="AK32" s="115">
        <f t="shared" si="16"/>
        <v>4.8376429146828714E-2</v>
      </c>
    </row>
    <row r="33" spans="1:37" x14ac:dyDescent="0.2">
      <c r="A33" s="55" t="s">
        <v>116</v>
      </c>
      <c r="B33" s="56" t="s">
        <v>554</v>
      </c>
      <c r="C33" s="57" t="s">
        <v>555</v>
      </c>
      <c r="D33" s="77">
        <v>230517000</v>
      </c>
      <c r="E33" s="78">
        <v>39450000</v>
      </c>
      <c r="F33" s="79">
        <f t="shared" si="0"/>
        <v>269967000</v>
      </c>
      <c r="G33" s="77">
        <v>257445158</v>
      </c>
      <c r="H33" s="78">
        <v>29059000</v>
      </c>
      <c r="I33" s="79">
        <f t="shared" si="1"/>
        <v>286504158</v>
      </c>
      <c r="J33" s="77">
        <v>50906953</v>
      </c>
      <c r="K33" s="78">
        <v>1743452</v>
      </c>
      <c r="L33" s="78">
        <f t="shared" si="2"/>
        <v>52650405</v>
      </c>
      <c r="M33" s="95">
        <f t="shared" si="3"/>
        <v>0.19502533643000811</v>
      </c>
      <c r="N33" s="77">
        <v>67942749</v>
      </c>
      <c r="O33" s="78">
        <v>3034206</v>
      </c>
      <c r="P33" s="78">
        <f t="shared" si="4"/>
        <v>70976955</v>
      </c>
      <c r="Q33" s="95">
        <f t="shared" si="5"/>
        <v>0.26290974452433075</v>
      </c>
      <c r="R33" s="77">
        <v>54969367</v>
      </c>
      <c r="S33" s="78">
        <v>20505391</v>
      </c>
      <c r="T33" s="78">
        <f t="shared" si="6"/>
        <v>75474758</v>
      </c>
      <c r="U33" s="95">
        <f t="shared" si="7"/>
        <v>0.26343337746602619</v>
      </c>
      <c r="V33" s="77">
        <v>68786148</v>
      </c>
      <c r="W33" s="78">
        <v>3155270</v>
      </c>
      <c r="X33" s="78">
        <f t="shared" si="8"/>
        <v>71941418</v>
      </c>
      <c r="Y33" s="95">
        <f t="shared" si="9"/>
        <v>0.25110078158097798</v>
      </c>
      <c r="Z33" s="77">
        <f t="shared" si="10"/>
        <v>242605217</v>
      </c>
      <c r="AA33" s="78">
        <f t="shared" si="11"/>
        <v>28438319</v>
      </c>
      <c r="AB33" s="78">
        <f t="shared" si="12"/>
        <v>271043536</v>
      </c>
      <c r="AC33" s="95">
        <f t="shared" si="13"/>
        <v>0.94603700655541623</v>
      </c>
      <c r="AD33" s="77">
        <v>59494224</v>
      </c>
      <c r="AE33" s="78">
        <v>4613807</v>
      </c>
      <c r="AF33" s="78">
        <f t="shared" si="14"/>
        <v>64108031</v>
      </c>
      <c r="AG33" s="78">
        <v>306989045</v>
      </c>
      <c r="AH33" s="78">
        <v>302368047</v>
      </c>
      <c r="AI33" s="79">
        <v>231294216</v>
      </c>
      <c r="AJ33" s="114">
        <f t="shared" si="15"/>
        <v>0.76494265281939666</v>
      </c>
      <c r="AK33" s="115">
        <f t="shared" si="16"/>
        <v>0.12219041636140715</v>
      </c>
    </row>
    <row r="34" spans="1:37" ht="16.5" x14ac:dyDescent="0.3">
      <c r="A34" s="58" t="s">
        <v>0</v>
      </c>
      <c r="B34" s="59" t="s">
        <v>556</v>
      </c>
      <c r="C34" s="60" t="s">
        <v>0</v>
      </c>
      <c r="D34" s="80">
        <f>SUM(D30:D33)</f>
        <v>7373770978</v>
      </c>
      <c r="E34" s="81">
        <f>SUM(E30:E33)</f>
        <v>554220889</v>
      </c>
      <c r="F34" s="82">
        <f t="shared" si="0"/>
        <v>7927991867</v>
      </c>
      <c r="G34" s="80">
        <f>SUM(G30:G33)</f>
        <v>6975151007</v>
      </c>
      <c r="H34" s="81">
        <f>SUM(H30:H33)</f>
        <v>561280581</v>
      </c>
      <c r="I34" s="82">
        <f t="shared" si="1"/>
        <v>7536431588</v>
      </c>
      <c r="J34" s="80">
        <f>SUM(J30:J33)</f>
        <v>1225311439</v>
      </c>
      <c r="K34" s="81">
        <f>SUM(K30:K33)</f>
        <v>46583239</v>
      </c>
      <c r="L34" s="81">
        <f t="shared" si="2"/>
        <v>1271894678</v>
      </c>
      <c r="M34" s="96">
        <f t="shared" si="3"/>
        <v>0.16043087572960549</v>
      </c>
      <c r="N34" s="80">
        <f>SUM(N30:N33)</f>
        <v>1567592000</v>
      </c>
      <c r="O34" s="81">
        <f>SUM(O30:O33)</f>
        <v>131775214</v>
      </c>
      <c r="P34" s="81">
        <f t="shared" si="4"/>
        <v>1699367214</v>
      </c>
      <c r="Q34" s="96">
        <f t="shared" si="5"/>
        <v>0.21435027211286115</v>
      </c>
      <c r="R34" s="80">
        <f>SUM(R30:R33)</f>
        <v>1560090497</v>
      </c>
      <c r="S34" s="81">
        <f>SUM(S30:S33)</f>
        <v>99886245</v>
      </c>
      <c r="T34" s="81">
        <f t="shared" si="6"/>
        <v>1659976742</v>
      </c>
      <c r="U34" s="96">
        <f t="shared" si="7"/>
        <v>0.22026030789467044</v>
      </c>
      <c r="V34" s="80">
        <f>SUM(V30:V33)</f>
        <v>2200392454</v>
      </c>
      <c r="W34" s="81">
        <f>SUM(W30:W33)</f>
        <v>104915028</v>
      </c>
      <c r="X34" s="81">
        <f t="shared" si="8"/>
        <v>2305307482</v>
      </c>
      <c r="Y34" s="96">
        <f t="shared" si="9"/>
        <v>0.30588846393439856</v>
      </c>
      <c r="Z34" s="80">
        <f t="shared" si="10"/>
        <v>6553386390</v>
      </c>
      <c r="AA34" s="81">
        <f t="shared" si="11"/>
        <v>383159726</v>
      </c>
      <c r="AB34" s="81">
        <f t="shared" si="12"/>
        <v>6936546116</v>
      </c>
      <c r="AC34" s="96">
        <f t="shared" si="13"/>
        <v>0.92040192165279167</v>
      </c>
      <c r="AD34" s="80">
        <f>SUM(AD30:AD33)</f>
        <v>1313547294</v>
      </c>
      <c r="AE34" s="81">
        <f>SUM(AE30:AE33)</f>
        <v>124942774</v>
      </c>
      <c r="AF34" s="81">
        <f t="shared" si="14"/>
        <v>1438490068</v>
      </c>
      <c r="AG34" s="81">
        <f>SUM(AG30:AG33)</f>
        <v>7707047861</v>
      </c>
      <c r="AH34" s="81">
        <f>SUM(AH30:AH33)</f>
        <v>8206259185</v>
      </c>
      <c r="AI34" s="82">
        <f>SUM(AI30:AI33)</f>
        <v>5749916463</v>
      </c>
      <c r="AJ34" s="116">
        <f t="shared" si="15"/>
        <v>0.70067448923744902</v>
      </c>
      <c r="AK34" s="117">
        <f t="shared" si="16"/>
        <v>0.60258838992553954</v>
      </c>
    </row>
    <row r="35" spans="1:37" ht="16.5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26608577037</v>
      </c>
      <c r="E35" s="84">
        <f>SUM(E9:E14,E16:E21,E23:E28,E30:E33)</f>
        <v>3081209464</v>
      </c>
      <c r="F35" s="85">
        <f t="shared" si="0"/>
        <v>29689786501</v>
      </c>
      <c r="G35" s="83">
        <f>SUM(G9:G14,G16:G21,G23:G28,G30:G33)</f>
        <v>25721837195</v>
      </c>
      <c r="H35" s="84">
        <f>SUM(H9:H14,H16:H21,H23:H28,H30:H33)</f>
        <v>3231567699</v>
      </c>
      <c r="I35" s="85">
        <f t="shared" si="1"/>
        <v>28953404894</v>
      </c>
      <c r="J35" s="83">
        <f>SUM(J9:J14,J16:J21,J23:J28,J30:J33)</f>
        <v>4366805858</v>
      </c>
      <c r="K35" s="84">
        <f>SUM(K9:K14,K16:K21,K23:K28,K30:K33)</f>
        <v>333516038</v>
      </c>
      <c r="L35" s="84">
        <f t="shared" si="2"/>
        <v>4700321896</v>
      </c>
      <c r="M35" s="97">
        <f t="shared" si="3"/>
        <v>0.15831443906953274</v>
      </c>
      <c r="N35" s="83">
        <f>SUM(N9:N14,N16:N21,N23:N28,N30:N33)</f>
        <v>5572409064</v>
      </c>
      <c r="O35" s="84">
        <f>SUM(O9:O14,O16:O21,O23:O28,O30:O33)</f>
        <v>872578892</v>
      </c>
      <c r="P35" s="84">
        <f t="shared" si="4"/>
        <v>6444987956</v>
      </c>
      <c r="Q35" s="97">
        <f t="shared" si="5"/>
        <v>0.21707761205298404</v>
      </c>
      <c r="R35" s="83">
        <f>SUM(R9:R14,R16:R21,R23:R28,R30:R33)</f>
        <v>4496794805</v>
      </c>
      <c r="S35" s="84">
        <f>SUM(S9:S14,S16:S21,S23:S28,S30:S33)</f>
        <v>411640525</v>
      </c>
      <c r="T35" s="84">
        <f t="shared" si="6"/>
        <v>4908435330</v>
      </c>
      <c r="U35" s="97">
        <f t="shared" si="7"/>
        <v>0.16952877728785443</v>
      </c>
      <c r="V35" s="83">
        <f>SUM(V9:V14,V16:V21,V23:V28,V30:V33)</f>
        <v>5923743694</v>
      </c>
      <c r="W35" s="84">
        <f>SUM(W9:W14,W16:W21,W23:W28,W30:W33)</f>
        <v>841782171</v>
      </c>
      <c r="X35" s="84">
        <f t="shared" si="8"/>
        <v>6765525865</v>
      </c>
      <c r="Y35" s="97">
        <f t="shared" si="9"/>
        <v>0.23366943852610636</v>
      </c>
      <c r="Z35" s="83">
        <f t="shared" si="10"/>
        <v>20359753421</v>
      </c>
      <c r="AA35" s="84">
        <f t="shared" si="11"/>
        <v>2459517626</v>
      </c>
      <c r="AB35" s="84">
        <f t="shared" si="12"/>
        <v>22819271047</v>
      </c>
      <c r="AC35" s="97">
        <f t="shared" si="13"/>
        <v>0.78813773822258903</v>
      </c>
      <c r="AD35" s="83">
        <f>SUM(AD9:AD14,AD16:AD21,AD23:AD28,AD30:AD33)</f>
        <v>5632742183</v>
      </c>
      <c r="AE35" s="84">
        <f>SUM(AE9:AE14,AE16:AE21,AE23:AE28,AE30:AE33)</f>
        <v>1047852119</v>
      </c>
      <c r="AF35" s="84">
        <f t="shared" si="14"/>
        <v>6680594302</v>
      </c>
      <c r="AG35" s="84">
        <f>SUM(AG9:AG14,AG16:AG21,AG23:AG28,AG30:AG33)</f>
        <v>27850969399</v>
      </c>
      <c r="AH35" s="84">
        <f>SUM(AH9:AH14,AH16:AH21,AH23:AH28,AH30:AH33)</f>
        <v>28843471286</v>
      </c>
      <c r="AI35" s="85">
        <f>SUM(AI9:AI14,AI16:AI21,AI23:AI28,AI30:AI33)</f>
        <v>22169713656</v>
      </c>
      <c r="AJ35" s="118">
        <f t="shared" si="15"/>
        <v>0.76862155169099577</v>
      </c>
      <c r="AK35" s="119">
        <f t="shared" si="16"/>
        <v>1.2713174780658809E-2</v>
      </c>
    </row>
    <row r="36" spans="1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46</v>
      </c>
      <c r="C9" s="57" t="s">
        <v>47</v>
      </c>
      <c r="D9" s="77">
        <v>59375920935</v>
      </c>
      <c r="E9" s="78">
        <v>11034869388</v>
      </c>
      <c r="F9" s="79">
        <f>$D9       +$E9</f>
        <v>70410790323</v>
      </c>
      <c r="G9" s="77">
        <v>60892669478</v>
      </c>
      <c r="H9" s="78">
        <v>11379892947</v>
      </c>
      <c r="I9" s="79">
        <f>$G9       +$H9</f>
        <v>72272562425</v>
      </c>
      <c r="J9" s="77">
        <v>11433466081</v>
      </c>
      <c r="K9" s="78">
        <v>1175806543</v>
      </c>
      <c r="L9" s="78">
        <f>$J9       +$K9</f>
        <v>12609272624</v>
      </c>
      <c r="M9" s="95">
        <f>IF(($F9       =0),0,($L9       /$F9       ))</f>
        <v>0.17908153801649809</v>
      </c>
      <c r="N9" s="77">
        <v>15460970184</v>
      </c>
      <c r="O9" s="78">
        <v>2344511997</v>
      </c>
      <c r="P9" s="78">
        <f>$N9       +$O9</f>
        <v>17805482181</v>
      </c>
      <c r="Q9" s="95">
        <f>IF(($F9       =0),0,($P9       /$F9       ))</f>
        <v>0.25288002164611068</v>
      </c>
      <c r="R9" s="77">
        <v>12484154919</v>
      </c>
      <c r="S9" s="78">
        <v>1687418386</v>
      </c>
      <c r="T9" s="78">
        <f>$R9       +$S9</f>
        <v>14171573305</v>
      </c>
      <c r="U9" s="95">
        <f>IF(($I9       =0),0,($T9       /$I9       ))</f>
        <v>0.19608510933463005</v>
      </c>
      <c r="V9" s="77">
        <v>16948921223</v>
      </c>
      <c r="W9" s="78">
        <v>3821178511</v>
      </c>
      <c r="X9" s="78">
        <f>$V9       +$W9</f>
        <v>20770099734</v>
      </c>
      <c r="Y9" s="95">
        <f>IF(($I9       =0),0,($X9       /$I9       ))</f>
        <v>0.28738568326747688</v>
      </c>
      <c r="Z9" s="77">
        <f>$J9       +$N9       +$R9       +$V9</f>
        <v>56327512407</v>
      </c>
      <c r="AA9" s="78">
        <f>$K9       +$O9       +$S9       +$W9</f>
        <v>9028915437</v>
      </c>
      <c r="AB9" s="78">
        <f>$Z9       +$AA9</f>
        <v>65356427844</v>
      </c>
      <c r="AC9" s="95">
        <f>IF(($I9       =0),0,($AB9       /$I9       ))</f>
        <v>0.90430483783971083</v>
      </c>
      <c r="AD9" s="77">
        <v>13718276093</v>
      </c>
      <c r="AE9" s="78">
        <v>2889181472</v>
      </c>
      <c r="AF9" s="78">
        <f>$AD9       +$AE9</f>
        <v>16607457565</v>
      </c>
      <c r="AG9" s="78">
        <v>61541806583</v>
      </c>
      <c r="AH9" s="78">
        <v>62646294416</v>
      </c>
      <c r="AI9" s="79">
        <v>57549770980</v>
      </c>
      <c r="AJ9" s="114">
        <f>IF(($AH9       =0),0,($AI9       /$AH9       ))</f>
        <v>0.91864605107914676</v>
      </c>
      <c r="AK9" s="115">
        <f>IF(($AF9       =0),0,(($X9       /$AF9       )-1))</f>
        <v>0.25064897216854631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59375920935</v>
      </c>
      <c r="E10" s="81">
        <f>E9</f>
        <v>11034869388</v>
      </c>
      <c r="F10" s="82">
        <f t="shared" ref="F10:F45" si="0">$D10      +$E10</f>
        <v>70410790323</v>
      </c>
      <c r="G10" s="80">
        <f>G9</f>
        <v>60892669478</v>
      </c>
      <c r="H10" s="81">
        <f>H9</f>
        <v>11379892947</v>
      </c>
      <c r="I10" s="82">
        <f t="shared" ref="I10:I45" si="1">$G10      +$H10</f>
        <v>72272562425</v>
      </c>
      <c r="J10" s="80">
        <f>J9</f>
        <v>11433466081</v>
      </c>
      <c r="K10" s="81">
        <f>K9</f>
        <v>1175806543</v>
      </c>
      <c r="L10" s="81">
        <f t="shared" ref="L10:L45" si="2">$J10      +$K10</f>
        <v>12609272624</v>
      </c>
      <c r="M10" s="96">
        <f t="shared" ref="M10:M45" si="3">IF(($F10      =0),0,($L10      /$F10      ))</f>
        <v>0.17908153801649809</v>
      </c>
      <c r="N10" s="80">
        <f>N9</f>
        <v>15460970184</v>
      </c>
      <c r="O10" s="81">
        <f>O9</f>
        <v>2344511997</v>
      </c>
      <c r="P10" s="81">
        <f t="shared" ref="P10:P45" si="4">$N10      +$O10</f>
        <v>17805482181</v>
      </c>
      <c r="Q10" s="96">
        <f t="shared" ref="Q10:Q45" si="5">IF(($F10      =0),0,($P10      /$F10      ))</f>
        <v>0.25288002164611068</v>
      </c>
      <c r="R10" s="80">
        <f>R9</f>
        <v>12484154919</v>
      </c>
      <c r="S10" s="81">
        <f>S9</f>
        <v>1687418386</v>
      </c>
      <c r="T10" s="81">
        <f t="shared" ref="T10:T45" si="6">$R10      +$S10</f>
        <v>14171573305</v>
      </c>
      <c r="U10" s="96">
        <f t="shared" ref="U10:U45" si="7">IF(($I10      =0),0,($T10      /$I10      ))</f>
        <v>0.19608510933463005</v>
      </c>
      <c r="V10" s="80">
        <f>V9</f>
        <v>16948921223</v>
      </c>
      <c r="W10" s="81">
        <f>W9</f>
        <v>3821178511</v>
      </c>
      <c r="X10" s="81">
        <f t="shared" ref="X10:X45" si="8">$V10      +$W10</f>
        <v>20770099734</v>
      </c>
      <c r="Y10" s="96">
        <f t="shared" ref="Y10:Y45" si="9">IF(($I10      =0),0,($X10      /$I10      ))</f>
        <v>0.28738568326747688</v>
      </c>
      <c r="Z10" s="80">
        <f t="shared" ref="Z10:Z45" si="10">$J10      +$N10      +$R10      +$V10</f>
        <v>56327512407</v>
      </c>
      <c r="AA10" s="81">
        <f t="shared" ref="AA10:AA45" si="11">$K10      +$O10      +$S10      +$W10</f>
        <v>9028915437</v>
      </c>
      <c r="AB10" s="81">
        <f t="shared" ref="AB10:AB45" si="12">$Z10      +$AA10</f>
        <v>65356427844</v>
      </c>
      <c r="AC10" s="96">
        <f t="shared" ref="AC10:AC45" si="13">IF(($I10      =0),0,($AB10      /$I10      ))</f>
        <v>0.90430483783971083</v>
      </c>
      <c r="AD10" s="80">
        <f>AD9</f>
        <v>13718276093</v>
      </c>
      <c r="AE10" s="81">
        <f>AE9</f>
        <v>2889181472</v>
      </c>
      <c r="AF10" s="81">
        <f t="shared" ref="AF10:AF45" si="14">$AD10      +$AE10</f>
        <v>16607457565</v>
      </c>
      <c r="AG10" s="81">
        <f>AG9</f>
        <v>61541806583</v>
      </c>
      <c r="AH10" s="81">
        <f>AH9</f>
        <v>62646294416</v>
      </c>
      <c r="AI10" s="82">
        <f>AI9</f>
        <v>57549770980</v>
      </c>
      <c r="AJ10" s="116">
        <f t="shared" ref="AJ10:AJ45" si="15">IF(($AH10      =0),0,($AI10      /$AH10      ))</f>
        <v>0.91864605107914676</v>
      </c>
      <c r="AK10" s="117">
        <f t="shared" ref="AK10:AK45" si="16">IF(($AF10      =0),0,(($X10      /$AF10      )-1))</f>
        <v>0.25064897216854631</v>
      </c>
    </row>
    <row r="11" spans="1:37" x14ac:dyDescent="0.2">
      <c r="A11" s="55" t="s">
        <v>101</v>
      </c>
      <c r="B11" s="56" t="s">
        <v>558</v>
      </c>
      <c r="C11" s="57" t="s">
        <v>559</v>
      </c>
      <c r="D11" s="77">
        <v>468087549</v>
      </c>
      <c r="E11" s="78">
        <v>51648038</v>
      </c>
      <c r="F11" s="79">
        <f t="shared" si="0"/>
        <v>519735587</v>
      </c>
      <c r="G11" s="77">
        <v>511367656</v>
      </c>
      <c r="H11" s="78">
        <v>59118061</v>
      </c>
      <c r="I11" s="79">
        <f t="shared" si="1"/>
        <v>570485717</v>
      </c>
      <c r="J11" s="77">
        <v>99801930</v>
      </c>
      <c r="K11" s="78">
        <v>9405061</v>
      </c>
      <c r="L11" s="78">
        <f t="shared" si="2"/>
        <v>109206991</v>
      </c>
      <c r="M11" s="95">
        <f t="shared" si="3"/>
        <v>0.21012028756845547</v>
      </c>
      <c r="N11" s="77">
        <v>95633981</v>
      </c>
      <c r="O11" s="78">
        <v>9580636</v>
      </c>
      <c r="P11" s="78">
        <f t="shared" si="4"/>
        <v>105214617</v>
      </c>
      <c r="Q11" s="95">
        <f t="shared" si="5"/>
        <v>0.20243873929687251</v>
      </c>
      <c r="R11" s="77">
        <v>80563680</v>
      </c>
      <c r="S11" s="78">
        <v>4951810</v>
      </c>
      <c r="T11" s="78">
        <f t="shared" si="6"/>
        <v>85515490</v>
      </c>
      <c r="U11" s="95">
        <f t="shared" si="7"/>
        <v>0.14989944086540558</v>
      </c>
      <c r="V11" s="77">
        <v>102122052</v>
      </c>
      <c r="W11" s="78">
        <v>24782964</v>
      </c>
      <c r="X11" s="78">
        <f t="shared" si="8"/>
        <v>126905016</v>
      </c>
      <c r="Y11" s="95">
        <f t="shared" si="9"/>
        <v>0.22245082079767475</v>
      </c>
      <c r="Z11" s="77">
        <f t="shared" si="10"/>
        <v>378121643</v>
      </c>
      <c r="AA11" s="78">
        <f t="shared" si="11"/>
        <v>48720471</v>
      </c>
      <c r="AB11" s="78">
        <f t="shared" si="12"/>
        <v>426842114</v>
      </c>
      <c r="AC11" s="95">
        <f t="shared" si="13"/>
        <v>0.74820823954125393</v>
      </c>
      <c r="AD11" s="77">
        <v>87136348</v>
      </c>
      <c r="AE11" s="78">
        <v>16946934</v>
      </c>
      <c r="AF11" s="78">
        <f t="shared" si="14"/>
        <v>104083282</v>
      </c>
      <c r="AG11" s="78">
        <v>475446029</v>
      </c>
      <c r="AH11" s="78">
        <v>531360519</v>
      </c>
      <c r="AI11" s="79">
        <v>430028042</v>
      </c>
      <c r="AJ11" s="114">
        <f t="shared" si="15"/>
        <v>0.80929618709590279</v>
      </c>
      <c r="AK11" s="115">
        <f t="shared" si="16"/>
        <v>0.21926416578600971</v>
      </c>
    </row>
    <row r="12" spans="1:37" x14ac:dyDescent="0.2">
      <c r="A12" s="55" t="s">
        <v>101</v>
      </c>
      <c r="B12" s="56" t="s">
        <v>560</v>
      </c>
      <c r="C12" s="57" t="s">
        <v>561</v>
      </c>
      <c r="D12" s="77">
        <v>394800236</v>
      </c>
      <c r="E12" s="78">
        <v>86994625</v>
      </c>
      <c r="F12" s="79">
        <f t="shared" si="0"/>
        <v>481794861</v>
      </c>
      <c r="G12" s="77">
        <v>479693231</v>
      </c>
      <c r="H12" s="78">
        <v>53664303</v>
      </c>
      <c r="I12" s="79">
        <f t="shared" si="1"/>
        <v>533357534</v>
      </c>
      <c r="J12" s="77">
        <v>86451463</v>
      </c>
      <c r="K12" s="78">
        <v>2920159</v>
      </c>
      <c r="L12" s="78">
        <f t="shared" si="2"/>
        <v>89371622</v>
      </c>
      <c r="M12" s="95">
        <f t="shared" si="3"/>
        <v>0.18549725045738916</v>
      </c>
      <c r="N12" s="77">
        <v>89746015</v>
      </c>
      <c r="O12" s="78">
        <v>11876858</v>
      </c>
      <c r="P12" s="78">
        <f t="shared" si="4"/>
        <v>101622873</v>
      </c>
      <c r="Q12" s="95">
        <f t="shared" si="5"/>
        <v>0.21092560594995635</v>
      </c>
      <c r="R12" s="77">
        <v>94091928</v>
      </c>
      <c r="S12" s="78">
        <v>14341142</v>
      </c>
      <c r="T12" s="78">
        <f t="shared" si="6"/>
        <v>108433070</v>
      </c>
      <c r="U12" s="95">
        <f t="shared" si="7"/>
        <v>0.20330278113217765</v>
      </c>
      <c r="V12" s="77">
        <v>142774052</v>
      </c>
      <c r="W12" s="78">
        <v>11245626</v>
      </c>
      <c r="X12" s="78">
        <f t="shared" si="8"/>
        <v>154019678</v>
      </c>
      <c r="Y12" s="95">
        <f t="shared" si="9"/>
        <v>0.28877379277818543</v>
      </c>
      <c r="Z12" s="77">
        <f t="shared" si="10"/>
        <v>413063458</v>
      </c>
      <c r="AA12" s="78">
        <f t="shared" si="11"/>
        <v>40383785</v>
      </c>
      <c r="AB12" s="78">
        <f t="shared" si="12"/>
        <v>453447243</v>
      </c>
      <c r="AC12" s="95">
        <f t="shared" si="13"/>
        <v>0.85017500287152592</v>
      </c>
      <c r="AD12" s="77">
        <v>89741085</v>
      </c>
      <c r="AE12" s="78">
        <v>19704030</v>
      </c>
      <c r="AF12" s="78">
        <f t="shared" si="14"/>
        <v>109445115</v>
      </c>
      <c r="AG12" s="78">
        <v>465958326</v>
      </c>
      <c r="AH12" s="78">
        <v>467887914</v>
      </c>
      <c r="AI12" s="79">
        <v>395620653</v>
      </c>
      <c r="AJ12" s="114">
        <f t="shared" si="15"/>
        <v>0.84554578385625923</v>
      </c>
      <c r="AK12" s="115">
        <f t="shared" si="16"/>
        <v>0.40727777571433865</v>
      </c>
    </row>
    <row r="13" spans="1:37" x14ac:dyDescent="0.2">
      <c r="A13" s="55" t="s">
        <v>101</v>
      </c>
      <c r="B13" s="56" t="s">
        <v>562</v>
      </c>
      <c r="C13" s="57" t="s">
        <v>563</v>
      </c>
      <c r="D13" s="77">
        <v>540375276</v>
      </c>
      <c r="E13" s="78">
        <v>102440609</v>
      </c>
      <c r="F13" s="79">
        <f t="shared" si="0"/>
        <v>642815885</v>
      </c>
      <c r="G13" s="77">
        <v>542868024</v>
      </c>
      <c r="H13" s="78">
        <v>114528550</v>
      </c>
      <c r="I13" s="79">
        <f t="shared" si="1"/>
        <v>657396574</v>
      </c>
      <c r="J13" s="77">
        <v>116045380</v>
      </c>
      <c r="K13" s="78">
        <v>11009382</v>
      </c>
      <c r="L13" s="78">
        <f t="shared" si="2"/>
        <v>127054762</v>
      </c>
      <c r="M13" s="95">
        <f t="shared" si="3"/>
        <v>0.1976534260661589</v>
      </c>
      <c r="N13" s="77">
        <v>131871403</v>
      </c>
      <c r="O13" s="78">
        <v>31960505</v>
      </c>
      <c r="P13" s="78">
        <f t="shared" si="4"/>
        <v>163831908</v>
      </c>
      <c r="Q13" s="95">
        <f t="shared" si="5"/>
        <v>0.25486599168282842</v>
      </c>
      <c r="R13" s="77">
        <v>117881244</v>
      </c>
      <c r="S13" s="78">
        <v>19418640</v>
      </c>
      <c r="T13" s="78">
        <f t="shared" si="6"/>
        <v>137299884</v>
      </c>
      <c r="U13" s="95">
        <f t="shared" si="7"/>
        <v>0.20885396947626927</v>
      </c>
      <c r="V13" s="77">
        <v>147305362</v>
      </c>
      <c r="W13" s="78">
        <v>43488637</v>
      </c>
      <c r="X13" s="78">
        <f t="shared" si="8"/>
        <v>190793999</v>
      </c>
      <c r="Y13" s="95">
        <f t="shared" si="9"/>
        <v>0.29022664027452022</v>
      </c>
      <c r="Z13" s="77">
        <f t="shared" si="10"/>
        <v>513103389</v>
      </c>
      <c r="AA13" s="78">
        <f t="shared" si="11"/>
        <v>105877164</v>
      </c>
      <c r="AB13" s="78">
        <f t="shared" si="12"/>
        <v>618980553</v>
      </c>
      <c r="AC13" s="95">
        <f t="shared" si="13"/>
        <v>0.94156339944661771</v>
      </c>
      <c r="AD13" s="77">
        <v>131712957</v>
      </c>
      <c r="AE13" s="78">
        <v>36162076</v>
      </c>
      <c r="AF13" s="78">
        <f t="shared" si="14"/>
        <v>167875033</v>
      </c>
      <c r="AG13" s="78">
        <v>571224003</v>
      </c>
      <c r="AH13" s="78">
        <v>575366088</v>
      </c>
      <c r="AI13" s="79">
        <v>530835702</v>
      </c>
      <c r="AJ13" s="114">
        <f t="shared" si="15"/>
        <v>0.92260512579948928</v>
      </c>
      <c r="AK13" s="115">
        <f t="shared" si="16"/>
        <v>0.13652397018441698</v>
      </c>
    </row>
    <row r="14" spans="1:37" x14ac:dyDescent="0.2">
      <c r="A14" s="55" t="s">
        <v>101</v>
      </c>
      <c r="B14" s="56" t="s">
        <v>564</v>
      </c>
      <c r="C14" s="57" t="s">
        <v>565</v>
      </c>
      <c r="D14" s="77">
        <v>1609772399</v>
      </c>
      <c r="E14" s="78">
        <v>312265443</v>
      </c>
      <c r="F14" s="79">
        <f t="shared" si="0"/>
        <v>1922037842</v>
      </c>
      <c r="G14" s="77">
        <v>1597320515</v>
      </c>
      <c r="H14" s="78">
        <v>333252764</v>
      </c>
      <c r="I14" s="79">
        <f t="shared" si="1"/>
        <v>1930573279</v>
      </c>
      <c r="J14" s="77">
        <v>340475592</v>
      </c>
      <c r="K14" s="78">
        <v>23906789</v>
      </c>
      <c r="L14" s="78">
        <f t="shared" si="2"/>
        <v>364382381</v>
      </c>
      <c r="M14" s="95">
        <f t="shared" si="3"/>
        <v>0.18958127308296774</v>
      </c>
      <c r="N14" s="77">
        <v>349664962</v>
      </c>
      <c r="O14" s="78">
        <v>46734510</v>
      </c>
      <c r="P14" s="78">
        <f t="shared" si="4"/>
        <v>396399472</v>
      </c>
      <c r="Q14" s="95">
        <f t="shared" si="5"/>
        <v>0.20623916102896375</v>
      </c>
      <c r="R14" s="77">
        <v>345539581</v>
      </c>
      <c r="S14" s="78">
        <v>41675216</v>
      </c>
      <c r="T14" s="78">
        <f t="shared" si="6"/>
        <v>387214797</v>
      </c>
      <c r="U14" s="95">
        <f t="shared" si="7"/>
        <v>0.20056985208070935</v>
      </c>
      <c r="V14" s="77">
        <v>367266559</v>
      </c>
      <c r="W14" s="78">
        <v>107221038</v>
      </c>
      <c r="X14" s="78">
        <f t="shared" si="8"/>
        <v>474487597</v>
      </c>
      <c r="Y14" s="95">
        <f t="shared" si="9"/>
        <v>0.24577549174708122</v>
      </c>
      <c r="Z14" s="77">
        <f t="shared" si="10"/>
        <v>1402946694</v>
      </c>
      <c r="AA14" s="78">
        <f t="shared" si="11"/>
        <v>219537553</v>
      </c>
      <c r="AB14" s="78">
        <f t="shared" si="12"/>
        <v>1622484247</v>
      </c>
      <c r="AC14" s="95">
        <f t="shared" si="13"/>
        <v>0.84041577942092716</v>
      </c>
      <c r="AD14" s="77">
        <v>330747072</v>
      </c>
      <c r="AE14" s="78">
        <v>66013505</v>
      </c>
      <c r="AF14" s="78">
        <f t="shared" si="14"/>
        <v>396760577</v>
      </c>
      <c r="AG14" s="78">
        <v>1767211043</v>
      </c>
      <c r="AH14" s="78">
        <v>1757183026</v>
      </c>
      <c r="AI14" s="79">
        <v>1460043366</v>
      </c>
      <c r="AJ14" s="114">
        <f t="shared" si="15"/>
        <v>0.83089999413641047</v>
      </c>
      <c r="AK14" s="115">
        <f t="shared" si="16"/>
        <v>0.19590409054173752</v>
      </c>
    </row>
    <row r="15" spans="1:37" x14ac:dyDescent="0.2">
      <c r="A15" s="55" t="s">
        <v>101</v>
      </c>
      <c r="B15" s="56" t="s">
        <v>566</v>
      </c>
      <c r="C15" s="57" t="s">
        <v>567</v>
      </c>
      <c r="D15" s="77">
        <v>1071330062</v>
      </c>
      <c r="E15" s="78">
        <v>209052395</v>
      </c>
      <c r="F15" s="79">
        <f t="shared" si="0"/>
        <v>1280382457</v>
      </c>
      <c r="G15" s="77">
        <v>1071352206</v>
      </c>
      <c r="H15" s="78">
        <v>248689919</v>
      </c>
      <c r="I15" s="79">
        <f t="shared" si="1"/>
        <v>1320042125</v>
      </c>
      <c r="J15" s="77">
        <v>184988235</v>
      </c>
      <c r="K15" s="78">
        <v>8175527</v>
      </c>
      <c r="L15" s="78">
        <f t="shared" si="2"/>
        <v>193163762</v>
      </c>
      <c r="M15" s="95">
        <f t="shared" si="3"/>
        <v>0.15086411169096486</v>
      </c>
      <c r="N15" s="77">
        <v>250538658</v>
      </c>
      <c r="O15" s="78">
        <v>47473878</v>
      </c>
      <c r="P15" s="78">
        <f t="shared" si="4"/>
        <v>298012536</v>
      </c>
      <c r="Q15" s="95">
        <f t="shared" si="5"/>
        <v>0.23275274850161431</v>
      </c>
      <c r="R15" s="77">
        <v>212985847</v>
      </c>
      <c r="S15" s="78">
        <v>37477012</v>
      </c>
      <c r="T15" s="78">
        <f t="shared" si="6"/>
        <v>250462859</v>
      </c>
      <c r="U15" s="95">
        <f t="shared" si="7"/>
        <v>0.18973853504864474</v>
      </c>
      <c r="V15" s="77">
        <v>250548395</v>
      </c>
      <c r="W15" s="78">
        <v>159016231</v>
      </c>
      <c r="X15" s="78">
        <f t="shared" si="8"/>
        <v>409564626</v>
      </c>
      <c r="Y15" s="95">
        <f t="shared" si="9"/>
        <v>0.31026633032639017</v>
      </c>
      <c r="Z15" s="77">
        <f t="shared" si="10"/>
        <v>899061135</v>
      </c>
      <c r="AA15" s="78">
        <f t="shared" si="11"/>
        <v>252142648</v>
      </c>
      <c r="AB15" s="78">
        <f t="shared" si="12"/>
        <v>1151203783</v>
      </c>
      <c r="AC15" s="95">
        <f t="shared" si="13"/>
        <v>0.87209624692848342</v>
      </c>
      <c r="AD15" s="77">
        <v>223001245</v>
      </c>
      <c r="AE15" s="78">
        <v>79318146</v>
      </c>
      <c r="AF15" s="78">
        <f t="shared" si="14"/>
        <v>302319391</v>
      </c>
      <c r="AG15" s="78">
        <v>1220427660</v>
      </c>
      <c r="AH15" s="78">
        <v>1204415795</v>
      </c>
      <c r="AI15" s="79">
        <v>998738624</v>
      </c>
      <c r="AJ15" s="114">
        <f t="shared" si="15"/>
        <v>0.82923075913331079</v>
      </c>
      <c r="AK15" s="115">
        <f t="shared" si="16"/>
        <v>0.35474150250587133</v>
      </c>
    </row>
    <row r="16" spans="1:37" x14ac:dyDescent="0.2">
      <c r="A16" s="55" t="s">
        <v>116</v>
      </c>
      <c r="B16" s="56" t="s">
        <v>568</v>
      </c>
      <c r="C16" s="57" t="s">
        <v>569</v>
      </c>
      <c r="D16" s="77">
        <v>506374303</v>
      </c>
      <c r="E16" s="78">
        <v>38500000</v>
      </c>
      <c r="F16" s="79">
        <f t="shared" si="0"/>
        <v>544874303</v>
      </c>
      <c r="G16" s="77">
        <v>593812297</v>
      </c>
      <c r="H16" s="78">
        <v>151738000</v>
      </c>
      <c r="I16" s="79">
        <f t="shared" si="1"/>
        <v>745550297</v>
      </c>
      <c r="J16" s="77">
        <v>96820856</v>
      </c>
      <c r="K16" s="78">
        <v>66183</v>
      </c>
      <c r="L16" s="78">
        <f t="shared" si="2"/>
        <v>96887039</v>
      </c>
      <c r="M16" s="95">
        <f t="shared" si="3"/>
        <v>0.17781539424148618</v>
      </c>
      <c r="N16" s="77">
        <v>140763622</v>
      </c>
      <c r="O16" s="78">
        <v>3512317</v>
      </c>
      <c r="P16" s="78">
        <f t="shared" si="4"/>
        <v>144275939</v>
      </c>
      <c r="Q16" s="95">
        <f t="shared" si="5"/>
        <v>0.26478756330705505</v>
      </c>
      <c r="R16" s="77">
        <v>145366158</v>
      </c>
      <c r="S16" s="78">
        <v>18420928</v>
      </c>
      <c r="T16" s="78">
        <f t="shared" si="6"/>
        <v>163787086</v>
      </c>
      <c r="U16" s="95">
        <f t="shared" si="7"/>
        <v>0.21968616558675988</v>
      </c>
      <c r="V16" s="77">
        <v>143135706</v>
      </c>
      <c r="W16" s="78">
        <v>27797116</v>
      </c>
      <c r="X16" s="78">
        <f t="shared" si="8"/>
        <v>170932822</v>
      </c>
      <c r="Y16" s="95">
        <f t="shared" si="9"/>
        <v>0.22927067789767105</v>
      </c>
      <c r="Z16" s="77">
        <f t="shared" si="10"/>
        <v>526086342</v>
      </c>
      <c r="AA16" s="78">
        <f t="shared" si="11"/>
        <v>49796544</v>
      </c>
      <c r="AB16" s="78">
        <f t="shared" si="12"/>
        <v>575882886</v>
      </c>
      <c r="AC16" s="95">
        <f t="shared" si="13"/>
        <v>0.7724266066518648</v>
      </c>
      <c r="AD16" s="77">
        <v>115100777</v>
      </c>
      <c r="AE16" s="78">
        <v>10003421</v>
      </c>
      <c r="AF16" s="78">
        <f t="shared" si="14"/>
        <v>125104198</v>
      </c>
      <c r="AG16" s="78">
        <v>484576676</v>
      </c>
      <c r="AH16" s="78">
        <v>597704850</v>
      </c>
      <c r="AI16" s="79">
        <v>563433527</v>
      </c>
      <c r="AJ16" s="114">
        <f t="shared" si="15"/>
        <v>0.94266179536605732</v>
      </c>
      <c r="AK16" s="115">
        <f t="shared" si="16"/>
        <v>0.36632363048280769</v>
      </c>
    </row>
    <row r="17" spans="1:37" ht="16.5" x14ac:dyDescent="0.3">
      <c r="A17" s="58" t="s">
        <v>0</v>
      </c>
      <c r="B17" s="59" t="s">
        <v>570</v>
      </c>
      <c r="C17" s="60" t="s">
        <v>0</v>
      </c>
      <c r="D17" s="80">
        <f>SUM(D11:D16)</f>
        <v>4590739825</v>
      </c>
      <c r="E17" s="81">
        <f>SUM(E11:E16)</f>
        <v>800901110</v>
      </c>
      <c r="F17" s="82">
        <f t="shared" si="0"/>
        <v>5391640935</v>
      </c>
      <c r="G17" s="80">
        <f>SUM(G11:G16)</f>
        <v>4796413929</v>
      </c>
      <c r="H17" s="81">
        <f>SUM(H11:H16)</f>
        <v>960991597</v>
      </c>
      <c r="I17" s="82">
        <f t="shared" si="1"/>
        <v>5757405526</v>
      </c>
      <c r="J17" s="80">
        <f>SUM(J11:J16)</f>
        <v>924583456</v>
      </c>
      <c r="K17" s="81">
        <f>SUM(K11:K16)</f>
        <v>55483101</v>
      </c>
      <c r="L17" s="81">
        <f t="shared" si="2"/>
        <v>980066557</v>
      </c>
      <c r="M17" s="96">
        <f t="shared" si="3"/>
        <v>0.18177519030205969</v>
      </c>
      <c r="N17" s="80">
        <f>SUM(N11:N16)</f>
        <v>1058218641</v>
      </c>
      <c r="O17" s="81">
        <f>SUM(O11:O16)</f>
        <v>151138704</v>
      </c>
      <c r="P17" s="81">
        <f t="shared" si="4"/>
        <v>1209357345</v>
      </c>
      <c r="Q17" s="96">
        <f t="shared" si="5"/>
        <v>0.22430227820799792</v>
      </c>
      <c r="R17" s="80">
        <f>SUM(R11:R16)</f>
        <v>996428438</v>
      </c>
      <c r="S17" s="81">
        <f>SUM(S11:S16)</f>
        <v>136284748</v>
      </c>
      <c r="T17" s="81">
        <f t="shared" si="6"/>
        <v>1132713186</v>
      </c>
      <c r="U17" s="96">
        <f t="shared" si="7"/>
        <v>0.19674021238989584</v>
      </c>
      <c r="V17" s="80">
        <f>SUM(V11:V16)</f>
        <v>1153152126</v>
      </c>
      <c r="W17" s="81">
        <f>SUM(W11:W16)</f>
        <v>373551612</v>
      </c>
      <c r="X17" s="81">
        <f t="shared" si="8"/>
        <v>1526703738</v>
      </c>
      <c r="Y17" s="96">
        <f t="shared" si="9"/>
        <v>0.26517217366494744</v>
      </c>
      <c r="Z17" s="80">
        <f t="shared" si="10"/>
        <v>4132382661</v>
      </c>
      <c r="AA17" s="81">
        <f t="shared" si="11"/>
        <v>716458165</v>
      </c>
      <c r="AB17" s="81">
        <f t="shared" si="12"/>
        <v>4848840826</v>
      </c>
      <c r="AC17" s="96">
        <f t="shared" si="13"/>
        <v>0.84219199153212476</v>
      </c>
      <c r="AD17" s="80">
        <f>SUM(AD11:AD16)</f>
        <v>977439484</v>
      </c>
      <c r="AE17" s="81">
        <f>SUM(AE11:AE16)</f>
        <v>228148112</v>
      </c>
      <c r="AF17" s="81">
        <f t="shared" si="14"/>
        <v>1205587596</v>
      </c>
      <c r="AG17" s="81">
        <f>SUM(AG11:AG16)</f>
        <v>4984843737</v>
      </c>
      <c r="AH17" s="81">
        <f>SUM(AH11:AH16)</f>
        <v>5133918192</v>
      </c>
      <c r="AI17" s="82">
        <f>SUM(AI11:AI16)</f>
        <v>4378699914</v>
      </c>
      <c r="AJ17" s="116">
        <f t="shared" si="15"/>
        <v>0.85289631627227147</v>
      </c>
      <c r="AK17" s="117">
        <f t="shared" si="16"/>
        <v>0.2663565410472255</v>
      </c>
    </row>
    <row r="18" spans="1:37" x14ac:dyDescent="0.2">
      <c r="A18" s="55" t="s">
        <v>101</v>
      </c>
      <c r="B18" s="56" t="s">
        <v>571</v>
      </c>
      <c r="C18" s="57" t="s">
        <v>572</v>
      </c>
      <c r="D18" s="77">
        <v>912736772</v>
      </c>
      <c r="E18" s="78">
        <v>73264405</v>
      </c>
      <c r="F18" s="79">
        <f t="shared" si="0"/>
        <v>986001177</v>
      </c>
      <c r="G18" s="77">
        <v>947872072</v>
      </c>
      <c r="H18" s="78">
        <v>84899775</v>
      </c>
      <c r="I18" s="79">
        <f t="shared" si="1"/>
        <v>1032771847</v>
      </c>
      <c r="J18" s="77">
        <v>155353004</v>
      </c>
      <c r="K18" s="78">
        <v>10014357</v>
      </c>
      <c r="L18" s="78">
        <f t="shared" si="2"/>
        <v>165367361</v>
      </c>
      <c r="M18" s="95">
        <f t="shared" si="3"/>
        <v>0.16771517606413566</v>
      </c>
      <c r="N18" s="77">
        <v>168237351</v>
      </c>
      <c r="O18" s="78">
        <v>18704483</v>
      </c>
      <c r="P18" s="78">
        <f t="shared" si="4"/>
        <v>186941834</v>
      </c>
      <c r="Q18" s="95">
        <f t="shared" si="5"/>
        <v>0.18959595420442382</v>
      </c>
      <c r="R18" s="77">
        <v>168731363</v>
      </c>
      <c r="S18" s="78">
        <v>12818808</v>
      </c>
      <c r="T18" s="78">
        <f t="shared" si="6"/>
        <v>181550171</v>
      </c>
      <c r="U18" s="95">
        <f t="shared" si="7"/>
        <v>0.1757892331470573</v>
      </c>
      <c r="V18" s="77">
        <v>387348827</v>
      </c>
      <c r="W18" s="78">
        <v>35818366</v>
      </c>
      <c r="X18" s="78">
        <f t="shared" si="8"/>
        <v>423167193</v>
      </c>
      <c r="Y18" s="95">
        <f t="shared" si="9"/>
        <v>0.40973928000576104</v>
      </c>
      <c r="Z18" s="77">
        <f t="shared" si="10"/>
        <v>879670545</v>
      </c>
      <c r="AA18" s="78">
        <f t="shared" si="11"/>
        <v>77356014</v>
      </c>
      <c r="AB18" s="78">
        <f t="shared" si="12"/>
        <v>957026559</v>
      </c>
      <c r="AC18" s="95">
        <f t="shared" si="13"/>
        <v>0.92665825639997335</v>
      </c>
      <c r="AD18" s="77">
        <v>218698275</v>
      </c>
      <c r="AE18" s="78">
        <v>29201865</v>
      </c>
      <c r="AF18" s="78">
        <f t="shared" si="14"/>
        <v>247900140</v>
      </c>
      <c r="AG18" s="78">
        <v>891627056</v>
      </c>
      <c r="AH18" s="78">
        <v>931425816</v>
      </c>
      <c r="AI18" s="79">
        <v>773644117</v>
      </c>
      <c r="AJ18" s="114">
        <f t="shared" si="15"/>
        <v>0.83060196927159258</v>
      </c>
      <c r="AK18" s="115">
        <f t="shared" si="16"/>
        <v>0.70700667212208912</v>
      </c>
    </row>
    <row r="19" spans="1:37" x14ac:dyDescent="0.2">
      <c r="A19" s="55" t="s">
        <v>101</v>
      </c>
      <c r="B19" s="56" t="s">
        <v>93</v>
      </c>
      <c r="C19" s="57" t="s">
        <v>94</v>
      </c>
      <c r="D19" s="77">
        <v>3064960261</v>
      </c>
      <c r="E19" s="78">
        <v>457423210</v>
      </c>
      <c r="F19" s="79">
        <f t="shared" si="0"/>
        <v>3522383471</v>
      </c>
      <c r="G19" s="77">
        <v>3130031059</v>
      </c>
      <c r="H19" s="78">
        <v>495742138</v>
      </c>
      <c r="I19" s="79">
        <f t="shared" si="1"/>
        <v>3625773197</v>
      </c>
      <c r="J19" s="77">
        <v>597500482</v>
      </c>
      <c r="K19" s="78">
        <v>14549722</v>
      </c>
      <c r="L19" s="78">
        <f t="shared" si="2"/>
        <v>612050204</v>
      </c>
      <c r="M19" s="95">
        <f t="shared" si="3"/>
        <v>0.17376024190411038</v>
      </c>
      <c r="N19" s="77">
        <v>834026287</v>
      </c>
      <c r="O19" s="78">
        <v>139452607</v>
      </c>
      <c r="P19" s="78">
        <f t="shared" si="4"/>
        <v>973478894</v>
      </c>
      <c r="Q19" s="95">
        <f t="shared" si="5"/>
        <v>0.2763693680755408</v>
      </c>
      <c r="R19" s="77">
        <v>545259036</v>
      </c>
      <c r="S19" s="78">
        <v>76449689</v>
      </c>
      <c r="T19" s="78">
        <f t="shared" si="6"/>
        <v>621708725</v>
      </c>
      <c r="U19" s="95">
        <f t="shared" si="7"/>
        <v>0.17146928150784715</v>
      </c>
      <c r="V19" s="77">
        <v>624858794</v>
      </c>
      <c r="W19" s="78">
        <v>212219041</v>
      </c>
      <c r="X19" s="78">
        <f t="shared" si="8"/>
        <v>837077835</v>
      </c>
      <c r="Y19" s="95">
        <f t="shared" si="9"/>
        <v>0.23086878012463832</v>
      </c>
      <c r="Z19" s="77">
        <f t="shared" si="10"/>
        <v>2601644599</v>
      </c>
      <c r="AA19" s="78">
        <f t="shared" si="11"/>
        <v>442671059</v>
      </c>
      <c r="AB19" s="78">
        <f t="shared" si="12"/>
        <v>3044315658</v>
      </c>
      <c r="AC19" s="95">
        <f t="shared" si="13"/>
        <v>0.83963212605766302</v>
      </c>
      <c r="AD19" s="77">
        <v>640878074</v>
      </c>
      <c r="AE19" s="78">
        <v>70975252</v>
      </c>
      <c r="AF19" s="78">
        <f t="shared" si="14"/>
        <v>711853326</v>
      </c>
      <c r="AG19" s="78">
        <v>3008612381</v>
      </c>
      <c r="AH19" s="78">
        <v>3013986632</v>
      </c>
      <c r="AI19" s="79">
        <v>2629209979</v>
      </c>
      <c r="AJ19" s="114">
        <f t="shared" si="15"/>
        <v>0.8723363106807569</v>
      </c>
      <c r="AK19" s="115">
        <f t="shared" si="16"/>
        <v>0.17591335802791486</v>
      </c>
    </row>
    <row r="20" spans="1:37" x14ac:dyDescent="0.2">
      <c r="A20" s="55" t="s">
        <v>101</v>
      </c>
      <c r="B20" s="56" t="s">
        <v>95</v>
      </c>
      <c r="C20" s="57" t="s">
        <v>96</v>
      </c>
      <c r="D20" s="77">
        <v>2258348868</v>
      </c>
      <c r="E20" s="78">
        <v>504799865</v>
      </c>
      <c r="F20" s="79">
        <f t="shared" si="0"/>
        <v>2763148733</v>
      </c>
      <c r="G20" s="77">
        <v>2360377428</v>
      </c>
      <c r="H20" s="78">
        <v>491726021</v>
      </c>
      <c r="I20" s="79">
        <f t="shared" si="1"/>
        <v>2852103449</v>
      </c>
      <c r="J20" s="77">
        <v>346456254</v>
      </c>
      <c r="K20" s="78">
        <v>26847318</v>
      </c>
      <c r="L20" s="78">
        <f t="shared" si="2"/>
        <v>373303572</v>
      </c>
      <c r="M20" s="95">
        <f t="shared" si="3"/>
        <v>0.1351007882933242</v>
      </c>
      <c r="N20" s="77">
        <v>449343452</v>
      </c>
      <c r="O20" s="78">
        <v>99397585</v>
      </c>
      <c r="P20" s="78">
        <f t="shared" si="4"/>
        <v>548741037</v>
      </c>
      <c r="Q20" s="95">
        <f t="shared" si="5"/>
        <v>0.19859265281178767</v>
      </c>
      <c r="R20" s="77">
        <v>610268842</v>
      </c>
      <c r="S20" s="78">
        <v>85821378</v>
      </c>
      <c r="T20" s="78">
        <f t="shared" si="6"/>
        <v>696090220</v>
      </c>
      <c r="U20" s="95">
        <f t="shared" si="7"/>
        <v>0.24406205190210126</v>
      </c>
      <c r="V20" s="77">
        <v>494208980</v>
      </c>
      <c r="W20" s="78">
        <v>147051961</v>
      </c>
      <c r="X20" s="78">
        <f t="shared" si="8"/>
        <v>641260941</v>
      </c>
      <c r="Y20" s="95">
        <f t="shared" si="9"/>
        <v>0.22483789682482866</v>
      </c>
      <c r="Z20" s="77">
        <f t="shared" si="10"/>
        <v>1900277528</v>
      </c>
      <c r="AA20" s="78">
        <f t="shared" si="11"/>
        <v>359118242</v>
      </c>
      <c r="AB20" s="78">
        <f t="shared" si="12"/>
        <v>2259395770</v>
      </c>
      <c r="AC20" s="95">
        <f t="shared" si="13"/>
        <v>0.79218577109893606</v>
      </c>
      <c r="AD20" s="77">
        <v>443579368</v>
      </c>
      <c r="AE20" s="78">
        <v>120744328</v>
      </c>
      <c r="AF20" s="78">
        <f t="shared" si="14"/>
        <v>564323696</v>
      </c>
      <c r="AG20" s="78">
        <v>2511338013</v>
      </c>
      <c r="AH20" s="78">
        <v>2498373648</v>
      </c>
      <c r="AI20" s="79">
        <v>2053086690</v>
      </c>
      <c r="AJ20" s="114">
        <f t="shared" si="15"/>
        <v>0.82176927043860659</v>
      </c>
      <c r="AK20" s="115">
        <f t="shared" si="16"/>
        <v>0.13633530816682193</v>
      </c>
    </row>
    <row r="21" spans="1:37" x14ac:dyDescent="0.2">
      <c r="A21" s="55" t="s">
        <v>101</v>
      </c>
      <c r="B21" s="56" t="s">
        <v>573</v>
      </c>
      <c r="C21" s="57" t="s">
        <v>574</v>
      </c>
      <c r="D21" s="77">
        <v>1483959805</v>
      </c>
      <c r="E21" s="78">
        <v>190530652</v>
      </c>
      <c r="F21" s="79">
        <f t="shared" si="0"/>
        <v>1674490457</v>
      </c>
      <c r="G21" s="77">
        <v>1450126732</v>
      </c>
      <c r="H21" s="78">
        <v>293274201</v>
      </c>
      <c r="I21" s="79">
        <f t="shared" si="1"/>
        <v>1743400933</v>
      </c>
      <c r="J21" s="77">
        <v>240578891</v>
      </c>
      <c r="K21" s="78">
        <v>46088072</v>
      </c>
      <c r="L21" s="78">
        <f t="shared" si="2"/>
        <v>286666963</v>
      </c>
      <c r="M21" s="95">
        <f t="shared" si="3"/>
        <v>0.17119653432578505</v>
      </c>
      <c r="N21" s="77">
        <v>283333294</v>
      </c>
      <c r="O21" s="78">
        <v>51686791</v>
      </c>
      <c r="P21" s="78">
        <f t="shared" si="4"/>
        <v>335020085</v>
      </c>
      <c r="Q21" s="95">
        <f t="shared" si="5"/>
        <v>0.20007285416258422</v>
      </c>
      <c r="R21" s="77">
        <v>285843780</v>
      </c>
      <c r="S21" s="78">
        <v>53292719</v>
      </c>
      <c r="T21" s="78">
        <f t="shared" si="6"/>
        <v>339136499</v>
      </c>
      <c r="U21" s="95">
        <f t="shared" si="7"/>
        <v>0.19452582167454879</v>
      </c>
      <c r="V21" s="77">
        <v>350851394</v>
      </c>
      <c r="W21" s="78">
        <v>80043555</v>
      </c>
      <c r="X21" s="78">
        <f t="shared" si="8"/>
        <v>430894949</v>
      </c>
      <c r="Y21" s="95">
        <f t="shared" si="9"/>
        <v>0.24715769094979601</v>
      </c>
      <c r="Z21" s="77">
        <f t="shared" si="10"/>
        <v>1160607359</v>
      </c>
      <c r="AA21" s="78">
        <f t="shared" si="11"/>
        <v>231111137</v>
      </c>
      <c r="AB21" s="78">
        <f t="shared" si="12"/>
        <v>1391718496</v>
      </c>
      <c r="AC21" s="95">
        <f t="shared" si="13"/>
        <v>0.7982779346143668</v>
      </c>
      <c r="AD21" s="77">
        <v>286269539</v>
      </c>
      <c r="AE21" s="78">
        <v>121257145</v>
      </c>
      <c r="AF21" s="78">
        <f t="shared" si="14"/>
        <v>407526684</v>
      </c>
      <c r="AG21" s="78">
        <v>1674301157</v>
      </c>
      <c r="AH21" s="78">
        <v>1806745776</v>
      </c>
      <c r="AI21" s="79">
        <v>1264592621</v>
      </c>
      <c r="AJ21" s="114">
        <f t="shared" si="15"/>
        <v>0.69992836723255747</v>
      </c>
      <c r="AK21" s="115">
        <f t="shared" si="16"/>
        <v>5.7341680722924115E-2</v>
      </c>
    </row>
    <row r="22" spans="1:37" x14ac:dyDescent="0.2">
      <c r="A22" s="55" t="s">
        <v>101</v>
      </c>
      <c r="B22" s="56" t="s">
        <v>575</v>
      </c>
      <c r="C22" s="57" t="s">
        <v>576</v>
      </c>
      <c r="D22" s="77">
        <v>1070958133</v>
      </c>
      <c r="E22" s="78">
        <v>119474427</v>
      </c>
      <c r="F22" s="79">
        <f t="shared" si="0"/>
        <v>1190432560</v>
      </c>
      <c r="G22" s="77">
        <v>1038624136</v>
      </c>
      <c r="H22" s="78">
        <v>181385394</v>
      </c>
      <c r="I22" s="79">
        <f t="shared" si="1"/>
        <v>1220009530</v>
      </c>
      <c r="J22" s="77">
        <v>217834348</v>
      </c>
      <c r="K22" s="78">
        <v>18623483</v>
      </c>
      <c r="L22" s="78">
        <f t="shared" si="2"/>
        <v>236457831</v>
      </c>
      <c r="M22" s="95">
        <f t="shared" si="3"/>
        <v>0.1986318578181363</v>
      </c>
      <c r="N22" s="77">
        <v>237192392</v>
      </c>
      <c r="O22" s="78">
        <v>51112980</v>
      </c>
      <c r="P22" s="78">
        <f t="shared" si="4"/>
        <v>288305372</v>
      </c>
      <c r="Q22" s="95">
        <f t="shared" si="5"/>
        <v>0.24218538847761356</v>
      </c>
      <c r="R22" s="77">
        <v>256199320</v>
      </c>
      <c r="S22" s="78">
        <v>20791223</v>
      </c>
      <c r="T22" s="78">
        <f t="shared" si="6"/>
        <v>276990543</v>
      </c>
      <c r="U22" s="95">
        <f t="shared" si="7"/>
        <v>0.22703965517384114</v>
      </c>
      <c r="V22" s="77">
        <v>204468147</v>
      </c>
      <c r="W22" s="78">
        <v>40831866</v>
      </c>
      <c r="X22" s="78">
        <f t="shared" si="8"/>
        <v>245300013</v>
      </c>
      <c r="Y22" s="95">
        <f t="shared" si="9"/>
        <v>0.20106401381962977</v>
      </c>
      <c r="Z22" s="77">
        <f t="shared" si="10"/>
        <v>915694207</v>
      </c>
      <c r="AA22" s="78">
        <f t="shared" si="11"/>
        <v>131359552</v>
      </c>
      <c r="AB22" s="78">
        <f t="shared" si="12"/>
        <v>1047053759</v>
      </c>
      <c r="AC22" s="95">
        <f t="shared" si="13"/>
        <v>0.85823408199114637</v>
      </c>
      <c r="AD22" s="77">
        <v>163569239</v>
      </c>
      <c r="AE22" s="78">
        <v>45069443</v>
      </c>
      <c r="AF22" s="78">
        <f t="shared" si="14"/>
        <v>208638682</v>
      </c>
      <c r="AG22" s="78">
        <v>1081393457</v>
      </c>
      <c r="AH22" s="78">
        <v>1137663159</v>
      </c>
      <c r="AI22" s="79">
        <v>867267160</v>
      </c>
      <c r="AJ22" s="114">
        <f t="shared" si="15"/>
        <v>0.76232332315509221</v>
      </c>
      <c r="AK22" s="115">
        <f t="shared" si="16"/>
        <v>0.17571684525882891</v>
      </c>
    </row>
    <row r="23" spans="1:37" x14ac:dyDescent="0.2">
      <c r="A23" s="55" t="s">
        <v>116</v>
      </c>
      <c r="B23" s="56" t="s">
        <v>577</v>
      </c>
      <c r="C23" s="57" t="s">
        <v>578</v>
      </c>
      <c r="D23" s="77">
        <v>475184441</v>
      </c>
      <c r="E23" s="78">
        <v>107668917</v>
      </c>
      <c r="F23" s="79">
        <f t="shared" si="0"/>
        <v>582853358</v>
      </c>
      <c r="G23" s="77">
        <v>510870456</v>
      </c>
      <c r="H23" s="78">
        <v>70219802</v>
      </c>
      <c r="I23" s="79">
        <f t="shared" si="1"/>
        <v>581090258</v>
      </c>
      <c r="J23" s="77">
        <v>83794292</v>
      </c>
      <c r="K23" s="78">
        <v>6243853</v>
      </c>
      <c r="L23" s="78">
        <f t="shared" si="2"/>
        <v>90038145</v>
      </c>
      <c r="M23" s="95">
        <f t="shared" si="3"/>
        <v>0.154478212682786</v>
      </c>
      <c r="N23" s="77">
        <v>121184630</v>
      </c>
      <c r="O23" s="78">
        <v>12574198</v>
      </c>
      <c r="P23" s="78">
        <f t="shared" si="4"/>
        <v>133758828</v>
      </c>
      <c r="Q23" s="95">
        <f t="shared" si="5"/>
        <v>0.22948967551457428</v>
      </c>
      <c r="R23" s="77">
        <v>110796430</v>
      </c>
      <c r="S23" s="78">
        <v>4434078</v>
      </c>
      <c r="T23" s="78">
        <f t="shared" si="6"/>
        <v>115230508</v>
      </c>
      <c r="U23" s="95">
        <f t="shared" si="7"/>
        <v>0.19830053320219318</v>
      </c>
      <c r="V23" s="77">
        <v>114977731</v>
      </c>
      <c r="W23" s="78">
        <v>15778434</v>
      </c>
      <c r="X23" s="78">
        <f t="shared" si="8"/>
        <v>130756165</v>
      </c>
      <c r="Y23" s="95">
        <f t="shared" si="9"/>
        <v>0.22501868375841882</v>
      </c>
      <c r="Z23" s="77">
        <f t="shared" si="10"/>
        <v>430753083</v>
      </c>
      <c r="AA23" s="78">
        <f t="shared" si="11"/>
        <v>39030563</v>
      </c>
      <c r="AB23" s="78">
        <f t="shared" si="12"/>
        <v>469783646</v>
      </c>
      <c r="AC23" s="95">
        <f t="shared" si="13"/>
        <v>0.80845211141020368</v>
      </c>
      <c r="AD23" s="77">
        <v>103630583</v>
      </c>
      <c r="AE23" s="78">
        <v>6428970</v>
      </c>
      <c r="AF23" s="78">
        <f t="shared" si="14"/>
        <v>110059553</v>
      </c>
      <c r="AG23" s="78">
        <v>551262980</v>
      </c>
      <c r="AH23" s="78">
        <v>493272834</v>
      </c>
      <c r="AI23" s="79">
        <v>406178966</v>
      </c>
      <c r="AJ23" s="114">
        <f t="shared" si="15"/>
        <v>0.82343672305294635</v>
      </c>
      <c r="AK23" s="115">
        <f t="shared" si="16"/>
        <v>0.18804921004903585</v>
      </c>
    </row>
    <row r="24" spans="1:37" ht="16.5" x14ac:dyDescent="0.3">
      <c r="A24" s="58" t="s">
        <v>0</v>
      </c>
      <c r="B24" s="59" t="s">
        <v>579</v>
      </c>
      <c r="C24" s="60" t="s">
        <v>0</v>
      </c>
      <c r="D24" s="80">
        <f>SUM(D18:D23)</f>
        <v>9266148280</v>
      </c>
      <c r="E24" s="81">
        <f>SUM(E18:E23)</f>
        <v>1453161476</v>
      </c>
      <c r="F24" s="82">
        <f t="shared" si="0"/>
        <v>10719309756</v>
      </c>
      <c r="G24" s="80">
        <f>SUM(G18:G23)</f>
        <v>9437901883</v>
      </c>
      <c r="H24" s="81">
        <f>SUM(H18:H23)</f>
        <v>1617247331</v>
      </c>
      <c r="I24" s="82">
        <f t="shared" si="1"/>
        <v>11055149214</v>
      </c>
      <c r="J24" s="80">
        <f>SUM(J18:J23)</f>
        <v>1641517271</v>
      </c>
      <c r="K24" s="81">
        <f>SUM(K18:K23)</f>
        <v>122366805</v>
      </c>
      <c r="L24" s="81">
        <f t="shared" si="2"/>
        <v>1763884076</v>
      </c>
      <c r="M24" s="96">
        <f t="shared" si="3"/>
        <v>0.16455202024670365</v>
      </c>
      <c r="N24" s="80">
        <f>SUM(N18:N23)</f>
        <v>2093317406</v>
      </c>
      <c r="O24" s="81">
        <f>SUM(O18:O23)</f>
        <v>372928644</v>
      </c>
      <c r="P24" s="81">
        <f t="shared" si="4"/>
        <v>2466246050</v>
      </c>
      <c r="Q24" s="96">
        <f t="shared" si="5"/>
        <v>0.2300750800320468</v>
      </c>
      <c r="R24" s="80">
        <f>SUM(R18:R23)</f>
        <v>1977098771</v>
      </c>
      <c r="S24" s="81">
        <f>SUM(S18:S23)</f>
        <v>253607895</v>
      </c>
      <c r="T24" s="81">
        <f t="shared" si="6"/>
        <v>2230706666</v>
      </c>
      <c r="U24" s="96">
        <f t="shared" si="7"/>
        <v>0.2017798785723382</v>
      </c>
      <c r="V24" s="80">
        <f>SUM(V18:V23)</f>
        <v>2176713873</v>
      </c>
      <c r="W24" s="81">
        <f>SUM(W18:W23)</f>
        <v>531743223</v>
      </c>
      <c r="X24" s="81">
        <f t="shared" si="8"/>
        <v>2708457096</v>
      </c>
      <c r="Y24" s="96">
        <f t="shared" si="9"/>
        <v>0.24499507365943726</v>
      </c>
      <c r="Z24" s="80">
        <f t="shared" si="10"/>
        <v>7888647321</v>
      </c>
      <c r="AA24" s="81">
        <f t="shared" si="11"/>
        <v>1280646567</v>
      </c>
      <c r="AB24" s="81">
        <f t="shared" si="12"/>
        <v>9169293888</v>
      </c>
      <c r="AC24" s="96">
        <f t="shared" si="13"/>
        <v>0.82941385145559199</v>
      </c>
      <c r="AD24" s="80">
        <f>SUM(AD18:AD23)</f>
        <v>1856625078</v>
      </c>
      <c r="AE24" s="81">
        <f>SUM(AE18:AE23)</f>
        <v>393677003</v>
      </c>
      <c r="AF24" s="81">
        <f t="shared" si="14"/>
        <v>2250302081</v>
      </c>
      <c r="AG24" s="81">
        <f>SUM(AG18:AG23)</f>
        <v>9718535044</v>
      </c>
      <c r="AH24" s="81">
        <f>SUM(AH18:AH23)</f>
        <v>9881467865</v>
      </c>
      <c r="AI24" s="82">
        <f>SUM(AI18:AI23)</f>
        <v>7993979533</v>
      </c>
      <c r="AJ24" s="116">
        <f t="shared" si="15"/>
        <v>0.80898704951665601</v>
      </c>
      <c r="AK24" s="117">
        <f t="shared" si="16"/>
        <v>0.20359711652419699</v>
      </c>
    </row>
    <row r="25" spans="1:37" x14ac:dyDescent="0.2">
      <c r="A25" s="55" t="s">
        <v>101</v>
      </c>
      <c r="B25" s="56" t="s">
        <v>580</v>
      </c>
      <c r="C25" s="57" t="s">
        <v>581</v>
      </c>
      <c r="D25" s="77">
        <v>762762844</v>
      </c>
      <c r="E25" s="78">
        <v>147352476</v>
      </c>
      <c r="F25" s="79">
        <f t="shared" si="0"/>
        <v>910115320</v>
      </c>
      <c r="G25" s="77">
        <v>894133664</v>
      </c>
      <c r="H25" s="78">
        <v>216854957</v>
      </c>
      <c r="I25" s="79">
        <f t="shared" si="1"/>
        <v>1110988621</v>
      </c>
      <c r="J25" s="77">
        <v>195748363</v>
      </c>
      <c r="K25" s="78">
        <v>8045636</v>
      </c>
      <c r="L25" s="78">
        <f t="shared" si="2"/>
        <v>203793999</v>
      </c>
      <c r="M25" s="95">
        <f t="shared" si="3"/>
        <v>0.22392107299105787</v>
      </c>
      <c r="N25" s="77">
        <v>218896717</v>
      </c>
      <c r="O25" s="78">
        <v>13766017</v>
      </c>
      <c r="P25" s="78">
        <f t="shared" si="4"/>
        <v>232662734</v>
      </c>
      <c r="Q25" s="95">
        <f t="shared" si="5"/>
        <v>0.25564093789784792</v>
      </c>
      <c r="R25" s="77">
        <v>133764950</v>
      </c>
      <c r="S25" s="78">
        <v>34918887</v>
      </c>
      <c r="T25" s="78">
        <f t="shared" si="6"/>
        <v>168683837</v>
      </c>
      <c r="U25" s="95">
        <f t="shared" si="7"/>
        <v>0.15183219144780061</v>
      </c>
      <c r="V25" s="77">
        <v>285160792</v>
      </c>
      <c r="W25" s="78">
        <v>37761533</v>
      </c>
      <c r="X25" s="78">
        <f t="shared" si="8"/>
        <v>322922325</v>
      </c>
      <c r="Y25" s="95">
        <f t="shared" si="9"/>
        <v>0.29066213541353636</v>
      </c>
      <c r="Z25" s="77">
        <f t="shared" si="10"/>
        <v>833570822</v>
      </c>
      <c r="AA25" s="78">
        <f t="shared" si="11"/>
        <v>94492073</v>
      </c>
      <c r="AB25" s="78">
        <f t="shared" si="12"/>
        <v>928062895</v>
      </c>
      <c r="AC25" s="95">
        <f t="shared" si="13"/>
        <v>0.83534869525904887</v>
      </c>
      <c r="AD25" s="77">
        <v>172235059</v>
      </c>
      <c r="AE25" s="78">
        <v>61057467</v>
      </c>
      <c r="AF25" s="78">
        <f t="shared" si="14"/>
        <v>233292526</v>
      </c>
      <c r="AG25" s="78">
        <v>830379721</v>
      </c>
      <c r="AH25" s="78">
        <v>867541997</v>
      </c>
      <c r="AI25" s="79">
        <v>760890527</v>
      </c>
      <c r="AJ25" s="114">
        <f t="shared" si="15"/>
        <v>0.87706477568947017</v>
      </c>
      <c r="AK25" s="115">
        <f t="shared" si="16"/>
        <v>0.38419490129743794</v>
      </c>
    </row>
    <row r="26" spans="1:37" x14ac:dyDescent="0.2">
      <c r="A26" s="55" t="s">
        <v>101</v>
      </c>
      <c r="B26" s="56" t="s">
        <v>582</v>
      </c>
      <c r="C26" s="57" t="s">
        <v>583</v>
      </c>
      <c r="D26" s="77">
        <v>1742211876</v>
      </c>
      <c r="E26" s="78">
        <v>209409052</v>
      </c>
      <c r="F26" s="79">
        <f t="shared" si="0"/>
        <v>1951620928</v>
      </c>
      <c r="G26" s="77">
        <v>1848360071</v>
      </c>
      <c r="H26" s="78">
        <v>211644224</v>
      </c>
      <c r="I26" s="79">
        <f t="shared" si="1"/>
        <v>2060004295</v>
      </c>
      <c r="J26" s="77">
        <v>350107589</v>
      </c>
      <c r="K26" s="78">
        <v>15307022</v>
      </c>
      <c r="L26" s="78">
        <f t="shared" si="2"/>
        <v>365414611</v>
      </c>
      <c r="M26" s="95">
        <f t="shared" si="3"/>
        <v>0.18723646880261371</v>
      </c>
      <c r="N26" s="77">
        <v>463677940</v>
      </c>
      <c r="O26" s="78">
        <v>40747590</v>
      </c>
      <c r="P26" s="78">
        <f t="shared" si="4"/>
        <v>504425530</v>
      </c>
      <c r="Q26" s="95">
        <f t="shared" si="5"/>
        <v>0.25846491127604881</v>
      </c>
      <c r="R26" s="77">
        <v>446302305</v>
      </c>
      <c r="S26" s="78">
        <v>18359626</v>
      </c>
      <c r="T26" s="78">
        <f t="shared" si="6"/>
        <v>464661931</v>
      </c>
      <c r="U26" s="95">
        <f t="shared" si="7"/>
        <v>0.22556357388565543</v>
      </c>
      <c r="V26" s="77">
        <v>474341982</v>
      </c>
      <c r="W26" s="78">
        <v>97204659</v>
      </c>
      <c r="X26" s="78">
        <f t="shared" si="8"/>
        <v>571546641</v>
      </c>
      <c r="Y26" s="95">
        <f t="shared" si="9"/>
        <v>0.27744924725994319</v>
      </c>
      <c r="Z26" s="77">
        <f t="shared" si="10"/>
        <v>1734429816</v>
      </c>
      <c r="AA26" s="78">
        <f t="shared" si="11"/>
        <v>171618897</v>
      </c>
      <c r="AB26" s="78">
        <f t="shared" si="12"/>
        <v>1906048713</v>
      </c>
      <c r="AC26" s="95">
        <f t="shared" si="13"/>
        <v>0.92526443640254641</v>
      </c>
      <c r="AD26" s="77">
        <v>382653049</v>
      </c>
      <c r="AE26" s="78">
        <v>94082834</v>
      </c>
      <c r="AF26" s="78">
        <f t="shared" si="14"/>
        <v>476735883</v>
      </c>
      <c r="AG26" s="78">
        <v>1830990960</v>
      </c>
      <c r="AH26" s="78">
        <v>1820664373</v>
      </c>
      <c r="AI26" s="79">
        <v>1634338740</v>
      </c>
      <c r="AJ26" s="114">
        <f t="shared" si="15"/>
        <v>0.89766063654391071</v>
      </c>
      <c r="AK26" s="115">
        <f t="shared" si="16"/>
        <v>0.19887480968156956</v>
      </c>
    </row>
    <row r="27" spans="1:37" x14ac:dyDescent="0.2">
      <c r="A27" s="55" t="s">
        <v>101</v>
      </c>
      <c r="B27" s="56" t="s">
        <v>584</v>
      </c>
      <c r="C27" s="57" t="s">
        <v>585</v>
      </c>
      <c r="D27" s="77">
        <v>454206168</v>
      </c>
      <c r="E27" s="78">
        <v>59932535</v>
      </c>
      <c r="F27" s="79">
        <f t="shared" si="0"/>
        <v>514138703</v>
      </c>
      <c r="G27" s="77">
        <v>465147117</v>
      </c>
      <c r="H27" s="78">
        <v>58059860</v>
      </c>
      <c r="I27" s="79">
        <f t="shared" si="1"/>
        <v>523206977</v>
      </c>
      <c r="J27" s="77">
        <v>110809518</v>
      </c>
      <c r="K27" s="78">
        <v>8594055</v>
      </c>
      <c r="L27" s="78">
        <f t="shared" si="2"/>
        <v>119403573</v>
      </c>
      <c r="M27" s="95">
        <f t="shared" si="3"/>
        <v>0.23224000119671986</v>
      </c>
      <c r="N27" s="77">
        <v>114258182</v>
      </c>
      <c r="O27" s="78">
        <v>10750555</v>
      </c>
      <c r="P27" s="78">
        <f t="shared" si="4"/>
        <v>125008737</v>
      </c>
      <c r="Q27" s="95">
        <f t="shared" si="5"/>
        <v>0.24314204760422403</v>
      </c>
      <c r="R27" s="77">
        <v>96105637</v>
      </c>
      <c r="S27" s="78">
        <v>5713639</v>
      </c>
      <c r="T27" s="78">
        <f t="shared" si="6"/>
        <v>101819276</v>
      </c>
      <c r="U27" s="95">
        <f t="shared" si="7"/>
        <v>0.19460611283094567</v>
      </c>
      <c r="V27" s="77">
        <v>107518243</v>
      </c>
      <c r="W27" s="78">
        <v>24226697</v>
      </c>
      <c r="X27" s="78">
        <f t="shared" si="8"/>
        <v>131744940</v>
      </c>
      <c r="Y27" s="95">
        <f t="shared" si="9"/>
        <v>0.25180272013077531</v>
      </c>
      <c r="Z27" s="77">
        <f t="shared" si="10"/>
        <v>428691580</v>
      </c>
      <c r="AA27" s="78">
        <f t="shared" si="11"/>
        <v>49284946</v>
      </c>
      <c r="AB27" s="78">
        <f t="shared" si="12"/>
        <v>477976526</v>
      </c>
      <c r="AC27" s="95">
        <f t="shared" si="13"/>
        <v>0.91355151405024171</v>
      </c>
      <c r="AD27" s="77">
        <v>84188784</v>
      </c>
      <c r="AE27" s="78">
        <v>26257958</v>
      </c>
      <c r="AF27" s="78">
        <f t="shared" si="14"/>
        <v>110446742</v>
      </c>
      <c r="AG27" s="78">
        <v>479776724</v>
      </c>
      <c r="AH27" s="78">
        <v>504460567</v>
      </c>
      <c r="AI27" s="79">
        <v>380596033</v>
      </c>
      <c r="AJ27" s="114">
        <f t="shared" si="15"/>
        <v>0.75446141462232463</v>
      </c>
      <c r="AK27" s="115">
        <f t="shared" si="16"/>
        <v>0.19283681541280773</v>
      </c>
    </row>
    <row r="28" spans="1:37" x14ac:dyDescent="0.2">
      <c r="A28" s="55" t="s">
        <v>101</v>
      </c>
      <c r="B28" s="56" t="s">
        <v>586</v>
      </c>
      <c r="C28" s="57" t="s">
        <v>587</v>
      </c>
      <c r="D28" s="77">
        <v>456059519</v>
      </c>
      <c r="E28" s="78">
        <v>46330276</v>
      </c>
      <c r="F28" s="79">
        <f t="shared" si="0"/>
        <v>502389795</v>
      </c>
      <c r="G28" s="77">
        <v>497676712</v>
      </c>
      <c r="H28" s="78">
        <v>74902584</v>
      </c>
      <c r="I28" s="79">
        <f t="shared" si="1"/>
        <v>572579296</v>
      </c>
      <c r="J28" s="77">
        <v>70811675</v>
      </c>
      <c r="K28" s="78">
        <v>4719898</v>
      </c>
      <c r="L28" s="78">
        <f t="shared" si="2"/>
        <v>75531573</v>
      </c>
      <c r="M28" s="95">
        <f t="shared" si="3"/>
        <v>0.15034456064140395</v>
      </c>
      <c r="N28" s="77">
        <v>114749344</v>
      </c>
      <c r="O28" s="78">
        <v>10188018</v>
      </c>
      <c r="P28" s="78">
        <f t="shared" si="4"/>
        <v>124937362</v>
      </c>
      <c r="Q28" s="95">
        <f t="shared" si="5"/>
        <v>0.24868610637284144</v>
      </c>
      <c r="R28" s="77">
        <v>108885339</v>
      </c>
      <c r="S28" s="78">
        <v>13972388</v>
      </c>
      <c r="T28" s="78">
        <f t="shared" si="6"/>
        <v>122857727</v>
      </c>
      <c r="U28" s="95">
        <f t="shared" si="7"/>
        <v>0.21456893020455983</v>
      </c>
      <c r="V28" s="77">
        <v>105472067</v>
      </c>
      <c r="W28" s="78">
        <v>18491594</v>
      </c>
      <c r="X28" s="78">
        <f t="shared" si="8"/>
        <v>123963661</v>
      </c>
      <c r="Y28" s="95">
        <f t="shared" si="9"/>
        <v>0.21650042512190312</v>
      </c>
      <c r="Z28" s="77">
        <f t="shared" si="10"/>
        <v>399918425</v>
      </c>
      <c r="AA28" s="78">
        <f t="shared" si="11"/>
        <v>47371898</v>
      </c>
      <c r="AB28" s="78">
        <f t="shared" si="12"/>
        <v>447290323</v>
      </c>
      <c r="AC28" s="95">
        <f t="shared" si="13"/>
        <v>0.78118494001571448</v>
      </c>
      <c r="AD28" s="77">
        <v>74974730</v>
      </c>
      <c r="AE28" s="78">
        <v>10073991</v>
      </c>
      <c r="AF28" s="78">
        <f t="shared" si="14"/>
        <v>85048721</v>
      </c>
      <c r="AG28" s="78">
        <v>440873962</v>
      </c>
      <c r="AH28" s="78">
        <v>469443095</v>
      </c>
      <c r="AI28" s="79">
        <v>370405205</v>
      </c>
      <c r="AJ28" s="114">
        <f t="shared" si="15"/>
        <v>0.78903110716752578</v>
      </c>
      <c r="AK28" s="115">
        <f t="shared" si="16"/>
        <v>0.45756055520223526</v>
      </c>
    </row>
    <row r="29" spans="1:37" x14ac:dyDescent="0.2">
      <c r="A29" s="55" t="s">
        <v>116</v>
      </c>
      <c r="B29" s="56" t="s">
        <v>588</v>
      </c>
      <c r="C29" s="57" t="s">
        <v>589</v>
      </c>
      <c r="D29" s="77">
        <v>276810560</v>
      </c>
      <c r="E29" s="78">
        <v>6355000</v>
      </c>
      <c r="F29" s="79">
        <f t="shared" si="0"/>
        <v>283165560</v>
      </c>
      <c r="G29" s="77">
        <v>279800475</v>
      </c>
      <c r="H29" s="78">
        <v>14321901</v>
      </c>
      <c r="I29" s="79">
        <f t="shared" si="1"/>
        <v>294122376</v>
      </c>
      <c r="J29" s="77">
        <v>52388869</v>
      </c>
      <c r="K29" s="78">
        <v>1638708</v>
      </c>
      <c r="L29" s="78">
        <f t="shared" si="2"/>
        <v>54027577</v>
      </c>
      <c r="M29" s="95">
        <f t="shared" si="3"/>
        <v>0.19079854555758829</v>
      </c>
      <c r="N29" s="77">
        <v>72195274</v>
      </c>
      <c r="O29" s="78">
        <v>5410401</v>
      </c>
      <c r="P29" s="78">
        <f t="shared" si="4"/>
        <v>77605675</v>
      </c>
      <c r="Q29" s="95">
        <f t="shared" si="5"/>
        <v>0.27406466732748147</v>
      </c>
      <c r="R29" s="77">
        <v>77600907</v>
      </c>
      <c r="S29" s="78">
        <v>1848202</v>
      </c>
      <c r="T29" s="78">
        <f t="shared" si="6"/>
        <v>79449109</v>
      </c>
      <c r="U29" s="95">
        <f t="shared" si="7"/>
        <v>0.27012262746034665</v>
      </c>
      <c r="V29" s="77">
        <v>67368800</v>
      </c>
      <c r="W29" s="78">
        <v>1655786</v>
      </c>
      <c r="X29" s="78">
        <f t="shared" si="8"/>
        <v>69024586</v>
      </c>
      <c r="Y29" s="95">
        <f t="shared" si="9"/>
        <v>0.23467981912399619</v>
      </c>
      <c r="Z29" s="77">
        <f t="shared" si="10"/>
        <v>269553850</v>
      </c>
      <c r="AA29" s="78">
        <f t="shared" si="11"/>
        <v>10553097</v>
      </c>
      <c r="AB29" s="78">
        <f t="shared" si="12"/>
        <v>280106947</v>
      </c>
      <c r="AC29" s="95">
        <f t="shared" si="13"/>
        <v>0.95234830756297173</v>
      </c>
      <c r="AD29" s="77">
        <v>63845704</v>
      </c>
      <c r="AE29" s="78">
        <v>2905025</v>
      </c>
      <c r="AF29" s="78">
        <f t="shared" si="14"/>
        <v>66750729</v>
      </c>
      <c r="AG29" s="78">
        <v>263619351</v>
      </c>
      <c r="AH29" s="78">
        <v>286865276</v>
      </c>
      <c r="AI29" s="79">
        <v>261708581</v>
      </c>
      <c r="AJ29" s="114">
        <f t="shared" si="15"/>
        <v>0.91230484445248783</v>
      </c>
      <c r="AK29" s="115">
        <f t="shared" si="16"/>
        <v>3.4064901373586531E-2</v>
      </c>
    </row>
    <row r="30" spans="1:37" ht="16.5" x14ac:dyDescent="0.3">
      <c r="A30" s="58" t="s">
        <v>0</v>
      </c>
      <c r="B30" s="59" t="s">
        <v>590</v>
      </c>
      <c r="C30" s="60" t="s">
        <v>0</v>
      </c>
      <c r="D30" s="80">
        <f>SUM(D25:D29)</f>
        <v>3692050967</v>
      </c>
      <c r="E30" s="81">
        <f>SUM(E25:E29)</f>
        <v>469379339</v>
      </c>
      <c r="F30" s="82">
        <f t="shared" si="0"/>
        <v>4161430306</v>
      </c>
      <c r="G30" s="80">
        <f>SUM(G25:G29)</f>
        <v>3985118039</v>
      </c>
      <c r="H30" s="81">
        <f>SUM(H25:H29)</f>
        <v>575783526</v>
      </c>
      <c r="I30" s="82">
        <f t="shared" si="1"/>
        <v>4560901565</v>
      </c>
      <c r="J30" s="80">
        <f>SUM(J25:J29)</f>
        <v>779866014</v>
      </c>
      <c r="K30" s="81">
        <f>SUM(K25:K29)</f>
        <v>38305319</v>
      </c>
      <c r="L30" s="81">
        <f t="shared" si="2"/>
        <v>818171333</v>
      </c>
      <c r="M30" s="96">
        <f t="shared" si="3"/>
        <v>0.19660820267020951</v>
      </c>
      <c r="N30" s="80">
        <f>SUM(N25:N29)</f>
        <v>983777457</v>
      </c>
      <c r="O30" s="81">
        <f>SUM(O25:O29)</f>
        <v>80862581</v>
      </c>
      <c r="P30" s="81">
        <f t="shared" si="4"/>
        <v>1064640038</v>
      </c>
      <c r="Q30" s="96">
        <f t="shared" si="5"/>
        <v>0.25583512391520513</v>
      </c>
      <c r="R30" s="80">
        <f>SUM(R25:R29)</f>
        <v>862659138</v>
      </c>
      <c r="S30" s="81">
        <f>SUM(S25:S29)</f>
        <v>74812742</v>
      </c>
      <c r="T30" s="81">
        <f t="shared" si="6"/>
        <v>937471880</v>
      </c>
      <c r="U30" s="96">
        <f t="shared" si="7"/>
        <v>0.20554529990168732</v>
      </c>
      <c r="V30" s="80">
        <f>SUM(V25:V29)</f>
        <v>1039861884</v>
      </c>
      <c r="W30" s="81">
        <f>SUM(W25:W29)</f>
        <v>179340269</v>
      </c>
      <c r="X30" s="81">
        <f t="shared" si="8"/>
        <v>1219202153</v>
      </c>
      <c r="Y30" s="96">
        <f t="shared" si="9"/>
        <v>0.26731604171334489</v>
      </c>
      <c r="Z30" s="80">
        <f t="shared" si="10"/>
        <v>3666164493</v>
      </c>
      <c r="AA30" s="81">
        <f t="shared" si="11"/>
        <v>373320911</v>
      </c>
      <c r="AB30" s="81">
        <f t="shared" si="12"/>
        <v>4039485404</v>
      </c>
      <c r="AC30" s="96">
        <f t="shared" si="13"/>
        <v>0.88567695365291221</v>
      </c>
      <c r="AD30" s="80">
        <f>SUM(AD25:AD29)</f>
        <v>777897326</v>
      </c>
      <c r="AE30" s="81">
        <f>SUM(AE25:AE29)</f>
        <v>194377275</v>
      </c>
      <c r="AF30" s="81">
        <f t="shared" si="14"/>
        <v>972274601</v>
      </c>
      <c r="AG30" s="81">
        <f>SUM(AG25:AG29)</f>
        <v>3845640718</v>
      </c>
      <c r="AH30" s="81">
        <f>SUM(AH25:AH29)</f>
        <v>3948975308</v>
      </c>
      <c r="AI30" s="82">
        <f>SUM(AI25:AI29)</f>
        <v>3407939086</v>
      </c>
      <c r="AJ30" s="116">
        <f t="shared" si="15"/>
        <v>0.86299326285886213</v>
      </c>
      <c r="AK30" s="117">
        <f t="shared" si="16"/>
        <v>0.25396894225770272</v>
      </c>
    </row>
    <row r="31" spans="1:37" x14ac:dyDescent="0.2">
      <c r="A31" s="55" t="s">
        <v>101</v>
      </c>
      <c r="B31" s="56" t="s">
        <v>591</v>
      </c>
      <c r="C31" s="57" t="s">
        <v>592</v>
      </c>
      <c r="D31" s="77">
        <v>240911731</v>
      </c>
      <c r="E31" s="78">
        <v>13742913</v>
      </c>
      <c r="F31" s="79">
        <f t="shared" si="0"/>
        <v>254654644</v>
      </c>
      <c r="G31" s="77">
        <v>252578579</v>
      </c>
      <c r="H31" s="78">
        <v>16026383</v>
      </c>
      <c r="I31" s="79">
        <f t="shared" si="1"/>
        <v>268604962</v>
      </c>
      <c r="J31" s="77">
        <v>37513665</v>
      </c>
      <c r="K31" s="78">
        <v>530077</v>
      </c>
      <c r="L31" s="78">
        <f t="shared" si="2"/>
        <v>38043742</v>
      </c>
      <c r="M31" s="95">
        <f t="shared" si="3"/>
        <v>0.14939347424584962</v>
      </c>
      <c r="N31" s="77">
        <v>90299766</v>
      </c>
      <c r="O31" s="78">
        <v>6765359</v>
      </c>
      <c r="P31" s="78">
        <f t="shared" si="4"/>
        <v>97065125</v>
      </c>
      <c r="Q31" s="95">
        <f t="shared" si="5"/>
        <v>0.38116377331803147</v>
      </c>
      <c r="R31" s="77">
        <v>32512142</v>
      </c>
      <c r="S31" s="78">
        <v>1053067</v>
      </c>
      <c r="T31" s="78">
        <f t="shared" si="6"/>
        <v>33565209</v>
      </c>
      <c r="U31" s="95">
        <f t="shared" si="7"/>
        <v>0.12496123954701924</v>
      </c>
      <c r="V31" s="77">
        <v>36997415</v>
      </c>
      <c r="W31" s="78">
        <v>216690</v>
      </c>
      <c r="X31" s="78">
        <f t="shared" si="8"/>
        <v>37214105</v>
      </c>
      <c r="Y31" s="95">
        <f t="shared" si="9"/>
        <v>0.138545858285373</v>
      </c>
      <c r="Z31" s="77">
        <f t="shared" si="10"/>
        <v>197322988</v>
      </c>
      <c r="AA31" s="78">
        <f t="shared" si="11"/>
        <v>8565193</v>
      </c>
      <c r="AB31" s="78">
        <f t="shared" si="12"/>
        <v>205888181</v>
      </c>
      <c r="AC31" s="95">
        <f t="shared" si="13"/>
        <v>0.76650922405521305</v>
      </c>
      <c r="AD31" s="77">
        <v>42470488</v>
      </c>
      <c r="AE31" s="78">
        <v>6915086</v>
      </c>
      <c r="AF31" s="78">
        <f t="shared" si="14"/>
        <v>49385574</v>
      </c>
      <c r="AG31" s="78">
        <v>231634656</v>
      </c>
      <c r="AH31" s="78">
        <v>233185859</v>
      </c>
      <c r="AI31" s="79">
        <v>169713166</v>
      </c>
      <c r="AJ31" s="114">
        <f t="shared" si="15"/>
        <v>0.72780213486273193</v>
      </c>
      <c r="AK31" s="115">
        <f t="shared" si="16"/>
        <v>-0.24645798386387086</v>
      </c>
    </row>
    <row r="32" spans="1:37" x14ac:dyDescent="0.2">
      <c r="A32" s="55" t="s">
        <v>101</v>
      </c>
      <c r="B32" s="56" t="s">
        <v>593</v>
      </c>
      <c r="C32" s="57" t="s">
        <v>594</v>
      </c>
      <c r="D32" s="77">
        <v>728257810</v>
      </c>
      <c r="E32" s="78">
        <v>110382428</v>
      </c>
      <c r="F32" s="79">
        <f t="shared" si="0"/>
        <v>838640238</v>
      </c>
      <c r="G32" s="77">
        <v>707906488</v>
      </c>
      <c r="H32" s="78">
        <v>204262228</v>
      </c>
      <c r="I32" s="79">
        <f t="shared" si="1"/>
        <v>912168716</v>
      </c>
      <c r="J32" s="77">
        <v>145802233</v>
      </c>
      <c r="K32" s="78">
        <v>14837638</v>
      </c>
      <c r="L32" s="78">
        <f t="shared" si="2"/>
        <v>160639871</v>
      </c>
      <c r="M32" s="95">
        <f t="shared" si="3"/>
        <v>0.19154801274870381</v>
      </c>
      <c r="N32" s="77">
        <v>161027592</v>
      </c>
      <c r="O32" s="78">
        <v>39628699</v>
      </c>
      <c r="P32" s="78">
        <f t="shared" si="4"/>
        <v>200656291</v>
      </c>
      <c r="Q32" s="95">
        <f t="shared" si="5"/>
        <v>0.23926384867786418</v>
      </c>
      <c r="R32" s="77">
        <v>131623917</v>
      </c>
      <c r="S32" s="78">
        <v>25332367</v>
      </c>
      <c r="T32" s="78">
        <f t="shared" si="6"/>
        <v>156956284</v>
      </c>
      <c r="U32" s="95">
        <f t="shared" si="7"/>
        <v>0.17206935652022515</v>
      </c>
      <c r="V32" s="77">
        <v>147002520</v>
      </c>
      <c r="W32" s="78">
        <v>33188969</v>
      </c>
      <c r="X32" s="78">
        <f t="shared" si="8"/>
        <v>180191489</v>
      </c>
      <c r="Y32" s="95">
        <f t="shared" si="9"/>
        <v>0.19754184268691802</v>
      </c>
      <c r="Z32" s="77">
        <f t="shared" si="10"/>
        <v>585456262</v>
      </c>
      <c r="AA32" s="78">
        <f t="shared" si="11"/>
        <v>112987673</v>
      </c>
      <c r="AB32" s="78">
        <f t="shared" si="12"/>
        <v>698443935</v>
      </c>
      <c r="AC32" s="95">
        <f t="shared" si="13"/>
        <v>0.7656959976250709</v>
      </c>
      <c r="AD32" s="77">
        <v>130146603</v>
      </c>
      <c r="AE32" s="78">
        <v>26793936</v>
      </c>
      <c r="AF32" s="78">
        <f t="shared" si="14"/>
        <v>156940539</v>
      </c>
      <c r="AG32" s="78">
        <v>746713431</v>
      </c>
      <c r="AH32" s="78">
        <v>765707585</v>
      </c>
      <c r="AI32" s="79">
        <v>636833657</v>
      </c>
      <c r="AJ32" s="114">
        <f t="shared" si="15"/>
        <v>0.83169302417188407</v>
      </c>
      <c r="AK32" s="115">
        <f t="shared" si="16"/>
        <v>0.14815133265217084</v>
      </c>
    </row>
    <row r="33" spans="1:37" x14ac:dyDescent="0.2">
      <c r="A33" s="55" t="s">
        <v>101</v>
      </c>
      <c r="B33" s="56" t="s">
        <v>595</v>
      </c>
      <c r="C33" s="57" t="s">
        <v>596</v>
      </c>
      <c r="D33" s="77">
        <v>1642479809</v>
      </c>
      <c r="E33" s="78">
        <v>381703743</v>
      </c>
      <c r="F33" s="79">
        <f t="shared" si="0"/>
        <v>2024183552</v>
      </c>
      <c r="G33" s="77">
        <v>1610894660</v>
      </c>
      <c r="H33" s="78">
        <v>471716289</v>
      </c>
      <c r="I33" s="79">
        <f t="shared" si="1"/>
        <v>2082610949</v>
      </c>
      <c r="J33" s="77">
        <v>280115651</v>
      </c>
      <c r="K33" s="78">
        <v>50133561</v>
      </c>
      <c r="L33" s="78">
        <f t="shared" si="2"/>
        <v>330249212</v>
      </c>
      <c r="M33" s="95">
        <f t="shared" si="3"/>
        <v>0.1631518108492169</v>
      </c>
      <c r="N33" s="77">
        <v>362454282</v>
      </c>
      <c r="O33" s="78">
        <v>68316448</v>
      </c>
      <c r="P33" s="78">
        <f t="shared" si="4"/>
        <v>430770730</v>
      </c>
      <c r="Q33" s="95">
        <f t="shared" si="5"/>
        <v>0.21281208889103748</v>
      </c>
      <c r="R33" s="77">
        <v>320039512</v>
      </c>
      <c r="S33" s="78">
        <v>67967232</v>
      </c>
      <c r="T33" s="78">
        <f t="shared" si="6"/>
        <v>388006744</v>
      </c>
      <c r="U33" s="95">
        <f t="shared" si="7"/>
        <v>0.18630783833452322</v>
      </c>
      <c r="V33" s="77">
        <v>352165471</v>
      </c>
      <c r="W33" s="78">
        <v>146788995</v>
      </c>
      <c r="X33" s="78">
        <f t="shared" si="8"/>
        <v>498954466</v>
      </c>
      <c r="Y33" s="95">
        <f t="shared" si="9"/>
        <v>0.23958121714455655</v>
      </c>
      <c r="Z33" s="77">
        <f t="shared" si="10"/>
        <v>1314774916</v>
      </c>
      <c r="AA33" s="78">
        <f t="shared" si="11"/>
        <v>333206236</v>
      </c>
      <c r="AB33" s="78">
        <f t="shared" si="12"/>
        <v>1647981152</v>
      </c>
      <c r="AC33" s="95">
        <f t="shared" si="13"/>
        <v>0.79130533371646072</v>
      </c>
      <c r="AD33" s="77">
        <v>308650109</v>
      </c>
      <c r="AE33" s="78">
        <v>118354763</v>
      </c>
      <c r="AF33" s="78">
        <f t="shared" si="14"/>
        <v>427004872</v>
      </c>
      <c r="AG33" s="78">
        <v>1688124797</v>
      </c>
      <c r="AH33" s="78">
        <v>1729014359</v>
      </c>
      <c r="AI33" s="79">
        <v>1505171815</v>
      </c>
      <c r="AJ33" s="114">
        <f t="shared" si="15"/>
        <v>0.87053748695906574</v>
      </c>
      <c r="AK33" s="115">
        <f t="shared" si="16"/>
        <v>0.16849829760256219</v>
      </c>
    </row>
    <row r="34" spans="1:37" x14ac:dyDescent="0.2">
      <c r="A34" s="55" t="s">
        <v>101</v>
      </c>
      <c r="B34" s="56" t="s">
        <v>97</v>
      </c>
      <c r="C34" s="57" t="s">
        <v>98</v>
      </c>
      <c r="D34" s="77">
        <v>3065058376</v>
      </c>
      <c r="E34" s="78">
        <v>1023042577</v>
      </c>
      <c r="F34" s="79">
        <f t="shared" si="0"/>
        <v>4088100953</v>
      </c>
      <c r="G34" s="77">
        <v>3175345936</v>
      </c>
      <c r="H34" s="78">
        <v>1728729492</v>
      </c>
      <c r="I34" s="79">
        <f t="shared" si="1"/>
        <v>4904075428</v>
      </c>
      <c r="J34" s="77">
        <v>574412373</v>
      </c>
      <c r="K34" s="78">
        <v>117830353</v>
      </c>
      <c r="L34" s="78">
        <f t="shared" si="2"/>
        <v>692242726</v>
      </c>
      <c r="M34" s="95">
        <f t="shared" si="3"/>
        <v>0.16933112316906132</v>
      </c>
      <c r="N34" s="77">
        <v>715788864</v>
      </c>
      <c r="O34" s="78">
        <v>237435998</v>
      </c>
      <c r="P34" s="78">
        <f t="shared" si="4"/>
        <v>953224862</v>
      </c>
      <c r="Q34" s="95">
        <f t="shared" si="5"/>
        <v>0.23317057796737828</v>
      </c>
      <c r="R34" s="77">
        <v>629477486</v>
      </c>
      <c r="S34" s="78">
        <v>164605111</v>
      </c>
      <c r="T34" s="78">
        <f t="shared" si="6"/>
        <v>794082597</v>
      </c>
      <c r="U34" s="95">
        <f t="shared" si="7"/>
        <v>0.16192299826102918</v>
      </c>
      <c r="V34" s="77">
        <v>743321672</v>
      </c>
      <c r="W34" s="78">
        <v>413308248</v>
      </c>
      <c r="X34" s="78">
        <f t="shared" si="8"/>
        <v>1156629920</v>
      </c>
      <c r="Y34" s="95">
        <f t="shared" si="9"/>
        <v>0.23585076065432817</v>
      </c>
      <c r="Z34" s="77">
        <f t="shared" si="10"/>
        <v>2663000395</v>
      </c>
      <c r="AA34" s="78">
        <f t="shared" si="11"/>
        <v>933179710</v>
      </c>
      <c r="AB34" s="78">
        <f t="shared" si="12"/>
        <v>3596180105</v>
      </c>
      <c r="AC34" s="95">
        <f t="shared" si="13"/>
        <v>0.73330440320462376</v>
      </c>
      <c r="AD34" s="77">
        <v>656363778</v>
      </c>
      <c r="AE34" s="78">
        <v>328849409</v>
      </c>
      <c r="AF34" s="78">
        <f t="shared" si="14"/>
        <v>985213187</v>
      </c>
      <c r="AG34" s="78">
        <v>3656006750</v>
      </c>
      <c r="AH34" s="78">
        <v>4153467410</v>
      </c>
      <c r="AI34" s="79">
        <v>3055628839</v>
      </c>
      <c r="AJ34" s="114">
        <f t="shared" si="15"/>
        <v>0.73568142888112853</v>
      </c>
      <c r="AK34" s="115">
        <f t="shared" si="16"/>
        <v>0.1739894829483235</v>
      </c>
    </row>
    <row r="35" spans="1:37" x14ac:dyDescent="0.2">
      <c r="A35" s="55" t="s">
        <v>101</v>
      </c>
      <c r="B35" s="56" t="s">
        <v>597</v>
      </c>
      <c r="C35" s="57" t="s">
        <v>598</v>
      </c>
      <c r="D35" s="77">
        <v>876497200</v>
      </c>
      <c r="E35" s="78">
        <v>59489500</v>
      </c>
      <c r="F35" s="79">
        <f t="shared" si="0"/>
        <v>935986700</v>
      </c>
      <c r="G35" s="77">
        <v>908744400</v>
      </c>
      <c r="H35" s="78">
        <v>68366700</v>
      </c>
      <c r="I35" s="79">
        <f t="shared" si="1"/>
        <v>977111100</v>
      </c>
      <c r="J35" s="77">
        <v>171539536</v>
      </c>
      <c r="K35" s="78">
        <v>11626729</v>
      </c>
      <c r="L35" s="78">
        <f t="shared" si="2"/>
        <v>183166265</v>
      </c>
      <c r="M35" s="95">
        <f t="shared" si="3"/>
        <v>0.19569323474361333</v>
      </c>
      <c r="N35" s="77">
        <v>186291547</v>
      </c>
      <c r="O35" s="78">
        <v>17243082</v>
      </c>
      <c r="P35" s="78">
        <f t="shared" si="4"/>
        <v>203534629</v>
      </c>
      <c r="Q35" s="95">
        <f t="shared" si="5"/>
        <v>0.21745461660940268</v>
      </c>
      <c r="R35" s="77">
        <v>188836314</v>
      </c>
      <c r="S35" s="78">
        <v>11601353</v>
      </c>
      <c r="T35" s="78">
        <f t="shared" si="6"/>
        <v>200437667</v>
      </c>
      <c r="U35" s="95">
        <f t="shared" si="7"/>
        <v>0.20513293421802289</v>
      </c>
      <c r="V35" s="77">
        <v>206248734</v>
      </c>
      <c r="W35" s="78">
        <v>20488568</v>
      </c>
      <c r="X35" s="78">
        <f t="shared" si="8"/>
        <v>226737302</v>
      </c>
      <c r="Y35" s="95">
        <f t="shared" si="9"/>
        <v>0.23204864011881557</v>
      </c>
      <c r="Z35" s="77">
        <f t="shared" si="10"/>
        <v>752916131</v>
      </c>
      <c r="AA35" s="78">
        <f t="shared" si="11"/>
        <v>60959732</v>
      </c>
      <c r="AB35" s="78">
        <f t="shared" si="12"/>
        <v>813875863</v>
      </c>
      <c r="AC35" s="95">
        <f t="shared" si="13"/>
        <v>0.83294096546441854</v>
      </c>
      <c r="AD35" s="77">
        <v>221096840</v>
      </c>
      <c r="AE35" s="78">
        <v>51186080</v>
      </c>
      <c r="AF35" s="78">
        <f t="shared" si="14"/>
        <v>272282920</v>
      </c>
      <c r="AG35" s="78">
        <v>827191600</v>
      </c>
      <c r="AH35" s="78">
        <v>904894600</v>
      </c>
      <c r="AI35" s="79">
        <v>818843503</v>
      </c>
      <c r="AJ35" s="114">
        <f t="shared" si="15"/>
        <v>0.90490483974597702</v>
      </c>
      <c r="AK35" s="115">
        <f t="shared" si="16"/>
        <v>-0.16727313633921659</v>
      </c>
    </row>
    <row r="36" spans="1:37" x14ac:dyDescent="0.2">
      <c r="A36" s="55" t="s">
        <v>101</v>
      </c>
      <c r="B36" s="56" t="s">
        <v>599</v>
      </c>
      <c r="C36" s="57" t="s">
        <v>600</v>
      </c>
      <c r="D36" s="77">
        <v>900274440</v>
      </c>
      <c r="E36" s="78">
        <v>109432104</v>
      </c>
      <c r="F36" s="79">
        <f t="shared" si="0"/>
        <v>1009706544</v>
      </c>
      <c r="G36" s="77">
        <v>905713754</v>
      </c>
      <c r="H36" s="78">
        <v>128792691</v>
      </c>
      <c r="I36" s="79">
        <f t="shared" si="1"/>
        <v>1034506445</v>
      </c>
      <c r="J36" s="77">
        <v>166428143</v>
      </c>
      <c r="K36" s="78">
        <v>4075116</v>
      </c>
      <c r="L36" s="78">
        <f t="shared" si="2"/>
        <v>170503259</v>
      </c>
      <c r="M36" s="95">
        <f t="shared" si="3"/>
        <v>0.16886417148941446</v>
      </c>
      <c r="N36" s="77">
        <v>183148449</v>
      </c>
      <c r="O36" s="78">
        <v>23787904</v>
      </c>
      <c r="P36" s="78">
        <f t="shared" si="4"/>
        <v>206936353</v>
      </c>
      <c r="Q36" s="95">
        <f t="shared" si="5"/>
        <v>0.20494702567759132</v>
      </c>
      <c r="R36" s="77">
        <v>209630652</v>
      </c>
      <c r="S36" s="78">
        <v>14638309</v>
      </c>
      <c r="T36" s="78">
        <f t="shared" si="6"/>
        <v>224268961</v>
      </c>
      <c r="U36" s="95">
        <f t="shared" si="7"/>
        <v>0.2167883651996001</v>
      </c>
      <c r="V36" s="77">
        <v>211098493</v>
      </c>
      <c r="W36" s="78">
        <v>60078916</v>
      </c>
      <c r="X36" s="78">
        <f t="shared" si="8"/>
        <v>271177409</v>
      </c>
      <c r="Y36" s="95">
        <f t="shared" si="9"/>
        <v>0.26213216003695367</v>
      </c>
      <c r="Z36" s="77">
        <f t="shared" si="10"/>
        <v>770305737</v>
      </c>
      <c r="AA36" s="78">
        <f t="shared" si="11"/>
        <v>102580245</v>
      </c>
      <c r="AB36" s="78">
        <f t="shared" si="12"/>
        <v>872885982</v>
      </c>
      <c r="AC36" s="95">
        <f t="shared" si="13"/>
        <v>0.84377046292833879</v>
      </c>
      <c r="AD36" s="77">
        <v>187329183</v>
      </c>
      <c r="AE36" s="78">
        <v>55481653</v>
      </c>
      <c r="AF36" s="78">
        <f t="shared" si="14"/>
        <v>242810836</v>
      </c>
      <c r="AG36" s="78">
        <v>917224056</v>
      </c>
      <c r="AH36" s="78">
        <v>953796982</v>
      </c>
      <c r="AI36" s="79">
        <v>785151828</v>
      </c>
      <c r="AJ36" s="114">
        <f t="shared" si="15"/>
        <v>0.82318548162485172</v>
      </c>
      <c r="AK36" s="115">
        <f t="shared" si="16"/>
        <v>0.11682581167835515</v>
      </c>
    </row>
    <row r="37" spans="1:37" x14ac:dyDescent="0.2">
      <c r="A37" s="55" t="s">
        <v>101</v>
      </c>
      <c r="B37" s="56" t="s">
        <v>601</v>
      </c>
      <c r="C37" s="57" t="s">
        <v>602</v>
      </c>
      <c r="D37" s="77">
        <v>1155798358</v>
      </c>
      <c r="E37" s="78">
        <v>110738609</v>
      </c>
      <c r="F37" s="79">
        <f t="shared" si="0"/>
        <v>1266536967</v>
      </c>
      <c r="G37" s="77">
        <v>1167404247</v>
      </c>
      <c r="H37" s="78">
        <v>118886921</v>
      </c>
      <c r="I37" s="79">
        <f t="shared" si="1"/>
        <v>1286291168</v>
      </c>
      <c r="J37" s="77">
        <v>232886950</v>
      </c>
      <c r="K37" s="78">
        <v>106359400</v>
      </c>
      <c r="L37" s="78">
        <f t="shared" si="2"/>
        <v>339246350</v>
      </c>
      <c r="M37" s="95">
        <f t="shared" si="3"/>
        <v>0.26785349250686341</v>
      </c>
      <c r="N37" s="77">
        <v>261800234</v>
      </c>
      <c r="O37" s="78">
        <v>10059277</v>
      </c>
      <c r="P37" s="78">
        <f t="shared" si="4"/>
        <v>271859511</v>
      </c>
      <c r="Q37" s="95">
        <f t="shared" si="5"/>
        <v>0.21464790849646001</v>
      </c>
      <c r="R37" s="77">
        <v>238231519</v>
      </c>
      <c r="S37" s="78">
        <v>22146575</v>
      </c>
      <c r="T37" s="78">
        <f t="shared" si="6"/>
        <v>260378094</v>
      </c>
      <c r="U37" s="95">
        <f t="shared" si="7"/>
        <v>0.20242546981400092</v>
      </c>
      <c r="V37" s="77">
        <v>276243999</v>
      </c>
      <c r="W37" s="78">
        <v>39479536</v>
      </c>
      <c r="X37" s="78">
        <f t="shared" si="8"/>
        <v>315723535</v>
      </c>
      <c r="Y37" s="95">
        <f t="shared" si="9"/>
        <v>0.24545261823643338</v>
      </c>
      <c r="Z37" s="77">
        <f t="shared" si="10"/>
        <v>1009162702</v>
      </c>
      <c r="AA37" s="78">
        <f t="shared" si="11"/>
        <v>178044788</v>
      </c>
      <c r="AB37" s="78">
        <f t="shared" si="12"/>
        <v>1187207490</v>
      </c>
      <c r="AC37" s="95">
        <f t="shared" si="13"/>
        <v>0.92296947964428533</v>
      </c>
      <c r="AD37" s="77">
        <v>233774418</v>
      </c>
      <c r="AE37" s="78">
        <v>43222514</v>
      </c>
      <c r="AF37" s="78">
        <f t="shared" si="14"/>
        <v>276996932</v>
      </c>
      <c r="AG37" s="78">
        <v>1188399307</v>
      </c>
      <c r="AH37" s="78">
        <v>1200047359</v>
      </c>
      <c r="AI37" s="79">
        <v>1152830006</v>
      </c>
      <c r="AJ37" s="114">
        <f t="shared" si="15"/>
        <v>0.96065375866553615</v>
      </c>
      <c r="AK37" s="115">
        <f t="shared" si="16"/>
        <v>0.13980877954272786</v>
      </c>
    </row>
    <row r="38" spans="1:37" x14ac:dyDescent="0.2">
      <c r="A38" s="55" t="s">
        <v>116</v>
      </c>
      <c r="B38" s="56" t="s">
        <v>603</v>
      </c>
      <c r="C38" s="57" t="s">
        <v>604</v>
      </c>
      <c r="D38" s="77">
        <v>532204428</v>
      </c>
      <c r="E38" s="78">
        <v>158300075</v>
      </c>
      <c r="F38" s="79">
        <f t="shared" si="0"/>
        <v>690504503</v>
      </c>
      <c r="G38" s="77">
        <v>481292936</v>
      </c>
      <c r="H38" s="78">
        <v>52116191</v>
      </c>
      <c r="I38" s="79">
        <f t="shared" si="1"/>
        <v>533409127</v>
      </c>
      <c r="J38" s="77">
        <v>103440128</v>
      </c>
      <c r="K38" s="78">
        <v>-11241094</v>
      </c>
      <c r="L38" s="78">
        <f t="shared" si="2"/>
        <v>92199034</v>
      </c>
      <c r="M38" s="95">
        <f t="shared" si="3"/>
        <v>0.13352416037756093</v>
      </c>
      <c r="N38" s="77">
        <v>126287335</v>
      </c>
      <c r="O38" s="78">
        <v>31553803</v>
      </c>
      <c r="P38" s="78">
        <f t="shared" si="4"/>
        <v>157841138</v>
      </c>
      <c r="Q38" s="95">
        <f t="shared" si="5"/>
        <v>0.2285881371000994</v>
      </c>
      <c r="R38" s="77">
        <v>119207005</v>
      </c>
      <c r="S38" s="78">
        <v>7996390</v>
      </c>
      <c r="T38" s="78">
        <f t="shared" si="6"/>
        <v>127203395</v>
      </c>
      <c r="U38" s="95">
        <f t="shared" si="7"/>
        <v>0.23847247555627221</v>
      </c>
      <c r="V38" s="77">
        <v>116205730</v>
      </c>
      <c r="W38" s="78">
        <v>17651800</v>
      </c>
      <c r="X38" s="78">
        <f t="shared" si="8"/>
        <v>133857530</v>
      </c>
      <c r="Y38" s="95">
        <f t="shared" si="9"/>
        <v>0.25094720585836544</v>
      </c>
      <c r="Z38" s="77">
        <f t="shared" si="10"/>
        <v>465140198</v>
      </c>
      <c r="AA38" s="78">
        <f t="shared" si="11"/>
        <v>45960899</v>
      </c>
      <c r="AB38" s="78">
        <f t="shared" si="12"/>
        <v>511101097</v>
      </c>
      <c r="AC38" s="95">
        <f t="shared" si="13"/>
        <v>0.95817838715009462</v>
      </c>
      <c r="AD38" s="77">
        <v>111414523</v>
      </c>
      <c r="AE38" s="78">
        <v>17973413</v>
      </c>
      <c r="AF38" s="78">
        <f t="shared" si="14"/>
        <v>129387936</v>
      </c>
      <c r="AG38" s="78">
        <v>613939590</v>
      </c>
      <c r="AH38" s="78">
        <v>534586252</v>
      </c>
      <c r="AI38" s="79">
        <v>463932937</v>
      </c>
      <c r="AJ38" s="114">
        <f t="shared" si="15"/>
        <v>0.86783551814946414</v>
      </c>
      <c r="AK38" s="115">
        <f t="shared" si="16"/>
        <v>3.4544132460695653E-2</v>
      </c>
    </row>
    <row r="39" spans="1:37" ht="16.5" x14ac:dyDescent="0.3">
      <c r="A39" s="58" t="s">
        <v>0</v>
      </c>
      <c r="B39" s="59" t="s">
        <v>605</v>
      </c>
      <c r="C39" s="60" t="s">
        <v>0</v>
      </c>
      <c r="D39" s="80">
        <f>SUM(D31:D38)</f>
        <v>9141482152</v>
      </c>
      <c r="E39" s="81">
        <f>SUM(E31:E38)</f>
        <v>1966831949</v>
      </c>
      <c r="F39" s="82">
        <f t="shared" si="0"/>
        <v>11108314101</v>
      </c>
      <c r="G39" s="80">
        <f>SUM(G31:G38)</f>
        <v>9209881000</v>
      </c>
      <c r="H39" s="81">
        <f>SUM(H31:H38)</f>
        <v>2788896895</v>
      </c>
      <c r="I39" s="82">
        <f t="shared" si="1"/>
        <v>11998777895</v>
      </c>
      <c r="J39" s="80">
        <f>SUM(J31:J38)</f>
        <v>1712138679</v>
      </c>
      <c r="K39" s="81">
        <f>SUM(K31:K38)</f>
        <v>294151780</v>
      </c>
      <c r="L39" s="81">
        <f t="shared" si="2"/>
        <v>2006290459</v>
      </c>
      <c r="M39" s="96">
        <f t="shared" si="3"/>
        <v>0.18061160683414493</v>
      </c>
      <c r="N39" s="80">
        <f>SUM(N31:N38)</f>
        <v>2087098069</v>
      </c>
      <c r="O39" s="81">
        <f>SUM(O31:O38)</f>
        <v>434790570</v>
      </c>
      <c r="P39" s="81">
        <f t="shared" si="4"/>
        <v>2521888639</v>
      </c>
      <c r="Q39" s="96">
        <f t="shared" si="5"/>
        <v>0.22702712725533866</v>
      </c>
      <c r="R39" s="80">
        <f>SUM(R31:R38)</f>
        <v>1869558547</v>
      </c>
      <c r="S39" s="81">
        <f>SUM(S31:S38)</f>
        <v>315340404</v>
      </c>
      <c r="T39" s="81">
        <f t="shared" si="6"/>
        <v>2184898951</v>
      </c>
      <c r="U39" s="96">
        <f t="shared" si="7"/>
        <v>0.18209345736039229</v>
      </c>
      <c r="V39" s="80">
        <f>SUM(V31:V38)</f>
        <v>2089284034</v>
      </c>
      <c r="W39" s="81">
        <f>SUM(W31:W38)</f>
        <v>731201722</v>
      </c>
      <c r="X39" s="81">
        <f t="shared" si="8"/>
        <v>2820485756</v>
      </c>
      <c r="Y39" s="96">
        <f t="shared" si="9"/>
        <v>0.23506441911682707</v>
      </c>
      <c r="Z39" s="80">
        <f t="shared" si="10"/>
        <v>7758079329</v>
      </c>
      <c r="AA39" s="81">
        <f t="shared" si="11"/>
        <v>1775484476</v>
      </c>
      <c r="AB39" s="81">
        <f t="shared" si="12"/>
        <v>9533563805</v>
      </c>
      <c r="AC39" s="96">
        <f t="shared" si="13"/>
        <v>0.794544568490823</v>
      </c>
      <c r="AD39" s="80">
        <f>SUM(AD31:AD38)</f>
        <v>1891245942</v>
      </c>
      <c r="AE39" s="81">
        <f>SUM(AE31:AE38)</f>
        <v>648776854</v>
      </c>
      <c r="AF39" s="81">
        <f t="shared" si="14"/>
        <v>2540022796</v>
      </c>
      <c r="AG39" s="81">
        <f>SUM(AG31:AG38)</f>
        <v>9869234187</v>
      </c>
      <c r="AH39" s="81">
        <f>SUM(AH31:AH38)</f>
        <v>10474700406</v>
      </c>
      <c r="AI39" s="82">
        <f>SUM(AI31:AI38)</f>
        <v>8588105751</v>
      </c>
      <c r="AJ39" s="116">
        <f t="shared" si="15"/>
        <v>0.81989034703853281</v>
      </c>
      <c r="AK39" s="117">
        <f t="shared" si="16"/>
        <v>0.11041749721367466</v>
      </c>
    </row>
    <row r="40" spans="1:37" x14ac:dyDescent="0.2">
      <c r="A40" s="55" t="s">
        <v>101</v>
      </c>
      <c r="B40" s="56" t="s">
        <v>606</v>
      </c>
      <c r="C40" s="57" t="s">
        <v>607</v>
      </c>
      <c r="D40" s="77">
        <v>112862704</v>
      </c>
      <c r="E40" s="78">
        <v>48344052</v>
      </c>
      <c r="F40" s="79">
        <f t="shared" si="0"/>
        <v>161206756</v>
      </c>
      <c r="G40" s="77">
        <v>99079584</v>
      </c>
      <c r="H40" s="78">
        <v>48432120</v>
      </c>
      <c r="I40" s="79">
        <f t="shared" si="1"/>
        <v>147511704</v>
      </c>
      <c r="J40" s="77">
        <v>24738754</v>
      </c>
      <c r="K40" s="78">
        <v>26398295</v>
      </c>
      <c r="L40" s="78">
        <f t="shared" si="2"/>
        <v>51137049</v>
      </c>
      <c r="M40" s="95">
        <f t="shared" si="3"/>
        <v>0.31721405646299339</v>
      </c>
      <c r="N40" s="77">
        <v>23945049</v>
      </c>
      <c r="O40" s="78">
        <v>6271199</v>
      </c>
      <c r="P40" s="78">
        <f t="shared" si="4"/>
        <v>30216248</v>
      </c>
      <c r="Q40" s="95">
        <f t="shared" si="5"/>
        <v>0.1874378515500926</v>
      </c>
      <c r="R40" s="77">
        <v>20301506</v>
      </c>
      <c r="S40" s="78">
        <v>3957759</v>
      </c>
      <c r="T40" s="78">
        <f t="shared" si="6"/>
        <v>24259265</v>
      </c>
      <c r="U40" s="95">
        <f t="shared" si="7"/>
        <v>0.16445654373296373</v>
      </c>
      <c r="V40" s="77">
        <v>24663591</v>
      </c>
      <c r="W40" s="78">
        <v>20439923</v>
      </c>
      <c r="X40" s="78">
        <f t="shared" si="8"/>
        <v>45103514</v>
      </c>
      <c r="Y40" s="95">
        <f t="shared" si="9"/>
        <v>0.3057622736159295</v>
      </c>
      <c r="Z40" s="77">
        <f t="shared" si="10"/>
        <v>93648900</v>
      </c>
      <c r="AA40" s="78">
        <f t="shared" si="11"/>
        <v>57067176</v>
      </c>
      <c r="AB40" s="78">
        <f t="shared" si="12"/>
        <v>150716076</v>
      </c>
      <c r="AC40" s="95">
        <f t="shared" si="13"/>
        <v>1.0217228322438741</v>
      </c>
      <c r="AD40" s="77">
        <v>12998820</v>
      </c>
      <c r="AE40" s="78">
        <v>14904868</v>
      </c>
      <c r="AF40" s="78">
        <f t="shared" si="14"/>
        <v>27903688</v>
      </c>
      <c r="AG40" s="78">
        <v>133923972</v>
      </c>
      <c r="AH40" s="78">
        <v>101577336</v>
      </c>
      <c r="AI40" s="79">
        <v>111502005</v>
      </c>
      <c r="AJ40" s="114">
        <f t="shared" si="15"/>
        <v>1.0977055452606082</v>
      </c>
      <c r="AK40" s="115">
        <f t="shared" si="16"/>
        <v>0.61639973898790723</v>
      </c>
    </row>
    <row r="41" spans="1:37" x14ac:dyDescent="0.2">
      <c r="A41" s="55" t="s">
        <v>101</v>
      </c>
      <c r="B41" s="56" t="s">
        <v>608</v>
      </c>
      <c r="C41" s="57" t="s">
        <v>609</v>
      </c>
      <c r="D41" s="77">
        <v>88733343</v>
      </c>
      <c r="E41" s="78">
        <v>27200044</v>
      </c>
      <c r="F41" s="79">
        <f t="shared" si="0"/>
        <v>115933387</v>
      </c>
      <c r="G41" s="77">
        <v>86645581</v>
      </c>
      <c r="H41" s="78">
        <v>37047241</v>
      </c>
      <c r="I41" s="79">
        <f t="shared" si="1"/>
        <v>123692822</v>
      </c>
      <c r="J41" s="77">
        <v>23173659</v>
      </c>
      <c r="K41" s="78">
        <v>4658036</v>
      </c>
      <c r="L41" s="78">
        <f t="shared" si="2"/>
        <v>27831695</v>
      </c>
      <c r="M41" s="95">
        <f t="shared" si="3"/>
        <v>0.24006626322407021</v>
      </c>
      <c r="N41" s="77">
        <v>20086778</v>
      </c>
      <c r="O41" s="78">
        <v>3057516</v>
      </c>
      <c r="P41" s="78">
        <f t="shared" si="4"/>
        <v>23144294</v>
      </c>
      <c r="Q41" s="95">
        <f t="shared" si="5"/>
        <v>0.19963441592541414</v>
      </c>
      <c r="R41" s="77">
        <v>21485764</v>
      </c>
      <c r="S41" s="78">
        <v>1357533</v>
      </c>
      <c r="T41" s="78">
        <f t="shared" si="6"/>
        <v>22843297</v>
      </c>
      <c r="U41" s="95">
        <f t="shared" si="7"/>
        <v>0.18467762826205064</v>
      </c>
      <c r="V41" s="77">
        <v>17885937</v>
      </c>
      <c r="W41" s="78">
        <v>10788264</v>
      </c>
      <c r="X41" s="78">
        <f t="shared" si="8"/>
        <v>28674201</v>
      </c>
      <c r="Y41" s="95">
        <f t="shared" si="9"/>
        <v>0.23181782528981351</v>
      </c>
      <c r="Z41" s="77">
        <f t="shared" si="10"/>
        <v>82632138</v>
      </c>
      <c r="AA41" s="78">
        <f t="shared" si="11"/>
        <v>19861349</v>
      </c>
      <c r="AB41" s="78">
        <f t="shared" si="12"/>
        <v>102493487</v>
      </c>
      <c r="AC41" s="95">
        <f t="shared" si="13"/>
        <v>0.82861305403801033</v>
      </c>
      <c r="AD41" s="77">
        <v>21319809</v>
      </c>
      <c r="AE41" s="78">
        <v>3681169</v>
      </c>
      <c r="AF41" s="78">
        <f t="shared" si="14"/>
        <v>25000978</v>
      </c>
      <c r="AG41" s="78">
        <v>95959369</v>
      </c>
      <c r="AH41" s="78">
        <v>119697061</v>
      </c>
      <c r="AI41" s="79">
        <v>99968167</v>
      </c>
      <c r="AJ41" s="114">
        <f t="shared" si="15"/>
        <v>0.83517645433249188</v>
      </c>
      <c r="AK41" s="115">
        <f t="shared" si="16"/>
        <v>0.14692317236549712</v>
      </c>
    </row>
    <row r="42" spans="1:37" x14ac:dyDescent="0.2">
      <c r="A42" s="55" t="s">
        <v>101</v>
      </c>
      <c r="B42" s="56" t="s">
        <v>610</v>
      </c>
      <c r="C42" s="57" t="s">
        <v>611</v>
      </c>
      <c r="D42" s="77">
        <v>412210961</v>
      </c>
      <c r="E42" s="78">
        <v>13976999</v>
      </c>
      <c r="F42" s="79">
        <f t="shared" si="0"/>
        <v>426187960</v>
      </c>
      <c r="G42" s="77">
        <v>434042345</v>
      </c>
      <c r="H42" s="78">
        <v>17571310</v>
      </c>
      <c r="I42" s="79">
        <f t="shared" si="1"/>
        <v>451613655</v>
      </c>
      <c r="J42" s="77">
        <v>92551306</v>
      </c>
      <c r="K42" s="78">
        <v>2232730</v>
      </c>
      <c r="L42" s="78">
        <f t="shared" si="2"/>
        <v>94784036</v>
      </c>
      <c r="M42" s="95">
        <f t="shared" si="3"/>
        <v>0.22239960978719342</v>
      </c>
      <c r="N42" s="77">
        <v>87445616</v>
      </c>
      <c r="O42" s="78">
        <v>4782234</v>
      </c>
      <c r="P42" s="78">
        <f t="shared" si="4"/>
        <v>92227850</v>
      </c>
      <c r="Q42" s="95">
        <f t="shared" si="5"/>
        <v>0.21640181951644058</v>
      </c>
      <c r="R42" s="77">
        <v>90188238</v>
      </c>
      <c r="S42" s="78">
        <v>151675</v>
      </c>
      <c r="T42" s="78">
        <f t="shared" si="6"/>
        <v>90339913</v>
      </c>
      <c r="U42" s="95">
        <f t="shared" si="7"/>
        <v>0.20003804579381021</v>
      </c>
      <c r="V42" s="77">
        <v>154932849</v>
      </c>
      <c r="W42" s="78">
        <v>8056447</v>
      </c>
      <c r="X42" s="78">
        <f t="shared" si="8"/>
        <v>162989296</v>
      </c>
      <c r="Y42" s="95">
        <f t="shared" si="9"/>
        <v>0.36090426893757233</v>
      </c>
      <c r="Z42" s="77">
        <f t="shared" si="10"/>
        <v>425118009</v>
      </c>
      <c r="AA42" s="78">
        <f t="shared" si="11"/>
        <v>15223086</v>
      </c>
      <c r="AB42" s="78">
        <f t="shared" si="12"/>
        <v>440341095</v>
      </c>
      <c r="AC42" s="95">
        <f t="shared" si="13"/>
        <v>0.97503937297910093</v>
      </c>
      <c r="AD42" s="77">
        <v>93982407</v>
      </c>
      <c r="AE42" s="78">
        <v>26568731</v>
      </c>
      <c r="AF42" s="78">
        <f t="shared" si="14"/>
        <v>120551138</v>
      </c>
      <c r="AG42" s="78">
        <v>414459150</v>
      </c>
      <c r="AH42" s="78">
        <v>463753953</v>
      </c>
      <c r="AI42" s="79">
        <v>358197461</v>
      </c>
      <c r="AJ42" s="114">
        <f t="shared" si="15"/>
        <v>0.77238686308297622</v>
      </c>
      <c r="AK42" s="115">
        <f t="shared" si="16"/>
        <v>0.35203448680841154</v>
      </c>
    </row>
    <row r="43" spans="1:37" x14ac:dyDescent="0.2">
      <c r="A43" s="55" t="s">
        <v>116</v>
      </c>
      <c r="B43" s="56" t="s">
        <v>612</v>
      </c>
      <c r="C43" s="57" t="s">
        <v>613</v>
      </c>
      <c r="D43" s="77">
        <v>114450564</v>
      </c>
      <c r="E43" s="78">
        <v>400000</v>
      </c>
      <c r="F43" s="79">
        <f t="shared" si="0"/>
        <v>114850564</v>
      </c>
      <c r="G43" s="77">
        <v>117836823</v>
      </c>
      <c r="H43" s="78">
        <v>3970795</v>
      </c>
      <c r="I43" s="79">
        <f t="shared" si="1"/>
        <v>121807618</v>
      </c>
      <c r="J43" s="77">
        <v>26332205</v>
      </c>
      <c r="K43" s="78">
        <v>43084</v>
      </c>
      <c r="L43" s="78">
        <f t="shared" si="2"/>
        <v>26375289</v>
      </c>
      <c r="M43" s="95">
        <f t="shared" si="3"/>
        <v>0.22964875470702956</v>
      </c>
      <c r="N43" s="77">
        <v>30262478</v>
      </c>
      <c r="O43" s="78">
        <v>49021</v>
      </c>
      <c r="P43" s="78">
        <f t="shared" si="4"/>
        <v>30311499</v>
      </c>
      <c r="Q43" s="95">
        <f t="shared" si="5"/>
        <v>0.26392120285974391</v>
      </c>
      <c r="R43" s="77">
        <v>26738484</v>
      </c>
      <c r="S43" s="78">
        <v>571737</v>
      </c>
      <c r="T43" s="78">
        <f t="shared" si="6"/>
        <v>27310221</v>
      </c>
      <c r="U43" s="95">
        <f t="shared" si="7"/>
        <v>0.22420782417730228</v>
      </c>
      <c r="V43" s="77">
        <v>31374909</v>
      </c>
      <c r="W43" s="78">
        <v>294889</v>
      </c>
      <c r="X43" s="78">
        <f t="shared" si="8"/>
        <v>31669798</v>
      </c>
      <c r="Y43" s="95">
        <f t="shared" si="9"/>
        <v>0.25999850025800519</v>
      </c>
      <c r="Z43" s="77">
        <f t="shared" si="10"/>
        <v>114708076</v>
      </c>
      <c r="AA43" s="78">
        <f t="shared" si="11"/>
        <v>958731</v>
      </c>
      <c r="AB43" s="78">
        <f t="shared" si="12"/>
        <v>115666807</v>
      </c>
      <c r="AC43" s="95">
        <f t="shared" si="13"/>
        <v>0.94958598566470609</v>
      </c>
      <c r="AD43" s="77">
        <v>28363388</v>
      </c>
      <c r="AE43" s="78">
        <v>831444</v>
      </c>
      <c r="AF43" s="78">
        <f t="shared" si="14"/>
        <v>29194832</v>
      </c>
      <c r="AG43" s="78">
        <v>110894617</v>
      </c>
      <c r="AH43" s="78">
        <v>114620466</v>
      </c>
      <c r="AI43" s="79">
        <v>113111520</v>
      </c>
      <c r="AJ43" s="114">
        <f t="shared" si="15"/>
        <v>0.98683528297642764</v>
      </c>
      <c r="AK43" s="115">
        <f t="shared" si="16"/>
        <v>8.4774113445831745E-2</v>
      </c>
    </row>
    <row r="44" spans="1:37" ht="16.5" x14ac:dyDescent="0.3">
      <c r="A44" s="58" t="s">
        <v>0</v>
      </c>
      <c r="B44" s="59" t="s">
        <v>614</v>
      </c>
      <c r="C44" s="60" t="s">
        <v>0</v>
      </c>
      <c r="D44" s="80">
        <f>SUM(D40:D43)</f>
        <v>728257572</v>
      </c>
      <c r="E44" s="81">
        <f>SUM(E40:E43)</f>
        <v>89921095</v>
      </c>
      <c r="F44" s="82">
        <f t="shared" si="0"/>
        <v>818178667</v>
      </c>
      <c r="G44" s="80">
        <f>SUM(G40:G43)</f>
        <v>737604333</v>
      </c>
      <c r="H44" s="81">
        <f>SUM(H40:H43)</f>
        <v>107021466</v>
      </c>
      <c r="I44" s="82">
        <f t="shared" si="1"/>
        <v>844625799</v>
      </c>
      <c r="J44" s="80">
        <f>SUM(J40:J43)</f>
        <v>166795924</v>
      </c>
      <c r="K44" s="81">
        <f>SUM(K40:K43)</f>
        <v>33332145</v>
      </c>
      <c r="L44" s="81">
        <f t="shared" si="2"/>
        <v>200128069</v>
      </c>
      <c r="M44" s="96">
        <f t="shared" si="3"/>
        <v>0.24460191529290998</v>
      </c>
      <c r="N44" s="80">
        <f>SUM(N40:N43)</f>
        <v>161739921</v>
      </c>
      <c r="O44" s="81">
        <f>SUM(O40:O43)</f>
        <v>14159970</v>
      </c>
      <c r="P44" s="81">
        <f t="shared" si="4"/>
        <v>175899891</v>
      </c>
      <c r="Q44" s="96">
        <f t="shared" si="5"/>
        <v>0.21498958368710439</v>
      </c>
      <c r="R44" s="80">
        <f>SUM(R40:R43)</f>
        <v>158713992</v>
      </c>
      <c r="S44" s="81">
        <f>SUM(S40:S43)</f>
        <v>6038704</v>
      </c>
      <c r="T44" s="81">
        <f t="shared" si="6"/>
        <v>164752696</v>
      </c>
      <c r="U44" s="96">
        <f t="shared" si="7"/>
        <v>0.19505998537465938</v>
      </c>
      <c r="V44" s="80">
        <f>SUM(V40:V43)</f>
        <v>228857286</v>
      </c>
      <c r="W44" s="81">
        <f>SUM(W40:W43)</f>
        <v>39579523</v>
      </c>
      <c r="X44" s="81">
        <f t="shared" si="8"/>
        <v>268436809</v>
      </c>
      <c r="Y44" s="96">
        <f t="shared" si="9"/>
        <v>0.31781743976778526</v>
      </c>
      <c r="Z44" s="80">
        <f t="shared" si="10"/>
        <v>716107123</v>
      </c>
      <c r="AA44" s="81">
        <f t="shared" si="11"/>
        <v>93110342</v>
      </c>
      <c r="AB44" s="81">
        <f t="shared" si="12"/>
        <v>809217465</v>
      </c>
      <c r="AC44" s="96">
        <f t="shared" si="13"/>
        <v>0.95807808139187567</v>
      </c>
      <c r="AD44" s="80">
        <f>SUM(AD40:AD43)</f>
        <v>156664424</v>
      </c>
      <c r="AE44" s="81">
        <f>SUM(AE40:AE43)</f>
        <v>45986212</v>
      </c>
      <c r="AF44" s="81">
        <f t="shared" si="14"/>
        <v>202650636</v>
      </c>
      <c r="AG44" s="81">
        <f>SUM(AG40:AG43)</f>
        <v>755237108</v>
      </c>
      <c r="AH44" s="81">
        <f>SUM(AH40:AH43)</f>
        <v>799648816</v>
      </c>
      <c r="AI44" s="82">
        <f>SUM(AI40:AI43)</f>
        <v>682779153</v>
      </c>
      <c r="AJ44" s="116">
        <f t="shared" si="15"/>
        <v>0.85384876378032426</v>
      </c>
      <c r="AK44" s="117">
        <f t="shared" si="16"/>
        <v>0.32462850499023355</v>
      </c>
    </row>
    <row r="45" spans="1:37" ht="16.5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86794599731</v>
      </c>
      <c r="E45" s="84">
        <f>SUM(E9,E11:E16,E18:E23,E25:E29,E31:E38,E40:E43)</f>
        <v>15815064357</v>
      </c>
      <c r="F45" s="85">
        <f t="shared" si="0"/>
        <v>102609664088</v>
      </c>
      <c r="G45" s="83">
        <f>SUM(G9,G11:G16,G18:G23,G25:G29,G31:G38,G40:G43)</f>
        <v>89059588662</v>
      </c>
      <c r="H45" s="84">
        <f>SUM(H9,H11:H16,H18:H23,H25:H29,H31:H38,H40:H43)</f>
        <v>17429833762</v>
      </c>
      <c r="I45" s="85">
        <f t="shared" si="1"/>
        <v>106489422424</v>
      </c>
      <c r="J45" s="83">
        <f>SUM(J9,J11:J16,J18:J23,J25:J29,J31:J38,J40:J43)</f>
        <v>16658367425</v>
      </c>
      <c r="K45" s="84">
        <f>SUM(K9,K11:K16,K18:K23,K25:K29,K31:K38,K40:K43)</f>
        <v>1719445693</v>
      </c>
      <c r="L45" s="84">
        <f t="shared" si="2"/>
        <v>18377813118</v>
      </c>
      <c r="M45" s="97">
        <f t="shared" si="3"/>
        <v>0.1791041154002691</v>
      </c>
      <c r="N45" s="83">
        <f>SUM(N9,N11:N16,N18:N23,N25:N29,N31:N38,N40:N43)</f>
        <v>21845121678</v>
      </c>
      <c r="O45" s="84">
        <f>SUM(O9,O11:O16,O18:O23,O25:O29,O31:O38,O40:O43)</f>
        <v>3398392466</v>
      </c>
      <c r="P45" s="84">
        <f t="shared" si="4"/>
        <v>25243514144</v>
      </c>
      <c r="Q45" s="97">
        <f t="shared" si="5"/>
        <v>0.24601497693580482</v>
      </c>
      <c r="R45" s="83">
        <f>SUM(R9,R11:R16,R18:R23,R25:R29,R31:R38,R40:R43)</f>
        <v>18348613805</v>
      </c>
      <c r="S45" s="84">
        <f>SUM(S9,S11:S16,S18:S23,S25:S29,S31:S38,S40:S43)</f>
        <v>2473502879</v>
      </c>
      <c r="T45" s="84">
        <f t="shared" si="6"/>
        <v>20822116684</v>
      </c>
      <c r="U45" s="97">
        <f t="shared" si="7"/>
        <v>0.19553225296963603</v>
      </c>
      <c r="V45" s="83">
        <f>SUM(V9,V11:V16,V18:V23,V25:V29,V31:V38,V40:V43)</f>
        <v>23636790426</v>
      </c>
      <c r="W45" s="84">
        <f>SUM(W9,W11:W16,W18:W23,W25:W29,W31:W38,W40:W43)</f>
        <v>5676594860</v>
      </c>
      <c r="X45" s="84">
        <f t="shared" si="8"/>
        <v>29313385286</v>
      </c>
      <c r="Y45" s="97">
        <f t="shared" si="9"/>
        <v>0.27527039417384908</v>
      </c>
      <c r="Z45" s="83">
        <f t="shared" si="10"/>
        <v>80488893334</v>
      </c>
      <c r="AA45" s="84">
        <f t="shared" si="11"/>
        <v>13267935898</v>
      </c>
      <c r="AB45" s="84">
        <f t="shared" si="12"/>
        <v>93756829232</v>
      </c>
      <c r="AC45" s="97">
        <f t="shared" si="13"/>
        <v>0.8804332589831908</v>
      </c>
      <c r="AD45" s="83">
        <f>SUM(AD9,AD11:AD16,AD18:AD23,AD25:AD29,AD31:AD38,AD40:AD43)</f>
        <v>19378148347</v>
      </c>
      <c r="AE45" s="84">
        <f>SUM(AE9,AE11:AE16,AE18:AE23,AE25:AE29,AE31:AE38,AE40:AE43)</f>
        <v>4400146928</v>
      </c>
      <c r="AF45" s="84">
        <f t="shared" si="14"/>
        <v>23778295275</v>
      </c>
      <c r="AG45" s="84">
        <f>SUM(AG9,AG11:AG16,AG18:AG23,AG25:AG29,AG31:AG38,AG40:AG43)</f>
        <v>90715297377</v>
      </c>
      <c r="AH45" s="84">
        <f>SUM(AH9,AH11:AH16,AH18:AH23,AH25:AH29,AH31:AH38,AH40:AH43)</f>
        <v>92885005003</v>
      </c>
      <c r="AI45" s="85">
        <f>SUM(AI9,AI11:AI16,AI18:AI23,AI25:AI29,AI31:AI38,AI40:AI43)</f>
        <v>82601274417</v>
      </c>
      <c r="AJ45" s="118">
        <f t="shared" si="15"/>
        <v>0.88928535251015106</v>
      </c>
      <c r="AK45" s="119">
        <f t="shared" si="16"/>
        <v>0.23277909315978085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customHeight="1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44</v>
      </c>
      <c r="C9" s="32" t="s">
        <v>45</v>
      </c>
      <c r="D9" s="64">
        <v>9405341830</v>
      </c>
      <c r="E9" s="65">
        <v>1219326304</v>
      </c>
      <c r="F9" s="66">
        <f>$D9       +$E9</f>
        <v>10624668134</v>
      </c>
      <c r="G9" s="64">
        <v>9386293434</v>
      </c>
      <c r="H9" s="65">
        <v>1293895163</v>
      </c>
      <c r="I9" s="67">
        <f>$G9       +$H9</f>
        <v>10680188597</v>
      </c>
      <c r="J9" s="64">
        <v>2696082707</v>
      </c>
      <c r="K9" s="65">
        <v>160140142</v>
      </c>
      <c r="L9" s="65">
        <f>$J9       +$K9</f>
        <v>2856222849</v>
      </c>
      <c r="M9" s="90">
        <f>IF(($F9       =0),0,($L9       /$F9       ))</f>
        <v>0.2688293707602783</v>
      </c>
      <c r="N9" s="100">
        <v>2378424500</v>
      </c>
      <c r="O9" s="101">
        <v>297439604</v>
      </c>
      <c r="P9" s="102">
        <f>$N9       +$O9</f>
        <v>2675864104</v>
      </c>
      <c r="Q9" s="90">
        <f>IF(($F9       =0),0,($P9       /$F9       ))</f>
        <v>0.25185389983494799</v>
      </c>
      <c r="R9" s="100">
        <v>2400012398</v>
      </c>
      <c r="S9" s="102">
        <v>183034320</v>
      </c>
      <c r="T9" s="102">
        <f>$R9       +$S9</f>
        <v>2583046718</v>
      </c>
      <c r="U9" s="90">
        <f>IF(($I9       =0),0,($T9       /$I9       ))</f>
        <v>0.24185403605377925</v>
      </c>
      <c r="V9" s="100">
        <v>2645049628</v>
      </c>
      <c r="W9" s="102">
        <v>328415072</v>
      </c>
      <c r="X9" s="102">
        <f>$V9       +$W9</f>
        <v>2973464700</v>
      </c>
      <c r="Y9" s="90">
        <f>IF(($I9       =0),0,($X9       /$I9       ))</f>
        <v>0.27840938135074023</v>
      </c>
      <c r="Z9" s="64">
        <f>$J9       +$N9       +$R9       +$V9</f>
        <v>10119569233</v>
      </c>
      <c r="AA9" s="65">
        <f>$K9       +$O9       +$S9       +$W9</f>
        <v>969029138</v>
      </c>
      <c r="AB9" s="65">
        <f>$Z9       +$AA9</f>
        <v>11088598371</v>
      </c>
      <c r="AC9" s="90">
        <f>IF(($I9       =0),0,($AB9       /$I9       ))</f>
        <v>1.0382399402679761</v>
      </c>
      <c r="AD9" s="64">
        <v>2035615770</v>
      </c>
      <c r="AE9" s="65">
        <v>418458900</v>
      </c>
      <c r="AF9" s="65">
        <f>$AD9       +$AE9</f>
        <v>2454074670</v>
      </c>
      <c r="AG9" s="65">
        <v>10956771689</v>
      </c>
      <c r="AH9" s="65">
        <v>10102699706</v>
      </c>
      <c r="AI9" s="65">
        <v>10508862931</v>
      </c>
      <c r="AJ9" s="90">
        <f>IF(($AH9       =0),0,($AI9       /$AH9       ))</f>
        <v>1.0402034344105844</v>
      </c>
      <c r="AK9" s="90">
        <f>IF(($AF9       =0),0,(($X9       /$AF9       )-1))</f>
        <v>0.21164393909823453</v>
      </c>
    </row>
    <row r="10" spans="1:37" s="7" customFormat="1" x14ac:dyDescent="0.2">
      <c r="A10" s="23" t="s">
        <v>23</v>
      </c>
      <c r="B10" s="31" t="s">
        <v>46</v>
      </c>
      <c r="C10" s="32" t="s">
        <v>47</v>
      </c>
      <c r="D10" s="64">
        <v>59375920935</v>
      </c>
      <c r="E10" s="65">
        <v>11034869388</v>
      </c>
      <c r="F10" s="67">
        <f t="shared" ref="F10:F17" si="0">$D10      +$E10</f>
        <v>70410790323</v>
      </c>
      <c r="G10" s="64">
        <v>60892669478</v>
      </c>
      <c r="H10" s="65">
        <v>11379892947</v>
      </c>
      <c r="I10" s="67">
        <f t="shared" ref="I10:I17" si="1">$G10      +$H10</f>
        <v>72272562425</v>
      </c>
      <c r="J10" s="64">
        <v>11433466081</v>
      </c>
      <c r="K10" s="65">
        <v>1175806543</v>
      </c>
      <c r="L10" s="65">
        <f t="shared" ref="L10:L17" si="2">$J10      +$K10</f>
        <v>12609272624</v>
      </c>
      <c r="M10" s="90">
        <f t="shared" ref="M10:M17" si="3">IF(($F10      =0),0,($L10      /$F10      ))</f>
        <v>0.17908153801649809</v>
      </c>
      <c r="N10" s="100">
        <v>15460970184</v>
      </c>
      <c r="O10" s="101">
        <v>2344511997</v>
      </c>
      <c r="P10" s="102">
        <f t="shared" ref="P10:P17" si="4">$N10      +$O10</f>
        <v>17805482181</v>
      </c>
      <c r="Q10" s="90">
        <f t="shared" ref="Q10:Q17" si="5">IF(($F10      =0),0,($P10      /$F10      ))</f>
        <v>0.25288002164611068</v>
      </c>
      <c r="R10" s="100">
        <v>12484154919</v>
      </c>
      <c r="S10" s="102">
        <v>1687418386</v>
      </c>
      <c r="T10" s="102">
        <f t="shared" ref="T10:T17" si="6">$R10      +$S10</f>
        <v>14171573305</v>
      </c>
      <c r="U10" s="90">
        <f t="shared" ref="U10:U17" si="7">IF(($I10      =0),0,($T10      /$I10      ))</f>
        <v>0.19608510933463005</v>
      </c>
      <c r="V10" s="100">
        <v>16948921223</v>
      </c>
      <c r="W10" s="102">
        <v>3821178511</v>
      </c>
      <c r="X10" s="102">
        <f t="shared" ref="X10:X17" si="8">$V10      +$W10</f>
        <v>20770099734</v>
      </c>
      <c r="Y10" s="90">
        <f t="shared" ref="Y10:Y17" si="9">IF(($I10      =0),0,($X10      /$I10      ))</f>
        <v>0.28738568326747688</v>
      </c>
      <c r="Z10" s="64">
        <f t="shared" ref="Z10:Z17" si="10">$J10      +$N10      +$R10      +$V10</f>
        <v>56327512407</v>
      </c>
      <c r="AA10" s="65">
        <f t="shared" ref="AA10:AA17" si="11">$K10      +$O10      +$S10      +$W10</f>
        <v>9028915437</v>
      </c>
      <c r="AB10" s="65">
        <f t="shared" ref="AB10:AB17" si="12">$Z10      +$AA10</f>
        <v>65356427844</v>
      </c>
      <c r="AC10" s="90">
        <f t="shared" ref="AC10:AC17" si="13">IF(($I10      =0),0,($AB10      /$I10      ))</f>
        <v>0.90430483783971083</v>
      </c>
      <c r="AD10" s="64">
        <v>13718276093</v>
      </c>
      <c r="AE10" s="65">
        <v>2889181472</v>
      </c>
      <c r="AF10" s="65">
        <f t="shared" ref="AF10:AF17" si="14">$AD10      +$AE10</f>
        <v>16607457565</v>
      </c>
      <c r="AG10" s="65">
        <v>61541806583</v>
      </c>
      <c r="AH10" s="65">
        <v>62646294416</v>
      </c>
      <c r="AI10" s="65">
        <v>57549770980</v>
      </c>
      <c r="AJ10" s="90">
        <f t="shared" ref="AJ10:AJ17" si="15">IF(($AH10      =0),0,($AI10      /$AH10      ))</f>
        <v>0.91864605107914676</v>
      </c>
      <c r="AK10" s="90">
        <f t="shared" ref="AK10:AK17" si="16">IF(($AF10      =0),0,(($X10      /$AF10      )-1))</f>
        <v>0.25064897216854631</v>
      </c>
    </row>
    <row r="11" spans="1:37" s="7" customFormat="1" x14ac:dyDescent="0.2">
      <c r="A11" s="23" t="s">
        <v>23</v>
      </c>
      <c r="B11" s="31" t="s">
        <v>48</v>
      </c>
      <c r="C11" s="32" t="s">
        <v>49</v>
      </c>
      <c r="D11" s="64">
        <v>54927661811</v>
      </c>
      <c r="E11" s="65">
        <v>2767670180</v>
      </c>
      <c r="F11" s="67">
        <f t="shared" si="0"/>
        <v>57695331991</v>
      </c>
      <c r="G11" s="64">
        <v>55070116923</v>
      </c>
      <c r="H11" s="65">
        <v>2718720150</v>
      </c>
      <c r="I11" s="67">
        <f t="shared" si="1"/>
        <v>57788837073</v>
      </c>
      <c r="J11" s="64">
        <v>12268055217</v>
      </c>
      <c r="K11" s="65">
        <v>217657645</v>
      </c>
      <c r="L11" s="65">
        <f t="shared" si="2"/>
        <v>12485712862</v>
      </c>
      <c r="M11" s="90">
        <f t="shared" si="3"/>
        <v>0.21640767859603735</v>
      </c>
      <c r="N11" s="100">
        <v>12384137608</v>
      </c>
      <c r="O11" s="101">
        <v>486153631</v>
      </c>
      <c r="P11" s="102">
        <f t="shared" si="4"/>
        <v>12870291239</v>
      </c>
      <c r="Q11" s="90">
        <f t="shared" si="5"/>
        <v>0.22307335437479864</v>
      </c>
      <c r="R11" s="100">
        <v>9837540536</v>
      </c>
      <c r="S11" s="102">
        <v>555565746</v>
      </c>
      <c r="T11" s="102">
        <f t="shared" si="6"/>
        <v>10393106282</v>
      </c>
      <c r="U11" s="90">
        <f t="shared" si="7"/>
        <v>0.17984626111910199</v>
      </c>
      <c r="V11" s="100">
        <v>16428418067</v>
      </c>
      <c r="W11" s="102">
        <v>727194564</v>
      </c>
      <c r="X11" s="102">
        <f t="shared" si="8"/>
        <v>17155612631</v>
      </c>
      <c r="Y11" s="90">
        <f t="shared" si="9"/>
        <v>0.29686724114777896</v>
      </c>
      <c r="Z11" s="64">
        <f t="shared" si="10"/>
        <v>50918151428</v>
      </c>
      <c r="AA11" s="65">
        <f t="shared" si="11"/>
        <v>1986571586</v>
      </c>
      <c r="AB11" s="65">
        <f t="shared" si="12"/>
        <v>52904723014</v>
      </c>
      <c r="AC11" s="90">
        <f t="shared" si="13"/>
        <v>0.91548343406131727</v>
      </c>
      <c r="AD11" s="64">
        <v>11377623725</v>
      </c>
      <c r="AE11" s="65">
        <v>740345858</v>
      </c>
      <c r="AF11" s="65">
        <f t="shared" si="14"/>
        <v>12117969583</v>
      </c>
      <c r="AG11" s="65">
        <v>51292961065</v>
      </c>
      <c r="AH11" s="65">
        <v>53361793324</v>
      </c>
      <c r="AI11" s="65">
        <v>47745162950</v>
      </c>
      <c r="AJ11" s="90">
        <f t="shared" si="15"/>
        <v>0.89474434751663667</v>
      </c>
      <c r="AK11" s="90">
        <f t="shared" si="16"/>
        <v>0.41571675960197041</v>
      </c>
    </row>
    <row r="12" spans="1:37" s="7" customFormat="1" x14ac:dyDescent="0.2">
      <c r="A12" s="23" t="s">
        <v>23</v>
      </c>
      <c r="B12" s="31" t="s">
        <v>50</v>
      </c>
      <c r="C12" s="32" t="s">
        <v>51</v>
      </c>
      <c r="D12" s="64">
        <v>52289468580</v>
      </c>
      <c r="E12" s="65">
        <v>8143224000</v>
      </c>
      <c r="F12" s="67">
        <f t="shared" si="0"/>
        <v>60432692580</v>
      </c>
      <c r="G12" s="64">
        <v>52921651732</v>
      </c>
      <c r="H12" s="65">
        <v>7633014673</v>
      </c>
      <c r="I12" s="67">
        <f t="shared" si="1"/>
        <v>60554666405</v>
      </c>
      <c r="J12" s="64">
        <v>12244282511</v>
      </c>
      <c r="K12" s="65">
        <v>520517151</v>
      </c>
      <c r="L12" s="65">
        <f t="shared" si="2"/>
        <v>12764799662</v>
      </c>
      <c r="M12" s="90">
        <f t="shared" si="3"/>
        <v>0.2112234142985128</v>
      </c>
      <c r="N12" s="100">
        <v>12810014637</v>
      </c>
      <c r="O12" s="101">
        <v>1008864611</v>
      </c>
      <c r="P12" s="102">
        <f t="shared" si="4"/>
        <v>13818879248</v>
      </c>
      <c r="Q12" s="90">
        <f t="shared" si="5"/>
        <v>0.22866562216645817</v>
      </c>
      <c r="R12" s="100">
        <v>10707216101</v>
      </c>
      <c r="S12" s="102">
        <v>1047405070</v>
      </c>
      <c r="T12" s="102">
        <f t="shared" si="6"/>
        <v>11754621171</v>
      </c>
      <c r="U12" s="90">
        <f t="shared" si="7"/>
        <v>0.19411586040922224</v>
      </c>
      <c r="V12" s="100">
        <v>11430566773</v>
      </c>
      <c r="W12" s="102">
        <v>3189334925</v>
      </c>
      <c r="X12" s="102">
        <f t="shared" si="8"/>
        <v>14619901698</v>
      </c>
      <c r="Y12" s="90">
        <f t="shared" si="9"/>
        <v>0.24143311434034809</v>
      </c>
      <c r="Z12" s="64">
        <f t="shared" si="10"/>
        <v>47192080022</v>
      </c>
      <c r="AA12" s="65">
        <f t="shared" si="11"/>
        <v>5766121757</v>
      </c>
      <c r="AB12" s="65">
        <f t="shared" si="12"/>
        <v>52958201779</v>
      </c>
      <c r="AC12" s="90">
        <f t="shared" si="13"/>
        <v>0.87455195318567946</v>
      </c>
      <c r="AD12" s="64">
        <v>9969697131</v>
      </c>
      <c r="AE12" s="65">
        <v>1766958558</v>
      </c>
      <c r="AF12" s="65">
        <f t="shared" si="14"/>
        <v>11736655689</v>
      </c>
      <c r="AG12" s="65">
        <v>51406641320</v>
      </c>
      <c r="AH12" s="65">
        <v>52487648290</v>
      </c>
      <c r="AI12" s="65">
        <v>45850617477</v>
      </c>
      <c r="AJ12" s="90">
        <f t="shared" si="15"/>
        <v>0.87355061563570768</v>
      </c>
      <c r="AK12" s="90">
        <f t="shared" si="16"/>
        <v>0.24566163355224591</v>
      </c>
    </row>
    <row r="13" spans="1:37" s="7" customFormat="1" x14ac:dyDescent="0.2">
      <c r="A13" s="23" t="s">
        <v>23</v>
      </c>
      <c r="B13" s="31" t="s">
        <v>52</v>
      </c>
      <c r="C13" s="32" t="s">
        <v>53</v>
      </c>
      <c r="D13" s="64">
        <v>73379686139</v>
      </c>
      <c r="E13" s="65">
        <v>7642206000</v>
      </c>
      <c r="F13" s="67">
        <f t="shared" si="0"/>
        <v>81021892139</v>
      </c>
      <c r="G13" s="64">
        <v>70151595351</v>
      </c>
      <c r="H13" s="65">
        <v>6903334000</v>
      </c>
      <c r="I13" s="67">
        <f t="shared" si="1"/>
        <v>77054929351</v>
      </c>
      <c r="J13" s="64">
        <v>24263227014</v>
      </c>
      <c r="K13" s="65">
        <v>924276495</v>
      </c>
      <c r="L13" s="65">
        <f t="shared" si="2"/>
        <v>25187503509</v>
      </c>
      <c r="M13" s="90">
        <f t="shared" si="3"/>
        <v>0.31087281281691964</v>
      </c>
      <c r="N13" s="100">
        <v>18177354882</v>
      </c>
      <c r="O13" s="101">
        <v>1249695285</v>
      </c>
      <c r="P13" s="102">
        <f t="shared" si="4"/>
        <v>19427050167</v>
      </c>
      <c r="Q13" s="90">
        <f t="shared" si="5"/>
        <v>0.23977532064631657</v>
      </c>
      <c r="R13" s="100">
        <v>20360069421</v>
      </c>
      <c r="S13" s="102">
        <v>1011588887</v>
      </c>
      <c r="T13" s="102">
        <f t="shared" si="6"/>
        <v>21371658308</v>
      </c>
      <c r="U13" s="90">
        <f t="shared" si="7"/>
        <v>0.27735614694613492</v>
      </c>
      <c r="V13" s="100">
        <v>20522699029</v>
      </c>
      <c r="W13" s="102">
        <v>1712815404</v>
      </c>
      <c r="X13" s="102">
        <f t="shared" si="8"/>
        <v>22235514433</v>
      </c>
      <c r="Y13" s="90">
        <f t="shared" si="9"/>
        <v>0.28856706015150518</v>
      </c>
      <c r="Z13" s="64">
        <f t="shared" si="10"/>
        <v>83323350346</v>
      </c>
      <c r="AA13" s="65">
        <f t="shared" si="11"/>
        <v>4898376071</v>
      </c>
      <c r="AB13" s="65">
        <f t="shared" si="12"/>
        <v>88221726417</v>
      </c>
      <c r="AC13" s="90">
        <f t="shared" si="13"/>
        <v>1.1449199572311992</v>
      </c>
      <c r="AD13" s="64">
        <v>17823967021</v>
      </c>
      <c r="AE13" s="65">
        <v>2285047317</v>
      </c>
      <c r="AF13" s="65">
        <f t="shared" si="14"/>
        <v>20109014338</v>
      </c>
      <c r="AG13" s="65">
        <v>77475204261</v>
      </c>
      <c r="AH13" s="65">
        <v>71745909653</v>
      </c>
      <c r="AI13" s="65">
        <v>76318913111</v>
      </c>
      <c r="AJ13" s="90">
        <f t="shared" si="15"/>
        <v>1.063738873478884</v>
      </c>
      <c r="AK13" s="90">
        <f t="shared" si="16"/>
        <v>0.10574859907387668</v>
      </c>
    </row>
    <row r="14" spans="1:37" s="7" customFormat="1" x14ac:dyDescent="0.2">
      <c r="A14" s="23" t="s">
        <v>23</v>
      </c>
      <c r="B14" s="31" t="s">
        <v>54</v>
      </c>
      <c r="C14" s="32" t="s">
        <v>55</v>
      </c>
      <c r="D14" s="64">
        <v>8746024667</v>
      </c>
      <c r="E14" s="65">
        <v>1154486634</v>
      </c>
      <c r="F14" s="67">
        <f t="shared" si="0"/>
        <v>9900511301</v>
      </c>
      <c r="G14" s="64">
        <v>8672373426</v>
      </c>
      <c r="H14" s="65">
        <v>960751423</v>
      </c>
      <c r="I14" s="67">
        <f t="shared" si="1"/>
        <v>9633124849</v>
      </c>
      <c r="J14" s="64">
        <v>2231079536</v>
      </c>
      <c r="K14" s="65">
        <v>-32300072</v>
      </c>
      <c r="L14" s="65">
        <f t="shared" si="2"/>
        <v>2198779464</v>
      </c>
      <c r="M14" s="90">
        <f t="shared" si="3"/>
        <v>0.22208746570269686</v>
      </c>
      <c r="N14" s="100">
        <v>1900545016</v>
      </c>
      <c r="O14" s="101">
        <v>181029940</v>
      </c>
      <c r="P14" s="102">
        <f t="shared" si="4"/>
        <v>2081574956</v>
      </c>
      <c r="Q14" s="90">
        <f t="shared" si="5"/>
        <v>0.21024923791458636</v>
      </c>
      <c r="R14" s="100">
        <v>2823626455</v>
      </c>
      <c r="S14" s="102">
        <v>151619938</v>
      </c>
      <c r="T14" s="102">
        <f t="shared" si="6"/>
        <v>2975246393</v>
      </c>
      <c r="U14" s="90">
        <f t="shared" si="7"/>
        <v>0.30885579078826697</v>
      </c>
      <c r="V14" s="100">
        <v>2963858478</v>
      </c>
      <c r="W14" s="102">
        <v>250923544</v>
      </c>
      <c r="X14" s="102">
        <f t="shared" si="8"/>
        <v>3214782022</v>
      </c>
      <c r="Y14" s="90">
        <f t="shared" si="9"/>
        <v>0.33372161914144832</v>
      </c>
      <c r="Z14" s="64">
        <f t="shared" si="10"/>
        <v>9919109485</v>
      </c>
      <c r="AA14" s="65">
        <f t="shared" si="11"/>
        <v>551273350</v>
      </c>
      <c r="AB14" s="65">
        <f t="shared" si="12"/>
        <v>10470382835</v>
      </c>
      <c r="AC14" s="90">
        <f t="shared" si="13"/>
        <v>1.0869144747030777</v>
      </c>
      <c r="AD14" s="64">
        <v>2175828506</v>
      </c>
      <c r="AE14" s="65">
        <v>234259740</v>
      </c>
      <c r="AF14" s="65">
        <f t="shared" si="14"/>
        <v>2410088246</v>
      </c>
      <c r="AG14" s="65">
        <v>9438037238</v>
      </c>
      <c r="AH14" s="65">
        <v>9410565332</v>
      </c>
      <c r="AI14" s="65">
        <v>9039129845</v>
      </c>
      <c r="AJ14" s="90">
        <f t="shared" si="15"/>
        <v>0.96052994970058192</v>
      </c>
      <c r="AK14" s="90">
        <f t="shared" si="16"/>
        <v>0.33388560661027356</v>
      </c>
    </row>
    <row r="15" spans="1:37" s="7" customFormat="1" x14ac:dyDescent="0.2">
      <c r="A15" s="23" t="s">
        <v>23</v>
      </c>
      <c r="B15" s="31" t="s">
        <v>56</v>
      </c>
      <c r="C15" s="32" t="s">
        <v>57</v>
      </c>
      <c r="D15" s="64">
        <v>17272541720</v>
      </c>
      <c r="E15" s="65">
        <v>1995957430</v>
      </c>
      <c r="F15" s="67">
        <f t="shared" si="0"/>
        <v>19268499150</v>
      </c>
      <c r="G15" s="64">
        <v>16891317250</v>
      </c>
      <c r="H15" s="65">
        <v>1807476736</v>
      </c>
      <c r="I15" s="67">
        <f t="shared" si="1"/>
        <v>18698793986</v>
      </c>
      <c r="J15" s="64">
        <v>6404833510</v>
      </c>
      <c r="K15" s="65">
        <v>32126890443</v>
      </c>
      <c r="L15" s="65">
        <f t="shared" si="2"/>
        <v>38531723953</v>
      </c>
      <c r="M15" s="90">
        <f t="shared" si="3"/>
        <v>1.9997262710001988</v>
      </c>
      <c r="N15" s="100">
        <v>2810010166</v>
      </c>
      <c r="O15" s="101">
        <v>-31773790857</v>
      </c>
      <c r="P15" s="102">
        <f t="shared" si="4"/>
        <v>-28963780691</v>
      </c>
      <c r="Q15" s="90">
        <f t="shared" si="5"/>
        <v>-1.5031674478393404</v>
      </c>
      <c r="R15" s="100">
        <v>3467518489</v>
      </c>
      <c r="S15" s="102">
        <v>333470590</v>
      </c>
      <c r="T15" s="102">
        <f t="shared" si="6"/>
        <v>3800989079</v>
      </c>
      <c r="U15" s="90">
        <f t="shared" si="7"/>
        <v>0.20327455780548434</v>
      </c>
      <c r="V15" s="100">
        <v>3093292701</v>
      </c>
      <c r="W15" s="102">
        <v>410239517</v>
      </c>
      <c r="X15" s="102">
        <f t="shared" si="8"/>
        <v>3503532218</v>
      </c>
      <c r="Y15" s="90">
        <f t="shared" si="9"/>
        <v>0.18736674785674062</v>
      </c>
      <c r="Z15" s="64">
        <f t="shared" si="10"/>
        <v>15775654866</v>
      </c>
      <c r="AA15" s="65">
        <f t="shared" si="11"/>
        <v>1096809693</v>
      </c>
      <c r="AB15" s="65">
        <f t="shared" si="12"/>
        <v>16872464559</v>
      </c>
      <c r="AC15" s="90">
        <f t="shared" si="13"/>
        <v>0.90232902569184981</v>
      </c>
      <c r="AD15" s="64">
        <v>6396918250</v>
      </c>
      <c r="AE15" s="65">
        <v>416501278</v>
      </c>
      <c r="AF15" s="65">
        <f t="shared" si="14"/>
        <v>6813419528</v>
      </c>
      <c r="AG15" s="65">
        <v>17036353690</v>
      </c>
      <c r="AH15" s="65">
        <v>18260970920</v>
      </c>
      <c r="AI15" s="65">
        <v>16025625020</v>
      </c>
      <c r="AJ15" s="90">
        <f t="shared" si="15"/>
        <v>0.8775888801426337</v>
      </c>
      <c r="AK15" s="90">
        <f t="shared" si="16"/>
        <v>-0.48578944777991362</v>
      </c>
    </row>
    <row r="16" spans="1:37" s="7" customFormat="1" x14ac:dyDescent="0.2">
      <c r="A16" s="23" t="s">
        <v>23</v>
      </c>
      <c r="B16" s="31" t="s">
        <v>58</v>
      </c>
      <c r="C16" s="32" t="s">
        <v>59</v>
      </c>
      <c r="D16" s="64">
        <v>44617907375</v>
      </c>
      <c r="E16" s="65">
        <v>2228221908</v>
      </c>
      <c r="F16" s="67">
        <f t="shared" si="0"/>
        <v>46846129283</v>
      </c>
      <c r="G16" s="64">
        <v>45052557825</v>
      </c>
      <c r="H16" s="65">
        <v>1980899368</v>
      </c>
      <c r="I16" s="67">
        <f t="shared" si="1"/>
        <v>47033457193</v>
      </c>
      <c r="J16" s="64">
        <v>4182660839</v>
      </c>
      <c r="K16" s="65">
        <v>82151767</v>
      </c>
      <c r="L16" s="65">
        <f t="shared" si="2"/>
        <v>4264812606</v>
      </c>
      <c r="M16" s="90">
        <f t="shared" si="3"/>
        <v>9.1038740473861485E-2</v>
      </c>
      <c r="N16" s="100">
        <v>23827174635</v>
      </c>
      <c r="O16" s="101">
        <v>464467609</v>
      </c>
      <c r="P16" s="102">
        <f t="shared" si="4"/>
        <v>24291642244</v>
      </c>
      <c r="Q16" s="90">
        <f t="shared" si="5"/>
        <v>0.5185410751281686</v>
      </c>
      <c r="R16" s="100">
        <v>8705947459</v>
      </c>
      <c r="S16" s="102">
        <v>403942741</v>
      </c>
      <c r="T16" s="102">
        <f t="shared" si="6"/>
        <v>9109890200</v>
      </c>
      <c r="U16" s="90">
        <f t="shared" si="7"/>
        <v>0.19368957214048529</v>
      </c>
      <c r="V16" s="100">
        <v>2697817614</v>
      </c>
      <c r="W16" s="102">
        <v>1937462500</v>
      </c>
      <c r="X16" s="102">
        <f t="shared" si="8"/>
        <v>4635280114</v>
      </c>
      <c r="Y16" s="90">
        <f t="shared" si="9"/>
        <v>9.8552825810343997E-2</v>
      </c>
      <c r="Z16" s="64">
        <f t="shared" si="10"/>
        <v>39413600547</v>
      </c>
      <c r="AA16" s="65">
        <f t="shared" si="11"/>
        <v>2888024617</v>
      </c>
      <c r="AB16" s="65">
        <f t="shared" si="12"/>
        <v>42301625164</v>
      </c>
      <c r="AC16" s="90">
        <f t="shared" si="13"/>
        <v>0.89939433944685143</v>
      </c>
      <c r="AD16" s="64">
        <v>12750760921</v>
      </c>
      <c r="AE16" s="65">
        <v>977901161</v>
      </c>
      <c r="AF16" s="65">
        <f t="shared" si="14"/>
        <v>13728662082</v>
      </c>
      <c r="AG16" s="65">
        <v>44942152461</v>
      </c>
      <c r="AH16" s="65">
        <v>44945527620</v>
      </c>
      <c r="AI16" s="65">
        <v>34940420080</v>
      </c>
      <c r="AJ16" s="90">
        <f t="shared" si="15"/>
        <v>0.77739481390473442</v>
      </c>
      <c r="AK16" s="90">
        <f t="shared" si="16"/>
        <v>-0.6623647602137841</v>
      </c>
    </row>
    <row r="17" spans="1:37" s="7" customFormat="1" x14ac:dyDescent="0.2">
      <c r="A17" s="23" t="s">
        <v>0</v>
      </c>
      <c r="B17" s="40" t="s">
        <v>100</v>
      </c>
      <c r="C17" s="32" t="s">
        <v>0</v>
      </c>
      <c r="D17" s="68">
        <f>SUM(D9:D16)</f>
        <v>320014553057</v>
      </c>
      <c r="E17" s="69">
        <f>SUM(E9:E16)</f>
        <v>36185961844</v>
      </c>
      <c r="F17" s="70">
        <f t="shared" si="0"/>
        <v>356200514901</v>
      </c>
      <c r="G17" s="68">
        <f>SUM(G9:G16)</f>
        <v>319038575419</v>
      </c>
      <c r="H17" s="69">
        <f>SUM(H9:H16)</f>
        <v>34677984460</v>
      </c>
      <c r="I17" s="70">
        <f t="shared" si="1"/>
        <v>353716559879</v>
      </c>
      <c r="J17" s="68">
        <f>SUM(J9:J16)</f>
        <v>75723687415</v>
      </c>
      <c r="K17" s="69">
        <f>SUM(K9:K16)</f>
        <v>35175140114</v>
      </c>
      <c r="L17" s="69">
        <f t="shared" si="2"/>
        <v>110898827529</v>
      </c>
      <c r="M17" s="91">
        <f t="shared" si="3"/>
        <v>0.31133820106863819</v>
      </c>
      <c r="N17" s="106">
        <f>SUM(N9:N16)</f>
        <v>89748631628</v>
      </c>
      <c r="O17" s="107">
        <f>SUM(O9:O16)</f>
        <v>-25741628180</v>
      </c>
      <c r="P17" s="108">
        <f t="shared" si="4"/>
        <v>64007003448</v>
      </c>
      <c r="Q17" s="91">
        <f t="shared" si="5"/>
        <v>0.17969374206488634</v>
      </c>
      <c r="R17" s="106">
        <f>SUM(R9:R16)</f>
        <v>70786085778</v>
      </c>
      <c r="S17" s="108">
        <f>SUM(S9:S16)</f>
        <v>5374045678</v>
      </c>
      <c r="T17" s="108">
        <f t="shared" si="6"/>
        <v>76160131456</v>
      </c>
      <c r="U17" s="91">
        <f t="shared" si="7"/>
        <v>0.21531401154091567</v>
      </c>
      <c r="V17" s="106">
        <f>SUM(V9:V16)</f>
        <v>76730623513</v>
      </c>
      <c r="W17" s="108">
        <f>SUM(W9:W16)</f>
        <v>12377564037</v>
      </c>
      <c r="X17" s="108">
        <f t="shared" si="8"/>
        <v>89108187550</v>
      </c>
      <c r="Y17" s="91">
        <f t="shared" si="9"/>
        <v>0.25191975060619803</v>
      </c>
      <c r="Z17" s="68">
        <f t="shared" si="10"/>
        <v>312989028334</v>
      </c>
      <c r="AA17" s="69">
        <f t="shared" si="11"/>
        <v>27185121649</v>
      </c>
      <c r="AB17" s="69">
        <f t="shared" si="12"/>
        <v>340174149983</v>
      </c>
      <c r="AC17" s="91">
        <f t="shared" si="13"/>
        <v>0.96171395000383186</v>
      </c>
      <c r="AD17" s="68">
        <f>SUM(AD9:AD16)</f>
        <v>76248687417</v>
      </c>
      <c r="AE17" s="69">
        <f>SUM(AE9:AE16)</f>
        <v>9728654284</v>
      </c>
      <c r="AF17" s="69">
        <f t="shared" si="14"/>
        <v>85977341701</v>
      </c>
      <c r="AG17" s="69">
        <f>SUM(AG9:AG16)</f>
        <v>324089928307</v>
      </c>
      <c r="AH17" s="69">
        <f>SUM(AH9:AH16)</f>
        <v>322961409261</v>
      </c>
      <c r="AI17" s="69">
        <f>SUM(AI9:AI16)</f>
        <v>297978502394</v>
      </c>
      <c r="AJ17" s="91">
        <f t="shared" si="15"/>
        <v>0.92264429696363459</v>
      </c>
      <c r="AK17" s="91">
        <f t="shared" si="16"/>
        <v>3.6414778441138829E-2</v>
      </c>
    </row>
    <row r="18" spans="1:37" s="7" customFormat="1" x14ac:dyDescent="0.2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x14ac:dyDescent="0.2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61</v>
      </c>
      <c r="C9" s="32" t="s">
        <v>62</v>
      </c>
      <c r="D9" s="64">
        <v>3974218901</v>
      </c>
      <c r="E9" s="65">
        <v>202914000</v>
      </c>
      <c r="F9" s="66">
        <f>$D9       +$E9</f>
        <v>4177132901</v>
      </c>
      <c r="G9" s="64">
        <v>3959838001</v>
      </c>
      <c r="H9" s="65">
        <v>306071709</v>
      </c>
      <c r="I9" s="67">
        <f>$G9       +$H9</f>
        <v>4265909710</v>
      </c>
      <c r="J9" s="64">
        <v>812424179</v>
      </c>
      <c r="K9" s="65">
        <v>35993609</v>
      </c>
      <c r="L9" s="65">
        <f>$J9       +$K9</f>
        <v>848417788</v>
      </c>
      <c r="M9" s="90">
        <f>IF(($F9       =0),0,($L9       /$F9       ))</f>
        <v>0.20311007767957057</v>
      </c>
      <c r="N9" s="100">
        <v>537406678</v>
      </c>
      <c r="O9" s="101">
        <v>54038734</v>
      </c>
      <c r="P9" s="102">
        <f>$N9       +$O9</f>
        <v>591445412</v>
      </c>
      <c r="Q9" s="90">
        <f>IF(($F9       =0),0,($P9       /$F9       ))</f>
        <v>0.14159123638570578</v>
      </c>
      <c r="R9" s="100">
        <v>494209594</v>
      </c>
      <c r="S9" s="102">
        <v>16143608</v>
      </c>
      <c r="T9" s="102">
        <f>$R9       +$S9</f>
        <v>510353202</v>
      </c>
      <c r="U9" s="90">
        <f>IF(($I9       =0),0,($T9       /$I9       ))</f>
        <v>0.11963525641521372</v>
      </c>
      <c r="V9" s="100">
        <v>746001174</v>
      </c>
      <c r="W9" s="102">
        <v>71156696</v>
      </c>
      <c r="X9" s="102">
        <f>$V9       +$W9</f>
        <v>817157870</v>
      </c>
      <c r="Y9" s="90">
        <f>IF(($I9       =0),0,($X9       /$I9       ))</f>
        <v>0.19155535994689396</v>
      </c>
      <c r="Z9" s="64">
        <f>$J9       +$N9       +$R9       +$V9</f>
        <v>2590041625</v>
      </c>
      <c r="AA9" s="65">
        <f>$K9       +$O9       +$S9       +$W9</f>
        <v>177332647</v>
      </c>
      <c r="AB9" s="65">
        <f>$Z9       +$AA9</f>
        <v>2767374272</v>
      </c>
      <c r="AC9" s="90">
        <f>IF(($I9       =0),0,($AB9       /$I9       ))</f>
        <v>0.64871843525258299</v>
      </c>
      <c r="AD9" s="64">
        <v>604008936</v>
      </c>
      <c r="AE9" s="65">
        <v>79692659</v>
      </c>
      <c r="AF9" s="65">
        <f>$AD9       +$AE9</f>
        <v>683701595</v>
      </c>
      <c r="AG9" s="65">
        <v>3854254860</v>
      </c>
      <c r="AH9" s="65">
        <v>3970200860</v>
      </c>
      <c r="AI9" s="65">
        <v>2076207735</v>
      </c>
      <c r="AJ9" s="90">
        <f>IF(($AH9       =0),0,($AI9       /$AH9       ))</f>
        <v>0.52294778229431949</v>
      </c>
      <c r="AK9" s="90">
        <f>IF(($AF9       =0),0,(($X9       /$AF9       )-1))</f>
        <v>0.19519667055917878</v>
      </c>
    </row>
    <row r="10" spans="1:37" s="7" customFormat="1" x14ac:dyDescent="0.2">
      <c r="A10" s="23" t="s">
        <v>23</v>
      </c>
      <c r="B10" s="31" t="s">
        <v>63</v>
      </c>
      <c r="C10" s="32" t="s">
        <v>64</v>
      </c>
      <c r="D10" s="64">
        <v>7634264607</v>
      </c>
      <c r="E10" s="65">
        <v>539962860</v>
      </c>
      <c r="F10" s="67">
        <f t="shared" ref="F10:F28" si="0">$D10      +$E10</f>
        <v>8174227467</v>
      </c>
      <c r="G10" s="64">
        <v>7645789785</v>
      </c>
      <c r="H10" s="65">
        <v>489733147</v>
      </c>
      <c r="I10" s="67">
        <f t="shared" ref="I10:I28" si="1">$G10      +$H10</f>
        <v>8135522932</v>
      </c>
      <c r="J10" s="64">
        <v>2033612951</v>
      </c>
      <c r="K10" s="65">
        <v>5857634</v>
      </c>
      <c r="L10" s="65">
        <f t="shared" ref="L10:L28" si="2">$J10      +$K10</f>
        <v>2039470585</v>
      </c>
      <c r="M10" s="90">
        <f t="shared" ref="M10:M28" si="3">IF(($F10      =0),0,($L10      /$F10      ))</f>
        <v>0.24950010178130022</v>
      </c>
      <c r="N10" s="100">
        <v>1866592654</v>
      </c>
      <c r="O10" s="101">
        <v>31780599</v>
      </c>
      <c r="P10" s="102">
        <f t="shared" ref="P10:P28" si="4">$N10      +$O10</f>
        <v>1898373253</v>
      </c>
      <c r="Q10" s="90">
        <f t="shared" ref="Q10:Q28" si="5">IF(($F10      =0),0,($P10      /$F10      ))</f>
        <v>0.2322388581262122</v>
      </c>
      <c r="R10" s="100">
        <v>1830715623</v>
      </c>
      <c r="S10" s="102">
        <v>57536382</v>
      </c>
      <c r="T10" s="102">
        <f t="shared" ref="T10:T28" si="6">$R10      +$S10</f>
        <v>1888252005</v>
      </c>
      <c r="U10" s="90">
        <f t="shared" ref="U10:U28" si="7">IF(($I10      =0),0,($T10      /$I10      ))</f>
        <v>0.23209964753129897</v>
      </c>
      <c r="V10" s="100">
        <v>1720176558</v>
      </c>
      <c r="W10" s="102">
        <v>121278294</v>
      </c>
      <c r="X10" s="102">
        <f t="shared" ref="X10:X28" si="8">$V10      +$W10</f>
        <v>1841454852</v>
      </c>
      <c r="Y10" s="90">
        <f t="shared" ref="Y10:Y28" si="9">IF(($I10      =0),0,($X10      /$I10      ))</f>
        <v>0.22634744777829605</v>
      </c>
      <c r="Z10" s="64">
        <f t="shared" ref="Z10:Z28" si="10">$J10      +$N10      +$R10      +$V10</f>
        <v>7451097786</v>
      </c>
      <c r="AA10" s="65">
        <f t="shared" ref="AA10:AA28" si="11">$K10      +$O10      +$S10      +$W10</f>
        <v>216452909</v>
      </c>
      <c r="AB10" s="65">
        <f t="shared" ref="AB10:AB28" si="12">$Z10      +$AA10</f>
        <v>7667550695</v>
      </c>
      <c r="AC10" s="90">
        <f t="shared" ref="AC10:AC28" si="13">IF(($I10      =0),0,($AB10      /$I10      ))</f>
        <v>0.94247791556713667</v>
      </c>
      <c r="AD10" s="64">
        <v>1995570834</v>
      </c>
      <c r="AE10" s="65">
        <v>93062543</v>
      </c>
      <c r="AF10" s="65">
        <f t="shared" ref="AF10:AF28" si="14">$AD10      +$AE10</f>
        <v>2088633377</v>
      </c>
      <c r="AG10" s="65">
        <v>7239097807</v>
      </c>
      <c r="AH10" s="65">
        <v>7317699841</v>
      </c>
      <c r="AI10" s="65">
        <v>6793694902</v>
      </c>
      <c r="AJ10" s="90">
        <f t="shared" ref="AJ10:AJ28" si="15">IF(($AH10      =0),0,($AI10      /$AH10      ))</f>
        <v>0.92839212452196018</v>
      </c>
      <c r="AK10" s="90">
        <f t="shared" ref="AK10:AK28" si="16">IF(($AF10      =0),0,(($X10      /$AF10      )-1))</f>
        <v>-0.11834462080417096</v>
      </c>
    </row>
    <row r="11" spans="1:37" s="7" customFormat="1" x14ac:dyDescent="0.2">
      <c r="A11" s="23" t="s">
        <v>23</v>
      </c>
      <c r="B11" s="31" t="s">
        <v>65</v>
      </c>
      <c r="C11" s="32" t="s">
        <v>66</v>
      </c>
      <c r="D11" s="64">
        <v>4066602774</v>
      </c>
      <c r="E11" s="65">
        <v>450885244</v>
      </c>
      <c r="F11" s="67">
        <f t="shared" si="0"/>
        <v>4517488018</v>
      </c>
      <c r="G11" s="64">
        <v>3906559863</v>
      </c>
      <c r="H11" s="65">
        <v>463683468</v>
      </c>
      <c r="I11" s="67">
        <f t="shared" si="1"/>
        <v>4370243331</v>
      </c>
      <c r="J11" s="64">
        <v>908108672</v>
      </c>
      <c r="K11" s="65">
        <v>53722838</v>
      </c>
      <c r="L11" s="65">
        <f t="shared" si="2"/>
        <v>961831510</v>
      </c>
      <c r="M11" s="90">
        <f t="shared" si="3"/>
        <v>0.21291290783009664</v>
      </c>
      <c r="N11" s="100">
        <v>793041835</v>
      </c>
      <c r="O11" s="101">
        <v>128005156</v>
      </c>
      <c r="P11" s="102">
        <f t="shared" si="4"/>
        <v>921046991</v>
      </c>
      <c r="Q11" s="90">
        <f t="shared" si="5"/>
        <v>0.20388476678412298</v>
      </c>
      <c r="R11" s="100">
        <v>1060842503</v>
      </c>
      <c r="S11" s="102">
        <v>298785370</v>
      </c>
      <c r="T11" s="102">
        <f t="shared" si="6"/>
        <v>1359627873</v>
      </c>
      <c r="U11" s="90">
        <f t="shared" si="7"/>
        <v>0.31111033643266028</v>
      </c>
      <c r="V11" s="100">
        <v>955518167</v>
      </c>
      <c r="W11" s="102">
        <v>195284864</v>
      </c>
      <c r="X11" s="102">
        <f t="shared" si="8"/>
        <v>1150803031</v>
      </c>
      <c r="Y11" s="90">
        <f t="shared" si="9"/>
        <v>0.26332699207773241</v>
      </c>
      <c r="Z11" s="64">
        <f t="shared" si="10"/>
        <v>3717511177</v>
      </c>
      <c r="AA11" s="65">
        <f t="shared" si="11"/>
        <v>675798228</v>
      </c>
      <c r="AB11" s="65">
        <f t="shared" si="12"/>
        <v>4393309405</v>
      </c>
      <c r="AC11" s="90">
        <f t="shared" si="13"/>
        <v>1.0052779839137063</v>
      </c>
      <c r="AD11" s="64">
        <v>1019239783</v>
      </c>
      <c r="AE11" s="65">
        <v>155099810</v>
      </c>
      <c r="AF11" s="65">
        <f t="shared" si="14"/>
        <v>1174339593</v>
      </c>
      <c r="AG11" s="65">
        <v>4024406696</v>
      </c>
      <c r="AH11" s="65">
        <v>4075125060</v>
      </c>
      <c r="AI11" s="65">
        <v>3585363675</v>
      </c>
      <c r="AJ11" s="90">
        <f t="shared" si="15"/>
        <v>0.87981684542461625</v>
      </c>
      <c r="AK11" s="90">
        <f t="shared" si="16"/>
        <v>-2.0042381386352504E-2</v>
      </c>
    </row>
    <row r="12" spans="1:37" s="7" customFormat="1" x14ac:dyDescent="0.2">
      <c r="A12" s="23" t="s">
        <v>23</v>
      </c>
      <c r="B12" s="31" t="s">
        <v>67</v>
      </c>
      <c r="C12" s="32" t="s">
        <v>68</v>
      </c>
      <c r="D12" s="64">
        <v>7703787795</v>
      </c>
      <c r="E12" s="65">
        <v>768760054</v>
      </c>
      <c r="F12" s="67">
        <f t="shared" si="0"/>
        <v>8472547849</v>
      </c>
      <c r="G12" s="64">
        <v>7564072490</v>
      </c>
      <c r="H12" s="65">
        <v>802543954</v>
      </c>
      <c r="I12" s="67">
        <f t="shared" si="1"/>
        <v>8366616444</v>
      </c>
      <c r="J12" s="64">
        <v>1870204701</v>
      </c>
      <c r="K12" s="65">
        <v>104517130</v>
      </c>
      <c r="L12" s="65">
        <f t="shared" si="2"/>
        <v>1974721831</v>
      </c>
      <c r="M12" s="90">
        <f t="shared" si="3"/>
        <v>0.23307296296155741</v>
      </c>
      <c r="N12" s="100">
        <v>1513806301</v>
      </c>
      <c r="O12" s="101">
        <v>157212034</v>
      </c>
      <c r="P12" s="102">
        <f t="shared" si="4"/>
        <v>1671018335</v>
      </c>
      <c r="Q12" s="90">
        <f t="shared" si="5"/>
        <v>0.19722737065418017</v>
      </c>
      <c r="R12" s="100">
        <v>1499258297</v>
      </c>
      <c r="S12" s="102">
        <v>147856858</v>
      </c>
      <c r="T12" s="102">
        <f t="shared" si="6"/>
        <v>1647115155</v>
      </c>
      <c r="U12" s="90">
        <f t="shared" si="7"/>
        <v>0.19686753492580686</v>
      </c>
      <c r="V12" s="100">
        <v>1884183543</v>
      </c>
      <c r="W12" s="102">
        <v>152738158</v>
      </c>
      <c r="X12" s="102">
        <f t="shared" si="8"/>
        <v>2036921701</v>
      </c>
      <c r="Y12" s="90">
        <f t="shared" si="9"/>
        <v>0.24345823842095085</v>
      </c>
      <c r="Z12" s="64">
        <f t="shared" si="10"/>
        <v>6767452842</v>
      </c>
      <c r="AA12" s="65">
        <f t="shared" si="11"/>
        <v>562324180</v>
      </c>
      <c r="AB12" s="65">
        <f t="shared" si="12"/>
        <v>7329777022</v>
      </c>
      <c r="AC12" s="90">
        <f t="shared" si="13"/>
        <v>0.87607422559169013</v>
      </c>
      <c r="AD12" s="64">
        <v>1431324073</v>
      </c>
      <c r="AE12" s="65">
        <v>227810979</v>
      </c>
      <c r="AF12" s="65">
        <f t="shared" si="14"/>
        <v>1659135052</v>
      </c>
      <c r="AG12" s="65">
        <v>7290865357</v>
      </c>
      <c r="AH12" s="65">
        <v>7151462876</v>
      </c>
      <c r="AI12" s="65">
        <v>5072374594</v>
      </c>
      <c r="AJ12" s="90">
        <f t="shared" si="15"/>
        <v>0.70927790326964701</v>
      </c>
      <c r="AK12" s="90">
        <f t="shared" si="16"/>
        <v>0.22770096294728881</v>
      </c>
    </row>
    <row r="13" spans="1:37" s="7" customFormat="1" x14ac:dyDescent="0.2">
      <c r="A13" s="23" t="s">
        <v>23</v>
      </c>
      <c r="B13" s="31" t="s">
        <v>69</v>
      </c>
      <c r="C13" s="32" t="s">
        <v>70</v>
      </c>
      <c r="D13" s="64">
        <v>2724588710</v>
      </c>
      <c r="E13" s="65">
        <v>255337696</v>
      </c>
      <c r="F13" s="67">
        <f t="shared" si="0"/>
        <v>2979926406</v>
      </c>
      <c r="G13" s="64">
        <v>2771048563</v>
      </c>
      <c r="H13" s="65">
        <v>250901815</v>
      </c>
      <c r="I13" s="67">
        <f t="shared" si="1"/>
        <v>3021950378</v>
      </c>
      <c r="J13" s="64">
        <v>552983267</v>
      </c>
      <c r="K13" s="65">
        <v>26731453</v>
      </c>
      <c r="L13" s="65">
        <f t="shared" si="2"/>
        <v>579714720</v>
      </c>
      <c r="M13" s="90">
        <f t="shared" si="3"/>
        <v>0.19453994529286373</v>
      </c>
      <c r="N13" s="100">
        <v>546425073</v>
      </c>
      <c r="O13" s="101">
        <v>82889747</v>
      </c>
      <c r="P13" s="102">
        <f t="shared" si="4"/>
        <v>629314820</v>
      </c>
      <c r="Q13" s="90">
        <f t="shared" si="5"/>
        <v>0.21118468520997427</v>
      </c>
      <c r="R13" s="100">
        <v>559906405</v>
      </c>
      <c r="S13" s="102">
        <v>32699426</v>
      </c>
      <c r="T13" s="102">
        <f t="shared" si="6"/>
        <v>592605831</v>
      </c>
      <c r="U13" s="90">
        <f t="shared" si="7"/>
        <v>0.19610045066067594</v>
      </c>
      <c r="V13" s="100">
        <v>643438559</v>
      </c>
      <c r="W13" s="102">
        <v>70588088</v>
      </c>
      <c r="X13" s="102">
        <f t="shared" si="8"/>
        <v>714026647</v>
      </c>
      <c r="Y13" s="90">
        <f t="shared" si="9"/>
        <v>0.23628007004951554</v>
      </c>
      <c r="Z13" s="64">
        <f t="shared" si="10"/>
        <v>2302753304</v>
      </c>
      <c r="AA13" s="65">
        <f t="shared" si="11"/>
        <v>212908714</v>
      </c>
      <c r="AB13" s="65">
        <f t="shared" si="12"/>
        <v>2515662018</v>
      </c>
      <c r="AC13" s="90">
        <f t="shared" si="13"/>
        <v>0.83246304648619884</v>
      </c>
      <c r="AD13" s="64">
        <v>531005652</v>
      </c>
      <c r="AE13" s="65">
        <v>49370024</v>
      </c>
      <c r="AF13" s="65">
        <f t="shared" si="14"/>
        <v>580375676</v>
      </c>
      <c r="AG13" s="65">
        <v>3220253552</v>
      </c>
      <c r="AH13" s="65">
        <v>2660310073</v>
      </c>
      <c r="AI13" s="65">
        <v>2336084302</v>
      </c>
      <c r="AJ13" s="90">
        <f t="shared" si="15"/>
        <v>0.87812481924921837</v>
      </c>
      <c r="AK13" s="90">
        <f t="shared" si="16"/>
        <v>0.23028354999495182</v>
      </c>
    </row>
    <row r="14" spans="1:37" s="7" customFormat="1" x14ac:dyDescent="0.2">
      <c r="A14" s="23" t="s">
        <v>23</v>
      </c>
      <c r="B14" s="31" t="s">
        <v>71</v>
      </c>
      <c r="C14" s="32" t="s">
        <v>72</v>
      </c>
      <c r="D14" s="64">
        <v>4937023600</v>
      </c>
      <c r="E14" s="65">
        <v>802941100</v>
      </c>
      <c r="F14" s="67">
        <f t="shared" si="0"/>
        <v>5739964700</v>
      </c>
      <c r="G14" s="64">
        <v>5286027200</v>
      </c>
      <c r="H14" s="65">
        <v>817406500</v>
      </c>
      <c r="I14" s="67">
        <f t="shared" si="1"/>
        <v>6103433700</v>
      </c>
      <c r="J14" s="64">
        <v>1313912979</v>
      </c>
      <c r="K14" s="65">
        <v>193901025</v>
      </c>
      <c r="L14" s="65">
        <f t="shared" si="2"/>
        <v>1507814004</v>
      </c>
      <c r="M14" s="90">
        <f t="shared" si="3"/>
        <v>0.26268698202969787</v>
      </c>
      <c r="N14" s="100">
        <v>1249790110</v>
      </c>
      <c r="O14" s="101">
        <v>266757370</v>
      </c>
      <c r="P14" s="102">
        <f t="shared" si="4"/>
        <v>1516547480</v>
      </c>
      <c r="Q14" s="90">
        <f t="shared" si="5"/>
        <v>0.26420850288504388</v>
      </c>
      <c r="R14" s="100">
        <v>1244644217</v>
      </c>
      <c r="S14" s="102">
        <v>183314195</v>
      </c>
      <c r="T14" s="102">
        <f t="shared" si="6"/>
        <v>1427958412</v>
      </c>
      <c r="U14" s="90">
        <f t="shared" si="7"/>
        <v>0.23395984656964489</v>
      </c>
      <c r="V14" s="100">
        <v>1502420901</v>
      </c>
      <c r="W14" s="102">
        <v>149547132</v>
      </c>
      <c r="X14" s="102">
        <f t="shared" si="8"/>
        <v>1651968033</v>
      </c>
      <c r="Y14" s="90">
        <f t="shared" si="9"/>
        <v>0.27066207551332949</v>
      </c>
      <c r="Z14" s="64">
        <f t="shared" si="10"/>
        <v>5310768207</v>
      </c>
      <c r="AA14" s="65">
        <f t="shared" si="11"/>
        <v>793519722</v>
      </c>
      <c r="AB14" s="65">
        <f t="shared" si="12"/>
        <v>6104287929</v>
      </c>
      <c r="AC14" s="90">
        <f t="shared" si="13"/>
        <v>1.0001399587579693</v>
      </c>
      <c r="AD14" s="64">
        <v>1680664851</v>
      </c>
      <c r="AE14" s="65">
        <v>254153050</v>
      </c>
      <c r="AF14" s="65">
        <f t="shared" si="14"/>
        <v>1934817901</v>
      </c>
      <c r="AG14" s="65">
        <v>5377007600</v>
      </c>
      <c r="AH14" s="65">
        <v>5711192417</v>
      </c>
      <c r="AI14" s="65">
        <v>5915058240</v>
      </c>
      <c r="AJ14" s="90">
        <f t="shared" si="15"/>
        <v>1.0356958421490354</v>
      </c>
      <c r="AK14" s="90">
        <f t="shared" si="16"/>
        <v>-0.14618939997082447</v>
      </c>
    </row>
    <row r="15" spans="1:37" s="7" customFormat="1" x14ac:dyDescent="0.2">
      <c r="A15" s="23" t="s">
        <v>23</v>
      </c>
      <c r="B15" s="31" t="s">
        <v>73</v>
      </c>
      <c r="C15" s="32" t="s">
        <v>74</v>
      </c>
      <c r="D15" s="64">
        <v>4550033717</v>
      </c>
      <c r="E15" s="65">
        <v>797238842</v>
      </c>
      <c r="F15" s="67">
        <f t="shared" si="0"/>
        <v>5347272559</v>
      </c>
      <c r="G15" s="64">
        <v>4583348081</v>
      </c>
      <c r="H15" s="65">
        <v>866334700</v>
      </c>
      <c r="I15" s="67">
        <f t="shared" si="1"/>
        <v>5449682781</v>
      </c>
      <c r="J15" s="64">
        <v>1463421018</v>
      </c>
      <c r="K15" s="65">
        <v>184109206</v>
      </c>
      <c r="L15" s="65">
        <f t="shared" si="2"/>
        <v>1647530224</v>
      </c>
      <c r="M15" s="90">
        <f t="shared" si="3"/>
        <v>0.30810664798207082</v>
      </c>
      <c r="N15" s="100">
        <v>1464083631</v>
      </c>
      <c r="O15" s="101">
        <v>221313685</v>
      </c>
      <c r="P15" s="102">
        <f t="shared" si="4"/>
        <v>1685397316</v>
      </c>
      <c r="Q15" s="90">
        <f t="shared" si="5"/>
        <v>0.31518821930318591</v>
      </c>
      <c r="R15" s="100">
        <v>861906389</v>
      </c>
      <c r="S15" s="102">
        <v>194414554</v>
      </c>
      <c r="T15" s="102">
        <f t="shared" si="6"/>
        <v>1056320943</v>
      </c>
      <c r="U15" s="90">
        <f t="shared" si="7"/>
        <v>0.19383163854652258</v>
      </c>
      <c r="V15" s="100">
        <v>1483098245</v>
      </c>
      <c r="W15" s="102">
        <v>276107908</v>
      </c>
      <c r="X15" s="102">
        <f t="shared" si="8"/>
        <v>1759206153</v>
      </c>
      <c r="Y15" s="90">
        <f t="shared" si="9"/>
        <v>0.32280890901271708</v>
      </c>
      <c r="Z15" s="64">
        <f t="shared" si="10"/>
        <v>5272509283</v>
      </c>
      <c r="AA15" s="65">
        <f t="shared" si="11"/>
        <v>875945353</v>
      </c>
      <c r="AB15" s="65">
        <f t="shared" si="12"/>
        <v>6148454636</v>
      </c>
      <c r="AC15" s="90">
        <f t="shared" si="13"/>
        <v>1.1282224824968212</v>
      </c>
      <c r="AD15" s="64">
        <v>1220668470</v>
      </c>
      <c r="AE15" s="65">
        <v>365452737</v>
      </c>
      <c r="AF15" s="65">
        <f t="shared" si="14"/>
        <v>1586121207</v>
      </c>
      <c r="AG15" s="65">
        <v>5055897962</v>
      </c>
      <c r="AH15" s="65">
        <v>4933143043</v>
      </c>
      <c r="AI15" s="65">
        <v>4863267117</v>
      </c>
      <c r="AJ15" s="90">
        <f t="shared" si="15"/>
        <v>0.98583541458438917</v>
      </c>
      <c r="AK15" s="90">
        <f t="shared" si="16"/>
        <v>0.10912466540143795</v>
      </c>
    </row>
    <row r="16" spans="1:37" s="7" customFormat="1" x14ac:dyDescent="0.2">
      <c r="A16" s="23" t="s">
        <v>23</v>
      </c>
      <c r="B16" s="31" t="s">
        <v>75</v>
      </c>
      <c r="C16" s="32" t="s">
        <v>76</v>
      </c>
      <c r="D16" s="64">
        <v>3019754344</v>
      </c>
      <c r="E16" s="65">
        <v>172676550</v>
      </c>
      <c r="F16" s="67">
        <f t="shared" si="0"/>
        <v>3192430894</v>
      </c>
      <c r="G16" s="64">
        <v>3141751504</v>
      </c>
      <c r="H16" s="65">
        <v>196092505</v>
      </c>
      <c r="I16" s="67">
        <f t="shared" si="1"/>
        <v>3337844009</v>
      </c>
      <c r="J16" s="64">
        <v>880096450</v>
      </c>
      <c r="K16" s="65">
        <v>48662589</v>
      </c>
      <c r="L16" s="65">
        <f t="shared" si="2"/>
        <v>928759039</v>
      </c>
      <c r="M16" s="90">
        <f t="shared" si="3"/>
        <v>0.29092533866451176</v>
      </c>
      <c r="N16" s="100">
        <v>785039316</v>
      </c>
      <c r="O16" s="101">
        <v>38308603</v>
      </c>
      <c r="P16" s="102">
        <f t="shared" si="4"/>
        <v>823347919</v>
      </c>
      <c r="Q16" s="90">
        <f t="shared" si="5"/>
        <v>0.25790626213630419</v>
      </c>
      <c r="R16" s="100">
        <v>760224257</v>
      </c>
      <c r="S16" s="102">
        <v>45502654</v>
      </c>
      <c r="T16" s="102">
        <f t="shared" si="6"/>
        <v>805726911</v>
      </c>
      <c r="U16" s="90">
        <f t="shared" si="7"/>
        <v>0.24139142177629547</v>
      </c>
      <c r="V16" s="100">
        <v>460251888</v>
      </c>
      <c r="W16" s="102">
        <v>14856787</v>
      </c>
      <c r="X16" s="102">
        <f t="shared" si="8"/>
        <v>475108675</v>
      </c>
      <c r="Y16" s="90">
        <f t="shared" si="9"/>
        <v>0.14233998764440162</v>
      </c>
      <c r="Z16" s="64">
        <f t="shared" si="10"/>
        <v>2885611911</v>
      </c>
      <c r="AA16" s="65">
        <f t="shared" si="11"/>
        <v>147330633</v>
      </c>
      <c r="AB16" s="65">
        <f t="shared" si="12"/>
        <v>3032942544</v>
      </c>
      <c r="AC16" s="90">
        <f t="shared" si="13"/>
        <v>0.90865317127526679</v>
      </c>
      <c r="AD16" s="64">
        <v>815834131</v>
      </c>
      <c r="AE16" s="65">
        <v>97564300</v>
      </c>
      <c r="AF16" s="65">
        <f t="shared" si="14"/>
        <v>913398431</v>
      </c>
      <c r="AG16" s="65">
        <v>2939221504</v>
      </c>
      <c r="AH16" s="65">
        <v>2994749672</v>
      </c>
      <c r="AI16" s="65">
        <v>2985210093</v>
      </c>
      <c r="AJ16" s="90">
        <f t="shared" si="15"/>
        <v>0.99681456547463976</v>
      </c>
      <c r="AK16" s="90">
        <f t="shared" si="16"/>
        <v>-0.47984509401899766</v>
      </c>
    </row>
    <row r="17" spans="1:37" s="7" customFormat="1" x14ac:dyDescent="0.2">
      <c r="A17" s="23" t="s">
        <v>23</v>
      </c>
      <c r="B17" s="31" t="s">
        <v>77</v>
      </c>
      <c r="C17" s="32" t="s">
        <v>78</v>
      </c>
      <c r="D17" s="64">
        <v>4909489775</v>
      </c>
      <c r="E17" s="65">
        <v>241268500</v>
      </c>
      <c r="F17" s="67">
        <f t="shared" si="0"/>
        <v>5150758275</v>
      </c>
      <c r="G17" s="64">
        <v>5192631781</v>
      </c>
      <c r="H17" s="65">
        <v>231324194</v>
      </c>
      <c r="I17" s="67">
        <f t="shared" si="1"/>
        <v>5423955975</v>
      </c>
      <c r="J17" s="64">
        <v>859593627</v>
      </c>
      <c r="K17" s="65">
        <v>40340107</v>
      </c>
      <c r="L17" s="65">
        <f t="shared" si="2"/>
        <v>899933734</v>
      </c>
      <c r="M17" s="90">
        <f t="shared" si="3"/>
        <v>0.17471868916232533</v>
      </c>
      <c r="N17" s="100">
        <v>787570728</v>
      </c>
      <c r="O17" s="101">
        <v>37358454</v>
      </c>
      <c r="P17" s="102">
        <f t="shared" si="4"/>
        <v>824929182</v>
      </c>
      <c r="Q17" s="90">
        <f t="shared" si="5"/>
        <v>0.16015684253790768</v>
      </c>
      <c r="R17" s="100">
        <v>986317430</v>
      </c>
      <c r="S17" s="102">
        <v>26926507</v>
      </c>
      <c r="T17" s="102">
        <f t="shared" si="6"/>
        <v>1013243937</v>
      </c>
      <c r="U17" s="90">
        <f t="shared" si="7"/>
        <v>0.18680902678233852</v>
      </c>
      <c r="V17" s="100">
        <v>600437865</v>
      </c>
      <c r="W17" s="102">
        <v>63258421</v>
      </c>
      <c r="X17" s="102">
        <f t="shared" si="8"/>
        <v>663696286</v>
      </c>
      <c r="Y17" s="90">
        <f t="shared" si="9"/>
        <v>0.12236387777834055</v>
      </c>
      <c r="Z17" s="64">
        <f t="shared" si="10"/>
        <v>3233919650</v>
      </c>
      <c r="AA17" s="65">
        <f t="shared" si="11"/>
        <v>167883489</v>
      </c>
      <c r="AB17" s="65">
        <f t="shared" si="12"/>
        <v>3401803139</v>
      </c>
      <c r="AC17" s="90">
        <f t="shared" si="13"/>
        <v>0.62718118559212677</v>
      </c>
      <c r="AD17" s="64">
        <v>1489229420</v>
      </c>
      <c r="AE17" s="65">
        <v>70652677</v>
      </c>
      <c r="AF17" s="65">
        <f t="shared" si="14"/>
        <v>1559882097</v>
      </c>
      <c r="AG17" s="65">
        <v>4420014018</v>
      </c>
      <c r="AH17" s="65">
        <v>5027098571</v>
      </c>
      <c r="AI17" s="65">
        <v>4753227629</v>
      </c>
      <c r="AJ17" s="90">
        <f t="shared" si="15"/>
        <v>0.94552107182065437</v>
      </c>
      <c r="AK17" s="90">
        <f t="shared" si="16"/>
        <v>-0.57452150564684634</v>
      </c>
    </row>
    <row r="18" spans="1:37" s="7" customFormat="1" x14ac:dyDescent="0.2">
      <c r="A18" s="23" t="s">
        <v>23</v>
      </c>
      <c r="B18" s="31" t="s">
        <v>79</v>
      </c>
      <c r="C18" s="32" t="s">
        <v>80</v>
      </c>
      <c r="D18" s="64">
        <v>2435283109</v>
      </c>
      <c r="E18" s="65">
        <v>234740664</v>
      </c>
      <c r="F18" s="67">
        <f t="shared" si="0"/>
        <v>2670023773</v>
      </c>
      <c r="G18" s="64">
        <v>2458261878</v>
      </c>
      <c r="H18" s="65">
        <v>279446122</v>
      </c>
      <c r="I18" s="67">
        <f t="shared" si="1"/>
        <v>2737708000</v>
      </c>
      <c r="J18" s="64">
        <v>621728732</v>
      </c>
      <c r="K18" s="65">
        <v>22558051</v>
      </c>
      <c r="L18" s="65">
        <f t="shared" si="2"/>
        <v>644286783</v>
      </c>
      <c r="M18" s="90">
        <f t="shared" si="3"/>
        <v>0.24130376272870735</v>
      </c>
      <c r="N18" s="100">
        <v>500317344</v>
      </c>
      <c r="O18" s="101">
        <v>71965367</v>
      </c>
      <c r="P18" s="102">
        <f t="shared" si="4"/>
        <v>572282711</v>
      </c>
      <c r="Q18" s="90">
        <f t="shared" si="5"/>
        <v>0.21433618561268145</v>
      </c>
      <c r="R18" s="100">
        <v>583950069</v>
      </c>
      <c r="S18" s="102">
        <v>38159363</v>
      </c>
      <c r="T18" s="102">
        <f t="shared" si="6"/>
        <v>622109432</v>
      </c>
      <c r="U18" s="90">
        <f t="shared" si="7"/>
        <v>0.22723732114600972</v>
      </c>
      <c r="V18" s="100">
        <v>343394212</v>
      </c>
      <c r="W18" s="102">
        <v>59452857</v>
      </c>
      <c r="X18" s="102">
        <f t="shared" si="8"/>
        <v>402847069</v>
      </c>
      <c r="Y18" s="90">
        <f t="shared" si="9"/>
        <v>0.14714756613926686</v>
      </c>
      <c r="Z18" s="64">
        <f t="shared" si="10"/>
        <v>2049390357</v>
      </c>
      <c r="AA18" s="65">
        <f t="shared" si="11"/>
        <v>192135638</v>
      </c>
      <c r="AB18" s="65">
        <f t="shared" si="12"/>
        <v>2241525995</v>
      </c>
      <c r="AC18" s="90">
        <f t="shared" si="13"/>
        <v>0.81876007046770505</v>
      </c>
      <c r="AD18" s="64">
        <v>513834935</v>
      </c>
      <c r="AE18" s="65">
        <v>163577394</v>
      </c>
      <c r="AF18" s="65">
        <f t="shared" si="14"/>
        <v>677412329</v>
      </c>
      <c r="AG18" s="65">
        <v>2870257778</v>
      </c>
      <c r="AH18" s="65">
        <v>2986363334</v>
      </c>
      <c r="AI18" s="65">
        <v>2606289356</v>
      </c>
      <c r="AJ18" s="90">
        <f t="shared" si="15"/>
        <v>0.87273016190869157</v>
      </c>
      <c r="AK18" s="90">
        <f t="shared" si="16"/>
        <v>-0.40531482561782539</v>
      </c>
    </row>
    <row r="19" spans="1:37" s="7" customFormat="1" x14ac:dyDescent="0.2">
      <c r="A19" s="23" t="s">
        <v>23</v>
      </c>
      <c r="B19" s="31" t="s">
        <v>81</v>
      </c>
      <c r="C19" s="32" t="s">
        <v>82</v>
      </c>
      <c r="D19" s="64">
        <v>3916388500</v>
      </c>
      <c r="E19" s="65">
        <v>645473997</v>
      </c>
      <c r="F19" s="67">
        <f t="shared" si="0"/>
        <v>4561862497</v>
      </c>
      <c r="G19" s="64">
        <v>4128000850</v>
      </c>
      <c r="H19" s="65">
        <v>683978488</v>
      </c>
      <c r="I19" s="67">
        <f t="shared" si="1"/>
        <v>4811979338</v>
      </c>
      <c r="J19" s="64">
        <v>829861075</v>
      </c>
      <c r="K19" s="65">
        <v>143059158</v>
      </c>
      <c r="L19" s="65">
        <f t="shared" si="2"/>
        <v>972920233</v>
      </c>
      <c r="M19" s="90">
        <f t="shared" si="3"/>
        <v>0.21327259066660115</v>
      </c>
      <c r="N19" s="100">
        <v>1190993029</v>
      </c>
      <c r="O19" s="101">
        <v>197708906</v>
      </c>
      <c r="P19" s="102">
        <f t="shared" si="4"/>
        <v>1388701935</v>
      </c>
      <c r="Q19" s="90">
        <f t="shared" si="5"/>
        <v>0.30441556182661067</v>
      </c>
      <c r="R19" s="100">
        <v>1038994519</v>
      </c>
      <c r="S19" s="102">
        <v>141969930</v>
      </c>
      <c r="T19" s="102">
        <f t="shared" si="6"/>
        <v>1180964449</v>
      </c>
      <c r="U19" s="90">
        <f t="shared" si="7"/>
        <v>0.24542176224115783</v>
      </c>
      <c r="V19" s="100">
        <v>1365440541</v>
      </c>
      <c r="W19" s="102">
        <v>37306677</v>
      </c>
      <c r="X19" s="102">
        <f t="shared" si="8"/>
        <v>1402747218</v>
      </c>
      <c r="Y19" s="90">
        <f t="shared" si="9"/>
        <v>0.29151147988574344</v>
      </c>
      <c r="Z19" s="64">
        <f t="shared" si="10"/>
        <v>4425289164</v>
      </c>
      <c r="AA19" s="65">
        <f t="shared" si="11"/>
        <v>520044671</v>
      </c>
      <c r="AB19" s="65">
        <f t="shared" si="12"/>
        <v>4945333835</v>
      </c>
      <c r="AC19" s="90">
        <f t="shared" si="13"/>
        <v>1.0277130236089971</v>
      </c>
      <c r="AD19" s="64">
        <v>851660978</v>
      </c>
      <c r="AE19" s="65">
        <v>179487680</v>
      </c>
      <c r="AF19" s="65">
        <f t="shared" si="14"/>
        <v>1031148658</v>
      </c>
      <c r="AG19" s="65">
        <v>4381774328</v>
      </c>
      <c r="AH19" s="65">
        <v>4444455525</v>
      </c>
      <c r="AI19" s="65">
        <v>4047324276</v>
      </c>
      <c r="AJ19" s="90">
        <f t="shared" si="15"/>
        <v>0.91064569174645982</v>
      </c>
      <c r="AK19" s="90">
        <f t="shared" si="16"/>
        <v>0.36037341184223304</v>
      </c>
    </row>
    <row r="20" spans="1:37" s="7" customFormat="1" x14ac:dyDescent="0.2">
      <c r="A20" s="23" t="s">
        <v>23</v>
      </c>
      <c r="B20" s="31" t="s">
        <v>83</v>
      </c>
      <c r="C20" s="32" t="s">
        <v>84</v>
      </c>
      <c r="D20" s="64">
        <v>2691252382</v>
      </c>
      <c r="E20" s="65">
        <v>249473000</v>
      </c>
      <c r="F20" s="67">
        <f t="shared" si="0"/>
        <v>2940725382</v>
      </c>
      <c r="G20" s="64">
        <v>2782910897</v>
      </c>
      <c r="H20" s="65">
        <v>216739000</v>
      </c>
      <c r="I20" s="67">
        <f t="shared" si="1"/>
        <v>2999649897</v>
      </c>
      <c r="J20" s="64">
        <v>572678348</v>
      </c>
      <c r="K20" s="65">
        <v>10202884</v>
      </c>
      <c r="L20" s="65">
        <f t="shared" si="2"/>
        <v>582881232</v>
      </c>
      <c r="M20" s="90">
        <f t="shared" si="3"/>
        <v>0.19821001837430327</v>
      </c>
      <c r="N20" s="100">
        <v>757490384</v>
      </c>
      <c r="O20" s="101">
        <v>28739995</v>
      </c>
      <c r="P20" s="102">
        <f t="shared" si="4"/>
        <v>786230379</v>
      </c>
      <c r="Q20" s="90">
        <f t="shared" si="5"/>
        <v>0.26735933379310695</v>
      </c>
      <c r="R20" s="100">
        <v>550853310</v>
      </c>
      <c r="S20" s="102">
        <v>51499694</v>
      </c>
      <c r="T20" s="102">
        <f t="shared" si="6"/>
        <v>602353004</v>
      </c>
      <c r="U20" s="90">
        <f t="shared" si="7"/>
        <v>0.2008077691341324</v>
      </c>
      <c r="V20" s="100">
        <v>611902796</v>
      </c>
      <c r="W20" s="102">
        <v>78986958</v>
      </c>
      <c r="X20" s="102">
        <f t="shared" si="8"/>
        <v>690889754</v>
      </c>
      <c r="Y20" s="90">
        <f t="shared" si="9"/>
        <v>0.23032346364519751</v>
      </c>
      <c r="Z20" s="64">
        <f t="shared" si="10"/>
        <v>2492924838</v>
      </c>
      <c r="AA20" s="65">
        <f t="shared" si="11"/>
        <v>169429531</v>
      </c>
      <c r="AB20" s="65">
        <f t="shared" si="12"/>
        <v>2662354369</v>
      </c>
      <c r="AC20" s="90">
        <f t="shared" si="13"/>
        <v>0.88755503489346044</v>
      </c>
      <c r="AD20" s="64">
        <v>646613267</v>
      </c>
      <c r="AE20" s="65">
        <v>44911034</v>
      </c>
      <c r="AF20" s="65">
        <f t="shared" si="14"/>
        <v>691524301</v>
      </c>
      <c r="AG20" s="65">
        <v>2655170668</v>
      </c>
      <c r="AH20" s="65">
        <v>2887097587</v>
      </c>
      <c r="AI20" s="65">
        <v>2526597455</v>
      </c>
      <c r="AJ20" s="90">
        <f t="shared" si="15"/>
        <v>0.87513406764521673</v>
      </c>
      <c r="AK20" s="90">
        <f t="shared" si="16"/>
        <v>-9.1760622017533766E-4</v>
      </c>
    </row>
    <row r="21" spans="1:37" s="7" customFormat="1" x14ac:dyDescent="0.2">
      <c r="A21" s="23" t="s">
        <v>23</v>
      </c>
      <c r="B21" s="31" t="s">
        <v>85</v>
      </c>
      <c r="C21" s="32" t="s">
        <v>86</v>
      </c>
      <c r="D21" s="64">
        <v>2551637031</v>
      </c>
      <c r="E21" s="65">
        <v>361808000</v>
      </c>
      <c r="F21" s="67">
        <f t="shared" si="0"/>
        <v>2913445031</v>
      </c>
      <c r="G21" s="64">
        <v>2542645166</v>
      </c>
      <c r="H21" s="65">
        <v>353871165</v>
      </c>
      <c r="I21" s="67">
        <f t="shared" si="1"/>
        <v>2896516331</v>
      </c>
      <c r="J21" s="64">
        <v>358630678</v>
      </c>
      <c r="K21" s="65">
        <v>67556883</v>
      </c>
      <c r="L21" s="65">
        <f t="shared" si="2"/>
        <v>426187561</v>
      </c>
      <c r="M21" s="90">
        <f t="shared" si="3"/>
        <v>0.14628302798413087</v>
      </c>
      <c r="N21" s="100">
        <v>712656664</v>
      </c>
      <c r="O21" s="101">
        <v>94593617</v>
      </c>
      <c r="P21" s="102">
        <f t="shared" si="4"/>
        <v>807250281</v>
      </c>
      <c r="Q21" s="90">
        <f t="shared" si="5"/>
        <v>0.27707757394102006</v>
      </c>
      <c r="R21" s="100">
        <v>595611420</v>
      </c>
      <c r="S21" s="102">
        <v>34703499</v>
      </c>
      <c r="T21" s="102">
        <f t="shared" si="6"/>
        <v>630314919</v>
      </c>
      <c r="U21" s="90">
        <f t="shared" si="7"/>
        <v>0.21761138104213229</v>
      </c>
      <c r="V21" s="100">
        <v>748571545</v>
      </c>
      <c r="W21" s="102">
        <v>116070719</v>
      </c>
      <c r="X21" s="102">
        <f t="shared" si="8"/>
        <v>864642264</v>
      </c>
      <c r="Y21" s="90">
        <f t="shared" si="9"/>
        <v>0.29851109581056251</v>
      </c>
      <c r="Z21" s="64">
        <f t="shared" si="10"/>
        <v>2415470307</v>
      </c>
      <c r="AA21" s="65">
        <f t="shared" si="11"/>
        <v>312924718</v>
      </c>
      <c r="AB21" s="65">
        <f t="shared" si="12"/>
        <v>2728395025</v>
      </c>
      <c r="AC21" s="90">
        <f t="shared" si="13"/>
        <v>0.94195741132177302</v>
      </c>
      <c r="AD21" s="64">
        <v>916376947</v>
      </c>
      <c r="AE21" s="65">
        <v>175281171</v>
      </c>
      <c r="AF21" s="65">
        <f t="shared" si="14"/>
        <v>1091658118</v>
      </c>
      <c r="AG21" s="65">
        <v>2999210402</v>
      </c>
      <c r="AH21" s="65">
        <v>3089341313</v>
      </c>
      <c r="AI21" s="65">
        <v>2926727659</v>
      </c>
      <c r="AJ21" s="90">
        <f t="shared" si="15"/>
        <v>0.94736300151889363</v>
      </c>
      <c r="AK21" s="90">
        <f t="shared" si="16"/>
        <v>-0.2079550825087163</v>
      </c>
    </row>
    <row r="22" spans="1:37" s="7" customFormat="1" x14ac:dyDescent="0.2">
      <c r="A22" s="23" t="s">
        <v>23</v>
      </c>
      <c r="B22" s="31" t="s">
        <v>87</v>
      </c>
      <c r="C22" s="32" t="s">
        <v>88</v>
      </c>
      <c r="D22" s="64">
        <v>7349868584</v>
      </c>
      <c r="E22" s="65">
        <v>614997558</v>
      </c>
      <c r="F22" s="67">
        <f t="shared" si="0"/>
        <v>7964866142</v>
      </c>
      <c r="G22" s="64">
        <v>7288468107</v>
      </c>
      <c r="H22" s="65">
        <v>558660844</v>
      </c>
      <c r="I22" s="67">
        <f t="shared" si="1"/>
        <v>7847128951</v>
      </c>
      <c r="J22" s="64">
        <v>625692822</v>
      </c>
      <c r="K22" s="65">
        <v>16926241</v>
      </c>
      <c r="L22" s="65">
        <f t="shared" si="2"/>
        <v>642619063</v>
      </c>
      <c r="M22" s="90">
        <f t="shared" si="3"/>
        <v>8.0681715366359763E-2</v>
      </c>
      <c r="N22" s="100">
        <v>1631502384</v>
      </c>
      <c r="O22" s="101">
        <v>104248051</v>
      </c>
      <c r="P22" s="102">
        <f t="shared" si="4"/>
        <v>1735750435</v>
      </c>
      <c r="Q22" s="90">
        <f t="shared" si="5"/>
        <v>0.217925876474824</v>
      </c>
      <c r="R22" s="100">
        <v>999856682</v>
      </c>
      <c r="S22" s="102">
        <v>40720102</v>
      </c>
      <c r="T22" s="102">
        <f t="shared" si="6"/>
        <v>1040576784</v>
      </c>
      <c r="U22" s="90">
        <f t="shared" si="7"/>
        <v>0.13260605127017747</v>
      </c>
      <c r="V22" s="100">
        <v>1309049934</v>
      </c>
      <c r="W22" s="102">
        <v>141344795</v>
      </c>
      <c r="X22" s="102">
        <f t="shared" si="8"/>
        <v>1450394729</v>
      </c>
      <c r="Y22" s="90">
        <f t="shared" si="9"/>
        <v>0.18483125969468983</v>
      </c>
      <c r="Z22" s="64">
        <f t="shared" si="10"/>
        <v>4566101822</v>
      </c>
      <c r="AA22" s="65">
        <f t="shared" si="11"/>
        <v>303239189</v>
      </c>
      <c r="AB22" s="65">
        <f t="shared" si="12"/>
        <v>4869341011</v>
      </c>
      <c r="AC22" s="90">
        <f t="shared" si="13"/>
        <v>0.62052516804626678</v>
      </c>
      <c r="AD22" s="64">
        <v>1697632369</v>
      </c>
      <c r="AE22" s="65">
        <v>138212536</v>
      </c>
      <c r="AF22" s="65">
        <f t="shared" si="14"/>
        <v>1835844905</v>
      </c>
      <c r="AG22" s="65">
        <v>7136380882</v>
      </c>
      <c r="AH22" s="65">
        <v>7138395839</v>
      </c>
      <c r="AI22" s="65">
        <v>6019634285</v>
      </c>
      <c r="AJ22" s="90">
        <f t="shared" si="15"/>
        <v>0.8432754950506185</v>
      </c>
      <c r="AK22" s="90">
        <f t="shared" si="16"/>
        <v>-0.20995791907595807</v>
      </c>
    </row>
    <row r="23" spans="1:37" s="7" customFormat="1" x14ac:dyDescent="0.2">
      <c r="A23" s="23" t="s">
        <v>23</v>
      </c>
      <c r="B23" s="31" t="s">
        <v>89</v>
      </c>
      <c r="C23" s="32" t="s">
        <v>90</v>
      </c>
      <c r="D23" s="64">
        <v>4287707945</v>
      </c>
      <c r="E23" s="65">
        <v>231469401</v>
      </c>
      <c r="F23" s="67">
        <f t="shared" si="0"/>
        <v>4519177346</v>
      </c>
      <c r="G23" s="64">
        <v>3927624978</v>
      </c>
      <c r="H23" s="65">
        <v>216856548</v>
      </c>
      <c r="I23" s="67">
        <f t="shared" si="1"/>
        <v>4144481526</v>
      </c>
      <c r="J23" s="64">
        <v>613696980</v>
      </c>
      <c r="K23" s="65">
        <v>4097595</v>
      </c>
      <c r="L23" s="65">
        <f t="shared" si="2"/>
        <v>617794575</v>
      </c>
      <c r="M23" s="90">
        <f t="shared" si="3"/>
        <v>0.13670509645894299</v>
      </c>
      <c r="N23" s="100">
        <v>729085855</v>
      </c>
      <c r="O23" s="101">
        <v>46365996</v>
      </c>
      <c r="P23" s="102">
        <f t="shared" si="4"/>
        <v>775451851</v>
      </c>
      <c r="Q23" s="90">
        <f t="shared" si="5"/>
        <v>0.17159137418812861</v>
      </c>
      <c r="R23" s="100">
        <v>981129392</v>
      </c>
      <c r="S23" s="102">
        <v>39636758</v>
      </c>
      <c r="T23" s="102">
        <f t="shared" si="6"/>
        <v>1020766150</v>
      </c>
      <c r="U23" s="90">
        <f t="shared" si="7"/>
        <v>0.24629525879083386</v>
      </c>
      <c r="V23" s="100">
        <v>1486577032</v>
      </c>
      <c r="W23" s="102">
        <v>42432305</v>
      </c>
      <c r="X23" s="102">
        <f t="shared" si="8"/>
        <v>1529009337</v>
      </c>
      <c r="Y23" s="90">
        <f t="shared" si="9"/>
        <v>0.36892656594266598</v>
      </c>
      <c r="Z23" s="64">
        <f t="shared" si="10"/>
        <v>3810489259</v>
      </c>
      <c r="AA23" s="65">
        <f t="shared" si="11"/>
        <v>132532654</v>
      </c>
      <c r="AB23" s="65">
        <f t="shared" si="12"/>
        <v>3943021913</v>
      </c>
      <c r="AC23" s="90">
        <f t="shared" si="13"/>
        <v>0.95139087682351509</v>
      </c>
      <c r="AD23" s="64">
        <v>686732453</v>
      </c>
      <c r="AE23" s="65">
        <v>41300148</v>
      </c>
      <c r="AF23" s="65">
        <f t="shared" si="14"/>
        <v>728032601</v>
      </c>
      <c r="AG23" s="65">
        <v>4158565438</v>
      </c>
      <c r="AH23" s="65">
        <v>4597452793</v>
      </c>
      <c r="AI23" s="65">
        <v>3220731351</v>
      </c>
      <c r="AJ23" s="90">
        <f t="shared" si="15"/>
        <v>0.70054691065100838</v>
      </c>
      <c r="AK23" s="90">
        <f t="shared" si="16"/>
        <v>1.1001935008127472</v>
      </c>
    </row>
    <row r="24" spans="1:37" s="7" customFormat="1" x14ac:dyDescent="0.2">
      <c r="A24" s="23" t="s">
        <v>23</v>
      </c>
      <c r="B24" s="31" t="s">
        <v>91</v>
      </c>
      <c r="C24" s="32" t="s">
        <v>92</v>
      </c>
      <c r="D24" s="64">
        <v>2270095304</v>
      </c>
      <c r="E24" s="65">
        <v>189041750</v>
      </c>
      <c r="F24" s="67">
        <f t="shared" si="0"/>
        <v>2459137054</v>
      </c>
      <c r="G24" s="64">
        <v>2220444272</v>
      </c>
      <c r="H24" s="65">
        <v>225462001</v>
      </c>
      <c r="I24" s="67">
        <f t="shared" si="1"/>
        <v>2445906273</v>
      </c>
      <c r="J24" s="64">
        <v>492292615</v>
      </c>
      <c r="K24" s="65">
        <v>23087629</v>
      </c>
      <c r="L24" s="65">
        <f t="shared" si="2"/>
        <v>515380244</v>
      </c>
      <c r="M24" s="90">
        <f t="shared" si="3"/>
        <v>0.20957768220428757</v>
      </c>
      <c r="N24" s="100">
        <v>674173487</v>
      </c>
      <c r="O24" s="101">
        <v>63513743</v>
      </c>
      <c r="P24" s="102">
        <f t="shared" si="4"/>
        <v>737687230</v>
      </c>
      <c r="Q24" s="90">
        <f t="shared" si="5"/>
        <v>0.29997808735389014</v>
      </c>
      <c r="R24" s="100">
        <v>452180189</v>
      </c>
      <c r="S24" s="102">
        <v>29777244</v>
      </c>
      <c r="T24" s="102">
        <f t="shared" si="6"/>
        <v>481957433</v>
      </c>
      <c r="U24" s="90">
        <f t="shared" si="7"/>
        <v>0.19704656646914778</v>
      </c>
      <c r="V24" s="100">
        <v>507224208</v>
      </c>
      <c r="W24" s="102">
        <v>38332081</v>
      </c>
      <c r="X24" s="102">
        <f t="shared" si="8"/>
        <v>545556289</v>
      </c>
      <c r="Y24" s="90">
        <f t="shared" si="9"/>
        <v>0.22304873045313131</v>
      </c>
      <c r="Z24" s="64">
        <f t="shared" si="10"/>
        <v>2125870499</v>
      </c>
      <c r="AA24" s="65">
        <f t="shared" si="11"/>
        <v>154710697</v>
      </c>
      <c r="AB24" s="65">
        <f t="shared" si="12"/>
        <v>2280581196</v>
      </c>
      <c r="AC24" s="90">
        <f t="shared" si="13"/>
        <v>0.93240743571207152</v>
      </c>
      <c r="AD24" s="64">
        <v>459444016</v>
      </c>
      <c r="AE24" s="65">
        <v>60938047</v>
      </c>
      <c r="AF24" s="65">
        <f t="shared" si="14"/>
        <v>520382063</v>
      </c>
      <c r="AG24" s="65">
        <v>2680164880</v>
      </c>
      <c r="AH24" s="65">
        <v>2689800931</v>
      </c>
      <c r="AI24" s="65">
        <v>1955238736</v>
      </c>
      <c r="AJ24" s="90">
        <f t="shared" si="15"/>
        <v>0.72690834234825386</v>
      </c>
      <c r="AK24" s="90">
        <f t="shared" si="16"/>
        <v>4.8376429146828714E-2</v>
      </c>
    </row>
    <row r="25" spans="1:37" s="7" customFormat="1" x14ac:dyDescent="0.2">
      <c r="A25" s="23" t="s">
        <v>23</v>
      </c>
      <c r="B25" s="31" t="s">
        <v>93</v>
      </c>
      <c r="C25" s="32" t="s">
        <v>94</v>
      </c>
      <c r="D25" s="64">
        <v>3064960261</v>
      </c>
      <c r="E25" s="65">
        <v>457423210</v>
      </c>
      <c r="F25" s="67">
        <f t="shared" si="0"/>
        <v>3522383471</v>
      </c>
      <c r="G25" s="64">
        <v>3130031059</v>
      </c>
      <c r="H25" s="65">
        <v>495742138</v>
      </c>
      <c r="I25" s="67">
        <f t="shared" si="1"/>
        <v>3625773197</v>
      </c>
      <c r="J25" s="64">
        <v>597500482</v>
      </c>
      <c r="K25" s="65">
        <v>14549722</v>
      </c>
      <c r="L25" s="65">
        <f t="shared" si="2"/>
        <v>612050204</v>
      </c>
      <c r="M25" s="90">
        <f t="shared" si="3"/>
        <v>0.17376024190411038</v>
      </c>
      <c r="N25" s="100">
        <v>834026287</v>
      </c>
      <c r="O25" s="101">
        <v>139452607</v>
      </c>
      <c r="P25" s="102">
        <f t="shared" si="4"/>
        <v>973478894</v>
      </c>
      <c r="Q25" s="90">
        <f t="shared" si="5"/>
        <v>0.2763693680755408</v>
      </c>
      <c r="R25" s="100">
        <v>545259036</v>
      </c>
      <c r="S25" s="102">
        <v>76449689</v>
      </c>
      <c r="T25" s="102">
        <f t="shared" si="6"/>
        <v>621708725</v>
      </c>
      <c r="U25" s="90">
        <f t="shared" si="7"/>
        <v>0.17146928150784715</v>
      </c>
      <c r="V25" s="100">
        <v>624858794</v>
      </c>
      <c r="W25" s="102">
        <v>212219041</v>
      </c>
      <c r="X25" s="102">
        <f t="shared" si="8"/>
        <v>837077835</v>
      </c>
      <c r="Y25" s="90">
        <f t="shared" si="9"/>
        <v>0.23086878012463832</v>
      </c>
      <c r="Z25" s="64">
        <f t="shared" si="10"/>
        <v>2601644599</v>
      </c>
      <c r="AA25" s="65">
        <f t="shared" si="11"/>
        <v>442671059</v>
      </c>
      <c r="AB25" s="65">
        <f t="shared" si="12"/>
        <v>3044315658</v>
      </c>
      <c r="AC25" s="90">
        <f t="shared" si="13"/>
        <v>0.83963212605766302</v>
      </c>
      <c r="AD25" s="64">
        <v>640878074</v>
      </c>
      <c r="AE25" s="65">
        <v>70975252</v>
      </c>
      <c r="AF25" s="65">
        <f t="shared" si="14"/>
        <v>711853326</v>
      </c>
      <c r="AG25" s="65">
        <v>3008612381</v>
      </c>
      <c r="AH25" s="65">
        <v>3013986632</v>
      </c>
      <c r="AI25" s="65">
        <v>2629209979</v>
      </c>
      <c r="AJ25" s="90">
        <f t="shared" si="15"/>
        <v>0.8723363106807569</v>
      </c>
      <c r="AK25" s="90">
        <f t="shared" si="16"/>
        <v>0.17591335802791486</v>
      </c>
    </row>
    <row r="26" spans="1:37" s="7" customFormat="1" x14ac:dyDescent="0.2">
      <c r="A26" s="23" t="s">
        <v>23</v>
      </c>
      <c r="B26" s="31" t="s">
        <v>95</v>
      </c>
      <c r="C26" s="32" t="s">
        <v>96</v>
      </c>
      <c r="D26" s="64">
        <v>2258348868</v>
      </c>
      <c r="E26" s="65">
        <v>504799865</v>
      </c>
      <c r="F26" s="67">
        <f t="shared" si="0"/>
        <v>2763148733</v>
      </c>
      <c r="G26" s="64">
        <v>2360377428</v>
      </c>
      <c r="H26" s="65">
        <v>491726021</v>
      </c>
      <c r="I26" s="67">
        <f t="shared" si="1"/>
        <v>2852103449</v>
      </c>
      <c r="J26" s="64">
        <v>346456254</v>
      </c>
      <c r="K26" s="65">
        <v>26847318</v>
      </c>
      <c r="L26" s="65">
        <f t="shared" si="2"/>
        <v>373303572</v>
      </c>
      <c r="M26" s="90">
        <f t="shared" si="3"/>
        <v>0.1351007882933242</v>
      </c>
      <c r="N26" s="100">
        <v>449343452</v>
      </c>
      <c r="O26" s="101">
        <v>99397585</v>
      </c>
      <c r="P26" s="102">
        <f t="shared" si="4"/>
        <v>548741037</v>
      </c>
      <c r="Q26" s="90">
        <f t="shared" si="5"/>
        <v>0.19859265281178767</v>
      </c>
      <c r="R26" s="100">
        <v>610268842</v>
      </c>
      <c r="S26" s="102">
        <v>85821378</v>
      </c>
      <c r="T26" s="102">
        <f t="shared" si="6"/>
        <v>696090220</v>
      </c>
      <c r="U26" s="90">
        <f t="shared" si="7"/>
        <v>0.24406205190210126</v>
      </c>
      <c r="V26" s="100">
        <v>494208980</v>
      </c>
      <c r="W26" s="102">
        <v>147051961</v>
      </c>
      <c r="X26" s="102">
        <f t="shared" si="8"/>
        <v>641260941</v>
      </c>
      <c r="Y26" s="90">
        <f t="shared" si="9"/>
        <v>0.22483789682482866</v>
      </c>
      <c r="Z26" s="64">
        <f t="shared" si="10"/>
        <v>1900277528</v>
      </c>
      <c r="AA26" s="65">
        <f t="shared" si="11"/>
        <v>359118242</v>
      </c>
      <c r="AB26" s="65">
        <f t="shared" si="12"/>
        <v>2259395770</v>
      </c>
      <c r="AC26" s="90">
        <f t="shared" si="13"/>
        <v>0.79218577109893606</v>
      </c>
      <c r="AD26" s="64">
        <v>443579368</v>
      </c>
      <c r="AE26" s="65">
        <v>120744328</v>
      </c>
      <c r="AF26" s="65">
        <f t="shared" si="14"/>
        <v>564323696</v>
      </c>
      <c r="AG26" s="65">
        <v>2511338013</v>
      </c>
      <c r="AH26" s="65">
        <v>2498373648</v>
      </c>
      <c r="AI26" s="65">
        <v>2053086690</v>
      </c>
      <c r="AJ26" s="90">
        <f t="shared" si="15"/>
        <v>0.82176927043860659</v>
      </c>
      <c r="AK26" s="90">
        <f t="shared" si="16"/>
        <v>0.13633530816682193</v>
      </c>
    </row>
    <row r="27" spans="1:37" s="7" customFormat="1" x14ac:dyDescent="0.2">
      <c r="A27" s="23" t="s">
        <v>23</v>
      </c>
      <c r="B27" s="33" t="s">
        <v>97</v>
      </c>
      <c r="C27" s="32" t="s">
        <v>98</v>
      </c>
      <c r="D27" s="64">
        <v>3065058376</v>
      </c>
      <c r="E27" s="65">
        <v>1023042577</v>
      </c>
      <c r="F27" s="67">
        <f t="shared" si="0"/>
        <v>4088100953</v>
      </c>
      <c r="G27" s="64">
        <v>3175345936</v>
      </c>
      <c r="H27" s="65">
        <v>1728729492</v>
      </c>
      <c r="I27" s="67">
        <f t="shared" si="1"/>
        <v>4904075428</v>
      </c>
      <c r="J27" s="64">
        <v>574412373</v>
      </c>
      <c r="K27" s="65">
        <v>117830353</v>
      </c>
      <c r="L27" s="65">
        <f t="shared" si="2"/>
        <v>692242726</v>
      </c>
      <c r="M27" s="90">
        <f t="shared" si="3"/>
        <v>0.16933112316906132</v>
      </c>
      <c r="N27" s="100">
        <v>715788864</v>
      </c>
      <c r="O27" s="101">
        <v>237435998</v>
      </c>
      <c r="P27" s="102">
        <f t="shared" si="4"/>
        <v>953224862</v>
      </c>
      <c r="Q27" s="90">
        <f t="shared" si="5"/>
        <v>0.23317057796737828</v>
      </c>
      <c r="R27" s="100">
        <v>629477486</v>
      </c>
      <c r="S27" s="102">
        <v>164605111</v>
      </c>
      <c r="T27" s="102">
        <f t="shared" si="6"/>
        <v>794082597</v>
      </c>
      <c r="U27" s="90">
        <f t="shared" si="7"/>
        <v>0.16192299826102918</v>
      </c>
      <c r="V27" s="100">
        <v>743321672</v>
      </c>
      <c r="W27" s="102">
        <v>413308248</v>
      </c>
      <c r="X27" s="102">
        <f t="shared" si="8"/>
        <v>1156629920</v>
      </c>
      <c r="Y27" s="90">
        <f t="shared" si="9"/>
        <v>0.23585076065432817</v>
      </c>
      <c r="Z27" s="64">
        <f t="shared" si="10"/>
        <v>2663000395</v>
      </c>
      <c r="AA27" s="65">
        <f t="shared" si="11"/>
        <v>933179710</v>
      </c>
      <c r="AB27" s="65">
        <f t="shared" si="12"/>
        <v>3596180105</v>
      </c>
      <c r="AC27" s="90">
        <f t="shared" si="13"/>
        <v>0.73330440320462376</v>
      </c>
      <c r="AD27" s="64">
        <v>656363778</v>
      </c>
      <c r="AE27" s="65">
        <v>328849409</v>
      </c>
      <c r="AF27" s="65">
        <f t="shared" si="14"/>
        <v>985213187</v>
      </c>
      <c r="AG27" s="65">
        <v>3656006750</v>
      </c>
      <c r="AH27" s="65">
        <v>4153467410</v>
      </c>
      <c r="AI27" s="65">
        <v>3055628839</v>
      </c>
      <c r="AJ27" s="90">
        <f t="shared" si="15"/>
        <v>0.73568142888112853</v>
      </c>
      <c r="AK27" s="90">
        <f t="shared" si="16"/>
        <v>0.1739894829483235</v>
      </c>
    </row>
    <row r="28" spans="1:37" s="7" customFormat="1" x14ac:dyDescent="0.2">
      <c r="A28" s="34" t="s">
        <v>0</v>
      </c>
      <c r="B28" s="35" t="s">
        <v>617</v>
      </c>
      <c r="C28" s="34" t="s">
        <v>0</v>
      </c>
      <c r="D28" s="68">
        <f>SUM(D9:D27)</f>
        <v>77410364583</v>
      </c>
      <c r="E28" s="69">
        <f>SUM(E9:E27)</f>
        <v>8744254868</v>
      </c>
      <c r="F28" s="70">
        <f t="shared" si="0"/>
        <v>86154619451</v>
      </c>
      <c r="G28" s="68">
        <f>SUM(G9:G27)</f>
        <v>78065177839</v>
      </c>
      <c r="H28" s="69">
        <f>SUM(H9:H27)</f>
        <v>9675303811</v>
      </c>
      <c r="I28" s="70">
        <f t="shared" si="1"/>
        <v>87740481650</v>
      </c>
      <c r="J28" s="68">
        <f>SUM(J9:J27)</f>
        <v>16327308203</v>
      </c>
      <c r="K28" s="69">
        <f>SUM(K9:K27)</f>
        <v>1140551425</v>
      </c>
      <c r="L28" s="69">
        <f t="shared" si="2"/>
        <v>17467859628</v>
      </c>
      <c r="M28" s="91">
        <f t="shared" si="3"/>
        <v>0.20275012227214068</v>
      </c>
      <c r="N28" s="103">
        <f>SUM(N9:N27)</f>
        <v>17739134076</v>
      </c>
      <c r="O28" s="104">
        <f>SUM(O9:O27)</f>
        <v>2101086247</v>
      </c>
      <c r="P28" s="105">
        <f t="shared" si="4"/>
        <v>19840220323</v>
      </c>
      <c r="Q28" s="91">
        <f t="shared" si="5"/>
        <v>0.23028620461011987</v>
      </c>
      <c r="R28" s="103">
        <f>SUM(R9:R27)</f>
        <v>16285605660</v>
      </c>
      <c r="S28" s="105">
        <f>SUM(S9:S27)</f>
        <v>1706522322</v>
      </c>
      <c r="T28" s="105">
        <f t="shared" si="6"/>
        <v>17992127982</v>
      </c>
      <c r="U28" s="91">
        <f t="shared" si="7"/>
        <v>0.20506073871090949</v>
      </c>
      <c r="V28" s="103">
        <f>SUM(V9:V27)</f>
        <v>18230076614</v>
      </c>
      <c r="W28" s="105">
        <f>SUM(W9:W27)</f>
        <v>2401321990</v>
      </c>
      <c r="X28" s="105">
        <f t="shared" si="8"/>
        <v>20631398604</v>
      </c>
      <c r="Y28" s="91">
        <f t="shared" si="9"/>
        <v>0.23514115965649021</v>
      </c>
      <c r="Z28" s="68">
        <f t="shared" si="10"/>
        <v>68582124553</v>
      </c>
      <c r="AA28" s="69">
        <f t="shared" si="11"/>
        <v>7349481984</v>
      </c>
      <c r="AB28" s="69">
        <f t="shared" si="12"/>
        <v>75931606537</v>
      </c>
      <c r="AC28" s="91">
        <f t="shared" si="13"/>
        <v>0.86541132563978806</v>
      </c>
      <c r="AD28" s="68">
        <f>SUM(AD9:AD27)</f>
        <v>18300662335</v>
      </c>
      <c r="AE28" s="69">
        <f>SUM(AE9:AE27)</f>
        <v>2717135778</v>
      </c>
      <c r="AF28" s="69">
        <f t="shared" si="14"/>
        <v>21017798113</v>
      </c>
      <c r="AG28" s="69">
        <f>SUM(AG9:AG27)</f>
        <v>79478500876</v>
      </c>
      <c r="AH28" s="69">
        <f>SUM(AH9:AH27)</f>
        <v>81339717425</v>
      </c>
      <c r="AI28" s="69">
        <f>SUM(AI9:AI27)</f>
        <v>69420956913</v>
      </c>
      <c r="AJ28" s="91">
        <f t="shared" si="15"/>
        <v>0.85346936417636565</v>
      </c>
      <c r="AK28" s="91">
        <f t="shared" si="16"/>
        <v>-1.8384395307375345E-2</v>
      </c>
    </row>
    <row r="29" spans="1:37" s="7" customFormat="1" ht="12.75" customHeight="1" x14ac:dyDescent="0.2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x14ac:dyDescent="0.2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44</v>
      </c>
      <c r="C9" s="57" t="s">
        <v>45</v>
      </c>
      <c r="D9" s="77">
        <v>9405341830</v>
      </c>
      <c r="E9" s="78">
        <v>1219326304</v>
      </c>
      <c r="F9" s="79">
        <f>$D9       +$E9</f>
        <v>10624668134</v>
      </c>
      <c r="G9" s="77">
        <v>9386293434</v>
      </c>
      <c r="H9" s="78">
        <v>1293895163</v>
      </c>
      <c r="I9" s="79">
        <f>$G9       +$H9</f>
        <v>10680188597</v>
      </c>
      <c r="J9" s="77">
        <v>2696082707</v>
      </c>
      <c r="K9" s="78">
        <v>160140142</v>
      </c>
      <c r="L9" s="78">
        <f>$J9       +$K9</f>
        <v>2856222849</v>
      </c>
      <c r="M9" s="95">
        <f>IF(($F9       =0),0,($L9       /$F9       ))</f>
        <v>0.2688293707602783</v>
      </c>
      <c r="N9" s="77">
        <v>2378424500</v>
      </c>
      <c r="O9" s="78">
        <v>297439604</v>
      </c>
      <c r="P9" s="78">
        <f>$N9       +$O9</f>
        <v>2675864104</v>
      </c>
      <c r="Q9" s="95">
        <f>IF(($F9       =0),0,($P9       /$F9       ))</f>
        <v>0.25185389983494799</v>
      </c>
      <c r="R9" s="77">
        <v>2400012398</v>
      </c>
      <c r="S9" s="78">
        <v>183034320</v>
      </c>
      <c r="T9" s="78">
        <f>$R9       +$S9</f>
        <v>2583046718</v>
      </c>
      <c r="U9" s="95">
        <f>IF(($I9       =0),0,($T9       /$I9       ))</f>
        <v>0.24185403605377925</v>
      </c>
      <c r="V9" s="77">
        <v>2645049628</v>
      </c>
      <c r="W9" s="78">
        <v>328415072</v>
      </c>
      <c r="X9" s="78">
        <f>$V9       +$W9</f>
        <v>2973464700</v>
      </c>
      <c r="Y9" s="95">
        <f>IF(($I9       =0),0,($X9       /$I9       ))</f>
        <v>0.27840938135074023</v>
      </c>
      <c r="Z9" s="77">
        <f>$J9       +$N9       +$R9       +$V9</f>
        <v>10119569233</v>
      </c>
      <c r="AA9" s="78">
        <f>$K9       +$O9       +$S9       +$W9</f>
        <v>969029138</v>
      </c>
      <c r="AB9" s="78">
        <f>$Z9       +$AA9</f>
        <v>11088598371</v>
      </c>
      <c r="AC9" s="95">
        <f>IF(($I9       =0),0,($AB9       /$I9       ))</f>
        <v>1.0382399402679761</v>
      </c>
      <c r="AD9" s="77">
        <v>2035615770</v>
      </c>
      <c r="AE9" s="78">
        <v>418458900</v>
      </c>
      <c r="AF9" s="78">
        <f>$AD9       +$AE9</f>
        <v>2454074670</v>
      </c>
      <c r="AG9" s="78">
        <v>10956771689</v>
      </c>
      <c r="AH9" s="78">
        <v>10102699706</v>
      </c>
      <c r="AI9" s="79">
        <v>10508862931</v>
      </c>
      <c r="AJ9" s="114">
        <f>IF(($AH9       =0),0,($AI9       /$AH9       ))</f>
        <v>1.0402034344105844</v>
      </c>
      <c r="AK9" s="115">
        <f>IF(($AF9       =0),0,(($X9       /$AF9       )-1))</f>
        <v>0.21164393909823453</v>
      </c>
    </row>
    <row r="10" spans="1:37" x14ac:dyDescent="0.2">
      <c r="A10" s="55" t="s">
        <v>99</v>
      </c>
      <c r="B10" s="56" t="s">
        <v>56</v>
      </c>
      <c r="C10" s="57" t="s">
        <v>57</v>
      </c>
      <c r="D10" s="77">
        <v>17272541720</v>
      </c>
      <c r="E10" s="78">
        <v>1995957430</v>
      </c>
      <c r="F10" s="79">
        <f t="shared" ref="F10:F55" si="0">$D10      +$E10</f>
        <v>19268499150</v>
      </c>
      <c r="G10" s="77">
        <v>16891317250</v>
      </c>
      <c r="H10" s="78">
        <v>1807476736</v>
      </c>
      <c r="I10" s="79">
        <f t="shared" ref="I10:I55" si="1">$G10      +$H10</f>
        <v>18698793986</v>
      </c>
      <c r="J10" s="77">
        <v>6404833510</v>
      </c>
      <c r="K10" s="78">
        <v>32126890443</v>
      </c>
      <c r="L10" s="78">
        <f t="shared" ref="L10:L55" si="2">$J10      +$K10</f>
        <v>38531723953</v>
      </c>
      <c r="M10" s="95">
        <f t="shared" ref="M10:M55" si="3">IF(($F10      =0),0,($L10      /$F10      ))</f>
        <v>1.9997262710001988</v>
      </c>
      <c r="N10" s="77">
        <v>2810010166</v>
      </c>
      <c r="O10" s="78">
        <v>-31773790857</v>
      </c>
      <c r="P10" s="78">
        <f t="shared" ref="P10:P55" si="4">$N10      +$O10</f>
        <v>-28963780691</v>
      </c>
      <c r="Q10" s="95">
        <f t="shared" ref="Q10:Q55" si="5">IF(($F10      =0),0,($P10      /$F10      ))</f>
        <v>-1.5031674478393404</v>
      </c>
      <c r="R10" s="77">
        <v>3467518489</v>
      </c>
      <c r="S10" s="78">
        <v>333470590</v>
      </c>
      <c r="T10" s="78">
        <f t="shared" ref="T10:T55" si="6">$R10      +$S10</f>
        <v>3800989079</v>
      </c>
      <c r="U10" s="95">
        <f t="shared" ref="U10:U55" si="7">IF(($I10      =0),0,($T10      /$I10      ))</f>
        <v>0.20327455780548434</v>
      </c>
      <c r="V10" s="77">
        <v>3093292701</v>
      </c>
      <c r="W10" s="78">
        <v>410239517</v>
      </c>
      <c r="X10" s="78">
        <f t="shared" ref="X10:X55" si="8">$V10      +$W10</f>
        <v>3503532218</v>
      </c>
      <c r="Y10" s="95">
        <f t="shared" ref="Y10:Y55" si="9">IF(($I10      =0),0,($X10      /$I10      ))</f>
        <v>0.18736674785674062</v>
      </c>
      <c r="Z10" s="77">
        <f t="shared" ref="Z10:Z55" si="10">$J10      +$N10      +$R10      +$V10</f>
        <v>15775654866</v>
      </c>
      <c r="AA10" s="78">
        <f t="shared" ref="AA10:AA55" si="11">$K10      +$O10      +$S10      +$W10</f>
        <v>1096809693</v>
      </c>
      <c r="AB10" s="78">
        <f t="shared" ref="AB10:AB55" si="12">$Z10      +$AA10</f>
        <v>16872464559</v>
      </c>
      <c r="AC10" s="95">
        <f t="shared" ref="AC10:AC55" si="13">IF(($I10      =0),0,($AB10      /$I10      ))</f>
        <v>0.90232902569184981</v>
      </c>
      <c r="AD10" s="77">
        <v>6396918250</v>
      </c>
      <c r="AE10" s="78">
        <v>416501278</v>
      </c>
      <c r="AF10" s="78">
        <f t="shared" ref="AF10:AF55" si="14">$AD10      +$AE10</f>
        <v>6813419528</v>
      </c>
      <c r="AG10" s="78">
        <v>17036353690</v>
      </c>
      <c r="AH10" s="78">
        <v>18260970920</v>
      </c>
      <c r="AI10" s="79">
        <v>16025625020</v>
      </c>
      <c r="AJ10" s="114">
        <f t="shared" ref="AJ10:AJ55" si="15">IF(($AH10      =0),0,($AI10      /$AH10      ))</f>
        <v>0.8775888801426337</v>
      </c>
      <c r="AK10" s="115">
        <f t="shared" ref="AK10:AK55" si="16">IF(($AF10      =0),0,(($X10      /$AF10      )-1))</f>
        <v>-0.48578944777991362</v>
      </c>
    </row>
    <row r="11" spans="1:37" ht="16.5" x14ac:dyDescent="0.3">
      <c r="A11" s="58" t="s">
        <v>0</v>
      </c>
      <c r="B11" s="59" t="s">
        <v>100</v>
      </c>
      <c r="C11" s="60" t="s">
        <v>0</v>
      </c>
      <c r="D11" s="80">
        <f>SUM(D9:D10)</f>
        <v>26677883550</v>
      </c>
      <c r="E11" s="81">
        <f>SUM(E9:E10)</f>
        <v>3215283734</v>
      </c>
      <c r="F11" s="82">
        <f t="shared" si="0"/>
        <v>29893167284</v>
      </c>
      <c r="G11" s="80">
        <f>SUM(G9:G10)</f>
        <v>26277610684</v>
      </c>
      <c r="H11" s="81">
        <f>SUM(H9:H10)</f>
        <v>3101371899</v>
      </c>
      <c r="I11" s="82">
        <f t="shared" si="1"/>
        <v>29378982583</v>
      </c>
      <c r="J11" s="80">
        <f>SUM(J9:J10)</f>
        <v>9100916217</v>
      </c>
      <c r="K11" s="81">
        <f>SUM(K9:K10)</f>
        <v>32287030585</v>
      </c>
      <c r="L11" s="81">
        <f t="shared" si="2"/>
        <v>41387946802</v>
      </c>
      <c r="M11" s="96">
        <f t="shared" si="3"/>
        <v>1.384528658632719</v>
      </c>
      <c r="N11" s="80">
        <f>SUM(N9:N10)</f>
        <v>5188434666</v>
      </c>
      <c r="O11" s="81">
        <f>SUM(O9:O10)</f>
        <v>-31476351253</v>
      </c>
      <c r="P11" s="81">
        <f t="shared" si="4"/>
        <v>-26287916587</v>
      </c>
      <c r="Q11" s="96">
        <f t="shared" si="5"/>
        <v>-0.87939549319922106</v>
      </c>
      <c r="R11" s="80">
        <f>SUM(R9:R10)</f>
        <v>5867530887</v>
      </c>
      <c r="S11" s="81">
        <f>SUM(S9:S10)</f>
        <v>516504910</v>
      </c>
      <c r="T11" s="81">
        <f t="shared" si="6"/>
        <v>6384035797</v>
      </c>
      <c r="U11" s="96">
        <f t="shared" si="7"/>
        <v>0.21729941732883867</v>
      </c>
      <c r="V11" s="80">
        <f>SUM(V9:V10)</f>
        <v>5738342329</v>
      </c>
      <c r="W11" s="81">
        <f>SUM(W9:W10)</f>
        <v>738654589</v>
      </c>
      <c r="X11" s="81">
        <f t="shared" si="8"/>
        <v>6476996918</v>
      </c>
      <c r="Y11" s="96">
        <f t="shared" si="9"/>
        <v>0.22046362224088323</v>
      </c>
      <c r="Z11" s="80">
        <f t="shared" si="10"/>
        <v>25895224099</v>
      </c>
      <c r="AA11" s="81">
        <f t="shared" si="11"/>
        <v>2065838831</v>
      </c>
      <c r="AB11" s="81">
        <f t="shared" si="12"/>
        <v>27961062930</v>
      </c>
      <c r="AC11" s="96">
        <f t="shared" si="13"/>
        <v>0.95173693816679439</v>
      </c>
      <c r="AD11" s="80">
        <f>SUM(AD9:AD10)</f>
        <v>8432534020</v>
      </c>
      <c r="AE11" s="81">
        <f>SUM(AE9:AE10)</f>
        <v>834960178</v>
      </c>
      <c r="AF11" s="81">
        <f t="shared" si="14"/>
        <v>9267494198</v>
      </c>
      <c r="AG11" s="81">
        <f>SUM(AG9:AG10)</f>
        <v>27993125379</v>
      </c>
      <c r="AH11" s="81">
        <f>SUM(AH9:AH10)</f>
        <v>28363670626</v>
      </c>
      <c r="AI11" s="82">
        <f>SUM(AI9:AI10)</f>
        <v>26534487951</v>
      </c>
      <c r="AJ11" s="116">
        <f t="shared" si="15"/>
        <v>0.93550966307854211</v>
      </c>
      <c r="AK11" s="117">
        <f t="shared" si="16"/>
        <v>-0.30110591065729631</v>
      </c>
    </row>
    <row r="12" spans="1:37" x14ac:dyDescent="0.2">
      <c r="A12" s="55" t="s">
        <v>101</v>
      </c>
      <c r="B12" s="56" t="s">
        <v>102</v>
      </c>
      <c r="C12" s="57" t="s">
        <v>103</v>
      </c>
      <c r="D12" s="77">
        <v>554298038</v>
      </c>
      <c r="E12" s="78">
        <v>74050299</v>
      </c>
      <c r="F12" s="79">
        <f t="shared" si="0"/>
        <v>628348337</v>
      </c>
      <c r="G12" s="77">
        <v>654317565</v>
      </c>
      <c r="H12" s="78">
        <v>76661299</v>
      </c>
      <c r="I12" s="79">
        <f t="shared" si="1"/>
        <v>730978864</v>
      </c>
      <c r="J12" s="77">
        <v>126346971</v>
      </c>
      <c r="K12" s="78">
        <v>80081697</v>
      </c>
      <c r="L12" s="78">
        <f t="shared" si="2"/>
        <v>206428668</v>
      </c>
      <c r="M12" s="95">
        <f t="shared" si="3"/>
        <v>0.32852584441549976</v>
      </c>
      <c r="N12" s="77">
        <v>146263330</v>
      </c>
      <c r="O12" s="78">
        <v>22986686</v>
      </c>
      <c r="P12" s="78">
        <f t="shared" si="4"/>
        <v>169250016</v>
      </c>
      <c r="Q12" s="95">
        <f t="shared" si="5"/>
        <v>0.26935698884486742</v>
      </c>
      <c r="R12" s="77">
        <v>130210916</v>
      </c>
      <c r="S12" s="78">
        <v>10131037</v>
      </c>
      <c r="T12" s="78">
        <f t="shared" si="6"/>
        <v>140341953</v>
      </c>
      <c r="U12" s="95">
        <f t="shared" si="7"/>
        <v>0.19199180702986782</v>
      </c>
      <c r="V12" s="77">
        <v>96292126</v>
      </c>
      <c r="W12" s="78">
        <v>11087895</v>
      </c>
      <c r="X12" s="78">
        <f t="shared" si="8"/>
        <v>107380021</v>
      </c>
      <c r="Y12" s="95">
        <f t="shared" si="9"/>
        <v>0.14689894097950279</v>
      </c>
      <c r="Z12" s="77">
        <f t="shared" si="10"/>
        <v>499113343</v>
      </c>
      <c r="AA12" s="78">
        <f t="shared" si="11"/>
        <v>124287315</v>
      </c>
      <c r="AB12" s="78">
        <f t="shared" si="12"/>
        <v>623400658</v>
      </c>
      <c r="AC12" s="95">
        <f t="shared" si="13"/>
        <v>0.85282993627022297</v>
      </c>
      <c r="AD12" s="77">
        <v>140709182</v>
      </c>
      <c r="AE12" s="78">
        <v>16668057</v>
      </c>
      <c r="AF12" s="78">
        <f t="shared" si="14"/>
        <v>157377239</v>
      </c>
      <c r="AG12" s="78">
        <v>571409839</v>
      </c>
      <c r="AH12" s="78">
        <v>613775838</v>
      </c>
      <c r="AI12" s="79">
        <v>549626323</v>
      </c>
      <c r="AJ12" s="114">
        <f t="shared" si="15"/>
        <v>0.89548380527810867</v>
      </c>
      <c r="AK12" s="115">
        <f t="shared" si="16"/>
        <v>-0.31769027286086782</v>
      </c>
    </row>
    <row r="13" spans="1:37" x14ac:dyDescent="0.2">
      <c r="A13" s="55" t="s">
        <v>101</v>
      </c>
      <c r="B13" s="56" t="s">
        <v>104</v>
      </c>
      <c r="C13" s="57" t="s">
        <v>105</v>
      </c>
      <c r="D13" s="77">
        <v>373106714</v>
      </c>
      <c r="E13" s="78">
        <v>34518783</v>
      </c>
      <c r="F13" s="79">
        <f t="shared" si="0"/>
        <v>407625497</v>
      </c>
      <c r="G13" s="77">
        <v>352171226</v>
      </c>
      <c r="H13" s="78">
        <v>65716665</v>
      </c>
      <c r="I13" s="79">
        <f t="shared" si="1"/>
        <v>417887891</v>
      </c>
      <c r="J13" s="77">
        <v>58978163</v>
      </c>
      <c r="K13" s="78">
        <v>3939176</v>
      </c>
      <c r="L13" s="78">
        <f t="shared" si="2"/>
        <v>62917339</v>
      </c>
      <c r="M13" s="95">
        <f t="shared" si="3"/>
        <v>0.15435084277861058</v>
      </c>
      <c r="N13" s="77">
        <v>51470102</v>
      </c>
      <c r="O13" s="78">
        <v>15781381</v>
      </c>
      <c r="P13" s="78">
        <f t="shared" si="4"/>
        <v>67251483</v>
      </c>
      <c r="Q13" s="95">
        <f t="shared" si="5"/>
        <v>0.16498350445433496</v>
      </c>
      <c r="R13" s="77">
        <v>70022764</v>
      </c>
      <c r="S13" s="78">
        <v>5962837</v>
      </c>
      <c r="T13" s="78">
        <f t="shared" si="6"/>
        <v>75985601</v>
      </c>
      <c r="U13" s="95">
        <f t="shared" si="7"/>
        <v>0.18183250253594929</v>
      </c>
      <c r="V13" s="77">
        <v>65750960</v>
      </c>
      <c r="W13" s="78">
        <v>11028654</v>
      </c>
      <c r="X13" s="78">
        <f t="shared" si="8"/>
        <v>76779614</v>
      </c>
      <c r="Y13" s="95">
        <f t="shared" si="9"/>
        <v>0.18373256477058342</v>
      </c>
      <c r="Z13" s="77">
        <f t="shared" si="10"/>
        <v>246221989</v>
      </c>
      <c r="AA13" s="78">
        <f t="shared" si="11"/>
        <v>36712048</v>
      </c>
      <c r="AB13" s="78">
        <f t="shared" si="12"/>
        <v>282934037</v>
      </c>
      <c r="AC13" s="95">
        <f t="shared" si="13"/>
        <v>0.67705727563185125</v>
      </c>
      <c r="AD13" s="77">
        <v>32512454</v>
      </c>
      <c r="AE13" s="78">
        <v>8675627</v>
      </c>
      <c r="AF13" s="78">
        <f t="shared" si="14"/>
        <v>41188081</v>
      </c>
      <c r="AG13" s="78">
        <v>368556549</v>
      </c>
      <c r="AH13" s="78">
        <v>388211278</v>
      </c>
      <c r="AI13" s="79">
        <v>283061755</v>
      </c>
      <c r="AJ13" s="114">
        <f t="shared" si="15"/>
        <v>0.72914356444842898</v>
      </c>
      <c r="AK13" s="115">
        <f t="shared" si="16"/>
        <v>0.86412214737559645</v>
      </c>
    </row>
    <row r="14" spans="1:37" x14ac:dyDescent="0.2">
      <c r="A14" s="55" t="s">
        <v>101</v>
      </c>
      <c r="B14" s="56" t="s">
        <v>106</v>
      </c>
      <c r="C14" s="57" t="s">
        <v>107</v>
      </c>
      <c r="D14" s="77">
        <v>684903101</v>
      </c>
      <c r="E14" s="78">
        <v>67378050</v>
      </c>
      <c r="F14" s="79">
        <f t="shared" si="0"/>
        <v>752281151</v>
      </c>
      <c r="G14" s="77">
        <v>764152335</v>
      </c>
      <c r="H14" s="78">
        <v>62872432</v>
      </c>
      <c r="I14" s="79">
        <f t="shared" si="1"/>
        <v>827024767</v>
      </c>
      <c r="J14" s="77">
        <v>41772990</v>
      </c>
      <c r="K14" s="78">
        <v>1809698</v>
      </c>
      <c r="L14" s="78">
        <f t="shared" si="2"/>
        <v>43582688</v>
      </c>
      <c r="M14" s="95">
        <f t="shared" si="3"/>
        <v>5.7934042268726206E-2</v>
      </c>
      <c r="N14" s="77">
        <v>126356089</v>
      </c>
      <c r="O14" s="78">
        <v>13569437</v>
      </c>
      <c r="P14" s="78">
        <f t="shared" si="4"/>
        <v>139925526</v>
      </c>
      <c r="Q14" s="95">
        <f t="shared" si="5"/>
        <v>0.18600163757127022</v>
      </c>
      <c r="R14" s="77">
        <v>181479821</v>
      </c>
      <c r="S14" s="78">
        <v>24784836</v>
      </c>
      <c r="T14" s="78">
        <f t="shared" si="6"/>
        <v>206264657</v>
      </c>
      <c r="U14" s="95">
        <f t="shared" si="7"/>
        <v>0.24940565897224212</v>
      </c>
      <c r="V14" s="77">
        <v>123209155</v>
      </c>
      <c r="W14" s="78">
        <v>6642577</v>
      </c>
      <c r="X14" s="78">
        <f t="shared" si="8"/>
        <v>129851732</v>
      </c>
      <c r="Y14" s="95">
        <f t="shared" si="9"/>
        <v>0.15701069324807779</v>
      </c>
      <c r="Z14" s="77">
        <f t="shared" si="10"/>
        <v>472818055</v>
      </c>
      <c r="AA14" s="78">
        <f t="shared" si="11"/>
        <v>46806548</v>
      </c>
      <c r="AB14" s="78">
        <f t="shared" si="12"/>
        <v>519624603</v>
      </c>
      <c r="AC14" s="95">
        <f t="shared" si="13"/>
        <v>0.62830597550895351</v>
      </c>
      <c r="AD14" s="77">
        <v>114357024</v>
      </c>
      <c r="AE14" s="78">
        <v>15236161</v>
      </c>
      <c r="AF14" s="78">
        <f t="shared" si="14"/>
        <v>129593185</v>
      </c>
      <c r="AG14" s="78">
        <v>673762272</v>
      </c>
      <c r="AH14" s="78">
        <v>693580767</v>
      </c>
      <c r="AI14" s="79">
        <v>459320555</v>
      </c>
      <c r="AJ14" s="114">
        <f t="shared" si="15"/>
        <v>0.66224523062647156</v>
      </c>
      <c r="AK14" s="115">
        <f t="shared" si="16"/>
        <v>1.9950663300698501E-3</v>
      </c>
    </row>
    <row r="15" spans="1:37" x14ac:dyDescent="0.2">
      <c r="A15" s="55" t="s">
        <v>101</v>
      </c>
      <c r="B15" s="56" t="s">
        <v>108</v>
      </c>
      <c r="C15" s="57" t="s">
        <v>109</v>
      </c>
      <c r="D15" s="77">
        <v>560769599</v>
      </c>
      <c r="E15" s="78">
        <v>79929555</v>
      </c>
      <c r="F15" s="79">
        <f t="shared" si="0"/>
        <v>640699154</v>
      </c>
      <c r="G15" s="77">
        <v>673419134</v>
      </c>
      <c r="H15" s="78">
        <v>201201573</v>
      </c>
      <c r="I15" s="79">
        <f t="shared" si="1"/>
        <v>874620707</v>
      </c>
      <c r="J15" s="77">
        <v>147587216</v>
      </c>
      <c r="K15" s="78">
        <v>10368358</v>
      </c>
      <c r="L15" s="78">
        <f t="shared" si="2"/>
        <v>157955574</v>
      </c>
      <c r="M15" s="95">
        <f t="shared" si="3"/>
        <v>0.24653626122940064</v>
      </c>
      <c r="N15" s="77">
        <v>158475775</v>
      </c>
      <c r="O15" s="78">
        <v>37548519</v>
      </c>
      <c r="P15" s="78">
        <f t="shared" si="4"/>
        <v>196024294</v>
      </c>
      <c r="Q15" s="95">
        <f t="shared" si="5"/>
        <v>0.30595372691876538</v>
      </c>
      <c r="R15" s="77">
        <v>142419342</v>
      </c>
      <c r="S15" s="78">
        <v>22170192</v>
      </c>
      <c r="T15" s="78">
        <f t="shared" si="6"/>
        <v>164589534</v>
      </c>
      <c r="U15" s="95">
        <f t="shared" si="7"/>
        <v>0.18818389809744124</v>
      </c>
      <c r="V15" s="77">
        <v>167411330</v>
      </c>
      <c r="W15" s="78">
        <v>42093520</v>
      </c>
      <c r="X15" s="78">
        <f t="shared" si="8"/>
        <v>209504850</v>
      </c>
      <c r="Y15" s="95">
        <f t="shared" si="9"/>
        <v>0.23953794864817898</v>
      </c>
      <c r="Z15" s="77">
        <f t="shared" si="10"/>
        <v>615893663</v>
      </c>
      <c r="AA15" s="78">
        <f t="shared" si="11"/>
        <v>112180589</v>
      </c>
      <c r="AB15" s="78">
        <f t="shared" si="12"/>
        <v>728074252</v>
      </c>
      <c r="AC15" s="95">
        <f t="shared" si="13"/>
        <v>0.83244570609051449</v>
      </c>
      <c r="AD15" s="77">
        <v>147267596</v>
      </c>
      <c r="AE15" s="78">
        <v>71884487</v>
      </c>
      <c r="AF15" s="78">
        <f t="shared" si="14"/>
        <v>219152083</v>
      </c>
      <c r="AG15" s="78">
        <v>663791418</v>
      </c>
      <c r="AH15" s="78">
        <v>704390350</v>
      </c>
      <c r="AI15" s="79">
        <v>652158780</v>
      </c>
      <c r="AJ15" s="114">
        <f t="shared" si="15"/>
        <v>0.92584854406367156</v>
      </c>
      <c r="AK15" s="115">
        <f t="shared" si="16"/>
        <v>-4.4020722358363296E-2</v>
      </c>
    </row>
    <row r="16" spans="1:37" x14ac:dyDescent="0.2">
      <c r="A16" s="55" t="s">
        <v>101</v>
      </c>
      <c r="B16" s="56" t="s">
        <v>110</v>
      </c>
      <c r="C16" s="57" t="s">
        <v>111</v>
      </c>
      <c r="D16" s="77">
        <v>260784677</v>
      </c>
      <c r="E16" s="78">
        <v>44338131</v>
      </c>
      <c r="F16" s="79">
        <f t="shared" si="0"/>
        <v>305122808</v>
      </c>
      <c r="G16" s="77">
        <v>305656999</v>
      </c>
      <c r="H16" s="78">
        <v>41653716</v>
      </c>
      <c r="I16" s="79">
        <f t="shared" si="1"/>
        <v>347310715</v>
      </c>
      <c r="J16" s="77">
        <v>55736906</v>
      </c>
      <c r="K16" s="78">
        <v>55984353</v>
      </c>
      <c r="L16" s="78">
        <f t="shared" si="2"/>
        <v>111721259</v>
      </c>
      <c r="M16" s="95">
        <f t="shared" si="3"/>
        <v>0.36615177912232638</v>
      </c>
      <c r="N16" s="77">
        <v>43215923</v>
      </c>
      <c r="O16" s="78">
        <v>10195269</v>
      </c>
      <c r="P16" s="78">
        <f t="shared" si="4"/>
        <v>53411192</v>
      </c>
      <c r="Q16" s="95">
        <f t="shared" si="5"/>
        <v>0.17504817928917329</v>
      </c>
      <c r="R16" s="77">
        <v>25301672</v>
      </c>
      <c r="S16" s="78">
        <v>2476247</v>
      </c>
      <c r="T16" s="78">
        <f t="shared" si="6"/>
        <v>27777919</v>
      </c>
      <c r="U16" s="95">
        <f t="shared" si="7"/>
        <v>7.9980023075303053E-2</v>
      </c>
      <c r="V16" s="77">
        <v>72381379</v>
      </c>
      <c r="W16" s="78">
        <v>10693117</v>
      </c>
      <c r="X16" s="78">
        <f t="shared" si="8"/>
        <v>83074496</v>
      </c>
      <c r="Y16" s="95">
        <f t="shared" si="9"/>
        <v>0.23919358779356981</v>
      </c>
      <c r="Z16" s="77">
        <f t="shared" si="10"/>
        <v>196635880</v>
      </c>
      <c r="AA16" s="78">
        <f t="shared" si="11"/>
        <v>79348986</v>
      </c>
      <c r="AB16" s="78">
        <f t="shared" si="12"/>
        <v>275984866</v>
      </c>
      <c r="AC16" s="95">
        <f t="shared" si="13"/>
        <v>0.79463389432140041</v>
      </c>
      <c r="AD16" s="77">
        <v>41012793</v>
      </c>
      <c r="AE16" s="78">
        <v>23898645</v>
      </c>
      <c r="AF16" s="78">
        <f t="shared" si="14"/>
        <v>64911438</v>
      </c>
      <c r="AG16" s="78">
        <v>311540906</v>
      </c>
      <c r="AH16" s="78">
        <v>360999187</v>
      </c>
      <c r="AI16" s="79">
        <v>273421133</v>
      </c>
      <c r="AJ16" s="114">
        <f t="shared" si="15"/>
        <v>0.75740096611353314</v>
      </c>
      <c r="AK16" s="115">
        <f t="shared" si="16"/>
        <v>0.2798129044683928</v>
      </c>
    </row>
    <row r="17" spans="1:37" x14ac:dyDescent="0.2">
      <c r="A17" s="55" t="s">
        <v>101</v>
      </c>
      <c r="B17" s="56" t="s">
        <v>112</v>
      </c>
      <c r="C17" s="57" t="s">
        <v>113</v>
      </c>
      <c r="D17" s="77">
        <v>1268316432</v>
      </c>
      <c r="E17" s="78">
        <v>79342839</v>
      </c>
      <c r="F17" s="79">
        <f t="shared" si="0"/>
        <v>1347659271</v>
      </c>
      <c r="G17" s="77">
        <v>1437790978</v>
      </c>
      <c r="H17" s="78">
        <v>130160624</v>
      </c>
      <c r="I17" s="79">
        <f t="shared" si="1"/>
        <v>1567951602</v>
      </c>
      <c r="J17" s="77">
        <v>288511725</v>
      </c>
      <c r="K17" s="78">
        <v>6089601</v>
      </c>
      <c r="L17" s="78">
        <f t="shared" si="2"/>
        <v>294601326</v>
      </c>
      <c r="M17" s="95">
        <f t="shared" si="3"/>
        <v>0.21860223302689691</v>
      </c>
      <c r="N17" s="77">
        <v>291717231</v>
      </c>
      <c r="O17" s="78">
        <v>23206423</v>
      </c>
      <c r="P17" s="78">
        <f t="shared" si="4"/>
        <v>314923654</v>
      </c>
      <c r="Q17" s="95">
        <f t="shared" si="5"/>
        <v>0.23368195565212715</v>
      </c>
      <c r="R17" s="77">
        <v>270487783</v>
      </c>
      <c r="S17" s="78">
        <v>20413034</v>
      </c>
      <c r="T17" s="78">
        <f t="shared" si="6"/>
        <v>290900817</v>
      </c>
      <c r="U17" s="95">
        <f t="shared" si="7"/>
        <v>0.18552920678734061</v>
      </c>
      <c r="V17" s="77">
        <v>294684530</v>
      </c>
      <c r="W17" s="78">
        <v>22503133</v>
      </c>
      <c r="X17" s="78">
        <f t="shared" si="8"/>
        <v>317187663</v>
      </c>
      <c r="Y17" s="95">
        <f t="shared" si="9"/>
        <v>0.20229429441279401</v>
      </c>
      <c r="Z17" s="77">
        <f t="shared" si="10"/>
        <v>1145401269</v>
      </c>
      <c r="AA17" s="78">
        <f t="shared" si="11"/>
        <v>72212191</v>
      </c>
      <c r="AB17" s="78">
        <f t="shared" si="12"/>
        <v>1217613460</v>
      </c>
      <c r="AC17" s="95">
        <f t="shared" si="13"/>
        <v>0.77656316588271834</v>
      </c>
      <c r="AD17" s="77">
        <v>269477257</v>
      </c>
      <c r="AE17" s="78">
        <v>17740292</v>
      </c>
      <c r="AF17" s="78">
        <f t="shared" si="14"/>
        <v>287217549</v>
      </c>
      <c r="AG17" s="78">
        <v>1203594916</v>
      </c>
      <c r="AH17" s="78">
        <v>1286047077</v>
      </c>
      <c r="AI17" s="79">
        <v>1093189152</v>
      </c>
      <c r="AJ17" s="114">
        <f t="shared" si="15"/>
        <v>0.85003820742714542</v>
      </c>
      <c r="AK17" s="115">
        <f t="shared" si="16"/>
        <v>0.1043463886672189</v>
      </c>
    </row>
    <row r="18" spans="1:37" x14ac:dyDescent="0.2">
      <c r="A18" s="55" t="s">
        <v>101</v>
      </c>
      <c r="B18" s="56" t="s">
        <v>114</v>
      </c>
      <c r="C18" s="57" t="s">
        <v>115</v>
      </c>
      <c r="D18" s="77">
        <v>219363438</v>
      </c>
      <c r="E18" s="78">
        <v>63737435</v>
      </c>
      <c r="F18" s="79">
        <f t="shared" si="0"/>
        <v>283100873</v>
      </c>
      <c r="G18" s="77">
        <v>253227183</v>
      </c>
      <c r="H18" s="78">
        <v>57724935</v>
      </c>
      <c r="I18" s="79">
        <f t="shared" si="1"/>
        <v>310952118</v>
      </c>
      <c r="J18" s="77">
        <v>35108982</v>
      </c>
      <c r="K18" s="78">
        <v>37848864</v>
      </c>
      <c r="L18" s="78">
        <f t="shared" si="2"/>
        <v>72957846</v>
      </c>
      <c r="M18" s="95">
        <f t="shared" si="3"/>
        <v>0.25770971748292704</v>
      </c>
      <c r="N18" s="77">
        <v>39661171</v>
      </c>
      <c r="O18" s="78">
        <v>7898271</v>
      </c>
      <c r="P18" s="78">
        <f t="shared" si="4"/>
        <v>47559442</v>
      </c>
      <c r="Q18" s="95">
        <f t="shared" si="5"/>
        <v>0.16799468506054377</v>
      </c>
      <c r="R18" s="77">
        <v>67020383</v>
      </c>
      <c r="S18" s="78">
        <v>12500362</v>
      </c>
      <c r="T18" s="78">
        <f t="shared" si="6"/>
        <v>79520745</v>
      </c>
      <c r="U18" s="95">
        <f t="shared" si="7"/>
        <v>0.25573308685422752</v>
      </c>
      <c r="V18" s="77">
        <v>58039191</v>
      </c>
      <c r="W18" s="78">
        <v>4799993</v>
      </c>
      <c r="X18" s="78">
        <f t="shared" si="8"/>
        <v>62839184</v>
      </c>
      <c r="Y18" s="95">
        <f t="shared" si="9"/>
        <v>0.20208636752234632</v>
      </c>
      <c r="Z18" s="77">
        <f t="shared" si="10"/>
        <v>199829727</v>
      </c>
      <c r="AA18" s="78">
        <f t="shared" si="11"/>
        <v>63047490</v>
      </c>
      <c r="AB18" s="78">
        <f t="shared" si="12"/>
        <v>262877217</v>
      </c>
      <c r="AC18" s="95">
        <f t="shared" si="13"/>
        <v>0.84539452148063521</v>
      </c>
      <c r="AD18" s="77">
        <v>5541702</v>
      </c>
      <c r="AE18" s="78">
        <v>3783238</v>
      </c>
      <c r="AF18" s="78">
        <f t="shared" si="14"/>
        <v>9324940</v>
      </c>
      <c r="AG18" s="78">
        <v>212997611</v>
      </c>
      <c r="AH18" s="78">
        <v>254639524</v>
      </c>
      <c r="AI18" s="79">
        <v>137084068</v>
      </c>
      <c r="AJ18" s="114">
        <f t="shared" si="15"/>
        <v>0.53834560262530184</v>
      </c>
      <c r="AK18" s="115">
        <f t="shared" si="16"/>
        <v>5.738829847698752</v>
      </c>
    </row>
    <row r="19" spans="1:37" x14ac:dyDescent="0.2">
      <c r="A19" s="55" t="s">
        <v>116</v>
      </c>
      <c r="B19" s="56" t="s">
        <v>117</v>
      </c>
      <c r="C19" s="57" t="s">
        <v>118</v>
      </c>
      <c r="D19" s="77">
        <v>180616828</v>
      </c>
      <c r="E19" s="78">
        <v>10387000</v>
      </c>
      <c r="F19" s="79">
        <f t="shared" si="0"/>
        <v>191003828</v>
      </c>
      <c r="G19" s="77">
        <v>278986104</v>
      </c>
      <c r="H19" s="78">
        <v>12032000</v>
      </c>
      <c r="I19" s="79">
        <f t="shared" si="1"/>
        <v>291018104</v>
      </c>
      <c r="J19" s="77">
        <v>29702896</v>
      </c>
      <c r="K19" s="78">
        <v>71153</v>
      </c>
      <c r="L19" s="78">
        <f t="shared" si="2"/>
        <v>29774049</v>
      </c>
      <c r="M19" s="95">
        <f t="shared" si="3"/>
        <v>0.15588194913035983</v>
      </c>
      <c r="N19" s="77">
        <v>34561013</v>
      </c>
      <c r="O19" s="78">
        <v>512267</v>
      </c>
      <c r="P19" s="78">
        <f t="shared" si="4"/>
        <v>35073280</v>
      </c>
      <c r="Q19" s="95">
        <f t="shared" si="5"/>
        <v>0.18362605800759135</v>
      </c>
      <c r="R19" s="77">
        <v>35008091</v>
      </c>
      <c r="S19" s="78">
        <v>1528784</v>
      </c>
      <c r="T19" s="78">
        <f t="shared" si="6"/>
        <v>36536875</v>
      </c>
      <c r="U19" s="95">
        <f t="shared" si="7"/>
        <v>0.12554846072394177</v>
      </c>
      <c r="V19" s="77">
        <v>65004026</v>
      </c>
      <c r="W19" s="78">
        <v>4251357</v>
      </c>
      <c r="X19" s="78">
        <f t="shared" si="8"/>
        <v>69255383</v>
      </c>
      <c r="Y19" s="95">
        <f t="shared" si="9"/>
        <v>0.23797620164551686</v>
      </c>
      <c r="Z19" s="77">
        <f t="shared" si="10"/>
        <v>164276026</v>
      </c>
      <c r="AA19" s="78">
        <f t="shared" si="11"/>
        <v>6363561</v>
      </c>
      <c r="AB19" s="78">
        <f t="shared" si="12"/>
        <v>170639587</v>
      </c>
      <c r="AC19" s="95">
        <f t="shared" si="13"/>
        <v>0.58635385446673105</v>
      </c>
      <c r="AD19" s="77">
        <v>40874543</v>
      </c>
      <c r="AE19" s="78">
        <v>1932788</v>
      </c>
      <c r="AF19" s="78">
        <f t="shared" si="14"/>
        <v>42807331</v>
      </c>
      <c r="AG19" s="78">
        <v>168416000</v>
      </c>
      <c r="AH19" s="78">
        <v>225756801</v>
      </c>
      <c r="AI19" s="79">
        <v>142940043</v>
      </c>
      <c r="AJ19" s="114">
        <f t="shared" si="15"/>
        <v>0.63315941033377776</v>
      </c>
      <c r="AK19" s="115">
        <f t="shared" si="16"/>
        <v>0.61783931355122323</v>
      </c>
    </row>
    <row r="20" spans="1:37" ht="16.5" x14ac:dyDescent="0.3">
      <c r="A20" s="58" t="s">
        <v>0</v>
      </c>
      <c r="B20" s="59" t="s">
        <v>119</v>
      </c>
      <c r="C20" s="60" t="s">
        <v>0</v>
      </c>
      <c r="D20" s="80">
        <f>SUM(D12:D19)</f>
        <v>4102158827</v>
      </c>
      <c r="E20" s="81">
        <f>SUM(E12:E19)</f>
        <v>453682092</v>
      </c>
      <c r="F20" s="82">
        <f t="shared" si="0"/>
        <v>4555840919</v>
      </c>
      <c r="G20" s="80">
        <f>SUM(G12:G19)</f>
        <v>4719721524</v>
      </c>
      <c r="H20" s="81">
        <f>SUM(H12:H19)</f>
        <v>648023244</v>
      </c>
      <c r="I20" s="82">
        <f t="shared" si="1"/>
        <v>5367744768</v>
      </c>
      <c r="J20" s="80">
        <f>SUM(J12:J19)</f>
        <v>783745849</v>
      </c>
      <c r="K20" s="81">
        <f>SUM(K12:K19)</f>
        <v>196192900</v>
      </c>
      <c r="L20" s="81">
        <f t="shared" si="2"/>
        <v>979938749</v>
      </c>
      <c r="M20" s="96">
        <f t="shared" si="3"/>
        <v>0.21509503216260129</v>
      </c>
      <c r="N20" s="80">
        <f>SUM(N12:N19)</f>
        <v>891720634</v>
      </c>
      <c r="O20" s="81">
        <f>SUM(O12:O19)</f>
        <v>131698253</v>
      </c>
      <c r="P20" s="81">
        <f t="shared" si="4"/>
        <v>1023418887</v>
      </c>
      <c r="Q20" s="96">
        <f t="shared" si="5"/>
        <v>0.2246388548669164</v>
      </c>
      <c r="R20" s="80">
        <f>SUM(R12:R19)</f>
        <v>921950772</v>
      </c>
      <c r="S20" s="81">
        <f>SUM(S12:S19)</f>
        <v>99967329</v>
      </c>
      <c r="T20" s="81">
        <f t="shared" si="6"/>
        <v>1021918101</v>
      </c>
      <c r="U20" s="96">
        <f t="shared" si="7"/>
        <v>0.19038127652644754</v>
      </c>
      <c r="V20" s="80">
        <f>SUM(V12:V19)</f>
        <v>942772697</v>
      </c>
      <c r="W20" s="81">
        <f>SUM(W12:W19)</f>
        <v>113100246</v>
      </c>
      <c r="X20" s="81">
        <f t="shared" si="8"/>
        <v>1055872943</v>
      </c>
      <c r="Y20" s="96">
        <f t="shared" si="9"/>
        <v>0.19670699495524152</v>
      </c>
      <c r="Z20" s="80">
        <f t="shared" si="10"/>
        <v>3540189952</v>
      </c>
      <c r="AA20" s="81">
        <f t="shared" si="11"/>
        <v>540958728</v>
      </c>
      <c r="AB20" s="81">
        <f t="shared" si="12"/>
        <v>4081148680</v>
      </c>
      <c r="AC20" s="96">
        <f t="shared" si="13"/>
        <v>0.76030974951154762</v>
      </c>
      <c r="AD20" s="80">
        <f>SUM(AD12:AD19)</f>
        <v>791752551</v>
      </c>
      <c r="AE20" s="81">
        <f>SUM(AE12:AE19)</f>
        <v>159819295</v>
      </c>
      <c r="AF20" s="81">
        <f t="shared" si="14"/>
        <v>951571846</v>
      </c>
      <c r="AG20" s="81">
        <f>SUM(AG12:AG19)</f>
        <v>4174069511</v>
      </c>
      <c r="AH20" s="81">
        <f>SUM(AH12:AH19)</f>
        <v>4527400822</v>
      </c>
      <c r="AI20" s="82">
        <f>SUM(AI12:AI19)</f>
        <v>3590801809</v>
      </c>
      <c r="AJ20" s="116">
        <f t="shared" si="15"/>
        <v>0.7931265532203855</v>
      </c>
      <c r="AK20" s="117">
        <f t="shared" si="16"/>
        <v>0.1096092716891921</v>
      </c>
    </row>
    <row r="21" spans="1:37" x14ac:dyDescent="0.2">
      <c r="A21" s="55" t="s">
        <v>101</v>
      </c>
      <c r="B21" s="56" t="s">
        <v>120</v>
      </c>
      <c r="C21" s="57" t="s">
        <v>121</v>
      </c>
      <c r="D21" s="77">
        <v>355778346</v>
      </c>
      <c r="E21" s="78">
        <v>99402307</v>
      </c>
      <c r="F21" s="79">
        <f t="shared" si="0"/>
        <v>455180653</v>
      </c>
      <c r="G21" s="77">
        <v>379588061</v>
      </c>
      <c r="H21" s="78">
        <v>125026143</v>
      </c>
      <c r="I21" s="79">
        <f t="shared" si="1"/>
        <v>504614204</v>
      </c>
      <c r="J21" s="77">
        <v>15965490</v>
      </c>
      <c r="K21" s="78">
        <v>32243594</v>
      </c>
      <c r="L21" s="78">
        <f t="shared" si="2"/>
        <v>48209084</v>
      </c>
      <c r="M21" s="95">
        <f t="shared" si="3"/>
        <v>0.10591197952343551</v>
      </c>
      <c r="N21" s="77">
        <v>37881056</v>
      </c>
      <c r="O21" s="78">
        <v>36452749</v>
      </c>
      <c r="P21" s="78">
        <f t="shared" si="4"/>
        <v>74333805</v>
      </c>
      <c r="Q21" s="95">
        <f t="shared" si="5"/>
        <v>0.16330616099362202</v>
      </c>
      <c r="R21" s="77">
        <v>34128446</v>
      </c>
      <c r="S21" s="78">
        <v>26759068</v>
      </c>
      <c r="T21" s="78">
        <f t="shared" si="6"/>
        <v>60887514</v>
      </c>
      <c r="U21" s="95">
        <f t="shared" si="7"/>
        <v>0.12066151431599416</v>
      </c>
      <c r="V21" s="77">
        <v>46814933</v>
      </c>
      <c r="W21" s="78">
        <v>18336282</v>
      </c>
      <c r="X21" s="78">
        <f t="shared" si="8"/>
        <v>65151215</v>
      </c>
      <c r="Y21" s="95">
        <f t="shared" si="9"/>
        <v>0.12911094155407485</v>
      </c>
      <c r="Z21" s="77">
        <f t="shared" si="10"/>
        <v>134789925</v>
      </c>
      <c r="AA21" s="78">
        <f t="shared" si="11"/>
        <v>113791693</v>
      </c>
      <c r="AB21" s="78">
        <f t="shared" si="12"/>
        <v>248581618</v>
      </c>
      <c r="AC21" s="95">
        <f t="shared" si="13"/>
        <v>0.49261716382442539</v>
      </c>
      <c r="AD21" s="77">
        <v>74458754</v>
      </c>
      <c r="AE21" s="78">
        <v>43694020</v>
      </c>
      <c r="AF21" s="78">
        <f t="shared" si="14"/>
        <v>118152774</v>
      </c>
      <c r="AG21" s="78">
        <v>447058893</v>
      </c>
      <c r="AH21" s="78">
        <v>515157783</v>
      </c>
      <c r="AI21" s="79">
        <v>340305597</v>
      </c>
      <c r="AJ21" s="114">
        <f t="shared" si="15"/>
        <v>0.66058518036599279</v>
      </c>
      <c r="AK21" s="115">
        <f t="shared" si="16"/>
        <v>-0.44858497355296967</v>
      </c>
    </row>
    <row r="22" spans="1:37" x14ac:dyDescent="0.2">
      <c r="A22" s="55" t="s">
        <v>101</v>
      </c>
      <c r="B22" s="56" t="s">
        <v>122</v>
      </c>
      <c r="C22" s="57" t="s">
        <v>123</v>
      </c>
      <c r="D22" s="77">
        <v>523869680</v>
      </c>
      <c r="E22" s="78">
        <v>244669015</v>
      </c>
      <c r="F22" s="79">
        <f t="shared" si="0"/>
        <v>768538695</v>
      </c>
      <c r="G22" s="77">
        <v>750675003</v>
      </c>
      <c r="H22" s="78">
        <v>263722119</v>
      </c>
      <c r="I22" s="79">
        <f t="shared" si="1"/>
        <v>1014397122</v>
      </c>
      <c r="J22" s="77">
        <v>87865042</v>
      </c>
      <c r="K22" s="78">
        <v>35792544</v>
      </c>
      <c r="L22" s="78">
        <f t="shared" si="2"/>
        <v>123657586</v>
      </c>
      <c r="M22" s="95">
        <f t="shared" si="3"/>
        <v>0.16089962262732913</v>
      </c>
      <c r="N22" s="77">
        <v>90659711</v>
      </c>
      <c r="O22" s="78">
        <v>59908890</v>
      </c>
      <c r="P22" s="78">
        <f t="shared" si="4"/>
        <v>150568601</v>
      </c>
      <c r="Q22" s="95">
        <f t="shared" si="5"/>
        <v>0.19591544574082898</v>
      </c>
      <c r="R22" s="77">
        <v>96335558</v>
      </c>
      <c r="S22" s="78">
        <v>37132774</v>
      </c>
      <c r="T22" s="78">
        <f t="shared" si="6"/>
        <v>133468332</v>
      </c>
      <c r="U22" s="95">
        <f t="shared" si="7"/>
        <v>0.13157404443030349</v>
      </c>
      <c r="V22" s="77">
        <v>94916220</v>
      </c>
      <c r="W22" s="78">
        <v>60348152</v>
      </c>
      <c r="X22" s="78">
        <f t="shared" si="8"/>
        <v>155264372</v>
      </c>
      <c r="Y22" s="95">
        <f t="shared" si="9"/>
        <v>0.15306073788328434</v>
      </c>
      <c r="Z22" s="77">
        <f t="shared" si="10"/>
        <v>369776531</v>
      </c>
      <c r="AA22" s="78">
        <f t="shared" si="11"/>
        <v>193182360</v>
      </c>
      <c r="AB22" s="78">
        <f t="shared" si="12"/>
        <v>562958891</v>
      </c>
      <c r="AC22" s="95">
        <f t="shared" si="13"/>
        <v>0.55496893552897919</v>
      </c>
      <c r="AD22" s="77">
        <v>85614858</v>
      </c>
      <c r="AE22" s="78">
        <v>31656166</v>
      </c>
      <c r="AF22" s="78">
        <f t="shared" si="14"/>
        <v>117271024</v>
      </c>
      <c r="AG22" s="78">
        <v>711198010</v>
      </c>
      <c r="AH22" s="78">
        <v>767252282</v>
      </c>
      <c r="AI22" s="79">
        <v>460962205</v>
      </c>
      <c r="AJ22" s="114">
        <f t="shared" si="15"/>
        <v>0.6007961342238145</v>
      </c>
      <c r="AK22" s="115">
        <f t="shared" si="16"/>
        <v>0.32397899075222547</v>
      </c>
    </row>
    <row r="23" spans="1:37" x14ac:dyDescent="0.2">
      <c r="A23" s="55" t="s">
        <v>101</v>
      </c>
      <c r="B23" s="56" t="s">
        <v>124</v>
      </c>
      <c r="C23" s="57" t="s">
        <v>125</v>
      </c>
      <c r="D23" s="77">
        <v>120253388</v>
      </c>
      <c r="E23" s="78">
        <v>113048085</v>
      </c>
      <c r="F23" s="79">
        <f t="shared" si="0"/>
        <v>233301473</v>
      </c>
      <c r="G23" s="77">
        <v>120263393</v>
      </c>
      <c r="H23" s="78">
        <v>116854237</v>
      </c>
      <c r="I23" s="79">
        <f t="shared" si="1"/>
        <v>237117630</v>
      </c>
      <c r="J23" s="77">
        <v>24294590</v>
      </c>
      <c r="K23" s="78">
        <v>6785609</v>
      </c>
      <c r="L23" s="78">
        <f t="shared" si="2"/>
        <v>31080199</v>
      </c>
      <c r="M23" s="95">
        <f t="shared" si="3"/>
        <v>0.13321904315623417</v>
      </c>
      <c r="N23" s="77">
        <v>27224542</v>
      </c>
      <c r="O23" s="78">
        <v>6446817</v>
      </c>
      <c r="P23" s="78">
        <f t="shared" si="4"/>
        <v>33671359</v>
      </c>
      <c r="Q23" s="95">
        <f t="shared" si="5"/>
        <v>0.14432553111227034</v>
      </c>
      <c r="R23" s="77">
        <v>26162405</v>
      </c>
      <c r="S23" s="78">
        <v>7030427</v>
      </c>
      <c r="T23" s="78">
        <f t="shared" si="6"/>
        <v>33192832</v>
      </c>
      <c r="U23" s="95">
        <f t="shared" si="7"/>
        <v>0.13998466499517559</v>
      </c>
      <c r="V23" s="77">
        <v>39948901</v>
      </c>
      <c r="W23" s="78">
        <v>17245055</v>
      </c>
      <c r="X23" s="78">
        <f t="shared" si="8"/>
        <v>57193956</v>
      </c>
      <c r="Y23" s="95">
        <f t="shared" si="9"/>
        <v>0.24120499180090491</v>
      </c>
      <c r="Z23" s="77">
        <f t="shared" si="10"/>
        <v>117630438</v>
      </c>
      <c r="AA23" s="78">
        <f t="shared" si="11"/>
        <v>37507908</v>
      </c>
      <c r="AB23" s="78">
        <f t="shared" si="12"/>
        <v>155138346</v>
      </c>
      <c r="AC23" s="95">
        <f t="shared" si="13"/>
        <v>0.65426744523382763</v>
      </c>
      <c r="AD23" s="77">
        <v>24903078</v>
      </c>
      <c r="AE23" s="78">
        <v>7605495</v>
      </c>
      <c r="AF23" s="78">
        <f t="shared" si="14"/>
        <v>32508573</v>
      </c>
      <c r="AG23" s="78">
        <v>159604663</v>
      </c>
      <c r="AH23" s="78">
        <v>173068923</v>
      </c>
      <c r="AI23" s="79">
        <v>124430036</v>
      </c>
      <c r="AJ23" s="114">
        <f t="shared" si="15"/>
        <v>0.71896232924497949</v>
      </c>
      <c r="AK23" s="115">
        <f t="shared" si="16"/>
        <v>0.75934994132163225</v>
      </c>
    </row>
    <row r="24" spans="1:37" x14ac:dyDescent="0.2">
      <c r="A24" s="55" t="s">
        <v>101</v>
      </c>
      <c r="B24" s="56" t="s">
        <v>126</v>
      </c>
      <c r="C24" s="57" t="s">
        <v>127</v>
      </c>
      <c r="D24" s="77">
        <v>305538054</v>
      </c>
      <c r="E24" s="78">
        <v>33877200</v>
      </c>
      <c r="F24" s="79">
        <f t="shared" si="0"/>
        <v>339415254</v>
      </c>
      <c r="G24" s="77">
        <v>309640890</v>
      </c>
      <c r="H24" s="78">
        <v>65649950</v>
      </c>
      <c r="I24" s="79">
        <f t="shared" si="1"/>
        <v>375290840</v>
      </c>
      <c r="J24" s="77">
        <v>64022787</v>
      </c>
      <c r="K24" s="78">
        <v>9053167</v>
      </c>
      <c r="L24" s="78">
        <f t="shared" si="2"/>
        <v>73075954</v>
      </c>
      <c r="M24" s="95">
        <f t="shared" si="3"/>
        <v>0.21529955751487823</v>
      </c>
      <c r="N24" s="77">
        <v>53586487</v>
      </c>
      <c r="O24" s="78">
        <v>13002496</v>
      </c>
      <c r="P24" s="78">
        <f t="shared" si="4"/>
        <v>66588983</v>
      </c>
      <c r="Q24" s="95">
        <f t="shared" si="5"/>
        <v>0.19618736110192619</v>
      </c>
      <c r="R24" s="77">
        <v>40175088</v>
      </c>
      <c r="S24" s="78">
        <v>6830488</v>
      </c>
      <c r="T24" s="78">
        <f t="shared" si="6"/>
        <v>47005576</v>
      </c>
      <c r="U24" s="95">
        <f t="shared" si="7"/>
        <v>0.12525106128356345</v>
      </c>
      <c r="V24" s="77">
        <v>61834157</v>
      </c>
      <c r="W24" s="78">
        <v>10497906</v>
      </c>
      <c r="X24" s="78">
        <f t="shared" si="8"/>
        <v>72332063</v>
      </c>
      <c r="Y24" s="95">
        <f t="shared" si="9"/>
        <v>0.19273602041552626</v>
      </c>
      <c r="Z24" s="77">
        <f t="shared" si="10"/>
        <v>219618519</v>
      </c>
      <c r="AA24" s="78">
        <f t="shared" si="11"/>
        <v>39384057</v>
      </c>
      <c r="AB24" s="78">
        <f t="shared" si="12"/>
        <v>259002576</v>
      </c>
      <c r="AC24" s="95">
        <f t="shared" si="13"/>
        <v>0.69013828315127546</v>
      </c>
      <c r="AD24" s="77">
        <v>62044779</v>
      </c>
      <c r="AE24" s="78">
        <v>11509169</v>
      </c>
      <c r="AF24" s="78">
        <f t="shared" si="14"/>
        <v>73553948</v>
      </c>
      <c r="AG24" s="78">
        <v>295129798</v>
      </c>
      <c r="AH24" s="78">
        <v>317372780</v>
      </c>
      <c r="AI24" s="79">
        <v>232990828</v>
      </c>
      <c r="AJ24" s="114">
        <f t="shared" si="15"/>
        <v>0.73412353762663574</v>
      </c>
      <c r="AK24" s="115">
        <f t="shared" si="16"/>
        <v>-1.6612092664284983E-2</v>
      </c>
    </row>
    <row r="25" spans="1:37" x14ac:dyDescent="0.2">
      <c r="A25" s="55" t="s">
        <v>101</v>
      </c>
      <c r="B25" s="56" t="s">
        <v>128</v>
      </c>
      <c r="C25" s="57" t="s">
        <v>129</v>
      </c>
      <c r="D25" s="77">
        <v>201801315</v>
      </c>
      <c r="E25" s="78">
        <v>34352841</v>
      </c>
      <c r="F25" s="79">
        <f t="shared" si="0"/>
        <v>236154156</v>
      </c>
      <c r="G25" s="77">
        <v>218032342</v>
      </c>
      <c r="H25" s="78">
        <v>37180948</v>
      </c>
      <c r="I25" s="79">
        <f t="shared" si="1"/>
        <v>255213290</v>
      </c>
      <c r="J25" s="77">
        <v>37608733</v>
      </c>
      <c r="K25" s="78">
        <v>8587838</v>
      </c>
      <c r="L25" s="78">
        <f t="shared" si="2"/>
        <v>46196571</v>
      </c>
      <c r="M25" s="95">
        <f t="shared" si="3"/>
        <v>0.1956204022934917</v>
      </c>
      <c r="N25" s="77">
        <v>48576632</v>
      </c>
      <c r="O25" s="78">
        <v>8652055</v>
      </c>
      <c r="P25" s="78">
        <f t="shared" si="4"/>
        <v>57228687</v>
      </c>
      <c r="Q25" s="95">
        <f t="shared" si="5"/>
        <v>0.24233614165147277</v>
      </c>
      <c r="R25" s="77">
        <v>42398268</v>
      </c>
      <c r="S25" s="78">
        <v>5453914</v>
      </c>
      <c r="T25" s="78">
        <f t="shared" si="6"/>
        <v>47852182</v>
      </c>
      <c r="U25" s="95">
        <f t="shared" si="7"/>
        <v>0.18749878581950022</v>
      </c>
      <c r="V25" s="77">
        <v>60466615</v>
      </c>
      <c r="W25" s="78">
        <v>11689814</v>
      </c>
      <c r="X25" s="78">
        <f t="shared" si="8"/>
        <v>72156429</v>
      </c>
      <c r="Y25" s="95">
        <f t="shared" si="9"/>
        <v>0.28272990407356918</v>
      </c>
      <c r="Z25" s="77">
        <f t="shared" si="10"/>
        <v>189050248</v>
      </c>
      <c r="AA25" s="78">
        <f t="shared" si="11"/>
        <v>34383621</v>
      </c>
      <c r="AB25" s="78">
        <f t="shared" si="12"/>
        <v>223433869</v>
      </c>
      <c r="AC25" s="95">
        <f t="shared" si="13"/>
        <v>0.87547897290145038</v>
      </c>
      <c r="AD25" s="77">
        <v>37972894</v>
      </c>
      <c r="AE25" s="78">
        <v>18504141</v>
      </c>
      <c r="AF25" s="78">
        <f t="shared" si="14"/>
        <v>56477035</v>
      </c>
      <c r="AG25" s="78">
        <v>230260477</v>
      </c>
      <c r="AH25" s="78">
        <v>233690297</v>
      </c>
      <c r="AI25" s="79">
        <v>183865415</v>
      </c>
      <c r="AJ25" s="114">
        <f t="shared" si="15"/>
        <v>0.78679096804776627</v>
      </c>
      <c r="AK25" s="115">
        <f t="shared" si="16"/>
        <v>0.27762424142839648</v>
      </c>
    </row>
    <row r="26" spans="1:37" x14ac:dyDescent="0.2">
      <c r="A26" s="55" t="s">
        <v>101</v>
      </c>
      <c r="B26" s="56" t="s">
        <v>130</v>
      </c>
      <c r="C26" s="57" t="s">
        <v>131</v>
      </c>
      <c r="D26" s="77">
        <v>514345731</v>
      </c>
      <c r="E26" s="78">
        <v>43391307</v>
      </c>
      <c r="F26" s="79">
        <f t="shared" si="0"/>
        <v>557737038</v>
      </c>
      <c r="G26" s="77">
        <v>583292264</v>
      </c>
      <c r="H26" s="78">
        <v>75249567</v>
      </c>
      <c r="I26" s="79">
        <f t="shared" si="1"/>
        <v>658541831</v>
      </c>
      <c r="J26" s="77">
        <v>107962700</v>
      </c>
      <c r="K26" s="78">
        <v>7567043</v>
      </c>
      <c r="L26" s="78">
        <f t="shared" si="2"/>
        <v>115529743</v>
      </c>
      <c r="M26" s="95">
        <f t="shared" si="3"/>
        <v>0.20714016665323201</v>
      </c>
      <c r="N26" s="77">
        <v>91902810</v>
      </c>
      <c r="O26" s="78">
        <v>23715450</v>
      </c>
      <c r="P26" s="78">
        <f t="shared" si="4"/>
        <v>115618260</v>
      </c>
      <c r="Q26" s="95">
        <f t="shared" si="5"/>
        <v>0.2072988740618657</v>
      </c>
      <c r="R26" s="77">
        <v>69705785</v>
      </c>
      <c r="S26" s="78">
        <v>7151532</v>
      </c>
      <c r="T26" s="78">
        <f t="shared" si="6"/>
        <v>76857317</v>
      </c>
      <c r="U26" s="95">
        <f t="shared" si="7"/>
        <v>0.11670832949714322</v>
      </c>
      <c r="V26" s="77">
        <v>123201415</v>
      </c>
      <c r="W26" s="78">
        <v>26287094</v>
      </c>
      <c r="X26" s="78">
        <f t="shared" si="8"/>
        <v>149488509</v>
      </c>
      <c r="Y26" s="95">
        <f t="shared" si="9"/>
        <v>0.22699926103858997</v>
      </c>
      <c r="Z26" s="77">
        <f t="shared" si="10"/>
        <v>392772710</v>
      </c>
      <c r="AA26" s="78">
        <f t="shared" si="11"/>
        <v>64721119</v>
      </c>
      <c r="AB26" s="78">
        <f t="shared" si="12"/>
        <v>457493829</v>
      </c>
      <c r="AC26" s="95">
        <f t="shared" si="13"/>
        <v>0.69470731768898064</v>
      </c>
      <c r="AD26" s="77">
        <v>50386840</v>
      </c>
      <c r="AE26" s="78">
        <v>30658474</v>
      </c>
      <c r="AF26" s="78">
        <f t="shared" si="14"/>
        <v>81045314</v>
      </c>
      <c r="AG26" s="78">
        <v>427923349</v>
      </c>
      <c r="AH26" s="78">
        <v>535796269</v>
      </c>
      <c r="AI26" s="79">
        <v>391827797</v>
      </c>
      <c r="AJ26" s="114">
        <f t="shared" si="15"/>
        <v>0.73129997290070714</v>
      </c>
      <c r="AK26" s="115">
        <f t="shared" si="16"/>
        <v>0.84450527269226194</v>
      </c>
    </row>
    <row r="27" spans="1:37" x14ac:dyDescent="0.2">
      <c r="A27" s="55" t="s">
        <v>116</v>
      </c>
      <c r="B27" s="56" t="s">
        <v>132</v>
      </c>
      <c r="C27" s="57" t="s">
        <v>133</v>
      </c>
      <c r="D27" s="77">
        <v>1839455564</v>
      </c>
      <c r="E27" s="78">
        <v>612520264</v>
      </c>
      <c r="F27" s="79">
        <f t="shared" si="0"/>
        <v>2451975828</v>
      </c>
      <c r="G27" s="77">
        <v>1914394572</v>
      </c>
      <c r="H27" s="78">
        <v>450552168</v>
      </c>
      <c r="I27" s="79">
        <f t="shared" si="1"/>
        <v>2364946740</v>
      </c>
      <c r="J27" s="77">
        <v>263733681</v>
      </c>
      <c r="K27" s="78">
        <v>63360832</v>
      </c>
      <c r="L27" s="78">
        <f t="shared" si="2"/>
        <v>327094513</v>
      </c>
      <c r="M27" s="95">
        <f t="shared" si="3"/>
        <v>0.13340038236298632</v>
      </c>
      <c r="N27" s="77">
        <v>283356431</v>
      </c>
      <c r="O27" s="78">
        <v>168340770</v>
      </c>
      <c r="P27" s="78">
        <f t="shared" si="4"/>
        <v>451697201</v>
      </c>
      <c r="Q27" s="95">
        <f t="shared" si="5"/>
        <v>0.18421764025644383</v>
      </c>
      <c r="R27" s="77">
        <v>291790667</v>
      </c>
      <c r="S27" s="78">
        <v>101484390</v>
      </c>
      <c r="T27" s="78">
        <f t="shared" si="6"/>
        <v>393275057</v>
      </c>
      <c r="U27" s="95">
        <f t="shared" si="7"/>
        <v>0.16629340963509393</v>
      </c>
      <c r="V27" s="77">
        <v>295445300</v>
      </c>
      <c r="W27" s="78">
        <v>115794251</v>
      </c>
      <c r="X27" s="78">
        <f t="shared" si="8"/>
        <v>411239551</v>
      </c>
      <c r="Y27" s="95">
        <f t="shared" si="9"/>
        <v>0.17388956125075358</v>
      </c>
      <c r="Z27" s="77">
        <f t="shared" si="10"/>
        <v>1134326079</v>
      </c>
      <c r="AA27" s="78">
        <f t="shared" si="11"/>
        <v>448980243</v>
      </c>
      <c r="AB27" s="78">
        <f t="shared" si="12"/>
        <v>1583306322</v>
      </c>
      <c r="AC27" s="95">
        <f t="shared" si="13"/>
        <v>0.66948920887749042</v>
      </c>
      <c r="AD27" s="77">
        <v>357090791</v>
      </c>
      <c r="AE27" s="78">
        <v>84377944</v>
      </c>
      <c r="AF27" s="78">
        <f t="shared" si="14"/>
        <v>441468735</v>
      </c>
      <c r="AG27" s="78">
        <v>2319823679</v>
      </c>
      <c r="AH27" s="78">
        <v>2399157203</v>
      </c>
      <c r="AI27" s="79">
        <v>1268352466</v>
      </c>
      <c r="AJ27" s="114">
        <f t="shared" si="15"/>
        <v>0.5286658433278163</v>
      </c>
      <c r="AK27" s="115">
        <f t="shared" si="16"/>
        <v>-6.847412195565783E-2</v>
      </c>
    </row>
    <row r="28" spans="1:37" ht="16.5" x14ac:dyDescent="0.3">
      <c r="A28" s="58" t="s">
        <v>0</v>
      </c>
      <c r="B28" s="59" t="s">
        <v>134</v>
      </c>
      <c r="C28" s="60" t="s">
        <v>0</v>
      </c>
      <c r="D28" s="80">
        <f>SUM(D21:D27)</f>
        <v>3861042078</v>
      </c>
      <c r="E28" s="81">
        <f>SUM(E21:E27)</f>
        <v>1181261019</v>
      </c>
      <c r="F28" s="82">
        <f t="shared" si="0"/>
        <v>5042303097</v>
      </c>
      <c r="G28" s="80">
        <f>SUM(G21:G27)</f>
        <v>4275886525</v>
      </c>
      <c r="H28" s="81">
        <f>SUM(H21:H27)</f>
        <v>1134235132</v>
      </c>
      <c r="I28" s="82">
        <f t="shared" si="1"/>
        <v>5410121657</v>
      </c>
      <c r="J28" s="80">
        <f>SUM(J21:J27)</f>
        <v>601453023</v>
      </c>
      <c r="K28" s="81">
        <f>SUM(K21:K27)</f>
        <v>163390627</v>
      </c>
      <c r="L28" s="81">
        <f t="shared" si="2"/>
        <v>764843650</v>
      </c>
      <c r="M28" s="96">
        <f t="shared" si="3"/>
        <v>0.15168537775030941</v>
      </c>
      <c r="N28" s="80">
        <f>SUM(N21:N27)</f>
        <v>633187669</v>
      </c>
      <c r="O28" s="81">
        <f>SUM(O21:O27)</f>
        <v>316519227</v>
      </c>
      <c r="P28" s="81">
        <f t="shared" si="4"/>
        <v>949706896</v>
      </c>
      <c r="Q28" s="96">
        <f t="shared" si="5"/>
        <v>0.18834783981253397</v>
      </c>
      <c r="R28" s="80">
        <f>SUM(R21:R27)</f>
        <v>600696217</v>
      </c>
      <c r="S28" s="81">
        <f>SUM(S21:S27)</f>
        <v>191842593</v>
      </c>
      <c r="T28" s="81">
        <f t="shared" si="6"/>
        <v>792538810</v>
      </c>
      <c r="U28" s="96">
        <f t="shared" si="7"/>
        <v>0.14649186473922576</v>
      </c>
      <c r="V28" s="80">
        <f>SUM(V21:V27)</f>
        <v>722627541</v>
      </c>
      <c r="W28" s="81">
        <f>SUM(W21:W27)</f>
        <v>260198554</v>
      </c>
      <c r="X28" s="81">
        <f t="shared" si="8"/>
        <v>982826095</v>
      </c>
      <c r="Y28" s="96">
        <f t="shared" si="9"/>
        <v>0.18166432426308746</v>
      </c>
      <c r="Z28" s="80">
        <f t="shared" si="10"/>
        <v>2557964450</v>
      </c>
      <c r="AA28" s="81">
        <f t="shared" si="11"/>
        <v>931951001</v>
      </c>
      <c r="AB28" s="81">
        <f t="shared" si="12"/>
        <v>3489915451</v>
      </c>
      <c r="AC28" s="96">
        <f t="shared" si="13"/>
        <v>0.64507152930368938</v>
      </c>
      <c r="AD28" s="80">
        <f>SUM(AD21:AD27)</f>
        <v>692471994</v>
      </c>
      <c r="AE28" s="81">
        <f>SUM(AE21:AE27)</f>
        <v>228005409</v>
      </c>
      <c r="AF28" s="81">
        <f t="shared" si="14"/>
        <v>920477403</v>
      </c>
      <c r="AG28" s="81">
        <f>SUM(AG21:AG27)</f>
        <v>4590998869</v>
      </c>
      <c r="AH28" s="81">
        <f>SUM(AH21:AH27)</f>
        <v>4941495537</v>
      </c>
      <c r="AI28" s="82">
        <f>SUM(AI21:AI27)</f>
        <v>3002734344</v>
      </c>
      <c r="AJ28" s="116">
        <f t="shared" si="15"/>
        <v>0.60765699807207985</v>
      </c>
      <c r="AK28" s="117">
        <f t="shared" si="16"/>
        <v>6.7735168507987886E-2</v>
      </c>
    </row>
    <row r="29" spans="1:37" x14ac:dyDescent="0.2">
      <c r="A29" s="55" t="s">
        <v>101</v>
      </c>
      <c r="B29" s="56" t="s">
        <v>135</v>
      </c>
      <c r="C29" s="57" t="s">
        <v>136</v>
      </c>
      <c r="D29" s="77">
        <v>373321436</v>
      </c>
      <c r="E29" s="78">
        <v>30103750</v>
      </c>
      <c r="F29" s="79">
        <f t="shared" si="0"/>
        <v>403425186</v>
      </c>
      <c r="G29" s="77">
        <v>401833561</v>
      </c>
      <c r="H29" s="78">
        <v>32103750</v>
      </c>
      <c r="I29" s="79">
        <f t="shared" si="1"/>
        <v>433937311</v>
      </c>
      <c r="J29" s="77">
        <v>111872160</v>
      </c>
      <c r="K29" s="78">
        <v>63523494</v>
      </c>
      <c r="L29" s="78">
        <f t="shared" si="2"/>
        <v>175395654</v>
      </c>
      <c r="M29" s="95">
        <f t="shared" si="3"/>
        <v>0.43476624684508419</v>
      </c>
      <c r="N29" s="77">
        <v>93223246</v>
      </c>
      <c r="O29" s="78">
        <v>7728084</v>
      </c>
      <c r="P29" s="78">
        <f t="shared" si="4"/>
        <v>100951330</v>
      </c>
      <c r="Q29" s="95">
        <f t="shared" si="5"/>
        <v>0.25023556660143675</v>
      </c>
      <c r="R29" s="77">
        <v>51709507</v>
      </c>
      <c r="S29" s="78">
        <v>10054006</v>
      </c>
      <c r="T29" s="78">
        <f t="shared" si="6"/>
        <v>61763513</v>
      </c>
      <c r="U29" s="95">
        <f t="shared" si="7"/>
        <v>0.14233280115431235</v>
      </c>
      <c r="V29" s="77">
        <v>137819309</v>
      </c>
      <c r="W29" s="78">
        <v>10348274</v>
      </c>
      <c r="X29" s="78">
        <f t="shared" si="8"/>
        <v>148167583</v>
      </c>
      <c r="Y29" s="95">
        <f t="shared" si="9"/>
        <v>0.34144928136866293</v>
      </c>
      <c r="Z29" s="77">
        <f t="shared" si="10"/>
        <v>394624222</v>
      </c>
      <c r="AA29" s="78">
        <f t="shared" si="11"/>
        <v>91653858</v>
      </c>
      <c r="AB29" s="78">
        <f t="shared" si="12"/>
        <v>486278080</v>
      </c>
      <c r="AC29" s="95">
        <f t="shared" si="13"/>
        <v>1.1206182729007139</v>
      </c>
      <c r="AD29" s="77">
        <v>100632810</v>
      </c>
      <c r="AE29" s="78">
        <v>16618474</v>
      </c>
      <c r="AF29" s="78">
        <f t="shared" si="14"/>
        <v>117251284</v>
      </c>
      <c r="AG29" s="78">
        <v>339282794</v>
      </c>
      <c r="AH29" s="78">
        <v>353303574</v>
      </c>
      <c r="AI29" s="79">
        <v>408734184</v>
      </c>
      <c r="AJ29" s="114">
        <f t="shared" si="15"/>
        <v>1.156892299085545</v>
      </c>
      <c r="AK29" s="115">
        <f t="shared" si="16"/>
        <v>0.26367556878950671</v>
      </c>
    </row>
    <row r="30" spans="1:37" x14ac:dyDescent="0.2">
      <c r="A30" s="55" t="s">
        <v>101</v>
      </c>
      <c r="B30" s="56" t="s">
        <v>137</v>
      </c>
      <c r="C30" s="57" t="s">
        <v>138</v>
      </c>
      <c r="D30" s="77">
        <v>272817456</v>
      </c>
      <c r="E30" s="78">
        <v>72031624</v>
      </c>
      <c r="F30" s="79">
        <f t="shared" si="0"/>
        <v>344849080</v>
      </c>
      <c r="G30" s="77">
        <v>278873456</v>
      </c>
      <c r="H30" s="78">
        <v>116769378</v>
      </c>
      <c r="I30" s="79">
        <f t="shared" si="1"/>
        <v>395642834</v>
      </c>
      <c r="J30" s="77">
        <v>59868304</v>
      </c>
      <c r="K30" s="78">
        <v>16588010</v>
      </c>
      <c r="L30" s="78">
        <f t="shared" si="2"/>
        <v>76456314</v>
      </c>
      <c r="M30" s="95">
        <f t="shared" si="3"/>
        <v>0.22170949100400675</v>
      </c>
      <c r="N30" s="77">
        <v>59939012</v>
      </c>
      <c r="O30" s="78">
        <v>22083277</v>
      </c>
      <c r="P30" s="78">
        <f t="shared" si="4"/>
        <v>82022289</v>
      </c>
      <c r="Q30" s="95">
        <f t="shared" si="5"/>
        <v>0.23784981244549064</v>
      </c>
      <c r="R30" s="77">
        <v>55884943</v>
      </c>
      <c r="S30" s="78">
        <v>9418957</v>
      </c>
      <c r="T30" s="78">
        <f t="shared" si="6"/>
        <v>65303900</v>
      </c>
      <c r="U30" s="95">
        <f t="shared" si="7"/>
        <v>0.16505770960077593</v>
      </c>
      <c r="V30" s="77">
        <v>61775627</v>
      </c>
      <c r="W30" s="78">
        <v>22937481</v>
      </c>
      <c r="X30" s="78">
        <f t="shared" si="8"/>
        <v>84713108</v>
      </c>
      <c r="Y30" s="95">
        <f t="shared" si="9"/>
        <v>0.21411510766804384</v>
      </c>
      <c r="Z30" s="77">
        <f t="shared" si="10"/>
        <v>237467886</v>
      </c>
      <c r="AA30" s="78">
        <f t="shared" si="11"/>
        <v>71027725</v>
      </c>
      <c r="AB30" s="78">
        <f t="shared" si="12"/>
        <v>308495611</v>
      </c>
      <c r="AC30" s="95">
        <f t="shared" si="13"/>
        <v>0.77973258830715986</v>
      </c>
      <c r="AD30" s="77">
        <v>54492665</v>
      </c>
      <c r="AE30" s="78">
        <v>10899596</v>
      </c>
      <c r="AF30" s="78">
        <f t="shared" si="14"/>
        <v>65392261</v>
      </c>
      <c r="AG30" s="78">
        <v>300997280</v>
      </c>
      <c r="AH30" s="78">
        <v>328104793</v>
      </c>
      <c r="AI30" s="79">
        <v>270477830</v>
      </c>
      <c r="AJ30" s="114">
        <f t="shared" si="15"/>
        <v>0.82436415368061999</v>
      </c>
      <c r="AK30" s="115">
        <f t="shared" si="16"/>
        <v>0.29546075796339255</v>
      </c>
    </row>
    <row r="31" spans="1:37" x14ac:dyDescent="0.2">
      <c r="A31" s="55" t="s">
        <v>101</v>
      </c>
      <c r="B31" s="56" t="s">
        <v>139</v>
      </c>
      <c r="C31" s="57" t="s">
        <v>140</v>
      </c>
      <c r="D31" s="77">
        <v>216123622</v>
      </c>
      <c r="E31" s="78">
        <v>66193725</v>
      </c>
      <c r="F31" s="79">
        <f t="shared" si="0"/>
        <v>282317347</v>
      </c>
      <c r="G31" s="77">
        <v>229561653</v>
      </c>
      <c r="H31" s="78">
        <v>79815767</v>
      </c>
      <c r="I31" s="79">
        <f t="shared" si="1"/>
        <v>309377420</v>
      </c>
      <c r="J31" s="77">
        <v>61263521</v>
      </c>
      <c r="K31" s="78">
        <v>27317402</v>
      </c>
      <c r="L31" s="78">
        <f t="shared" si="2"/>
        <v>88580923</v>
      </c>
      <c r="M31" s="95">
        <f t="shared" si="3"/>
        <v>0.31376365618794227</v>
      </c>
      <c r="N31" s="77">
        <v>37705163</v>
      </c>
      <c r="O31" s="78">
        <v>22354829</v>
      </c>
      <c r="P31" s="78">
        <f t="shared" si="4"/>
        <v>60059992</v>
      </c>
      <c r="Q31" s="95">
        <f t="shared" si="5"/>
        <v>0.21273929015775286</v>
      </c>
      <c r="R31" s="77">
        <v>49459215</v>
      </c>
      <c r="S31" s="78">
        <v>11582932</v>
      </c>
      <c r="T31" s="78">
        <f t="shared" si="6"/>
        <v>61042147</v>
      </c>
      <c r="U31" s="95">
        <f t="shared" si="7"/>
        <v>0.19730640652443221</v>
      </c>
      <c r="V31" s="77">
        <v>64723809</v>
      </c>
      <c r="W31" s="78">
        <v>28856565</v>
      </c>
      <c r="X31" s="78">
        <f t="shared" si="8"/>
        <v>93580374</v>
      </c>
      <c r="Y31" s="95">
        <f t="shared" si="9"/>
        <v>0.30247965090664986</v>
      </c>
      <c r="Z31" s="77">
        <f t="shared" si="10"/>
        <v>213151708</v>
      </c>
      <c r="AA31" s="78">
        <f t="shared" si="11"/>
        <v>90111728</v>
      </c>
      <c r="AB31" s="78">
        <f t="shared" si="12"/>
        <v>303263436</v>
      </c>
      <c r="AC31" s="95">
        <f t="shared" si="13"/>
        <v>0.98023778205920786</v>
      </c>
      <c r="AD31" s="77">
        <v>59317572</v>
      </c>
      <c r="AE31" s="78">
        <v>40447399</v>
      </c>
      <c r="AF31" s="78">
        <f t="shared" si="14"/>
        <v>99764971</v>
      </c>
      <c r="AG31" s="78">
        <v>279743586</v>
      </c>
      <c r="AH31" s="78">
        <v>287902042</v>
      </c>
      <c r="AI31" s="79">
        <v>282666059</v>
      </c>
      <c r="AJ31" s="114">
        <f t="shared" si="15"/>
        <v>0.98181331760057466</v>
      </c>
      <c r="AK31" s="115">
        <f t="shared" si="16"/>
        <v>-6.1991668398319932E-2</v>
      </c>
    </row>
    <row r="32" spans="1:37" x14ac:dyDescent="0.2">
      <c r="A32" s="55" t="s">
        <v>101</v>
      </c>
      <c r="B32" s="56" t="s">
        <v>141</v>
      </c>
      <c r="C32" s="57" t="s">
        <v>142</v>
      </c>
      <c r="D32" s="77">
        <v>273170346</v>
      </c>
      <c r="E32" s="78">
        <v>155875794</v>
      </c>
      <c r="F32" s="79">
        <f t="shared" si="0"/>
        <v>429046140</v>
      </c>
      <c r="G32" s="77">
        <v>293256072</v>
      </c>
      <c r="H32" s="78">
        <v>196964440</v>
      </c>
      <c r="I32" s="79">
        <f t="shared" si="1"/>
        <v>490220512</v>
      </c>
      <c r="J32" s="77">
        <v>51064569</v>
      </c>
      <c r="K32" s="78">
        <v>27430843</v>
      </c>
      <c r="L32" s="78">
        <f t="shared" si="2"/>
        <v>78495412</v>
      </c>
      <c r="M32" s="95">
        <f t="shared" si="3"/>
        <v>0.18295331126857359</v>
      </c>
      <c r="N32" s="77">
        <v>58158321</v>
      </c>
      <c r="O32" s="78">
        <v>52562166</v>
      </c>
      <c r="P32" s="78">
        <f t="shared" si="4"/>
        <v>110720487</v>
      </c>
      <c r="Q32" s="95">
        <f t="shared" si="5"/>
        <v>0.25806195809150034</v>
      </c>
      <c r="R32" s="77">
        <v>51274728</v>
      </c>
      <c r="S32" s="78">
        <v>38143533</v>
      </c>
      <c r="T32" s="78">
        <f t="shared" si="6"/>
        <v>89418261</v>
      </c>
      <c r="U32" s="95">
        <f t="shared" si="7"/>
        <v>0.18240416059946507</v>
      </c>
      <c r="V32" s="77">
        <v>53273968</v>
      </c>
      <c r="W32" s="78">
        <v>45800224</v>
      </c>
      <c r="X32" s="78">
        <f t="shared" si="8"/>
        <v>99074192</v>
      </c>
      <c r="Y32" s="95">
        <f t="shared" si="9"/>
        <v>0.20210127804688841</v>
      </c>
      <c r="Z32" s="77">
        <f t="shared" si="10"/>
        <v>213771586</v>
      </c>
      <c r="AA32" s="78">
        <f t="shared" si="11"/>
        <v>163936766</v>
      </c>
      <c r="AB32" s="78">
        <f t="shared" si="12"/>
        <v>377708352</v>
      </c>
      <c r="AC32" s="95">
        <f t="shared" si="13"/>
        <v>0.7704866335744025</v>
      </c>
      <c r="AD32" s="77">
        <v>51108039</v>
      </c>
      <c r="AE32" s="78">
        <v>33873690</v>
      </c>
      <c r="AF32" s="78">
        <f t="shared" si="14"/>
        <v>84981729</v>
      </c>
      <c r="AG32" s="78">
        <v>349788220</v>
      </c>
      <c r="AH32" s="78">
        <v>378530529</v>
      </c>
      <c r="AI32" s="79">
        <v>322478628</v>
      </c>
      <c r="AJ32" s="114">
        <f t="shared" si="15"/>
        <v>0.85192237691348804</v>
      </c>
      <c r="AK32" s="115">
        <f t="shared" si="16"/>
        <v>0.16582932785469695</v>
      </c>
    </row>
    <row r="33" spans="1:37" x14ac:dyDescent="0.2">
      <c r="A33" s="55" t="s">
        <v>101</v>
      </c>
      <c r="B33" s="56" t="s">
        <v>143</v>
      </c>
      <c r="C33" s="57" t="s">
        <v>144</v>
      </c>
      <c r="D33" s="77">
        <v>125615772</v>
      </c>
      <c r="E33" s="78">
        <v>39831071</v>
      </c>
      <c r="F33" s="79">
        <f t="shared" si="0"/>
        <v>165446843</v>
      </c>
      <c r="G33" s="77">
        <v>130845683</v>
      </c>
      <c r="H33" s="78">
        <v>88038884</v>
      </c>
      <c r="I33" s="79">
        <f t="shared" si="1"/>
        <v>218884567</v>
      </c>
      <c r="J33" s="77">
        <v>29832833</v>
      </c>
      <c r="K33" s="78">
        <v>4772999</v>
      </c>
      <c r="L33" s="78">
        <f t="shared" si="2"/>
        <v>34605832</v>
      </c>
      <c r="M33" s="95">
        <f t="shared" si="3"/>
        <v>0.20916586483309324</v>
      </c>
      <c r="N33" s="77">
        <v>38250543</v>
      </c>
      <c r="O33" s="78">
        <v>18701865</v>
      </c>
      <c r="P33" s="78">
        <f t="shared" si="4"/>
        <v>56952408</v>
      </c>
      <c r="Q33" s="95">
        <f t="shared" si="5"/>
        <v>0.34423387577120468</v>
      </c>
      <c r="R33" s="77">
        <v>32524188</v>
      </c>
      <c r="S33" s="78">
        <v>7648968</v>
      </c>
      <c r="T33" s="78">
        <f t="shared" si="6"/>
        <v>40173156</v>
      </c>
      <c r="U33" s="95">
        <f t="shared" si="7"/>
        <v>0.18353580862555741</v>
      </c>
      <c r="V33" s="77">
        <v>31841947</v>
      </c>
      <c r="W33" s="78">
        <v>14155743</v>
      </c>
      <c r="X33" s="78">
        <f t="shared" si="8"/>
        <v>45997690</v>
      </c>
      <c r="Y33" s="95">
        <f t="shared" si="9"/>
        <v>0.2101458802255346</v>
      </c>
      <c r="Z33" s="77">
        <f t="shared" si="10"/>
        <v>132449511</v>
      </c>
      <c r="AA33" s="78">
        <f t="shared" si="11"/>
        <v>45279575</v>
      </c>
      <c r="AB33" s="78">
        <f t="shared" si="12"/>
        <v>177729086</v>
      </c>
      <c r="AC33" s="95">
        <f t="shared" si="13"/>
        <v>0.81197632357515637</v>
      </c>
      <c r="AD33" s="77">
        <v>27104465</v>
      </c>
      <c r="AE33" s="78">
        <v>12026689</v>
      </c>
      <c r="AF33" s="78">
        <f t="shared" si="14"/>
        <v>39131154</v>
      </c>
      <c r="AG33" s="78">
        <v>143953976</v>
      </c>
      <c r="AH33" s="78">
        <v>147954540</v>
      </c>
      <c r="AI33" s="79">
        <v>130189316</v>
      </c>
      <c r="AJ33" s="114">
        <f t="shared" si="15"/>
        <v>0.87992782107260781</v>
      </c>
      <c r="AK33" s="115">
        <f t="shared" si="16"/>
        <v>0.17547491699324791</v>
      </c>
    </row>
    <row r="34" spans="1:37" x14ac:dyDescent="0.2">
      <c r="A34" s="55" t="s">
        <v>101</v>
      </c>
      <c r="B34" s="56" t="s">
        <v>145</v>
      </c>
      <c r="C34" s="57" t="s">
        <v>146</v>
      </c>
      <c r="D34" s="77">
        <v>975595520</v>
      </c>
      <c r="E34" s="78">
        <v>117409100</v>
      </c>
      <c r="F34" s="79">
        <f t="shared" si="0"/>
        <v>1093004620</v>
      </c>
      <c r="G34" s="77">
        <v>1013571995</v>
      </c>
      <c r="H34" s="78">
        <v>183860020</v>
      </c>
      <c r="I34" s="79">
        <f t="shared" si="1"/>
        <v>1197432015</v>
      </c>
      <c r="J34" s="77">
        <v>227898069</v>
      </c>
      <c r="K34" s="78">
        <v>36489380</v>
      </c>
      <c r="L34" s="78">
        <f t="shared" si="2"/>
        <v>264387449</v>
      </c>
      <c r="M34" s="95">
        <f t="shared" si="3"/>
        <v>0.2418905136924307</v>
      </c>
      <c r="N34" s="77">
        <v>280091340</v>
      </c>
      <c r="O34" s="78">
        <v>59794362</v>
      </c>
      <c r="P34" s="78">
        <f t="shared" si="4"/>
        <v>339885702</v>
      </c>
      <c r="Q34" s="95">
        <f t="shared" si="5"/>
        <v>0.3109645611562008</v>
      </c>
      <c r="R34" s="77">
        <v>223601456</v>
      </c>
      <c r="S34" s="78">
        <v>17156803</v>
      </c>
      <c r="T34" s="78">
        <f t="shared" si="6"/>
        <v>240758259</v>
      </c>
      <c r="U34" s="95">
        <f t="shared" si="7"/>
        <v>0.20106215299413052</v>
      </c>
      <c r="V34" s="77">
        <v>179752738</v>
      </c>
      <c r="W34" s="78">
        <v>58549649</v>
      </c>
      <c r="X34" s="78">
        <f t="shared" si="8"/>
        <v>238302387</v>
      </c>
      <c r="Y34" s="95">
        <f t="shared" si="9"/>
        <v>0.19901120398889618</v>
      </c>
      <c r="Z34" s="77">
        <f t="shared" si="10"/>
        <v>911343603</v>
      </c>
      <c r="AA34" s="78">
        <f t="shared" si="11"/>
        <v>171990194</v>
      </c>
      <c r="AB34" s="78">
        <f t="shared" si="12"/>
        <v>1083333797</v>
      </c>
      <c r="AC34" s="95">
        <f t="shared" si="13"/>
        <v>0.90471424133419387</v>
      </c>
      <c r="AD34" s="77">
        <v>245367576</v>
      </c>
      <c r="AE34" s="78">
        <v>71331696</v>
      </c>
      <c r="AF34" s="78">
        <f t="shared" si="14"/>
        <v>316699272</v>
      </c>
      <c r="AG34" s="78">
        <v>997353448</v>
      </c>
      <c r="AH34" s="78">
        <v>1195515671</v>
      </c>
      <c r="AI34" s="79">
        <v>1039374110</v>
      </c>
      <c r="AJ34" s="114">
        <f t="shared" si="15"/>
        <v>0.86939396547650938</v>
      </c>
      <c r="AK34" s="115">
        <f t="shared" si="16"/>
        <v>-0.24754362239266525</v>
      </c>
    </row>
    <row r="35" spans="1:37" x14ac:dyDescent="0.2">
      <c r="A35" s="55" t="s">
        <v>116</v>
      </c>
      <c r="B35" s="56" t="s">
        <v>147</v>
      </c>
      <c r="C35" s="57" t="s">
        <v>148</v>
      </c>
      <c r="D35" s="77">
        <v>1419372529</v>
      </c>
      <c r="E35" s="78">
        <v>597614268</v>
      </c>
      <c r="F35" s="79">
        <f t="shared" si="0"/>
        <v>2016986797</v>
      </c>
      <c r="G35" s="77">
        <v>1428620852</v>
      </c>
      <c r="H35" s="78">
        <v>610113396</v>
      </c>
      <c r="I35" s="79">
        <f t="shared" si="1"/>
        <v>2038734248</v>
      </c>
      <c r="J35" s="77">
        <v>306664080</v>
      </c>
      <c r="K35" s="78">
        <v>158831957</v>
      </c>
      <c r="L35" s="78">
        <f t="shared" si="2"/>
        <v>465496037</v>
      </c>
      <c r="M35" s="95">
        <f t="shared" si="3"/>
        <v>0.23078784536039776</v>
      </c>
      <c r="N35" s="77">
        <v>375830972</v>
      </c>
      <c r="O35" s="78">
        <v>221091434</v>
      </c>
      <c r="P35" s="78">
        <f t="shared" si="4"/>
        <v>596922406</v>
      </c>
      <c r="Q35" s="95">
        <f t="shared" si="5"/>
        <v>0.29594760208041165</v>
      </c>
      <c r="R35" s="77">
        <v>303656025</v>
      </c>
      <c r="S35" s="78">
        <v>113130378</v>
      </c>
      <c r="T35" s="78">
        <f t="shared" si="6"/>
        <v>416786403</v>
      </c>
      <c r="U35" s="95">
        <f t="shared" si="7"/>
        <v>0.2044339047175314</v>
      </c>
      <c r="V35" s="77">
        <v>335989422</v>
      </c>
      <c r="W35" s="78">
        <v>104131487</v>
      </c>
      <c r="X35" s="78">
        <f t="shared" si="8"/>
        <v>440120909</v>
      </c>
      <c r="Y35" s="95">
        <f t="shared" si="9"/>
        <v>0.21587948965479881</v>
      </c>
      <c r="Z35" s="77">
        <f t="shared" si="10"/>
        <v>1322140499</v>
      </c>
      <c r="AA35" s="78">
        <f t="shared" si="11"/>
        <v>597185256</v>
      </c>
      <c r="AB35" s="78">
        <f t="shared" si="12"/>
        <v>1919325755</v>
      </c>
      <c r="AC35" s="95">
        <f t="shared" si="13"/>
        <v>0.94143008431965092</v>
      </c>
      <c r="AD35" s="77">
        <v>235793433</v>
      </c>
      <c r="AE35" s="78">
        <v>277098079</v>
      </c>
      <c r="AF35" s="78">
        <f t="shared" si="14"/>
        <v>512891512</v>
      </c>
      <c r="AG35" s="78">
        <v>1934911579</v>
      </c>
      <c r="AH35" s="78">
        <v>1937228374</v>
      </c>
      <c r="AI35" s="79">
        <v>1989323805</v>
      </c>
      <c r="AJ35" s="114">
        <f t="shared" si="15"/>
        <v>1.026891734448651</v>
      </c>
      <c r="AK35" s="115">
        <f t="shared" si="16"/>
        <v>-0.14188303237118105</v>
      </c>
    </row>
    <row r="36" spans="1:37" ht="16.5" x14ac:dyDescent="0.3">
      <c r="A36" s="58" t="s">
        <v>0</v>
      </c>
      <c r="B36" s="59" t="s">
        <v>149</v>
      </c>
      <c r="C36" s="60" t="s">
        <v>0</v>
      </c>
      <c r="D36" s="80">
        <f>SUM(D29:D35)</f>
        <v>3656016681</v>
      </c>
      <c r="E36" s="81">
        <f>SUM(E29:E35)</f>
        <v>1079059332</v>
      </c>
      <c r="F36" s="82">
        <f t="shared" si="0"/>
        <v>4735076013</v>
      </c>
      <c r="G36" s="80">
        <f>SUM(G29:G35)</f>
        <v>3776563272</v>
      </c>
      <c r="H36" s="81">
        <f>SUM(H29:H35)</f>
        <v>1307665635</v>
      </c>
      <c r="I36" s="82">
        <f t="shared" si="1"/>
        <v>5084228907</v>
      </c>
      <c r="J36" s="80">
        <f>SUM(J29:J35)</f>
        <v>848463536</v>
      </c>
      <c r="K36" s="81">
        <f>SUM(K29:K35)</f>
        <v>334954085</v>
      </c>
      <c r="L36" s="81">
        <f t="shared" si="2"/>
        <v>1183417621</v>
      </c>
      <c r="M36" s="96">
        <f t="shared" si="3"/>
        <v>0.24992579163480474</v>
      </c>
      <c r="N36" s="80">
        <f>SUM(N29:N35)</f>
        <v>943198597</v>
      </c>
      <c r="O36" s="81">
        <f>SUM(O29:O35)</f>
        <v>404316017</v>
      </c>
      <c r="P36" s="81">
        <f t="shared" si="4"/>
        <v>1347514614</v>
      </c>
      <c r="Q36" s="96">
        <f t="shared" si="5"/>
        <v>0.28458141121714658</v>
      </c>
      <c r="R36" s="80">
        <f>SUM(R29:R35)</f>
        <v>768110062</v>
      </c>
      <c r="S36" s="81">
        <f>SUM(S29:S35)</f>
        <v>207135577</v>
      </c>
      <c r="T36" s="81">
        <f t="shared" si="6"/>
        <v>975245639</v>
      </c>
      <c r="U36" s="96">
        <f t="shared" si="7"/>
        <v>0.1918178069554019</v>
      </c>
      <c r="V36" s="80">
        <f>SUM(V29:V35)</f>
        <v>865176820</v>
      </c>
      <c r="W36" s="81">
        <f>SUM(W29:W35)</f>
        <v>284779423</v>
      </c>
      <c r="X36" s="81">
        <f t="shared" si="8"/>
        <v>1149956243</v>
      </c>
      <c r="Y36" s="96">
        <f t="shared" si="9"/>
        <v>0.22618105204050365</v>
      </c>
      <c r="Z36" s="80">
        <f t="shared" si="10"/>
        <v>3424949015</v>
      </c>
      <c r="AA36" s="81">
        <f t="shared" si="11"/>
        <v>1231185102</v>
      </c>
      <c r="AB36" s="81">
        <f t="shared" si="12"/>
        <v>4656134117</v>
      </c>
      <c r="AC36" s="96">
        <f t="shared" si="13"/>
        <v>0.91579946579301408</v>
      </c>
      <c r="AD36" s="80">
        <f>SUM(AD29:AD35)</f>
        <v>773816560</v>
      </c>
      <c r="AE36" s="81">
        <f>SUM(AE29:AE35)</f>
        <v>462295623</v>
      </c>
      <c r="AF36" s="81">
        <f t="shared" si="14"/>
        <v>1236112183</v>
      </c>
      <c r="AG36" s="81">
        <f>SUM(AG29:AG35)</f>
        <v>4346030883</v>
      </c>
      <c r="AH36" s="81">
        <f>SUM(AH29:AH35)</f>
        <v>4628539523</v>
      </c>
      <c r="AI36" s="82">
        <f>SUM(AI29:AI35)</f>
        <v>4443243932</v>
      </c>
      <c r="AJ36" s="116">
        <f t="shared" si="15"/>
        <v>0.95996672598792021</v>
      </c>
      <c r="AK36" s="117">
        <f t="shared" si="16"/>
        <v>-6.9699126976406456E-2</v>
      </c>
    </row>
    <row r="37" spans="1:37" x14ac:dyDescent="0.2">
      <c r="A37" s="55" t="s">
        <v>101</v>
      </c>
      <c r="B37" s="56" t="s">
        <v>150</v>
      </c>
      <c r="C37" s="57" t="s">
        <v>151</v>
      </c>
      <c r="D37" s="77">
        <v>416084160</v>
      </c>
      <c r="E37" s="78">
        <v>133613928</v>
      </c>
      <c r="F37" s="79">
        <f t="shared" si="0"/>
        <v>549698088</v>
      </c>
      <c r="G37" s="77">
        <v>420355203</v>
      </c>
      <c r="H37" s="78">
        <v>135070086</v>
      </c>
      <c r="I37" s="79">
        <f t="shared" si="1"/>
        <v>555425289</v>
      </c>
      <c r="J37" s="77">
        <v>72283955</v>
      </c>
      <c r="K37" s="78">
        <v>17635890</v>
      </c>
      <c r="L37" s="78">
        <f t="shared" si="2"/>
        <v>89919845</v>
      </c>
      <c r="M37" s="95">
        <f t="shared" si="3"/>
        <v>0.16358042162227787</v>
      </c>
      <c r="N37" s="77">
        <v>70813674</v>
      </c>
      <c r="O37" s="78">
        <v>27619508</v>
      </c>
      <c r="P37" s="78">
        <f t="shared" si="4"/>
        <v>98433182</v>
      </c>
      <c r="Q37" s="95">
        <f t="shared" si="5"/>
        <v>0.17906771762320556</v>
      </c>
      <c r="R37" s="77">
        <v>66407929</v>
      </c>
      <c r="S37" s="78">
        <v>15479466</v>
      </c>
      <c r="T37" s="78">
        <f t="shared" si="6"/>
        <v>81887395</v>
      </c>
      <c r="U37" s="95">
        <f t="shared" si="7"/>
        <v>0.14743188079792313</v>
      </c>
      <c r="V37" s="77">
        <v>70666897</v>
      </c>
      <c r="W37" s="78">
        <v>23740839</v>
      </c>
      <c r="X37" s="78">
        <f t="shared" si="8"/>
        <v>94407736</v>
      </c>
      <c r="Y37" s="95">
        <f t="shared" si="9"/>
        <v>0.16997378021799076</v>
      </c>
      <c r="Z37" s="77">
        <f t="shared" si="10"/>
        <v>280172455</v>
      </c>
      <c r="AA37" s="78">
        <f t="shared" si="11"/>
        <v>84475703</v>
      </c>
      <c r="AB37" s="78">
        <f t="shared" si="12"/>
        <v>364648158</v>
      </c>
      <c r="AC37" s="95">
        <f t="shared" si="13"/>
        <v>0.65652062522489862</v>
      </c>
      <c r="AD37" s="77">
        <v>81132755</v>
      </c>
      <c r="AE37" s="78">
        <v>36267927</v>
      </c>
      <c r="AF37" s="78">
        <f t="shared" si="14"/>
        <v>117400682</v>
      </c>
      <c r="AG37" s="78">
        <v>488972304</v>
      </c>
      <c r="AH37" s="78">
        <v>504362153</v>
      </c>
      <c r="AI37" s="79">
        <v>342929198</v>
      </c>
      <c r="AJ37" s="114">
        <f t="shared" si="15"/>
        <v>0.6799265090772979</v>
      </c>
      <c r="AK37" s="115">
        <f t="shared" si="16"/>
        <v>-0.19585019105766355</v>
      </c>
    </row>
    <row r="38" spans="1:37" x14ac:dyDescent="0.2">
      <c r="A38" s="55" t="s">
        <v>101</v>
      </c>
      <c r="B38" s="56" t="s">
        <v>152</v>
      </c>
      <c r="C38" s="57" t="s">
        <v>153</v>
      </c>
      <c r="D38" s="77">
        <v>362697825</v>
      </c>
      <c r="E38" s="78">
        <v>82881350</v>
      </c>
      <c r="F38" s="79">
        <f t="shared" si="0"/>
        <v>445579175</v>
      </c>
      <c r="G38" s="77">
        <v>379991608</v>
      </c>
      <c r="H38" s="78">
        <v>132913137</v>
      </c>
      <c r="I38" s="79">
        <f t="shared" si="1"/>
        <v>512904745</v>
      </c>
      <c r="J38" s="77">
        <v>68282612</v>
      </c>
      <c r="K38" s="78">
        <v>10724171</v>
      </c>
      <c r="L38" s="78">
        <f t="shared" si="2"/>
        <v>79006783</v>
      </c>
      <c r="M38" s="95">
        <f t="shared" si="3"/>
        <v>0.17731255730252654</v>
      </c>
      <c r="N38" s="77">
        <v>71366107</v>
      </c>
      <c r="O38" s="78">
        <v>25189822</v>
      </c>
      <c r="P38" s="78">
        <f t="shared" si="4"/>
        <v>96555929</v>
      </c>
      <c r="Q38" s="95">
        <f t="shared" si="5"/>
        <v>0.2166975801775296</v>
      </c>
      <c r="R38" s="77">
        <v>50924740</v>
      </c>
      <c r="S38" s="78">
        <v>23310608</v>
      </c>
      <c r="T38" s="78">
        <f t="shared" si="6"/>
        <v>74235348</v>
      </c>
      <c r="U38" s="95">
        <f t="shared" si="7"/>
        <v>0.14473515545269522</v>
      </c>
      <c r="V38" s="77">
        <v>68218204</v>
      </c>
      <c r="W38" s="78">
        <v>13399994</v>
      </c>
      <c r="X38" s="78">
        <f t="shared" si="8"/>
        <v>81618198</v>
      </c>
      <c r="Y38" s="95">
        <f t="shared" si="9"/>
        <v>0.15912934866687575</v>
      </c>
      <c r="Z38" s="77">
        <f t="shared" si="10"/>
        <v>258791663</v>
      </c>
      <c r="AA38" s="78">
        <f t="shared" si="11"/>
        <v>72624595</v>
      </c>
      <c r="AB38" s="78">
        <f t="shared" si="12"/>
        <v>331416258</v>
      </c>
      <c r="AC38" s="95">
        <f t="shared" si="13"/>
        <v>0.64615557027065518</v>
      </c>
      <c r="AD38" s="77">
        <v>58315370</v>
      </c>
      <c r="AE38" s="78">
        <v>5397889</v>
      </c>
      <c r="AF38" s="78">
        <f t="shared" si="14"/>
        <v>63713259</v>
      </c>
      <c r="AG38" s="78">
        <v>418168623</v>
      </c>
      <c r="AH38" s="78">
        <v>422204188</v>
      </c>
      <c r="AI38" s="79">
        <v>277679819</v>
      </c>
      <c r="AJ38" s="114">
        <f t="shared" si="15"/>
        <v>0.65769082091625297</v>
      </c>
      <c r="AK38" s="115">
        <f t="shared" si="16"/>
        <v>0.2810237504881048</v>
      </c>
    </row>
    <row r="39" spans="1:37" x14ac:dyDescent="0.2">
      <c r="A39" s="55" t="s">
        <v>101</v>
      </c>
      <c r="B39" s="56" t="s">
        <v>154</v>
      </c>
      <c r="C39" s="57" t="s">
        <v>155</v>
      </c>
      <c r="D39" s="77">
        <v>425187200</v>
      </c>
      <c r="E39" s="78">
        <v>33215400</v>
      </c>
      <c r="F39" s="79">
        <f t="shared" si="0"/>
        <v>458402600</v>
      </c>
      <c r="G39" s="77">
        <v>445547700</v>
      </c>
      <c r="H39" s="78">
        <v>31055400</v>
      </c>
      <c r="I39" s="79">
        <f t="shared" si="1"/>
        <v>476603100</v>
      </c>
      <c r="J39" s="77">
        <v>87742448</v>
      </c>
      <c r="K39" s="78">
        <v>7570944</v>
      </c>
      <c r="L39" s="78">
        <f t="shared" si="2"/>
        <v>95313392</v>
      </c>
      <c r="M39" s="95">
        <f t="shared" si="3"/>
        <v>0.20792506848783143</v>
      </c>
      <c r="N39" s="77">
        <v>113980884</v>
      </c>
      <c r="O39" s="78">
        <v>14550941</v>
      </c>
      <c r="P39" s="78">
        <f t="shared" si="4"/>
        <v>128531825</v>
      </c>
      <c r="Q39" s="95">
        <f t="shared" si="5"/>
        <v>0.28039069804577899</v>
      </c>
      <c r="R39" s="77">
        <v>87579547</v>
      </c>
      <c r="S39" s="78">
        <v>11908932</v>
      </c>
      <c r="T39" s="78">
        <f t="shared" si="6"/>
        <v>99488479</v>
      </c>
      <c r="U39" s="95">
        <f t="shared" si="7"/>
        <v>0.20874492633388242</v>
      </c>
      <c r="V39" s="77">
        <v>128980833</v>
      </c>
      <c r="W39" s="78">
        <v>-5914643</v>
      </c>
      <c r="X39" s="78">
        <f t="shared" si="8"/>
        <v>123066190</v>
      </c>
      <c r="Y39" s="95">
        <f t="shared" si="9"/>
        <v>0.25821525290120856</v>
      </c>
      <c r="Z39" s="77">
        <f t="shared" si="10"/>
        <v>418283712</v>
      </c>
      <c r="AA39" s="78">
        <f t="shared" si="11"/>
        <v>28116174</v>
      </c>
      <c r="AB39" s="78">
        <f t="shared" si="12"/>
        <v>446399886</v>
      </c>
      <c r="AC39" s="95">
        <f t="shared" si="13"/>
        <v>0.93662816293053908</v>
      </c>
      <c r="AD39" s="77">
        <v>96984836</v>
      </c>
      <c r="AE39" s="78">
        <v>11682848</v>
      </c>
      <c r="AF39" s="78">
        <f t="shared" si="14"/>
        <v>108667684</v>
      </c>
      <c r="AG39" s="78">
        <v>406729159</v>
      </c>
      <c r="AH39" s="78">
        <v>422641967</v>
      </c>
      <c r="AI39" s="79">
        <v>407705350</v>
      </c>
      <c r="AJ39" s="114">
        <f t="shared" si="15"/>
        <v>0.96465893553822113</v>
      </c>
      <c r="AK39" s="115">
        <f t="shared" si="16"/>
        <v>0.13250034849366998</v>
      </c>
    </row>
    <row r="40" spans="1:37" x14ac:dyDescent="0.2">
      <c r="A40" s="55" t="s">
        <v>116</v>
      </c>
      <c r="B40" s="56" t="s">
        <v>156</v>
      </c>
      <c r="C40" s="57" t="s">
        <v>157</v>
      </c>
      <c r="D40" s="77">
        <v>680570651</v>
      </c>
      <c r="E40" s="78">
        <v>287901800</v>
      </c>
      <c r="F40" s="79">
        <f t="shared" si="0"/>
        <v>968472451</v>
      </c>
      <c r="G40" s="77">
        <v>663078044</v>
      </c>
      <c r="H40" s="78">
        <v>264332173</v>
      </c>
      <c r="I40" s="79">
        <f t="shared" si="1"/>
        <v>927410217</v>
      </c>
      <c r="J40" s="77">
        <v>124341642</v>
      </c>
      <c r="K40" s="78">
        <v>26350687</v>
      </c>
      <c r="L40" s="78">
        <f t="shared" si="2"/>
        <v>150692329</v>
      </c>
      <c r="M40" s="95">
        <f t="shared" si="3"/>
        <v>0.15559795102524812</v>
      </c>
      <c r="N40" s="77">
        <v>139405810</v>
      </c>
      <c r="O40" s="78">
        <v>81528134</v>
      </c>
      <c r="P40" s="78">
        <f t="shared" si="4"/>
        <v>220933944</v>
      </c>
      <c r="Q40" s="95">
        <f t="shared" si="5"/>
        <v>0.22812620407722883</v>
      </c>
      <c r="R40" s="77">
        <v>95276537</v>
      </c>
      <c r="S40" s="78">
        <v>43147505</v>
      </c>
      <c r="T40" s="78">
        <f t="shared" si="6"/>
        <v>138424042</v>
      </c>
      <c r="U40" s="95">
        <f t="shared" si="7"/>
        <v>0.14925869853771517</v>
      </c>
      <c r="V40" s="77">
        <v>106208128</v>
      </c>
      <c r="W40" s="78">
        <v>50317640</v>
      </c>
      <c r="X40" s="78">
        <f t="shared" si="8"/>
        <v>156525768</v>
      </c>
      <c r="Y40" s="95">
        <f t="shared" si="9"/>
        <v>0.16877727367111808</v>
      </c>
      <c r="Z40" s="77">
        <f t="shared" si="10"/>
        <v>465232117</v>
      </c>
      <c r="AA40" s="78">
        <f t="shared" si="11"/>
        <v>201343966</v>
      </c>
      <c r="AB40" s="78">
        <f t="shared" si="12"/>
        <v>666576083</v>
      </c>
      <c r="AC40" s="95">
        <f t="shared" si="13"/>
        <v>0.71874998871184526</v>
      </c>
      <c r="AD40" s="77">
        <v>120893726</v>
      </c>
      <c r="AE40" s="78">
        <v>38341473</v>
      </c>
      <c r="AF40" s="78">
        <f t="shared" si="14"/>
        <v>159235199</v>
      </c>
      <c r="AG40" s="78">
        <v>925625508</v>
      </c>
      <c r="AH40" s="78">
        <v>884256254</v>
      </c>
      <c r="AI40" s="79">
        <v>640209139</v>
      </c>
      <c r="AJ40" s="114">
        <f t="shared" si="15"/>
        <v>0.7240086073510541</v>
      </c>
      <c r="AK40" s="115">
        <f t="shared" si="16"/>
        <v>-1.7015276879831065E-2</v>
      </c>
    </row>
    <row r="41" spans="1:37" ht="16.5" x14ac:dyDescent="0.3">
      <c r="A41" s="58" t="s">
        <v>0</v>
      </c>
      <c r="B41" s="59" t="s">
        <v>158</v>
      </c>
      <c r="C41" s="60" t="s">
        <v>0</v>
      </c>
      <c r="D41" s="80">
        <f>SUM(D37:D40)</f>
        <v>1884539836</v>
      </c>
      <c r="E41" s="81">
        <f>SUM(E37:E40)</f>
        <v>537612478</v>
      </c>
      <c r="F41" s="82">
        <f t="shared" si="0"/>
        <v>2422152314</v>
      </c>
      <c r="G41" s="80">
        <f>SUM(G37:G40)</f>
        <v>1908972555</v>
      </c>
      <c r="H41" s="81">
        <f>SUM(H37:H40)</f>
        <v>563370796</v>
      </c>
      <c r="I41" s="82">
        <f t="shared" si="1"/>
        <v>2472343351</v>
      </c>
      <c r="J41" s="80">
        <f>SUM(J37:J40)</f>
        <v>352650657</v>
      </c>
      <c r="K41" s="81">
        <f>SUM(K37:K40)</f>
        <v>62281692</v>
      </c>
      <c r="L41" s="81">
        <f t="shared" si="2"/>
        <v>414932349</v>
      </c>
      <c r="M41" s="96">
        <f t="shared" si="3"/>
        <v>0.17130729005013348</v>
      </c>
      <c r="N41" s="80">
        <f>SUM(N37:N40)</f>
        <v>395566475</v>
      </c>
      <c r="O41" s="81">
        <f>SUM(O37:O40)</f>
        <v>148888405</v>
      </c>
      <c r="P41" s="81">
        <f t="shared" si="4"/>
        <v>544454880</v>
      </c>
      <c r="Q41" s="96">
        <f t="shared" si="5"/>
        <v>0.22478143791910191</v>
      </c>
      <c r="R41" s="80">
        <f>SUM(R37:R40)</f>
        <v>300188753</v>
      </c>
      <c r="S41" s="81">
        <f>SUM(S37:S40)</f>
        <v>93846511</v>
      </c>
      <c r="T41" s="81">
        <f t="shared" si="6"/>
        <v>394035264</v>
      </c>
      <c r="U41" s="96">
        <f t="shared" si="7"/>
        <v>0.15937724177372967</v>
      </c>
      <c r="V41" s="80">
        <f>SUM(V37:V40)</f>
        <v>374074062</v>
      </c>
      <c r="W41" s="81">
        <f>SUM(W37:W40)</f>
        <v>81543830</v>
      </c>
      <c r="X41" s="81">
        <f t="shared" si="8"/>
        <v>455617892</v>
      </c>
      <c r="Y41" s="96">
        <f t="shared" si="9"/>
        <v>0.18428584841005766</v>
      </c>
      <c r="Z41" s="80">
        <f t="shared" si="10"/>
        <v>1422479947</v>
      </c>
      <c r="AA41" s="81">
        <f t="shared" si="11"/>
        <v>386560438</v>
      </c>
      <c r="AB41" s="81">
        <f t="shared" si="12"/>
        <v>1809040385</v>
      </c>
      <c r="AC41" s="96">
        <f t="shared" si="13"/>
        <v>0.73171082174661917</v>
      </c>
      <c r="AD41" s="80">
        <f>SUM(AD37:AD40)</f>
        <v>357326687</v>
      </c>
      <c r="AE41" s="81">
        <f>SUM(AE37:AE40)</f>
        <v>91690137</v>
      </c>
      <c r="AF41" s="81">
        <f t="shared" si="14"/>
        <v>449016824</v>
      </c>
      <c r="AG41" s="81">
        <f>SUM(AG37:AG40)</f>
        <v>2239495594</v>
      </c>
      <c r="AH41" s="81">
        <f>SUM(AH37:AH40)</f>
        <v>2233464562</v>
      </c>
      <c r="AI41" s="82">
        <f>SUM(AI37:AI40)</f>
        <v>1668523506</v>
      </c>
      <c r="AJ41" s="116">
        <f t="shared" si="15"/>
        <v>0.74705618096124504</v>
      </c>
      <c r="AK41" s="117">
        <f t="shared" si="16"/>
        <v>1.4701159616237414E-2</v>
      </c>
    </row>
    <row r="42" spans="1:37" x14ac:dyDescent="0.2">
      <c r="A42" s="55" t="s">
        <v>101</v>
      </c>
      <c r="B42" s="56" t="s">
        <v>159</v>
      </c>
      <c r="C42" s="57" t="s">
        <v>160</v>
      </c>
      <c r="D42" s="77">
        <v>532727784</v>
      </c>
      <c r="E42" s="78">
        <v>132684324</v>
      </c>
      <c r="F42" s="79">
        <f t="shared" si="0"/>
        <v>665412108</v>
      </c>
      <c r="G42" s="77">
        <v>524356337</v>
      </c>
      <c r="H42" s="78">
        <v>137021949</v>
      </c>
      <c r="I42" s="79">
        <f t="shared" si="1"/>
        <v>661378286</v>
      </c>
      <c r="J42" s="77">
        <v>82873522</v>
      </c>
      <c r="K42" s="78">
        <v>15279514</v>
      </c>
      <c r="L42" s="78">
        <f t="shared" si="2"/>
        <v>98153036</v>
      </c>
      <c r="M42" s="95">
        <f t="shared" si="3"/>
        <v>0.14750713853857314</v>
      </c>
      <c r="N42" s="77">
        <v>98345141</v>
      </c>
      <c r="O42" s="78">
        <v>31802940</v>
      </c>
      <c r="P42" s="78">
        <f t="shared" si="4"/>
        <v>130148081</v>
      </c>
      <c r="Q42" s="95">
        <f t="shared" si="5"/>
        <v>0.19559019055300988</v>
      </c>
      <c r="R42" s="77">
        <v>91124690</v>
      </c>
      <c r="S42" s="78">
        <v>28764070</v>
      </c>
      <c r="T42" s="78">
        <f t="shared" si="6"/>
        <v>119888760</v>
      </c>
      <c r="U42" s="95">
        <f t="shared" si="7"/>
        <v>0.18127108575802262</v>
      </c>
      <c r="V42" s="77">
        <v>147971965</v>
      </c>
      <c r="W42" s="78">
        <v>5073445</v>
      </c>
      <c r="X42" s="78">
        <f t="shared" si="8"/>
        <v>153045410</v>
      </c>
      <c r="Y42" s="95">
        <f t="shared" si="9"/>
        <v>0.23140374160998686</v>
      </c>
      <c r="Z42" s="77">
        <f t="shared" si="10"/>
        <v>420315318</v>
      </c>
      <c r="AA42" s="78">
        <f t="shared" si="11"/>
        <v>80919969</v>
      </c>
      <c r="AB42" s="78">
        <f t="shared" si="12"/>
        <v>501235287</v>
      </c>
      <c r="AC42" s="95">
        <f t="shared" si="13"/>
        <v>0.75786474640928869</v>
      </c>
      <c r="AD42" s="77">
        <v>100676447</v>
      </c>
      <c r="AE42" s="78">
        <v>38525712</v>
      </c>
      <c r="AF42" s="78">
        <f t="shared" si="14"/>
        <v>139202159</v>
      </c>
      <c r="AG42" s="78">
        <v>652352717</v>
      </c>
      <c r="AH42" s="78">
        <v>644533448</v>
      </c>
      <c r="AI42" s="79">
        <v>473683519</v>
      </c>
      <c r="AJ42" s="114">
        <f t="shared" si="15"/>
        <v>0.73492465048920164</v>
      </c>
      <c r="AK42" s="115">
        <f t="shared" si="16"/>
        <v>9.9447099811145856E-2</v>
      </c>
    </row>
    <row r="43" spans="1:37" x14ac:dyDescent="0.2">
      <c r="A43" s="55" t="s">
        <v>101</v>
      </c>
      <c r="B43" s="56" t="s">
        <v>161</v>
      </c>
      <c r="C43" s="57" t="s">
        <v>162</v>
      </c>
      <c r="D43" s="77">
        <v>300406230</v>
      </c>
      <c r="E43" s="78">
        <v>124551216</v>
      </c>
      <c r="F43" s="79">
        <f t="shared" si="0"/>
        <v>424957446</v>
      </c>
      <c r="G43" s="77">
        <v>328860533</v>
      </c>
      <c r="H43" s="78">
        <v>168404605</v>
      </c>
      <c r="I43" s="79">
        <f t="shared" si="1"/>
        <v>497265138</v>
      </c>
      <c r="J43" s="77">
        <v>51827429</v>
      </c>
      <c r="K43" s="78">
        <v>83848530</v>
      </c>
      <c r="L43" s="78">
        <f t="shared" si="2"/>
        <v>135675959</v>
      </c>
      <c r="M43" s="95">
        <f t="shared" si="3"/>
        <v>0.31926951810605525</v>
      </c>
      <c r="N43" s="77">
        <v>38020276</v>
      </c>
      <c r="O43" s="78">
        <v>27724163</v>
      </c>
      <c r="P43" s="78">
        <f t="shared" si="4"/>
        <v>65744439</v>
      </c>
      <c r="Q43" s="95">
        <f t="shared" si="5"/>
        <v>0.1547082881329252</v>
      </c>
      <c r="R43" s="77">
        <v>167299829</v>
      </c>
      <c r="S43" s="78">
        <v>13988707</v>
      </c>
      <c r="T43" s="78">
        <f t="shared" si="6"/>
        <v>181288536</v>
      </c>
      <c r="U43" s="95">
        <f t="shared" si="7"/>
        <v>0.36457117570948638</v>
      </c>
      <c r="V43" s="77">
        <v>68118788</v>
      </c>
      <c r="W43" s="78">
        <v>30146912</v>
      </c>
      <c r="X43" s="78">
        <f t="shared" si="8"/>
        <v>98265700</v>
      </c>
      <c r="Y43" s="95">
        <f t="shared" si="9"/>
        <v>0.19761228465607819</v>
      </c>
      <c r="Z43" s="77">
        <f t="shared" si="10"/>
        <v>325266322</v>
      </c>
      <c r="AA43" s="78">
        <f t="shared" si="11"/>
        <v>155708312</v>
      </c>
      <c r="AB43" s="78">
        <f t="shared" si="12"/>
        <v>480974634</v>
      </c>
      <c r="AC43" s="95">
        <f t="shared" si="13"/>
        <v>0.96723980276292765</v>
      </c>
      <c r="AD43" s="77">
        <v>51809325</v>
      </c>
      <c r="AE43" s="78">
        <v>18367861</v>
      </c>
      <c r="AF43" s="78">
        <f t="shared" si="14"/>
        <v>70177186</v>
      </c>
      <c r="AG43" s="78">
        <v>365384750</v>
      </c>
      <c r="AH43" s="78">
        <v>395530816</v>
      </c>
      <c r="AI43" s="79">
        <v>275325813</v>
      </c>
      <c r="AJ43" s="114">
        <f t="shared" si="15"/>
        <v>0.6960919399008344</v>
      </c>
      <c r="AK43" s="115">
        <f t="shared" si="16"/>
        <v>0.40025135804105916</v>
      </c>
    </row>
    <row r="44" spans="1:37" x14ac:dyDescent="0.2">
      <c r="A44" s="55" t="s">
        <v>101</v>
      </c>
      <c r="B44" s="56" t="s">
        <v>163</v>
      </c>
      <c r="C44" s="57" t="s">
        <v>164</v>
      </c>
      <c r="D44" s="77">
        <v>504018674</v>
      </c>
      <c r="E44" s="78">
        <v>243958885</v>
      </c>
      <c r="F44" s="79">
        <f t="shared" si="0"/>
        <v>747977559</v>
      </c>
      <c r="G44" s="77">
        <v>553387925</v>
      </c>
      <c r="H44" s="78">
        <v>305035252</v>
      </c>
      <c r="I44" s="79">
        <f t="shared" si="1"/>
        <v>858423177</v>
      </c>
      <c r="J44" s="77">
        <v>81007014</v>
      </c>
      <c r="K44" s="78">
        <v>111737245</v>
      </c>
      <c r="L44" s="78">
        <f t="shared" si="2"/>
        <v>192744259</v>
      </c>
      <c r="M44" s="95">
        <f t="shared" si="3"/>
        <v>0.25768722160286095</v>
      </c>
      <c r="N44" s="77">
        <v>86781704</v>
      </c>
      <c r="O44" s="78">
        <v>54490677</v>
      </c>
      <c r="P44" s="78">
        <f t="shared" si="4"/>
        <v>141272381</v>
      </c>
      <c r="Q44" s="95">
        <f t="shared" si="5"/>
        <v>0.18887248594579828</v>
      </c>
      <c r="R44" s="77">
        <v>83422468</v>
      </c>
      <c r="S44" s="78">
        <v>19775057</v>
      </c>
      <c r="T44" s="78">
        <f t="shared" si="6"/>
        <v>103197525</v>
      </c>
      <c r="U44" s="95">
        <f t="shared" si="7"/>
        <v>0.12021754277494304</v>
      </c>
      <c r="V44" s="77">
        <v>147805926</v>
      </c>
      <c r="W44" s="78">
        <v>39496713</v>
      </c>
      <c r="X44" s="78">
        <f t="shared" si="8"/>
        <v>187302639</v>
      </c>
      <c r="Y44" s="95">
        <f t="shared" si="9"/>
        <v>0.21819382796091491</v>
      </c>
      <c r="Z44" s="77">
        <f t="shared" si="10"/>
        <v>399017112</v>
      </c>
      <c r="AA44" s="78">
        <f t="shared" si="11"/>
        <v>225499692</v>
      </c>
      <c r="AB44" s="78">
        <f t="shared" si="12"/>
        <v>624516804</v>
      </c>
      <c r="AC44" s="95">
        <f t="shared" si="13"/>
        <v>0.72751624226008049</v>
      </c>
      <c r="AD44" s="77">
        <v>88799866</v>
      </c>
      <c r="AE44" s="78">
        <v>40453339</v>
      </c>
      <c r="AF44" s="78">
        <f t="shared" si="14"/>
        <v>129253205</v>
      </c>
      <c r="AG44" s="78">
        <v>572361557</v>
      </c>
      <c r="AH44" s="78">
        <v>632794486</v>
      </c>
      <c r="AI44" s="79">
        <v>412300004</v>
      </c>
      <c r="AJ44" s="114">
        <f t="shared" si="15"/>
        <v>0.65155435630644865</v>
      </c>
      <c r="AK44" s="115">
        <f t="shared" si="16"/>
        <v>0.4491140780609657</v>
      </c>
    </row>
    <row r="45" spans="1:37" x14ac:dyDescent="0.2">
      <c r="A45" s="55" t="s">
        <v>101</v>
      </c>
      <c r="B45" s="56" t="s">
        <v>165</v>
      </c>
      <c r="C45" s="57" t="s">
        <v>166</v>
      </c>
      <c r="D45" s="77">
        <v>363718204</v>
      </c>
      <c r="E45" s="78">
        <v>101713936</v>
      </c>
      <c r="F45" s="79">
        <f t="shared" si="0"/>
        <v>465432140</v>
      </c>
      <c r="G45" s="77">
        <v>385857556</v>
      </c>
      <c r="H45" s="78">
        <v>133761494</v>
      </c>
      <c r="I45" s="79">
        <f t="shared" si="1"/>
        <v>519619050</v>
      </c>
      <c r="J45" s="77">
        <v>108040790</v>
      </c>
      <c r="K45" s="78">
        <v>95703234</v>
      </c>
      <c r="L45" s="78">
        <f t="shared" si="2"/>
        <v>203744024</v>
      </c>
      <c r="M45" s="95">
        <f t="shared" si="3"/>
        <v>0.43775237352538654</v>
      </c>
      <c r="N45" s="77">
        <v>80774074</v>
      </c>
      <c r="O45" s="78">
        <v>27405653</v>
      </c>
      <c r="P45" s="78">
        <f t="shared" si="4"/>
        <v>108179727</v>
      </c>
      <c r="Q45" s="95">
        <f t="shared" si="5"/>
        <v>0.23242857057529376</v>
      </c>
      <c r="R45" s="77">
        <v>73560008</v>
      </c>
      <c r="S45" s="78">
        <v>13506632</v>
      </c>
      <c r="T45" s="78">
        <f t="shared" si="6"/>
        <v>87066640</v>
      </c>
      <c r="U45" s="95">
        <f t="shared" si="7"/>
        <v>0.16755859893897271</v>
      </c>
      <c r="V45" s="77">
        <v>68199697</v>
      </c>
      <c r="W45" s="78">
        <v>14415859</v>
      </c>
      <c r="X45" s="78">
        <f t="shared" si="8"/>
        <v>82615556</v>
      </c>
      <c r="Y45" s="95">
        <f t="shared" si="9"/>
        <v>0.15899254655886846</v>
      </c>
      <c r="Z45" s="77">
        <f t="shared" si="10"/>
        <v>330574569</v>
      </c>
      <c r="AA45" s="78">
        <f t="shared" si="11"/>
        <v>151031378</v>
      </c>
      <c r="AB45" s="78">
        <f t="shared" si="12"/>
        <v>481605947</v>
      </c>
      <c r="AC45" s="95">
        <f t="shared" si="13"/>
        <v>0.92684428525089679</v>
      </c>
      <c r="AD45" s="77">
        <v>86270256</v>
      </c>
      <c r="AE45" s="78">
        <v>19973931</v>
      </c>
      <c r="AF45" s="78">
        <f t="shared" si="14"/>
        <v>106244187</v>
      </c>
      <c r="AG45" s="78">
        <v>434959538</v>
      </c>
      <c r="AH45" s="78">
        <v>504812753</v>
      </c>
      <c r="AI45" s="79">
        <v>499322490</v>
      </c>
      <c r="AJ45" s="114">
        <f t="shared" si="15"/>
        <v>0.98912415946829302</v>
      </c>
      <c r="AK45" s="115">
        <f t="shared" si="16"/>
        <v>-0.22239928288970767</v>
      </c>
    </row>
    <row r="46" spans="1:37" x14ac:dyDescent="0.2">
      <c r="A46" s="55" t="s">
        <v>101</v>
      </c>
      <c r="B46" s="56" t="s">
        <v>167</v>
      </c>
      <c r="C46" s="57" t="s">
        <v>168</v>
      </c>
      <c r="D46" s="77">
        <v>1585196141</v>
      </c>
      <c r="E46" s="78">
        <v>222426351</v>
      </c>
      <c r="F46" s="79">
        <f t="shared" si="0"/>
        <v>1807622492</v>
      </c>
      <c r="G46" s="77">
        <v>1815795534</v>
      </c>
      <c r="H46" s="78">
        <v>266430638</v>
      </c>
      <c r="I46" s="79">
        <f t="shared" si="1"/>
        <v>2082226172</v>
      </c>
      <c r="J46" s="77">
        <v>452773396</v>
      </c>
      <c r="K46" s="78">
        <v>215858578</v>
      </c>
      <c r="L46" s="78">
        <f t="shared" si="2"/>
        <v>668631974</v>
      </c>
      <c r="M46" s="95">
        <f t="shared" si="3"/>
        <v>0.36989580344301226</v>
      </c>
      <c r="N46" s="77">
        <v>372361810</v>
      </c>
      <c r="O46" s="78">
        <v>59807994</v>
      </c>
      <c r="P46" s="78">
        <f t="shared" si="4"/>
        <v>432169804</v>
      </c>
      <c r="Q46" s="95">
        <f t="shared" si="5"/>
        <v>0.23908189122045953</v>
      </c>
      <c r="R46" s="77">
        <v>421260886</v>
      </c>
      <c r="S46" s="78">
        <v>42728884</v>
      </c>
      <c r="T46" s="78">
        <f t="shared" si="6"/>
        <v>463989770</v>
      </c>
      <c r="U46" s="95">
        <f t="shared" si="7"/>
        <v>0.22283351167098864</v>
      </c>
      <c r="V46" s="77">
        <v>505208906</v>
      </c>
      <c r="W46" s="78">
        <v>33218673</v>
      </c>
      <c r="X46" s="78">
        <f t="shared" si="8"/>
        <v>538427579</v>
      </c>
      <c r="Y46" s="95">
        <f t="shared" si="9"/>
        <v>0.25858265842602229</v>
      </c>
      <c r="Z46" s="77">
        <f t="shared" si="10"/>
        <v>1751604998</v>
      </c>
      <c r="AA46" s="78">
        <f t="shared" si="11"/>
        <v>351614129</v>
      </c>
      <c r="AB46" s="78">
        <f t="shared" si="12"/>
        <v>2103219127</v>
      </c>
      <c r="AC46" s="95">
        <f t="shared" si="13"/>
        <v>1.0100819763396962</v>
      </c>
      <c r="AD46" s="77">
        <v>373258159</v>
      </c>
      <c r="AE46" s="78">
        <v>41109691</v>
      </c>
      <c r="AF46" s="78">
        <f t="shared" si="14"/>
        <v>414367850</v>
      </c>
      <c r="AG46" s="78">
        <v>1652604709</v>
      </c>
      <c r="AH46" s="78">
        <v>1766912842</v>
      </c>
      <c r="AI46" s="79">
        <v>1680731701</v>
      </c>
      <c r="AJ46" s="114">
        <f t="shared" si="15"/>
        <v>0.95122501860224751</v>
      </c>
      <c r="AK46" s="115">
        <f t="shared" si="16"/>
        <v>0.29939516060427951</v>
      </c>
    </row>
    <row r="47" spans="1:37" x14ac:dyDescent="0.2">
      <c r="A47" s="55" t="s">
        <v>116</v>
      </c>
      <c r="B47" s="56" t="s">
        <v>169</v>
      </c>
      <c r="C47" s="57" t="s">
        <v>170</v>
      </c>
      <c r="D47" s="77">
        <v>1705818839</v>
      </c>
      <c r="E47" s="78">
        <v>1266106018</v>
      </c>
      <c r="F47" s="79">
        <f t="shared" si="0"/>
        <v>2971924857</v>
      </c>
      <c r="G47" s="77">
        <v>1710097290</v>
      </c>
      <c r="H47" s="78">
        <v>1185758018</v>
      </c>
      <c r="I47" s="79">
        <f t="shared" si="1"/>
        <v>2895855308</v>
      </c>
      <c r="J47" s="77">
        <v>82063531</v>
      </c>
      <c r="K47" s="78">
        <v>4982356</v>
      </c>
      <c r="L47" s="78">
        <f t="shared" si="2"/>
        <v>87045887</v>
      </c>
      <c r="M47" s="95">
        <f t="shared" si="3"/>
        <v>2.9289397003081762E-2</v>
      </c>
      <c r="N47" s="77">
        <v>502131130</v>
      </c>
      <c r="O47" s="78">
        <v>478505229</v>
      </c>
      <c r="P47" s="78">
        <f t="shared" si="4"/>
        <v>980636359</v>
      </c>
      <c r="Q47" s="95">
        <f t="shared" si="5"/>
        <v>0.32996674081117255</v>
      </c>
      <c r="R47" s="77">
        <v>284864853</v>
      </c>
      <c r="S47" s="78">
        <v>179466653</v>
      </c>
      <c r="T47" s="78">
        <f t="shared" si="6"/>
        <v>464331506</v>
      </c>
      <c r="U47" s="95">
        <f t="shared" si="7"/>
        <v>0.16034347597314416</v>
      </c>
      <c r="V47" s="77">
        <v>315975313</v>
      </c>
      <c r="W47" s="78">
        <v>253166111</v>
      </c>
      <c r="X47" s="78">
        <f t="shared" si="8"/>
        <v>569141424</v>
      </c>
      <c r="Y47" s="95">
        <f t="shared" si="9"/>
        <v>0.19653655430494318</v>
      </c>
      <c r="Z47" s="77">
        <f t="shared" si="10"/>
        <v>1185034827</v>
      </c>
      <c r="AA47" s="78">
        <f t="shared" si="11"/>
        <v>916120349</v>
      </c>
      <c r="AB47" s="78">
        <f t="shared" si="12"/>
        <v>2101155176</v>
      </c>
      <c r="AC47" s="95">
        <f t="shared" si="13"/>
        <v>0.72557325989161614</v>
      </c>
      <c r="AD47" s="77">
        <v>447140069</v>
      </c>
      <c r="AE47" s="78">
        <v>285201537</v>
      </c>
      <c r="AF47" s="78">
        <f t="shared" si="14"/>
        <v>732341606</v>
      </c>
      <c r="AG47" s="78">
        <v>2571324079</v>
      </c>
      <c r="AH47" s="78">
        <v>2334098970</v>
      </c>
      <c r="AI47" s="79">
        <v>1959392139</v>
      </c>
      <c r="AJ47" s="114">
        <f t="shared" si="15"/>
        <v>0.83946403480911524</v>
      </c>
      <c r="AK47" s="115">
        <f t="shared" si="16"/>
        <v>-0.22284707117951186</v>
      </c>
    </row>
    <row r="48" spans="1:37" ht="16.5" x14ac:dyDescent="0.3">
      <c r="A48" s="58" t="s">
        <v>0</v>
      </c>
      <c r="B48" s="59" t="s">
        <v>171</v>
      </c>
      <c r="C48" s="60" t="s">
        <v>0</v>
      </c>
      <c r="D48" s="80">
        <f>SUM(D42:D47)</f>
        <v>4991885872</v>
      </c>
      <c r="E48" s="81">
        <f>SUM(E42:E47)</f>
        <v>2091440730</v>
      </c>
      <c r="F48" s="82">
        <f t="shared" si="0"/>
        <v>7083326602</v>
      </c>
      <c r="G48" s="80">
        <f>SUM(G42:G47)</f>
        <v>5318355175</v>
      </c>
      <c r="H48" s="81">
        <f>SUM(H42:H47)</f>
        <v>2196411956</v>
      </c>
      <c r="I48" s="82">
        <f t="shared" si="1"/>
        <v>7514767131</v>
      </c>
      <c r="J48" s="80">
        <f>SUM(J42:J47)</f>
        <v>858585682</v>
      </c>
      <c r="K48" s="81">
        <f>SUM(K42:K47)</f>
        <v>527409457</v>
      </c>
      <c r="L48" s="81">
        <f t="shared" si="2"/>
        <v>1385995139</v>
      </c>
      <c r="M48" s="96">
        <f t="shared" si="3"/>
        <v>0.19567008792290613</v>
      </c>
      <c r="N48" s="80">
        <f>SUM(N42:N47)</f>
        <v>1178414135</v>
      </c>
      <c r="O48" s="81">
        <f>SUM(O42:O47)</f>
        <v>679736656</v>
      </c>
      <c r="P48" s="81">
        <f t="shared" si="4"/>
        <v>1858150791</v>
      </c>
      <c r="Q48" s="96">
        <f t="shared" si="5"/>
        <v>0.26232741978540774</v>
      </c>
      <c r="R48" s="80">
        <f>SUM(R42:R47)</f>
        <v>1121532734</v>
      </c>
      <c r="S48" s="81">
        <f>SUM(S42:S47)</f>
        <v>298230003</v>
      </c>
      <c r="T48" s="81">
        <f t="shared" si="6"/>
        <v>1419762737</v>
      </c>
      <c r="U48" s="96">
        <f t="shared" si="7"/>
        <v>0.18892970497291647</v>
      </c>
      <c r="V48" s="80">
        <f>SUM(V42:V47)</f>
        <v>1253280595</v>
      </c>
      <c r="W48" s="81">
        <f>SUM(W42:W47)</f>
        <v>375517713</v>
      </c>
      <c r="X48" s="81">
        <f t="shared" si="8"/>
        <v>1628798308</v>
      </c>
      <c r="Y48" s="96">
        <f t="shared" si="9"/>
        <v>0.21674634484425517</v>
      </c>
      <c r="Z48" s="80">
        <f t="shared" si="10"/>
        <v>4411813146</v>
      </c>
      <c r="AA48" s="81">
        <f t="shared" si="11"/>
        <v>1880893829</v>
      </c>
      <c r="AB48" s="81">
        <f t="shared" si="12"/>
        <v>6292706975</v>
      </c>
      <c r="AC48" s="96">
        <f t="shared" si="13"/>
        <v>0.83737883893184872</v>
      </c>
      <c r="AD48" s="80">
        <f>SUM(AD42:AD47)</f>
        <v>1147954122</v>
      </c>
      <c r="AE48" s="81">
        <f>SUM(AE42:AE47)</f>
        <v>443632071</v>
      </c>
      <c r="AF48" s="81">
        <f t="shared" si="14"/>
        <v>1591586193</v>
      </c>
      <c r="AG48" s="81">
        <f>SUM(AG42:AG47)</f>
        <v>6248987350</v>
      </c>
      <c r="AH48" s="81">
        <f>SUM(AH42:AH47)</f>
        <v>6278683315</v>
      </c>
      <c r="AI48" s="82">
        <f>SUM(AI42:AI47)</f>
        <v>5300755666</v>
      </c>
      <c r="AJ48" s="116">
        <f t="shared" si="15"/>
        <v>0.84424638097868454</v>
      </c>
      <c r="AK48" s="117">
        <f t="shared" si="16"/>
        <v>2.3380521371486829E-2</v>
      </c>
    </row>
    <row r="49" spans="1:37" x14ac:dyDescent="0.2">
      <c r="A49" s="55" t="s">
        <v>101</v>
      </c>
      <c r="B49" s="56" t="s">
        <v>172</v>
      </c>
      <c r="C49" s="57" t="s">
        <v>173</v>
      </c>
      <c r="D49" s="77">
        <v>514750752</v>
      </c>
      <c r="E49" s="78">
        <v>181716552</v>
      </c>
      <c r="F49" s="79">
        <f t="shared" si="0"/>
        <v>696467304</v>
      </c>
      <c r="G49" s="77">
        <v>567007377</v>
      </c>
      <c r="H49" s="78">
        <v>173056194</v>
      </c>
      <c r="I49" s="79">
        <f t="shared" si="1"/>
        <v>740063571</v>
      </c>
      <c r="J49" s="77">
        <v>99638661</v>
      </c>
      <c r="K49" s="78">
        <v>21496747</v>
      </c>
      <c r="L49" s="78">
        <f t="shared" si="2"/>
        <v>121135408</v>
      </c>
      <c r="M49" s="95">
        <f t="shared" si="3"/>
        <v>0.17392834854455708</v>
      </c>
      <c r="N49" s="77">
        <v>127118999</v>
      </c>
      <c r="O49" s="78">
        <v>50760718</v>
      </c>
      <c r="P49" s="78">
        <f t="shared" si="4"/>
        <v>177879717</v>
      </c>
      <c r="Q49" s="95">
        <f t="shared" si="5"/>
        <v>0.25540282505494327</v>
      </c>
      <c r="R49" s="77">
        <v>127474328</v>
      </c>
      <c r="S49" s="78">
        <v>10101910</v>
      </c>
      <c r="T49" s="78">
        <f t="shared" si="6"/>
        <v>137576238</v>
      </c>
      <c r="U49" s="95">
        <f t="shared" si="7"/>
        <v>0.18589786525244328</v>
      </c>
      <c r="V49" s="77">
        <v>119556482</v>
      </c>
      <c r="W49" s="78">
        <v>44425286</v>
      </c>
      <c r="X49" s="78">
        <f t="shared" si="8"/>
        <v>163981768</v>
      </c>
      <c r="Y49" s="95">
        <f t="shared" si="9"/>
        <v>0.22157794874083864</v>
      </c>
      <c r="Z49" s="77">
        <f t="shared" si="10"/>
        <v>473788470</v>
      </c>
      <c r="AA49" s="78">
        <f t="shared" si="11"/>
        <v>126784661</v>
      </c>
      <c r="AB49" s="78">
        <f t="shared" si="12"/>
        <v>600573131</v>
      </c>
      <c r="AC49" s="95">
        <f t="shared" si="13"/>
        <v>0.81151559748912439</v>
      </c>
      <c r="AD49" s="77">
        <v>95043626</v>
      </c>
      <c r="AE49" s="78">
        <v>53277967</v>
      </c>
      <c r="AF49" s="78">
        <f t="shared" si="14"/>
        <v>148321593</v>
      </c>
      <c r="AG49" s="78">
        <v>651332544</v>
      </c>
      <c r="AH49" s="78">
        <v>789853703</v>
      </c>
      <c r="AI49" s="79">
        <v>537883654</v>
      </c>
      <c r="AJ49" s="114">
        <f t="shared" si="15"/>
        <v>0.68099149495283184</v>
      </c>
      <c r="AK49" s="115">
        <f t="shared" si="16"/>
        <v>0.10558257016562655</v>
      </c>
    </row>
    <row r="50" spans="1:37" x14ac:dyDescent="0.2">
      <c r="A50" s="55" t="s">
        <v>101</v>
      </c>
      <c r="B50" s="56" t="s">
        <v>174</v>
      </c>
      <c r="C50" s="57" t="s">
        <v>175</v>
      </c>
      <c r="D50" s="77">
        <v>452616923</v>
      </c>
      <c r="E50" s="78">
        <v>314687240</v>
      </c>
      <c r="F50" s="79">
        <f t="shared" si="0"/>
        <v>767304163</v>
      </c>
      <c r="G50" s="77">
        <v>523611838</v>
      </c>
      <c r="H50" s="78">
        <v>386656497</v>
      </c>
      <c r="I50" s="79">
        <f t="shared" si="1"/>
        <v>910268335</v>
      </c>
      <c r="J50" s="77">
        <v>91646699</v>
      </c>
      <c r="K50" s="78">
        <v>9169847</v>
      </c>
      <c r="L50" s="78">
        <f t="shared" si="2"/>
        <v>100816546</v>
      </c>
      <c r="M50" s="95">
        <f t="shared" si="3"/>
        <v>0.13139058910592669</v>
      </c>
      <c r="N50" s="77">
        <v>109591960</v>
      </c>
      <c r="O50" s="78">
        <v>43960612</v>
      </c>
      <c r="P50" s="78">
        <f t="shared" si="4"/>
        <v>153552572</v>
      </c>
      <c r="Q50" s="95">
        <f t="shared" si="5"/>
        <v>0.2001195606702319</v>
      </c>
      <c r="R50" s="77">
        <v>87918440</v>
      </c>
      <c r="S50" s="78">
        <v>39885624</v>
      </c>
      <c r="T50" s="78">
        <f t="shared" si="6"/>
        <v>127804064</v>
      </c>
      <c r="U50" s="95">
        <f t="shared" si="7"/>
        <v>0.1404026253423393</v>
      </c>
      <c r="V50" s="77">
        <v>117115814</v>
      </c>
      <c r="W50" s="78">
        <v>60405141</v>
      </c>
      <c r="X50" s="78">
        <f t="shared" si="8"/>
        <v>177520955</v>
      </c>
      <c r="Y50" s="95">
        <f t="shared" si="9"/>
        <v>0.19502046613540611</v>
      </c>
      <c r="Z50" s="77">
        <f t="shared" si="10"/>
        <v>406272913</v>
      </c>
      <c r="AA50" s="78">
        <f t="shared" si="11"/>
        <v>153421224</v>
      </c>
      <c r="AB50" s="78">
        <f t="shared" si="12"/>
        <v>559694137</v>
      </c>
      <c r="AC50" s="95">
        <f t="shared" si="13"/>
        <v>0.61486719407854606</v>
      </c>
      <c r="AD50" s="77">
        <v>114471438</v>
      </c>
      <c r="AE50" s="78">
        <v>69893811</v>
      </c>
      <c r="AF50" s="78">
        <f t="shared" si="14"/>
        <v>184365249</v>
      </c>
      <c r="AG50" s="78">
        <v>634954669</v>
      </c>
      <c r="AH50" s="78">
        <v>670670417</v>
      </c>
      <c r="AI50" s="79">
        <v>510717417</v>
      </c>
      <c r="AJ50" s="114">
        <f t="shared" si="15"/>
        <v>0.76150282471755426</v>
      </c>
      <c r="AK50" s="115">
        <f t="shared" si="16"/>
        <v>-3.7123557921699191E-2</v>
      </c>
    </row>
    <row r="51" spans="1:37" x14ac:dyDescent="0.2">
      <c r="A51" s="55" t="s">
        <v>101</v>
      </c>
      <c r="B51" s="56" t="s">
        <v>176</v>
      </c>
      <c r="C51" s="57" t="s">
        <v>177</v>
      </c>
      <c r="D51" s="77">
        <v>447697260</v>
      </c>
      <c r="E51" s="78">
        <v>123282240</v>
      </c>
      <c r="F51" s="79">
        <f t="shared" si="0"/>
        <v>570979500</v>
      </c>
      <c r="G51" s="77">
        <v>527053349</v>
      </c>
      <c r="H51" s="78">
        <v>155055871</v>
      </c>
      <c r="I51" s="79">
        <f t="shared" si="1"/>
        <v>682109220</v>
      </c>
      <c r="J51" s="77">
        <v>88285739</v>
      </c>
      <c r="K51" s="78">
        <v>20391848</v>
      </c>
      <c r="L51" s="78">
        <f t="shared" si="2"/>
        <v>108677587</v>
      </c>
      <c r="M51" s="95">
        <f t="shared" si="3"/>
        <v>0.19033535704872068</v>
      </c>
      <c r="N51" s="77">
        <v>98887219</v>
      </c>
      <c r="O51" s="78">
        <v>25477647</v>
      </c>
      <c r="P51" s="78">
        <f t="shared" si="4"/>
        <v>124364866</v>
      </c>
      <c r="Q51" s="95">
        <f t="shared" si="5"/>
        <v>0.21780968668752557</v>
      </c>
      <c r="R51" s="77">
        <v>100266792</v>
      </c>
      <c r="S51" s="78">
        <v>737163</v>
      </c>
      <c r="T51" s="78">
        <f t="shared" si="6"/>
        <v>101003955</v>
      </c>
      <c r="U51" s="95">
        <f t="shared" si="7"/>
        <v>0.14807592690214627</v>
      </c>
      <c r="V51" s="77">
        <v>95112567</v>
      </c>
      <c r="W51" s="78">
        <v>59138804</v>
      </c>
      <c r="X51" s="78">
        <f t="shared" si="8"/>
        <v>154251371</v>
      </c>
      <c r="Y51" s="95">
        <f t="shared" si="9"/>
        <v>0.22613881542313707</v>
      </c>
      <c r="Z51" s="77">
        <f t="shared" si="10"/>
        <v>382552317</v>
      </c>
      <c r="AA51" s="78">
        <f t="shared" si="11"/>
        <v>105745462</v>
      </c>
      <c r="AB51" s="78">
        <f t="shared" si="12"/>
        <v>488297779</v>
      </c>
      <c r="AC51" s="95">
        <f t="shared" si="13"/>
        <v>0.71586450480760255</v>
      </c>
      <c r="AD51" s="77">
        <v>96089828</v>
      </c>
      <c r="AE51" s="78">
        <v>64725291</v>
      </c>
      <c r="AF51" s="78">
        <f t="shared" si="14"/>
        <v>160815119</v>
      </c>
      <c r="AG51" s="78">
        <v>539366474</v>
      </c>
      <c r="AH51" s="78">
        <v>632789613</v>
      </c>
      <c r="AI51" s="79">
        <v>498916445</v>
      </c>
      <c r="AJ51" s="114">
        <f t="shared" si="15"/>
        <v>0.78843968793147678</v>
      </c>
      <c r="AK51" s="115">
        <f t="shared" si="16"/>
        <v>-4.0815490737534432E-2</v>
      </c>
    </row>
    <row r="52" spans="1:37" x14ac:dyDescent="0.2">
      <c r="A52" s="55" t="s">
        <v>101</v>
      </c>
      <c r="B52" s="56" t="s">
        <v>178</v>
      </c>
      <c r="C52" s="57" t="s">
        <v>179</v>
      </c>
      <c r="D52" s="77">
        <v>258042527</v>
      </c>
      <c r="E52" s="78">
        <v>136116047</v>
      </c>
      <c r="F52" s="79">
        <f t="shared" si="0"/>
        <v>394158574</v>
      </c>
      <c r="G52" s="77">
        <v>265117201</v>
      </c>
      <c r="H52" s="78">
        <v>183219744</v>
      </c>
      <c r="I52" s="79">
        <f t="shared" si="1"/>
        <v>448336945</v>
      </c>
      <c r="J52" s="77">
        <v>43663414</v>
      </c>
      <c r="K52" s="78">
        <v>13339833</v>
      </c>
      <c r="L52" s="78">
        <f t="shared" si="2"/>
        <v>57003247</v>
      </c>
      <c r="M52" s="95">
        <f t="shared" si="3"/>
        <v>0.14462008633104098</v>
      </c>
      <c r="N52" s="77">
        <v>51473971</v>
      </c>
      <c r="O52" s="78">
        <v>35076779</v>
      </c>
      <c r="P52" s="78">
        <f t="shared" si="4"/>
        <v>86550750</v>
      </c>
      <c r="Q52" s="95">
        <f t="shared" si="5"/>
        <v>0.21958357805505963</v>
      </c>
      <c r="R52" s="77">
        <v>44181144</v>
      </c>
      <c r="S52" s="78">
        <v>16631518</v>
      </c>
      <c r="T52" s="78">
        <f t="shared" si="6"/>
        <v>60812662</v>
      </c>
      <c r="U52" s="95">
        <f t="shared" si="7"/>
        <v>0.13564053259095121</v>
      </c>
      <c r="V52" s="77">
        <v>50696361</v>
      </c>
      <c r="W52" s="78">
        <v>20189182</v>
      </c>
      <c r="X52" s="78">
        <f t="shared" si="8"/>
        <v>70885543</v>
      </c>
      <c r="Y52" s="95">
        <f t="shared" si="9"/>
        <v>0.15810774416549589</v>
      </c>
      <c r="Z52" s="77">
        <f t="shared" si="10"/>
        <v>190014890</v>
      </c>
      <c r="AA52" s="78">
        <f t="shared" si="11"/>
        <v>85237312</v>
      </c>
      <c r="AB52" s="78">
        <f t="shared" si="12"/>
        <v>275252202</v>
      </c>
      <c r="AC52" s="95">
        <f t="shared" si="13"/>
        <v>0.61394048621177089</v>
      </c>
      <c r="AD52" s="77">
        <v>45029022</v>
      </c>
      <c r="AE52" s="78">
        <v>22502400</v>
      </c>
      <c r="AF52" s="78">
        <f t="shared" si="14"/>
        <v>67531422</v>
      </c>
      <c r="AG52" s="78">
        <v>315015642</v>
      </c>
      <c r="AH52" s="78">
        <v>386217308</v>
      </c>
      <c r="AI52" s="79">
        <v>233083118</v>
      </c>
      <c r="AJ52" s="114">
        <f t="shared" si="15"/>
        <v>0.60350251832836033</v>
      </c>
      <c r="AK52" s="115">
        <f t="shared" si="16"/>
        <v>4.9667560680123124E-2</v>
      </c>
    </row>
    <row r="53" spans="1:37" x14ac:dyDescent="0.2">
      <c r="A53" s="55" t="s">
        <v>116</v>
      </c>
      <c r="B53" s="56" t="s">
        <v>180</v>
      </c>
      <c r="C53" s="57" t="s">
        <v>181</v>
      </c>
      <c r="D53" s="77">
        <v>913852723</v>
      </c>
      <c r="E53" s="78">
        <v>724649007</v>
      </c>
      <c r="F53" s="79">
        <f t="shared" si="0"/>
        <v>1638501730</v>
      </c>
      <c r="G53" s="77">
        <v>987824626</v>
      </c>
      <c r="H53" s="78">
        <v>591114593</v>
      </c>
      <c r="I53" s="79">
        <f t="shared" si="1"/>
        <v>1578939219</v>
      </c>
      <c r="J53" s="77">
        <v>186221698</v>
      </c>
      <c r="K53" s="78">
        <v>53284464</v>
      </c>
      <c r="L53" s="78">
        <f t="shared" si="2"/>
        <v>239506162</v>
      </c>
      <c r="M53" s="95">
        <f t="shared" si="3"/>
        <v>0.14617388411301829</v>
      </c>
      <c r="N53" s="77">
        <v>208696147</v>
      </c>
      <c r="O53" s="78">
        <v>143389651</v>
      </c>
      <c r="P53" s="78">
        <f t="shared" si="4"/>
        <v>352085798</v>
      </c>
      <c r="Q53" s="95">
        <f t="shared" si="5"/>
        <v>0.21488277464314914</v>
      </c>
      <c r="R53" s="77">
        <v>172342587</v>
      </c>
      <c r="S53" s="78">
        <v>73558781</v>
      </c>
      <c r="T53" s="78">
        <f t="shared" si="6"/>
        <v>245901368</v>
      </c>
      <c r="U53" s="95">
        <f t="shared" si="7"/>
        <v>0.15573833687894481</v>
      </c>
      <c r="V53" s="77">
        <v>269727224</v>
      </c>
      <c r="W53" s="78">
        <v>159687880</v>
      </c>
      <c r="X53" s="78">
        <f t="shared" si="8"/>
        <v>429415104</v>
      </c>
      <c r="Y53" s="95">
        <f t="shared" si="9"/>
        <v>0.27196430288935652</v>
      </c>
      <c r="Z53" s="77">
        <f t="shared" si="10"/>
        <v>836987656</v>
      </c>
      <c r="AA53" s="78">
        <f t="shared" si="11"/>
        <v>429920776</v>
      </c>
      <c r="AB53" s="78">
        <f t="shared" si="12"/>
        <v>1266908432</v>
      </c>
      <c r="AC53" s="95">
        <f t="shared" si="13"/>
        <v>0.80237948158788497</v>
      </c>
      <c r="AD53" s="77">
        <v>207472537</v>
      </c>
      <c r="AE53" s="78">
        <v>124661647</v>
      </c>
      <c r="AF53" s="78">
        <f t="shared" si="14"/>
        <v>332134184</v>
      </c>
      <c r="AG53" s="78">
        <v>1424214638</v>
      </c>
      <c r="AH53" s="78">
        <v>1530865806</v>
      </c>
      <c r="AI53" s="79">
        <v>1210759909</v>
      </c>
      <c r="AJ53" s="114">
        <f t="shared" si="15"/>
        <v>0.79089878698355354</v>
      </c>
      <c r="AK53" s="115">
        <f t="shared" si="16"/>
        <v>0.29289643971124635</v>
      </c>
    </row>
    <row r="54" spans="1:37" ht="16.5" x14ac:dyDescent="0.3">
      <c r="A54" s="58" t="s">
        <v>0</v>
      </c>
      <c r="B54" s="59" t="s">
        <v>182</v>
      </c>
      <c r="C54" s="60" t="s">
        <v>0</v>
      </c>
      <c r="D54" s="80">
        <f>SUM(D49:D53)</f>
        <v>2586960185</v>
      </c>
      <c r="E54" s="81">
        <f>SUM(E49:E53)</f>
        <v>1480451086</v>
      </c>
      <c r="F54" s="82">
        <f t="shared" si="0"/>
        <v>4067411271</v>
      </c>
      <c r="G54" s="80">
        <f>SUM(G49:G53)</f>
        <v>2870614391</v>
      </c>
      <c r="H54" s="81">
        <f>SUM(H49:H53)</f>
        <v>1489102899</v>
      </c>
      <c r="I54" s="82">
        <f t="shared" si="1"/>
        <v>4359717290</v>
      </c>
      <c r="J54" s="80">
        <f>SUM(J49:J53)</f>
        <v>509456211</v>
      </c>
      <c r="K54" s="81">
        <f>SUM(K49:K53)</f>
        <v>117682739</v>
      </c>
      <c r="L54" s="81">
        <f t="shared" si="2"/>
        <v>627138950</v>
      </c>
      <c r="M54" s="96">
        <f t="shared" si="3"/>
        <v>0.15418626448507966</v>
      </c>
      <c r="N54" s="80">
        <f>SUM(N49:N53)</f>
        <v>595768296</v>
      </c>
      <c r="O54" s="81">
        <f>SUM(O49:O53)</f>
        <v>298665407</v>
      </c>
      <c r="P54" s="81">
        <f t="shared" si="4"/>
        <v>894433703</v>
      </c>
      <c r="Q54" s="96">
        <f t="shared" si="5"/>
        <v>0.21990244984006685</v>
      </c>
      <c r="R54" s="80">
        <f>SUM(R49:R53)</f>
        <v>532183291</v>
      </c>
      <c r="S54" s="81">
        <f>SUM(S49:S53)</f>
        <v>140914996</v>
      </c>
      <c r="T54" s="81">
        <f t="shared" si="6"/>
        <v>673098287</v>
      </c>
      <c r="U54" s="96">
        <f t="shared" si="7"/>
        <v>0.15439035199459</v>
      </c>
      <c r="V54" s="80">
        <f>SUM(V49:V53)</f>
        <v>652208448</v>
      </c>
      <c r="W54" s="81">
        <f>SUM(W49:W53)</f>
        <v>343846293</v>
      </c>
      <c r="X54" s="81">
        <f t="shared" si="8"/>
        <v>996054741</v>
      </c>
      <c r="Y54" s="96">
        <f t="shared" si="9"/>
        <v>0.22846773649398722</v>
      </c>
      <c r="Z54" s="80">
        <f t="shared" si="10"/>
        <v>2289616246</v>
      </c>
      <c r="AA54" s="81">
        <f t="shared" si="11"/>
        <v>901109435</v>
      </c>
      <c r="AB54" s="81">
        <f t="shared" si="12"/>
        <v>3190725681</v>
      </c>
      <c r="AC54" s="96">
        <f t="shared" si="13"/>
        <v>0.73186527216309483</v>
      </c>
      <c r="AD54" s="80">
        <f>SUM(AD49:AD53)</f>
        <v>558106451</v>
      </c>
      <c r="AE54" s="81">
        <f>SUM(AE49:AE53)</f>
        <v>335061116</v>
      </c>
      <c r="AF54" s="81">
        <f t="shared" si="14"/>
        <v>893167567</v>
      </c>
      <c r="AG54" s="81">
        <f>SUM(AG49:AG53)</f>
        <v>3564883967</v>
      </c>
      <c r="AH54" s="81">
        <f>SUM(AH49:AH53)</f>
        <v>4010396847</v>
      </c>
      <c r="AI54" s="82">
        <f>SUM(AI49:AI53)</f>
        <v>2991360543</v>
      </c>
      <c r="AJ54" s="116">
        <f t="shared" si="15"/>
        <v>0.74590138011845486</v>
      </c>
      <c r="AK54" s="117">
        <f t="shared" si="16"/>
        <v>0.11519358494574616</v>
      </c>
    </row>
    <row r="55" spans="1:37" ht="16.5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47760487029</v>
      </c>
      <c r="E55" s="84">
        <f>SUM(E9:E10,E12:E19,E21:E27,E29:E35,E37:E40,E42:E47,E49:E53)</f>
        <v>10038790471</v>
      </c>
      <c r="F55" s="85">
        <f t="shared" si="0"/>
        <v>57799277500</v>
      </c>
      <c r="G55" s="83">
        <f>SUM(G9:G10,G12:G19,G21:G27,G29:G35,G37:G40,G42:G47,G49:G53)</f>
        <v>49147724126</v>
      </c>
      <c r="H55" s="84">
        <f>SUM(H9:H10,H12:H19,H21:H27,H29:H35,H37:H40,H42:H47,H49:H53)</f>
        <v>10440181561</v>
      </c>
      <c r="I55" s="85">
        <f t="shared" si="1"/>
        <v>59587905687</v>
      </c>
      <c r="J55" s="83">
        <f>SUM(J9:J10,J12:J19,J21:J27,J29:J35,J37:J40,J42:J47,J49:J53)</f>
        <v>13055271175</v>
      </c>
      <c r="K55" s="84">
        <f>SUM(K9:K10,K12:K19,K21:K27,K29:K35,K37:K40,K42:K47,K49:K53)</f>
        <v>33688942085</v>
      </c>
      <c r="L55" s="84">
        <f t="shared" si="2"/>
        <v>46744213260</v>
      </c>
      <c r="M55" s="97">
        <f t="shared" si="3"/>
        <v>0.80873352197179282</v>
      </c>
      <c r="N55" s="83">
        <f>SUM(N9:N10,N12:N19,N21:N27,N29:N35,N37:N40,N42:N47,N49:N53)</f>
        <v>9826290472</v>
      </c>
      <c r="O55" s="84">
        <f>SUM(O9:O10,O12:O19,O21:O27,O29:O35,O37:O40,O42:O47,O49:O53)</f>
        <v>-29496527288</v>
      </c>
      <c r="P55" s="84">
        <f t="shared" si="4"/>
        <v>-19670236816</v>
      </c>
      <c r="Q55" s="97">
        <f t="shared" si="5"/>
        <v>-0.34031976984487394</v>
      </c>
      <c r="R55" s="83">
        <f>SUM(R9:R10,R12:R19,R21:R27,R29:R35,R37:R40,R42:R47,R49:R53)</f>
        <v>10112192716</v>
      </c>
      <c r="S55" s="84">
        <f>SUM(S9:S10,S12:S19,S21:S27,S29:S35,S37:S40,S42:S47,S49:S53)</f>
        <v>1548441919</v>
      </c>
      <c r="T55" s="84">
        <f t="shared" si="6"/>
        <v>11660634635</v>
      </c>
      <c r="U55" s="97">
        <f t="shared" si="7"/>
        <v>0.19568794205069609</v>
      </c>
      <c r="V55" s="83">
        <f>SUM(V9:V10,V12:V19,V21:V27,V29:V35,V37:V40,V42:V47,V49:V53)</f>
        <v>10548482492</v>
      </c>
      <c r="W55" s="84">
        <f>SUM(W9:W10,W12:W19,W21:W27,W29:W35,W37:W40,W42:W47,W49:W53)</f>
        <v>2197640648</v>
      </c>
      <c r="X55" s="84">
        <f t="shared" si="8"/>
        <v>12746123140</v>
      </c>
      <c r="Y55" s="97">
        <f t="shared" si="9"/>
        <v>0.21390453302641846</v>
      </c>
      <c r="Z55" s="83">
        <f t="shared" si="10"/>
        <v>43542236855</v>
      </c>
      <c r="AA55" s="84">
        <f t="shared" si="11"/>
        <v>7938497364</v>
      </c>
      <c r="AB55" s="84">
        <f t="shared" si="12"/>
        <v>51480734219</v>
      </c>
      <c r="AC55" s="97">
        <f t="shared" si="13"/>
        <v>0.86394602437305157</v>
      </c>
      <c r="AD55" s="83">
        <f>SUM(AD9:AD10,AD12:AD19,AD21:AD27,AD29:AD35,AD37:AD40,AD42:AD47,AD49:AD53)</f>
        <v>12753962385</v>
      </c>
      <c r="AE55" s="84">
        <f>SUM(AE9:AE10,AE12:AE19,AE21:AE27,AE29:AE35,AE37:AE40,AE42:AE47,AE49:AE53)</f>
        <v>2555463829</v>
      </c>
      <c r="AF55" s="84">
        <f t="shared" si="14"/>
        <v>15309426214</v>
      </c>
      <c r="AG55" s="84">
        <f>SUM(AG9:AG10,AG12:AG19,AG21:AG27,AG29:AG35,AG37:AG40,AG42:AG47,AG49:AG53)</f>
        <v>53157591553</v>
      </c>
      <c r="AH55" s="84">
        <f>SUM(AH9:AH10,AH12:AH19,AH21:AH27,AH29:AH35,AH37:AH40,AH42:AH47,AH49:AH53)</f>
        <v>54983651232</v>
      </c>
      <c r="AI55" s="85">
        <f>SUM(AI9:AI10,AI12:AI19,AI21:AI27,AI29:AI35,AI37:AI40,AI42:AI47,AI49:AI53)</f>
        <v>47531907751</v>
      </c>
      <c r="AJ55" s="118">
        <f t="shared" si="15"/>
        <v>0.86447346958538918</v>
      </c>
      <c r="AK55" s="119">
        <f t="shared" si="16"/>
        <v>-0.16743299442900994</v>
      </c>
    </row>
    <row r="56" spans="1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54</v>
      </c>
      <c r="C9" s="57" t="s">
        <v>55</v>
      </c>
      <c r="D9" s="77">
        <v>8746024667</v>
      </c>
      <c r="E9" s="78">
        <v>1154486634</v>
      </c>
      <c r="F9" s="79">
        <f>$D9       +$E9</f>
        <v>9900511301</v>
      </c>
      <c r="G9" s="77">
        <v>8672373426</v>
      </c>
      <c r="H9" s="78">
        <v>960751423</v>
      </c>
      <c r="I9" s="79">
        <f>$G9       +$H9</f>
        <v>9633124849</v>
      </c>
      <c r="J9" s="77">
        <v>2231079536</v>
      </c>
      <c r="K9" s="78">
        <v>-32300072</v>
      </c>
      <c r="L9" s="78">
        <f>$J9       +$K9</f>
        <v>2198779464</v>
      </c>
      <c r="M9" s="95">
        <f>IF(($F9       =0),0,($L9       /$F9       ))</f>
        <v>0.22208746570269686</v>
      </c>
      <c r="N9" s="77">
        <v>1900545016</v>
      </c>
      <c r="O9" s="78">
        <v>181029940</v>
      </c>
      <c r="P9" s="78">
        <f>$N9       +$O9</f>
        <v>2081574956</v>
      </c>
      <c r="Q9" s="95">
        <f>IF(($F9       =0),0,($P9       /$F9       ))</f>
        <v>0.21024923791458636</v>
      </c>
      <c r="R9" s="77">
        <v>2823626455</v>
      </c>
      <c r="S9" s="78">
        <v>151619938</v>
      </c>
      <c r="T9" s="78">
        <f>$R9       +$S9</f>
        <v>2975246393</v>
      </c>
      <c r="U9" s="95">
        <f>IF(($I9       =0),0,($T9       /$I9       ))</f>
        <v>0.30885579078826697</v>
      </c>
      <c r="V9" s="77">
        <v>2963858478</v>
      </c>
      <c r="W9" s="78">
        <v>250923544</v>
      </c>
      <c r="X9" s="78">
        <f>$V9       +$W9</f>
        <v>3214782022</v>
      </c>
      <c r="Y9" s="95">
        <f>IF(($I9       =0),0,($X9       /$I9       ))</f>
        <v>0.33372161914144832</v>
      </c>
      <c r="Z9" s="77">
        <f>$J9       +$N9       +$R9       +$V9</f>
        <v>9919109485</v>
      </c>
      <c r="AA9" s="78">
        <f>$K9       +$O9       +$S9       +$W9</f>
        <v>551273350</v>
      </c>
      <c r="AB9" s="78">
        <f>$Z9       +$AA9</f>
        <v>10470382835</v>
      </c>
      <c r="AC9" s="95">
        <f>IF(($I9       =0),0,($AB9       /$I9       ))</f>
        <v>1.0869144747030777</v>
      </c>
      <c r="AD9" s="77">
        <v>2175828506</v>
      </c>
      <c r="AE9" s="78">
        <v>234259740</v>
      </c>
      <c r="AF9" s="78">
        <f>$AD9       +$AE9</f>
        <v>2410088246</v>
      </c>
      <c r="AG9" s="78">
        <v>9438037238</v>
      </c>
      <c r="AH9" s="78">
        <v>9410565332</v>
      </c>
      <c r="AI9" s="79">
        <v>9039129845</v>
      </c>
      <c r="AJ9" s="114">
        <f>IF(($AH9       =0),0,($AI9       /$AH9       ))</f>
        <v>0.96052994970058192</v>
      </c>
      <c r="AK9" s="115">
        <f>IF(($AF9       =0),0,(($X9       /$AF9       )-1))</f>
        <v>0.33388560661027356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8746024667</v>
      </c>
      <c r="E10" s="81">
        <f>E9</f>
        <v>1154486634</v>
      </c>
      <c r="F10" s="82">
        <f t="shared" ref="F10:F37" si="0">$D10      +$E10</f>
        <v>9900511301</v>
      </c>
      <c r="G10" s="80">
        <f>G9</f>
        <v>8672373426</v>
      </c>
      <c r="H10" s="81">
        <f>H9</f>
        <v>960751423</v>
      </c>
      <c r="I10" s="82">
        <f t="shared" ref="I10:I37" si="1">$G10      +$H10</f>
        <v>9633124849</v>
      </c>
      <c r="J10" s="80">
        <f>J9</f>
        <v>2231079536</v>
      </c>
      <c r="K10" s="81">
        <f>K9</f>
        <v>-32300072</v>
      </c>
      <c r="L10" s="81">
        <f t="shared" ref="L10:L37" si="2">$J10      +$K10</f>
        <v>2198779464</v>
      </c>
      <c r="M10" s="96">
        <f t="shared" ref="M10:M37" si="3">IF(($F10      =0),0,($L10      /$F10      ))</f>
        <v>0.22208746570269686</v>
      </c>
      <c r="N10" s="80">
        <f>N9</f>
        <v>1900545016</v>
      </c>
      <c r="O10" s="81">
        <f>O9</f>
        <v>181029940</v>
      </c>
      <c r="P10" s="81">
        <f t="shared" ref="P10:P37" si="4">$N10      +$O10</f>
        <v>2081574956</v>
      </c>
      <c r="Q10" s="96">
        <f t="shared" ref="Q10:Q37" si="5">IF(($F10      =0),0,($P10      /$F10      ))</f>
        <v>0.21024923791458636</v>
      </c>
      <c r="R10" s="80">
        <f>R9</f>
        <v>2823626455</v>
      </c>
      <c r="S10" s="81">
        <f>S9</f>
        <v>151619938</v>
      </c>
      <c r="T10" s="81">
        <f t="shared" ref="T10:T37" si="6">$R10      +$S10</f>
        <v>2975246393</v>
      </c>
      <c r="U10" s="96">
        <f t="shared" ref="U10:U37" si="7">IF(($I10      =0),0,($T10      /$I10      ))</f>
        <v>0.30885579078826697</v>
      </c>
      <c r="V10" s="80">
        <f>V9</f>
        <v>2963858478</v>
      </c>
      <c r="W10" s="81">
        <f>W9</f>
        <v>250923544</v>
      </c>
      <c r="X10" s="81">
        <f t="shared" ref="X10:X37" si="8">$V10      +$W10</f>
        <v>3214782022</v>
      </c>
      <c r="Y10" s="96">
        <f t="shared" ref="Y10:Y37" si="9">IF(($I10      =0),0,($X10      /$I10      ))</f>
        <v>0.33372161914144832</v>
      </c>
      <c r="Z10" s="80">
        <f t="shared" ref="Z10:Z37" si="10">$J10      +$N10      +$R10      +$V10</f>
        <v>9919109485</v>
      </c>
      <c r="AA10" s="81">
        <f t="shared" ref="AA10:AA37" si="11">$K10      +$O10      +$S10      +$W10</f>
        <v>551273350</v>
      </c>
      <c r="AB10" s="81">
        <f t="shared" ref="AB10:AB37" si="12">$Z10      +$AA10</f>
        <v>10470382835</v>
      </c>
      <c r="AC10" s="96">
        <f t="shared" ref="AC10:AC37" si="13">IF(($I10      =0),0,($AB10      /$I10      ))</f>
        <v>1.0869144747030777</v>
      </c>
      <c r="AD10" s="80">
        <f>AD9</f>
        <v>2175828506</v>
      </c>
      <c r="AE10" s="81">
        <f>AE9</f>
        <v>234259740</v>
      </c>
      <c r="AF10" s="81">
        <f t="shared" ref="AF10:AF37" si="14">$AD10      +$AE10</f>
        <v>2410088246</v>
      </c>
      <c r="AG10" s="81">
        <f>AG9</f>
        <v>9438037238</v>
      </c>
      <c r="AH10" s="81">
        <f>AH9</f>
        <v>9410565332</v>
      </c>
      <c r="AI10" s="82">
        <f>AI9</f>
        <v>9039129845</v>
      </c>
      <c r="AJ10" s="116">
        <f t="shared" ref="AJ10:AJ37" si="15">IF(($AH10      =0),0,($AI10      /$AH10      ))</f>
        <v>0.96052994970058192</v>
      </c>
      <c r="AK10" s="117">
        <f t="shared" ref="AK10:AK37" si="16">IF(($AF10      =0),0,(($X10      /$AF10      )-1))</f>
        <v>0.33388560661027356</v>
      </c>
    </row>
    <row r="11" spans="1:37" x14ac:dyDescent="0.2">
      <c r="A11" s="55" t="s">
        <v>101</v>
      </c>
      <c r="B11" s="56" t="s">
        <v>184</v>
      </c>
      <c r="C11" s="57" t="s">
        <v>185</v>
      </c>
      <c r="D11" s="77">
        <v>273218836</v>
      </c>
      <c r="E11" s="78">
        <v>52208601</v>
      </c>
      <c r="F11" s="79">
        <f t="shared" si="0"/>
        <v>325427437</v>
      </c>
      <c r="G11" s="77">
        <v>254921150</v>
      </c>
      <c r="H11" s="78">
        <v>46668601</v>
      </c>
      <c r="I11" s="79">
        <f t="shared" si="1"/>
        <v>301589751</v>
      </c>
      <c r="J11" s="77">
        <v>5279408</v>
      </c>
      <c r="K11" s="78">
        <v>4150</v>
      </c>
      <c r="L11" s="78">
        <f t="shared" si="2"/>
        <v>5283558</v>
      </c>
      <c r="M11" s="95">
        <f t="shared" si="3"/>
        <v>1.6235748431992228E-2</v>
      </c>
      <c r="N11" s="77">
        <v>-19815402</v>
      </c>
      <c r="O11" s="78">
        <v>4008425</v>
      </c>
      <c r="P11" s="78">
        <f t="shared" si="4"/>
        <v>-15806977</v>
      </c>
      <c r="Q11" s="95">
        <f t="shared" si="5"/>
        <v>-4.857296958645807E-2</v>
      </c>
      <c r="R11" s="77">
        <v>17100861</v>
      </c>
      <c r="S11" s="78">
        <v>1788666</v>
      </c>
      <c r="T11" s="78">
        <f t="shared" si="6"/>
        <v>18889527</v>
      </c>
      <c r="U11" s="95">
        <f t="shared" si="7"/>
        <v>6.2633186099218599E-2</v>
      </c>
      <c r="V11" s="77">
        <v>17140733</v>
      </c>
      <c r="W11" s="78">
        <v>3316987</v>
      </c>
      <c r="X11" s="78">
        <f t="shared" si="8"/>
        <v>20457720</v>
      </c>
      <c r="Y11" s="95">
        <f t="shared" si="9"/>
        <v>6.783294171027715E-2</v>
      </c>
      <c r="Z11" s="77">
        <f t="shared" si="10"/>
        <v>19705600</v>
      </c>
      <c r="AA11" s="78">
        <f t="shared" si="11"/>
        <v>9118228</v>
      </c>
      <c r="AB11" s="78">
        <f t="shared" si="12"/>
        <v>28823828</v>
      </c>
      <c r="AC11" s="95">
        <f t="shared" si="13"/>
        <v>9.5572969255178705E-2</v>
      </c>
      <c r="AD11" s="77">
        <v>29786869</v>
      </c>
      <c r="AE11" s="78">
        <v>7027375</v>
      </c>
      <c r="AF11" s="78">
        <f t="shared" si="14"/>
        <v>36814244</v>
      </c>
      <c r="AG11" s="78">
        <v>305334685</v>
      </c>
      <c r="AH11" s="78">
        <v>304405346</v>
      </c>
      <c r="AI11" s="79">
        <v>141889379</v>
      </c>
      <c r="AJ11" s="114">
        <f t="shared" si="15"/>
        <v>0.46611986571352793</v>
      </c>
      <c r="AK11" s="115">
        <f t="shared" si="16"/>
        <v>-0.44429878826249969</v>
      </c>
    </row>
    <row r="12" spans="1:37" x14ac:dyDescent="0.2">
      <c r="A12" s="55" t="s">
        <v>101</v>
      </c>
      <c r="B12" s="56" t="s">
        <v>186</v>
      </c>
      <c r="C12" s="57" t="s">
        <v>187</v>
      </c>
      <c r="D12" s="77">
        <v>537691237</v>
      </c>
      <c r="E12" s="78">
        <v>69266550</v>
      </c>
      <c r="F12" s="79">
        <f t="shared" si="0"/>
        <v>606957787</v>
      </c>
      <c r="G12" s="77">
        <v>559915610</v>
      </c>
      <c r="H12" s="78">
        <v>52344100</v>
      </c>
      <c r="I12" s="79">
        <f t="shared" si="1"/>
        <v>612259710</v>
      </c>
      <c r="J12" s="77">
        <v>24387040</v>
      </c>
      <c r="K12" s="78">
        <v>0</v>
      </c>
      <c r="L12" s="78">
        <f t="shared" si="2"/>
        <v>24387040</v>
      </c>
      <c r="M12" s="95">
        <f t="shared" si="3"/>
        <v>4.0179136872989817E-2</v>
      </c>
      <c r="N12" s="77">
        <v>33678986</v>
      </c>
      <c r="O12" s="78">
        <v>0</v>
      </c>
      <c r="P12" s="78">
        <f t="shared" si="4"/>
        <v>33678986</v>
      </c>
      <c r="Q12" s="95">
        <f t="shared" si="5"/>
        <v>5.5488185045725426E-2</v>
      </c>
      <c r="R12" s="77">
        <v>11427022</v>
      </c>
      <c r="S12" s="78">
        <v>0</v>
      </c>
      <c r="T12" s="78">
        <f t="shared" si="6"/>
        <v>11427022</v>
      </c>
      <c r="U12" s="95">
        <f t="shared" si="7"/>
        <v>1.8663684402816575E-2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69493048</v>
      </c>
      <c r="AA12" s="78">
        <f t="shared" si="11"/>
        <v>0</v>
      </c>
      <c r="AB12" s="78">
        <f t="shared" si="12"/>
        <v>69493048</v>
      </c>
      <c r="AC12" s="95">
        <f t="shared" si="13"/>
        <v>0.11350256576575976</v>
      </c>
      <c r="AD12" s="77">
        <v>45951612</v>
      </c>
      <c r="AE12" s="78">
        <v>600006</v>
      </c>
      <c r="AF12" s="78">
        <f t="shared" si="14"/>
        <v>46551618</v>
      </c>
      <c r="AG12" s="78">
        <v>499560156</v>
      </c>
      <c r="AH12" s="78">
        <v>472616764</v>
      </c>
      <c r="AI12" s="79">
        <v>185977924</v>
      </c>
      <c r="AJ12" s="114">
        <f t="shared" si="15"/>
        <v>0.39350682871672321</v>
      </c>
      <c r="AK12" s="115">
        <f t="shared" si="16"/>
        <v>-1</v>
      </c>
    </row>
    <row r="13" spans="1:37" x14ac:dyDescent="0.2">
      <c r="A13" s="55" t="s">
        <v>101</v>
      </c>
      <c r="B13" s="56" t="s">
        <v>188</v>
      </c>
      <c r="C13" s="57" t="s">
        <v>189</v>
      </c>
      <c r="D13" s="77">
        <v>282171928</v>
      </c>
      <c r="E13" s="78">
        <v>50152649</v>
      </c>
      <c r="F13" s="79">
        <f t="shared" si="0"/>
        <v>332324577</v>
      </c>
      <c r="G13" s="77">
        <v>310720601</v>
      </c>
      <c r="H13" s="78">
        <v>51432649</v>
      </c>
      <c r="I13" s="79">
        <f t="shared" si="1"/>
        <v>362153250</v>
      </c>
      <c r="J13" s="77">
        <v>14037007</v>
      </c>
      <c r="K13" s="78">
        <v>5075240</v>
      </c>
      <c r="L13" s="78">
        <f t="shared" si="2"/>
        <v>19112247</v>
      </c>
      <c r="M13" s="95">
        <f t="shared" si="3"/>
        <v>5.7510784103096894E-2</v>
      </c>
      <c r="N13" s="77">
        <v>318249225</v>
      </c>
      <c r="O13" s="78">
        <v>8297591</v>
      </c>
      <c r="P13" s="78">
        <f t="shared" si="4"/>
        <v>326546816</v>
      </c>
      <c r="Q13" s="95">
        <f t="shared" si="5"/>
        <v>0.98261410259765414</v>
      </c>
      <c r="R13" s="77">
        <v>26971477</v>
      </c>
      <c r="S13" s="78">
        <v>4945099</v>
      </c>
      <c r="T13" s="78">
        <f t="shared" si="6"/>
        <v>31916576</v>
      </c>
      <c r="U13" s="95">
        <f t="shared" si="7"/>
        <v>8.8130027826617593E-2</v>
      </c>
      <c r="V13" s="77">
        <v>8226536</v>
      </c>
      <c r="W13" s="78">
        <v>23443</v>
      </c>
      <c r="X13" s="78">
        <f t="shared" si="8"/>
        <v>8249979</v>
      </c>
      <c r="Y13" s="95">
        <f t="shared" si="9"/>
        <v>2.2780353344889214E-2</v>
      </c>
      <c r="Z13" s="77">
        <f t="shared" si="10"/>
        <v>367484245</v>
      </c>
      <c r="AA13" s="78">
        <f t="shared" si="11"/>
        <v>18341373</v>
      </c>
      <c r="AB13" s="78">
        <f t="shared" si="12"/>
        <v>385825618</v>
      </c>
      <c r="AC13" s="95">
        <f t="shared" si="13"/>
        <v>1.0653656097246125</v>
      </c>
      <c r="AD13" s="77">
        <v>33315846</v>
      </c>
      <c r="AE13" s="78">
        <v>1124536</v>
      </c>
      <c r="AF13" s="78">
        <f t="shared" si="14"/>
        <v>34440382</v>
      </c>
      <c r="AG13" s="78">
        <v>270447228</v>
      </c>
      <c r="AH13" s="78">
        <v>270473780</v>
      </c>
      <c r="AI13" s="79">
        <v>135954703</v>
      </c>
      <c r="AJ13" s="114">
        <f t="shared" si="15"/>
        <v>0.50265390974311819</v>
      </c>
      <c r="AK13" s="115">
        <f t="shared" si="16"/>
        <v>-0.76045622838910443</v>
      </c>
    </row>
    <row r="14" spans="1:37" x14ac:dyDescent="0.2">
      <c r="A14" s="55" t="s">
        <v>116</v>
      </c>
      <c r="B14" s="56" t="s">
        <v>190</v>
      </c>
      <c r="C14" s="57" t="s">
        <v>191</v>
      </c>
      <c r="D14" s="77">
        <v>65043002</v>
      </c>
      <c r="E14" s="78">
        <v>24039000</v>
      </c>
      <c r="F14" s="79">
        <f t="shared" si="0"/>
        <v>89082002</v>
      </c>
      <c r="G14" s="77">
        <v>68262748</v>
      </c>
      <c r="H14" s="78">
        <v>24069000</v>
      </c>
      <c r="I14" s="79">
        <f t="shared" si="1"/>
        <v>92331748</v>
      </c>
      <c r="J14" s="77">
        <v>11081378</v>
      </c>
      <c r="K14" s="78">
        <v>3988625</v>
      </c>
      <c r="L14" s="78">
        <f t="shared" si="2"/>
        <v>15070003</v>
      </c>
      <c r="M14" s="95">
        <f t="shared" si="3"/>
        <v>0.16917000810107524</v>
      </c>
      <c r="N14" s="77">
        <v>24652459</v>
      </c>
      <c r="O14" s="78">
        <v>3508469</v>
      </c>
      <c r="P14" s="78">
        <f t="shared" si="4"/>
        <v>28160928</v>
      </c>
      <c r="Q14" s="95">
        <f t="shared" si="5"/>
        <v>0.3161236542483632</v>
      </c>
      <c r="R14" s="77">
        <v>15420824</v>
      </c>
      <c r="S14" s="78">
        <v>8725237</v>
      </c>
      <c r="T14" s="78">
        <f t="shared" si="6"/>
        <v>24146061</v>
      </c>
      <c r="U14" s="95">
        <f t="shared" si="7"/>
        <v>0.26151417603401161</v>
      </c>
      <c r="V14" s="77">
        <v>9045574</v>
      </c>
      <c r="W14" s="78">
        <v>8649910</v>
      </c>
      <c r="X14" s="78">
        <f t="shared" si="8"/>
        <v>17695484</v>
      </c>
      <c r="Y14" s="95">
        <f t="shared" si="9"/>
        <v>0.19165113174289736</v>
      </c>
      <c r="Z14" s="77">
        <f t="shared" si="10"/>
        <v>60200235</v>
      </c>
      <c r="AA14" s="78">
        <f t="shared" si="11"/>
        <v>24872241</v>
      </c>
      <c r="AB14" s="78">
        <f t="shared" si="12"/>
        <v>85072476</v>
      </c>
      <c r="AC14" s="95">
        <f t="shared" si="13"/>
        <v>0.92137837572402503</v>
      </c>
      <c r="AD14" s="77">
        <v>11017308</v>
      </c>
      <c r="AE14" s="78">
        <v>18606</v>
      </c>
      <c r="AF14" s="78">
        <f t="shared" si="14"/>
        <v>11035914</v>
      </c>
      <c r="AG14" s="78">
        <v>64593032</v>
      </c>
      <c r="AH14" s="78">
        <v>65366234</v>
      </c>
      <c r="AI14" s="79">
        <v>64863101</v>
      </c>
      <c r="AJ14" s="114">
        <f t="shared" si="15"/>
        <v>0.99230286083178665</v>
      </c>
      <c r="AK14" s="115">
        <f t="shared" si="16"/>
        <v>0.60344526062816373</v>
      </c>
    </row>
    <row r="15" spans="1:37" ht="16.5" x14ac:dyDescent="0.3">
      <c r="A15" s="58" t="s">
        <v>0</v>
      </c>
      <c r="B15" s="59" t="s">
        <v>192</v>
      </c>
      <c r="C15" s="60" t="s">
        <v>0</v>
      </c>
      <c r="D15" s="80">
        <f>SUM(D11:D14)</f>
        <v>1158125003</v>
      </c>
      <c r="E15" s="81">
        <f>SUM(E11:E14)</f>
        <v>195666800</v>
      </c>
      <c r="F15" s="82">
        <f t="shared" si="0"/>
        <v>1353791803</v>
      </c>
      <c r="G15" s="80">
        <f>SUM(G11:G14)</f>
        <v>1193820109</v>
      </c>
      <c r="H15" s="81">
        <f>SUM(H11:H14)</f>
        <v>174514350</v>
      </c>
      <c r="I15" s="82">
        <f t="shared" si="1"/>
        <v>1368334459</v>
      </c>
      <c r="J15" s="80">
        <f>SUM(J11:J14)</f>
        <v>54784833</v>
      </c>
      <c r="K15" s="81">
        <f>SUM(K11:K14)</f>
        <v>9068015</v>
      </c>
      <c r="L15" s="81">
        <f t="shared" si="2"/>
        <v>63852848</v>
      </c>
      <c r="M15" s="96">
        <f t="shared" si="3"/>
        <v>4.7165928954882287E-2</v>
      </c>
      <c r="N15" s="80">
        <f>SUM(N11:N14)</f>
        <v>356765268</v>
      </c>
      <c r="O15" s="81">
        <f>SUM(O11:O14)</f>
        <v>15814485</v>
      </c>
      <c r="P15" s="81">
        <f t="shared" si="4"/>
        <v>372579753</v>
      </c>
      <c r="Q15" s="96">
        <f t="shared" si="5"/>
        <v>0.2752120024470262</v>
      </c>
      <c r="R15" s="80">
        <f>SUM(R11:R14)</f>
        <v>70920184</v>
      </c>
      <c r="S15" s="81">
        <f>SUM(S11:S14)</f>
        <v>15459002</v>
      </c>
      <c r="T15" s="81">
        <f t="shared" si="6"/>
        <v>86379186</v>
      </c>
      <c r="U15" s="96">
        <f t="shared" si="7"/>
        <v>6.3127245997391057E-2</v>
      </c>
      <c r="V15" s="80">
        <f>SUM(V11:V14)</f>
        <v>34412843</v>
      </c>
      <c r="W15" s="81">
        <f>SUM(W11:W14)</f>
        <v>11990340</v>
      </c>
      <c r="X15" s="81">
        <f t="shared" si="8"/>
        <v>46403183</v>
      </c>
      <c r="Y15" s="96">
        <f t="shared" si="9"/>
        <v>3.3912164306606853E-2</v>
      </c>
      <c r="Z15" s="80">
        <f t="shared" si="10"/>
        <v>516883128</v>
      </c>
      <c r="AA15" s="81">
        <f t="shared" si="11"/>
        <v>52331842</v>
      </c>
      <c r="AB15" s="81">
        <f t="shared" si="12"/>
        <v>569214970</v>
      </c>
      <c r="AC15" s="96">
        <f t="shared" si="13"/>
        <v>0.41599110967065106</v>
      </c>
      <c r="AD15" s="80">
        <f>SUM(AD11:AD14)</f>
        <v>120071635</v>
      </c>
      <c r="AE15" s="81">
        <f>SUM(AE11:AE14)</f>
        <v>8770523</v>
      </c>
      <c r="AF15" s="81">
        <f t="shared" si="14"/>
        <v>128842158</v>
      </c>
      <c r="AG15" s="81">
        <f>SUM(AG11:AG14)</f>
        <v>1139935101</v>
      </c>
      <c r="AH15" s="81">
        <f>SUM(AH11:AH14)</f>
        <v>1112862124</v>
      </c>
      <c r="AI15" s="82">
        <f>SUM(AI11:AI14)</f>
        <v>528685107</v>
      </c>
      <c r="AJ15" s="116">
        <f t="shared" si="15"/>
        <v>0.47506793123637658</v>
      </c>
      <c r="AK15" s="117">
        <f t="shared" si="16"/>
        <v>-0.63984472380538682</v>
      </c>
    </row>
    <row r="16" spans="1:37" x14ac:dyDescent="0.2">
      <c r="A16" s="55" t="s">
        <v>101</v>
      </c>
      <c r="B16" s="56" t="s">
        <v>193</v>
      </c>
      <c r="C16" s="57" t="s">
        <v>194</v>
      </c>
      <c r="D16" s="77">
        <v>448003495</v>
      </c>
      <c r="E16" s="78">
        <v>74067765</v>
      </c>
      <c r="F16" s="79">
        <f t="shared" si="0"/>
        <v>522071260</v>
      </c>
      <c r="G16" s="77">
        <v>434001616</v>
      </c>
      <c r="H16" s="78">
        <v>68307566</v>
      </c>
      <c r="I16" s="79">
        <f t="shared" si="1"/>
        <v>502309182</v>
      </c>
      <c r="J16" s="77">
        <v>25355</v>
      </c>
      <c r="K16" s="78">
        <v>0</v>
      </c>
      <c r="L16" s="78">
        <f t="shared" si="2"/>
        <v>25355</v>
      </c>
      <c r="M16" s="95">
        <f t="shared" si="3"/>
        <v>4.8566167001799714E-5</v>
      </c>
      <c r="N16" s="77">
        <v>189586</v>
      </c>
      <c r="O16" s="78">
        <v>0</v>
      </c>
      <c r="P16" s="78">
        <f t="shared" si="4"/>
        <v>189586</v>
      </c>
      <c r="Q16" s="95">
        <f t="shared" si="5"/>
        <v>3.6314199712889766E-4</v>
      </c>
      <c r="R16" s="77">
        <v>3937744</v>
      </c>
      <c r="S16" s="78">
        <v>886741</v>
      </c>
      <c r="T16" s="78">
        <f t="shared" si="6"/>
        <v>4824485</v>
      </c>
      <c r="U16" s="95">
        <f t="shared" si="7"/>
        <v>9.6046124038401508E-3</v>
      </c>
      <c r="V16" s="77">
        <v>5034300</v>
      </c>
      <c r="W16" s="78">
        <v>3290237</v>
      </c>
      <c r="X16" s="78">
        <f t="shared" si="8"/>
        <v>8324537</v>
      </c>
      <c r="Y16" s="95">
        <f t="shared" si="9"/>
        <v>1.657253599636568E-2</v>
      </c>
      <c r="Z16" s="77">
        <f t="shared" si="10"/>
        <v>9186985</v>
      </c>
      <c r="AA16" s="78">
        <f t="shared" si="11"/>
        <v>4176978</v>
      </c>
      <c r="AB16" s="78">
        <f t="shared" si="12"/>
        <v>13363963</v>
      </c>
      <c r="AC16" s="95">
        <f t="shared" si="13"/>
        <v>2.6605054175577462E-2</v>
      </c>
      <c r="AD16" s="77">
        <v>306516</v>
      </c>
      <c r="AE16" s="78">
        <v>0</v>
      </c>
      <c r="AF16" s="78">
        <f t="shared" si="14"/>
        <v>306516</v>
      </c>
      <c r="AG16" s="78">
        <v>470086521</v>
      </c>
      <c r="AH16" s="78">
        <v>470086521</v>
      </c>
      <c r="AI16" s="79">
        <v>1253692</v>
      </c>
      <c r="AJ16" s="114">
        <f t="shared" si="15"/>
        <v>2.6669388378400241E-3</v>
      </c>
      <c r="AK16" s="115">
        <f t="shared" si="16"/>
        <v>26.158572472562607</v>
      </c>
    </row>
    <row r="17" spans="1:37" x14ac:dyDescent="0.2">
      <c r="A17" s="55" t="s">
        <v>101</v>
      </c>
      <c r="B17" s="56" t="s">
        <v>195</v>
      </c>
      <c r="C17" s="57" t="s">
        <v>196</v>
      </c>
      <c r="D17" s="77">
        <v>174296667</v>
      </c>
      <c r="E17" s="78">
        <v>90707550</v>
      </c>
      <c r="F17" s="79">
        <f t="shared" si="0"/>
        <v>265004217</v>
      </c>
      <c r="G17" s="77">
        <v>214152263</v>
      </c>
      <c r="H17" s="78">
        <v>283989019</v>
      </c>
      <c r="I17" s="79">
        <f t="shared" si="1"/>
        <v>498141282</v>
      </c>
      <c r="J17" s="77">
        <v>56567814</v>
      </c>
      <c r="K17" s="78">
        <v>57232781</v>
      </c>
      <c r="L17" s="78">
        <f t="shared" si="2"/>
        <v>113800595</v>
      </c>
      <c r="M17" s="95">
        <f t="shared" si="3"/>
        <v>0.42942937394841529</v>
      </c>
      <c r="N17" s="77">
        <v>46734040</v>
      </c>
      <c r="O17" s="78">
        <v>60471678</v>
      </c>
      <c r="P17" s="78">
        <f t="shared" si="4"/>
        <v>107205718</v>
      </c>
      <c r="Q17" s="95">
        <f t="shared" si="5"/>
        <v>0.404543441661534</v>
      </c>
      <c r="R17" s="77">
        <v>53712353</v>
      </c>
      <c r="S17" s="78">
        <v>37939487</v>
      </c>
      <c r="T17" s="78">
        <f t="shared" si="6"/>
        <v>91651840</v>
      </c>
      <c r="U17" s="95">
        <f t="shared" si="7"/>
        <v>0.18398764228498532</v>
      </c>
      <c r="V17" s="77">
        <v>44344821</v>
      </c>
      <c r="W17" s="78">
        <v>27084325</v>
      </c>
      <c r="X17" s="78">
        <f t="shared" si="8"/>
        <v>71429146</v>
      </c>
      <c r="Y17" s="95">
        <f t="shared" si="9"/>
        <v>0.14339134012988708</v>
      </c>
      <c r="Z17" s="77">
        <f t="shared" si="10"/>
        <v>201359028</v>
      </c>
      <c r="AA17" s="78">
        <f t="shared" si="11"/>
        <v>182728271</v>
      </c>
      <c r="AB17" s="78">
        <f t="shared" si="12"/>
        <v>384087299</v>
      </c>
      <c r="AC17" s="95">
        <f t="shared" si="13"/>
        <v>0.77104089317375624</v>
      </c>
      <c r="AD17" s="77">
        <v>19212184</v>
      </c>
      <c r="AE17" s="78">
        <v>23560457</v>
      </c>
      <c r="AF17" s="78">
        <f t="shared" si="14"/>
        <v>42772641</v>
      </c>
      <c r="AG17" s="78">
        <v>260225951</v>
      </c>
      <c r="AH17" s="78">
        <v>276219639</v>
      </c>
      <c r="AI17" s="79">
        <v>223154128</v>
      </c>
      <c r="AJ17" s="114">
        <f t="shared" si="15"/>
        <v>0.8078865384368995</v>
      </c>
      <c r="AK17" s="115">
        <f t="shared" si="16"/>
        <v>0.66997277535422706</v>
      </c>
    </row>
    <row r="18" spans="1:37" x14ac:dyDescent="0.2">
      <c r="A18" s="55" t="s">
        <v>101</v>
      </c>
      <c r="B18" s="56" t="s">
        <v>197</v>
      </c>
      <c r="C18" s="57" t="s">
        <v>198</v>
      </c>
      <c r="D18" s="77">
        <v>244918225</v>
      </c>
      <c r="E18" s="78">
        <v>40838000</v>
      </c>
      <c r="F18" s="79">
        <f t="shared" si="0"/>
        <v>285756225</v>
      </c>
      <c r="G18" s="77">
        <v>246863590</v>
      </c>
      <c r="H18" s="78">
        <v>47018000</v>
      </c>
      <c r="I18" s="79">
        <f t="shared" si="1"/>
        <v>293881590</v>
      </c>
      <c r="J18" s="77">
        <v>37044344</v>
      </c>
      <c r="K18" s="78">
        <v>80313</v>
      </c>
      <c r="L18" s="78">
        <f t="shared" si="2"/>
        <v>37124657</v>
      </c>
      <c r="M18" s="95">
        <f t="shared" si="3"/>
        <v>0.12991722927470783</v>
      </c>
      <c r="N18" s="77">
        <v>37980336</v>
      </c>
      <c r="O18" s="78">
        <v>674792</v>
      </c>
      <c r="P18" s="78">
        <f t="shared" si="4"/>
        <v>38655128</v>
      </c>
      <c r="Q18" s="95">
        <f t="shared" si="5"/>
        <v>0.1352730916010666</v>
      </c>
      <c r="R18" s="77">
        <v>105962223</v>
      </c>
      <c r="S18" s="78">
        <v>1617591</v>
      </c>
      <c r="T18" s="78">
        <f t="shared" si="6"/>
        <v>107579814</v>
      </c>
      <c r="U18" s="95">
        <f t="shared" si="7"/>
        <v>0.36606516930849597</v>
      </c>
      <c r="V18" s="77">
        <v>58248303</v>
      </c>
      <c r="W18" s="78">
        <v>1047508</v>
      </c>
      <c r="X18" s="78">
        <f t="shared" si="8"/>
        <v>59295811</v>
      </c>
      <c r="Y18" s="95">
        <f t="shared" si="9"/>
        <v>0.20176769494135377</v>
      </c>
      <c r="Z18" s="77">
        <f t="shared" si="10"/>
        <v>239235206</v>
      </c>
      <c r="AA18" s="78">
        <f t="shared" si="11"/>
        <v>3420204</v>
      </c>
      <c r="AB18" s="78">
        <f t="shared" si="12"/>
        <v>242655410</v>
      </c>
      <c r="AC18" s="95">
        <f t="shared" si="13"/>
        <v>0.82569108871365504</v>
      </c>
      <c r="AD18" s="77">
        <v>46378439</v>
      </c>
      <c r="AE18" s="78">
        <v>2422208</v>
      </c>
      <c r="AF18" s="78">
        <f t="shared" si="14"/>
        <v>48800647</v>
      </c>
      <c r="AG18" s="78">
        <v>265149969</v>
      </c>
      <c r="AH18" s="78">
        <v>287584817</v>
      </c>
      <c r="AI18" s="79">
        <v>136231815</v>
      </c>
      <c r="AJ18" s="114">
        <f t="shared" si="15"/>
        <v>0.47371003942812462</v>
      </c>
      <c r="AK18" s="115">
        <f t="shared" si="16"/>
        <v>0.21506198473147298</v>
      </c>
    </row>
    <row r="19" spans="1:37" x14ac:dyDescent="0.2">
      <c r="A19" s="55" t="s">
        <v>101</v>
      </c>
      <c r="B19" s="56" t="s">
        <v>61</v>
      </c>
      <c r="C19" s="57" t="s">
        <v>62</v>
      </c>
      <c r="D19" s="77">
        <v>3974218901</v>
      </c>
      <c r="E19" s="78">
        <v>202914000</v>
      </c>
      <c r="F19" s="79">
        <f t="shared" si="0"/>
        <v>4177132901</v>
      </c>
      <c r="G19" s="77">
        <v>3959838001</v>
      </c>
      <c r="H19" s="78">
        <v>306071709</v>
      </c>
      <c r="I19" s="79">
        <f t="shared" si="1"/>
        <v>4265909710</v>
      </c>
      <c r="J19" s="77">
        <v>812424179</v>
      </c>
      <c r="K19" s="78">
        <v>35993609</v>
      </c>
      <c r="L19" s="78">
        <f t="shared" si="2"/>
        <v>848417788</v>
      </c>
      <c r="M19" s="95">
        <f t="shared" si="3"/>
        <v>0.20311007767957057</v>
      </c>
      <c r="N19" s="77">
        <v>537406678</v>
      </c>
      <c r="O19" s="78">
        <v>54038734</v>
      </c>
      <c r="P19" s="78">
        <f t="shared" si="4"/>
        <v>591445412</v>
      </c>
      <c r="Q19" s="95">
        <f t="shared" si="5"/>
        <v>0.14159123638570578</v>
      </c>
      <c r="R19" s="77">
        <v>494209594</v>
      </c>
      <c r="S19" s="78">
        <v>16143608</v>
      </c>
      <c r="T19" s="78">
        <f t="shared" si="6"/>
        <v>510353202</v>
      </c>
      <c r="U19" s="95">
        <f t="shared" si="7"/>
        <v>0.11963525641521372</v>
      </c>
      <c r="V19" s="77">
        <v>746001174</v>
      </c>
      <c r="W19" s="78">
        <v>71156696</v>
      </c>
      <c r="X19" s="78">
        <f t="shared" si="8"/>
        <v>817157870</v>
      </c>
      <c r="Y19" s="95">
        <f t="shared" si="9"/>
        <v>0.19155535994689396</v>
      </c>
      <c r="Z19" s="77">
        <f t="shared" si="10"/>
        <v>2590041625</v>
      </c>
      <c r="AA19" s="78">
        <f t="shared" si="11"/>
        <v>177332647</v>
      </c>
      <c r="AB19" s="78">
        <f t="shared" si="12"/>
        <v>2767374272</v>
      </c>
      <c r="AC19" s="95">
        <f t="shared" si="13"/>
        <v>0.64871843525258299</v>
      </c>
      <c r="AD19" s="77">
        <v>604008936</v>
      </c>
      <c r="AE19" s="78">
        <v>79692659</v>
      </c>
      <c r="AF19" s="78">
        <f t="shared" si="14"/>
        <v>683701595</v>
      </c>
      <c r="AG19" s="78">
        <v>3854254860</v>
      </c>
      <c r="AH19" s="78">
        <v>3970200860</v>
      </c>
      <c r="AI19" s="79">
        <v>2076207735</v>
      </c>
      <c r="AJ19" s="114">
        <f t="shared" si="15"/>
        <v>0.52294778229431949</v>
      </c>
      <c r="AK19" s="115">
        <f t="shared" si="16"/>
        <v>0.19519667055917878</v>
      </c>
    </row>
    <row r="20" spans="1:37" x14ac:dyDescent="0.2">
      <c r="A20" s="55" t="s">
        <v>101</v>
      </c>
      <c r="B20" s="56" t="s">
        <v>199</v>
      </c>
      <c r="C20" s="57" t="s">
        <v>200</v>
      </c>
      <c r="D20" s="77">
        <v>580613656</v>
      </c>
      <c r="E20" s="78">
        <v>44589901</v>
      </c>
      <c r="F20" s="79">
        <f t="shared" si="0"/>
        <v>625203557</v>
      </c>
      <c r="G20" s="77">
        <v>683535391</v>
      </c>
      <c r="H20" s="78">
        <v>47187900</v>
      </c>
      <c r="I20" s="79">
        <f t="shared" si="1"/>
        <v>730723291</v>
      </c>
      <c r="J20" s="77">
        <v>106902786</v>
      </c>
      <c r="K20" s="78">
        <v>11736762</v>
      </c>
      <c r="L20" s="78">
        <f t="shared" si="2"/>
        <v>118639548</v>
      </c>
      <c r="M20" s="95">
        <f t="shared" si="3"/>
        <v>0.18976147315809339</v>
      </c>
      <c r="N20" s="77">
        <v>81632839</v>
      </c>
      <c r="O20" s="78">
        <v>12013087</v>
      </c>
      <c r="P20" s="78">
        <f t="shared" si="4"/>
        <v>93645926</v>
      </c>
      <c r="Q20" s="95">
        <f t="shared" si="5"/>
        <v>0.14978469804195307</v>
      </c>
      <c r="R20" s="77">
        <v>131519126</v>
      </c>
      <c r="S20" s="78">
        <v>10473516</v>
      </c>
      <c r="T20" s="78">
        <f t="shared" si="6"/>
        <v>141992642</v>
      </c>
      <c r="U20" s="95">
        <f t="shared" si="7"/>
        <v>0.19431793641842462</v>
      </c>
      <c r="V20" s="77">
        <v>60343183</v>
      </c>
      <c r="W20" s="78">
        <v>4736633</v>
      </c>
      <c r="X20" s="78">
        <f t="shared" si="8"/>
        <v>65079816</v>
      </c>
      <c r="Y20" s="95">
        <f t="shared" si="9"/>
        <v>8.9062189205626405E-2</v>
      </c>
      <c r="Z20" s="77">
        <f t="shared" si="10"/>
        <v>380397934</v>
      </c>
      <c r="AA20" s="78">
        <f t="shared" si="11"/>
        <v>38959998</v>
      </c>
      <c r="AB20" s="78">
        <f t="shared" si="12"/>
        <v>419357932</v>
      </c>
      <c r="AC20" s="95">
        <f t="shared" si="13"/>
        <v>0.57389430057184254</v>
      </c>
      <c r="AD20" s="77">
        <v>179484603</v>
      </c>
      <c r="AE20" s="78">
        <v>13173031</v>
      </c>
      <c r="AF20" s="78">
        <f t="shared" si="14"/>
        <v>192657634</v>
      </c>
      <c r="AG20" s="78">
        <v>561802856</v>
      </c>
      <c r="AH20" s="78">
        <v>561802856</v>
      </c>
      <c r="AI20" s="79">
        <v>426451626</v>
      </c>
      <c r="AJ20" s="114">
        <f t="shared" si="15"/>
        <v>0.75907699906744508</v>
      </c>
      <c r="AK20" s="115">
        <f t="shared" si="16"/>
        <v>-0.66219965101408862</v>
      </c>
    </row>
    <row r="21" spans="1:37" x14ac:dyDescent="0.2">
      <c r="A21" s="55" t="s">
        <v>116</v>
      </c>
      <c r="B21" s="56" t="s">
        <v>201</v>
      </c>
      <c r="C21" s="57" t="s">
        <v>202</v>
      </c>
      <c r="D21" s="77">
        <v>207703110</v>
      </c>
      <c r="E21" s="78">
        <v>7400000</v>
      </c>
      <c r="F21" s="79">
        <f t="shared" si="0"/>
        <v>215103110</v>
      </c>
      <c r="G21" s="77">
        <v>232690110</v>
      </c>
      <c r="H21" s="78">
        <v>8750000</v>
      </c>
      <c r="I21" s="79">
        <f t="shared" si="1"/>
        <v>241440110</v>
      </c>
      <c r="J21" s="77">
        <v>48077840</v>
      </c>
      <c r="K21" s="78">
        <v>942360</v>
      </c>
      <c r="L21" s="78">
        <f t="shared" si="2"/>
        <v>49020200</v>
      </c>
      <c r="M21" s="95">
        <f t="shared" si="3"/>
        <v>0.22789163764298898</v>
      </c>
      <c r="N21" s="77">
        <v>48296136</v>
      </c>
      <c r="O21" s="78">
        <v>757748</v>
      </c>
      <c r="P21" s="78">
        <f t="shared" si="4"/>
        <v>49053884</v>
      </c>
      <c r="Q21" s="95">
        <f t="shared" si="5"/>
        <v>0.22804823231054167</v>
      </c>
      <c r="R21" s="77">
        <v>52712394</v>
      </c>
      <c r="S21" s="78">
        <v>449164</v>
      </c>
      <c r="T21" s="78">
        <f t="shared" si="6"/>
        <v>53161558</v>
      </c>
      <c r="U21" s="95">
        <f t="shared" si="7"/>
        <v>0.22018527907396993</v>
      </c>
      <c r="V21" s="77">
        <v>65124666</v>
      </c>
      <c r="W21" s="78">
        <v>5937252</v>
      </c>
      <c r="X21" s="78">
        <f t="shared" si="8"/>
        <v>71061918</v>
      </c>
      <c r="Y21" s="95">
        <f t="shared" si="9"/>
        <v>0.29432523866891874</v>
      </c>
      <c r="Z21" s="77">
        <f t="shared" si="10"/>
        <v>214211036</v>
      </c>
      <c r="AA21" s="78">
        <f t="shared" si="11"/>
        <v>8086524</v>
      </c>
      <c r="AB21" s="78">
        <f t="shared" si="12"/>
        <v>222297560</v>
      </c>
      <c r="AC21" s="95">
        <f t="shared" si="13"/>
        <v>0.92071512061521177</v>
      </c>
      <c r="AD21" s="77">
        <v>38339154</v>
      </c>
      <c r="AE21" s="78">
        <v>164626</v>
      </c>
      <c r="AF21" s="78">
        <f t="shared" si="14"/>
        <v>38503780</v>
      </c>
      <c r="AG21" s="78">
        <v>206934396</v>
      </c>
      <c r="AH21" s="78">
        <v>203120957</v>
      </c>
      <c r="AI21" s="79">
        <v>149784804</v>
      </c>
      <c r="AJ21" s="114">
        <f t="shared" si="15"/>
        <v>0.73741678954377909</v>
      </c>
      <c r="AK21" s="115">
        <f t="shared" si="16"/>
        <v>0.84558290121125768</v>
      </c>
    </row>
    <row r="22" spans="1:37" ht="16.5" x14ac:dyDescent="0.3">
      <c r="A22" s="58" t="s">
        <v>0</v>
      </c>
      <c r="B22" s="59" t="s">
        <v>203</v>
      </c>
      <c r="C22" s="60" t="s">
        <v>0</v>
      </c>
      <c r="D22" s="80">
        <f>SUM(D16:D21)</f>
        <v>5629754054</v>
      </c>
      <c r="E22" s="81">
        <f>SUM(E16:E21)</f>
        <v>460517216</v>
      </c>
      <c r="F22" s="82">
        <f t="shared" si="0"/>
        <v>6090271270</v>
      </c>
      <c r="G22" s="80">
        <f>SUM(G16:G21)</f>
        <v>5771080971</v>
      </c>
      <c r="H22" s="81">
        <f>SUM(H16:H21)</f>
        <v>761324194</v>
      </c>
      <c r="I22" s="82">
        <f t="shared" si="1"/>
        <v>6532405165</v>
      </c>
      <c r="J22" s="80">
        <f>SUM(J16:J21)</f>
        <v>1061042318</v>
      </c>
      <c r="K22" s="81">
        <f>SUM(K16:K21)</f>
        <v>105985825</v>
      </c>
      <c r="L22" s="81">
        <f t="shared" si="2"/>
        <v>1167028143</v>
      </c>
      <c r="M22" s="96">
        <f t="shared" si="3"/>
        <v>0.19162170144188012</v>
      </c>
      <c r="N22" s="80">
        <f>SUM(N16:N21)</f>
        <v>752239615</v>
      </c>
      <c r="O22" s="81">
        <f>SUM(O16:O21)</f>
        <v>127956039</v>
      </c>
      <c r="P22" s="81">
        <f t="shared" si="4"/>
        <v>880195654</v>
      </c>
      <c r="Q22" s="96">
        <f t="shared" si="5"/>
        <v>0.14452486843003956</v>
      </c>
      <c r="R22" s="80">
        <f>SUM(R16:R21)</f>
        <v>842053434</v>
      </c>
      <c r="S22" s="81">
        <f>SUM(S16:S21)</f>
        <v>67510107</v>
      </c>
      <c r="T22" s="81">
        <f t="shared" si="6"/>
        <v>909563541</v>
      </c>
      <c r="U22" s="96">
        <f t="shared" si="7"/>
        <v>0.13923869050152526</v>
      </c>
      <c r="V22" s="80">
        <f>SUM(V16:V21)</f>
        <v>979096447</v>
      </c>
      <c r="W22" s="81">
        <f>SUM(W16:W21)</f>
        <v>113252651</v>
      </c>
      <c r="X22" s="81">
        <f t="shared" si="8"/>
        <v>1092349098</v>
      </c>
      <c r="Y22" s="96">
        <f t="shared" si="9"/>
        <v>0.16722004689064629</v>
      </c>
      <c r="Z22" s="80">
        <f t="shared" si="10"/>
        <v>3634431814</v>
      </c>
      <c r="AA22" s="81">
        <f t="shared" si="11"/>
        <v>414704622</v>
      </c>
      <c r="AB22" s="81">
        <f t="shared" si="12"/>
        <v>4049136436</v>
      </c>
      <c r="AC22" s="96">
        <f t="shared" si="13"/>
        <v>0.61985384153678713</v>
      </c>
      <c r="AD22" s="80">
        <f>SUM(AD16:AD21)</f>
        <v>887729832</v>
      </c>
      <c r="AE22" s="81">
        <f>SUM(AE16:AE21)</f>
        <v>119012981</v>
      </c>
      <c r="AF22" s="81">
        <f t="shared" si="14"/>
        <v>1006742813</v>
      </c>
      <c r="AG22" s="81">
        <f>SUM(AG16:AG21)</f>
        <v>5618454553</v>
      </c>
      <c r="AH22" s="81">
        <f>SUM(AH16:AH21)</f>
        <v>5769015650</v>
      </c>
      <c r="AI22" s="82">
        <f>SUM(AI16:AI21)</f>
        <v>3013083800</v>
      </c>
      <c r="AJ22" s="116">
        <f t="shared" si="15"/>
        <v>0.52228733336856181</v>
      </c>
      <c r="AK22" s="117">
        <f t="shared" si="16"/>
        <v>8.5032923895330459E-2</v>
      </c>
    </row>
    <row r="23" spans="1:37" x14ac:dyDescent="0.2">
      <c r="A23" s="55" t="s">
        <v>101</v>
      </c>
      <c r="B23" s="56" t="s">
        <v>204</v>
      </c>
      <c r="C23" s="57" t="s">
        <v>205</v>
      </c>
      <c r="D23" s="77">
        <v>658499520</v>
      </c>
      <c r="E23" s="78">
        <v>231218064</v>
      </c>
      <c r="F23" s="79">
        <f t="shared" si="0"/>
        <v>889717584</v>
      </c>
      <c r="G23" s="77">
        <v>835042973</v>
      </c>
      <c r="H23" s="78">
        <v>203516162</v>
      </c>
      <c r="I23" s="79">
        <f t="shared" si="1"/>
        <v>1038559135</v>
      </c>
      <c r="J23" s="77">
        <v>179342722</v>
      </c>
      <c r="K23" s="78">
        <v>24062120</v>
      </c>
      <c r="L23" s="78">
        <f t="shared" si="2"/>
        <v>203404842</v>
      </c>
      <c r="M23" s="95">
        <f t="shared" si="3"/>
        <v>0.22861731144565084</v>
      </c>
      <c r="N23" s="77">
        <v>188977260</v>
      </c>
      <c r="O23" s="78">
        <v>30929331</v>
      </c>
      <c r="P23" s="78">
        <f t="shared" si="4"/>
        <v>219906591</v>
      </c>
      <c r="Q23" s="95">
        <f t="shared" si="5"/>
        <v>0.2471644878719178</v>
      </c>
      <c r="R23" s="77">
        <v>173859980</v>
      </c>
      <c r="S23" s="78">
        <v>70030147</v>
      </c>
      <c r="T23" s="78">
        <f t="shared" si="6"/>
        <v>243890127</v>
      </c>
      <c r="U23" s="95">
        <f t="shared" si="7"/>
        <v>0.23483508909678022</v>
      </c>
      <c r="V23" s="77">
        <v>279755808</v>
      </c>
      <c r="W23" s="78">
        <v>73246327</v>
      </c>
      <c r="X23" s="78">
        <f t="shared" si="8"/>
        <v>353002135</v>
      </c>
      <c r="Y23" s="95">
        <f t="shared" si="9"/>
        <v>0.33989603779278299</v>
      </c>
      <c r="Z23" s="77">
        <f t="shared" si="10"/>
        <v>821935770</v>
      </c>
      <c r="AA23" s="78">
        <f t="shared" si="11"/>
        <v>198267925</v>
      </c>
      <c r="AB23" s="78">
        <f t="shared" si="12"/>
        <v>1020203695</v>
      </c>
      <c r="AC23" s="95">
        <f t="shared" si="13"/>
        <v>0.9823260521414604</v>
      </c>
      <c r="AD23" s="77">
        <v>383492561</v>
      </c>
      <c r="AE23" s="78">
        <v>61892951</v>
      </c>
      <c r="AF23" s="78">
        <f t="shared" si="14"/>
        <v>445385512</v>
      </c>
      <c r="AG23" s="78">
        <v>856074516</v>
      </c>
      <c r="AH23" s="78">
        <v>852830664</v>
      </c>
      <c r="AI23" s="79">
        <v>912487304</v>
      </c>
      <c r="AJ23" s="114">
        <f t="shared" si="15"/>
        <v>1.0699513309244706</v>
      </c>
      <c r="AK23" s="115">
        <f t="shared" si="16"/>
        <v>-0.20742339952899047</v>
      </c>
    </row>
    <row r="24" spans="1:37" x14ac:dyDescent="0.2">
      <c r="A24" s="55" t="s">
        <v>101</v>
      </c>
      <c r="B24" s="56" t="s">
        <v>206</v>
      </c>
      <c r="C24" s="57" t="s">
        <v>207</v>
      </c>
      <c r="D24" s="77">
        <v>1049474542</v>
      </c>
      <c r="E24" s="78">
        <v>131484000</v>
      </c>
      <c r="F24" s="79">
        <f t="shared" si="0"/>
        <v>1180958542</v>
      </c>
      <c r="G24" s="77">
        <v>1078871371</v>
      </c>
      <c r="H24" s="78">
        <v>135710844</v>
      </c>
      <c r="I24" s="79">
        <f t="shared" si="1"/>
        <v>1214582215</v>
      </c>
      <c r="J24" s="77">
        <v>182619747</v>
      </c>
      <c r="K24" s="78">
        <v>5465758</v>
      </c>
      <c r="L24" s="78">
        <f t="shared" si="2"/>
        <v>188085505</v>
      </c>
      <c r="M24" s="95">
        <f t="shared" si="3"/>
        <v>0.15926512092581147</v>
      </c>
      <c r="N24" s="77">
        <v>283303399</v>
      </c>
      <c r="O24" s="78">
        <v>26759952</v>
      </c>
      <c r="P24" s="78">
        <f t="shared" si="4"/>
        <v>310063351</v>
      </c>
      <c r="Q24" s="95">
        <f t="shared" si="5"/>
        <v>0.26255227425248601</v>
      </c>
      <c r="R24" s="77">
        <v>217610129</v>
      </c>
      <c r="S24" s="78">
        <v>20332831</v>
      </c>
      <c r="T24" s="78">
        <f t="shared" si="6"/>
        <v>237942960</v>
      </c>
      <c r="U24" s="95">
        <f t="shared" si="7"/>
        <v>0.19590519032917009</v>
      </c>
      <c r="V24" s="77">
        <v>185033316</v>
      </c>
      <c r="W24" s="78">
        <v>24944633</v>
      </c>
      <c r="X24" s="78">
        <f t="shared" si="8"/>
        <v>209977949</v>
      </c>
      <c r="Y24" s="95">
        <f t="shared" si="9"/>
        <v>0.1728808032974532</v>
      </c>
      <c r="Z24" s="77">
        <f t="shared" si="10"/>
        <v>868566591</v>
      </c>
      <c r="AA24" s="78">
        <f t="shared" si="11"/>
        <v>77503174</v>
      </c>
      <c r="AB24" s="78">
        <f t="shared" si="12"/>
        <v>946069765</v>
      </c>
      <c r="AC24" s="95">
        <f t="shared" si="13"/>
        <v>0.77892608117928019</v>
      </c>
      <c r="AD24" s="77">
        <v>230710852</v>
      </c>
      <c r="AE24" s="78">
        <v>58118676</v>
      </c>
      <c r="AF24" s="78">
        <f t="shared" si="14"/>
        <v>288829528</v>
      </c>
      <c r="AG24" s="78">
        <v>1007201759</v>
      </c>
      <c r="AH24" s="78">
        <v>999327068</v>
      </c>
      <c r="AI24" s="79">
        <v>918414478</v>
      </c>
      <c r="AJ24" s="114">
        <f t="shared" si="15"/>
        <v>0.91903292466406006</v>
      </c>
      <c r="AK24" s="115">
        <f t="shared" si="16"/>
        <v>-0.27300387029680706</v>
      </c>
    </row>
    <row r="25" spans="1:37" x14ac:dyDescent="0.2">
      <c r="A25" s="55" t="s">
        <v>101</v>
      </c>
      <c r="B25" s="56" t="s">
        <v>208</v>
      </c>
      <c r="C25" s="57" t="s">
        <v>209</v>
      </c>
      <c r="D25" s="77">
        <v>631676321</v>
      </c>
      <c r="E25" s="78">
        <v>197218000</v>
      </c>
      <c r="F25" s="79">
        <f t="shared" si="0"/>
        <v>828894321</v>
      </c>
      <c r="G25" s="77">
        <v>631676321</v>
      </c>
      <c r="H25" s="78">
        <v>197218000</v>
      </c>
      <c r="I25" s="79">
        <f t="shared" si="1"/>
        <v>828894321</v>
      </c>
      <c r="J25" s="77">
        <v>117292814</v>
      </c>
      <c r="K25" s="78">
        <v>30766446</v>
      </c>
      <c r="L25" s="78">
        <f t="shared" si="2"/>
        <v>148059260</v>
      </c>
      <c r="M25" s="95">
        <f t="shared" si="3"/>
        <v>0.17862260151737727</v>
      </c>
      <c r="N25" s="77">
        <v>57111330</v>
      </c>
      <c r="O25" s="78">
        <v>10618935</v>
      </c>
      <c r="P25" s="78">
        <f t="shared" si="4"/>
        <v>67730265</v>
      </c>
      <c r="Q25" s="95">
        <f t="shared" si="5"/>
        <v>8.1711580456104965E-2</v>
      </c>
      <c r="R25" s="77">
        <v>16259371</v>
      </c>
      <c r="S25" s="78">
        <v>9857500</v>
      </c>
      <c r="T25" s="78">
        <f t="shared" si="6"/>
        <v>26116871</v>
      </c>
      <c r="U25" s="95">
        <f t="shared" si="7"/>
        <v>3.1508082922430833E-2</v>
      </c>
      <c r="V25" s="77">
        <v>287328382</v>
      </c>
      <c r="W25" s="78">
        <v>30045822</v>
      </c>
      <c r="X25" s="78">
        <f t="shared" si="8"/>
        <v>317374204</v>
      </c>
      <c r="Y25" s="95">
        <f t="shared" si="9"/>
        <v>0.38288862157616349</v>
      </c>
      <c r="Z25" s="77">
        <f t="shared" si="10"/>
        <v>477991897</v>
      </c>
      <c r="AA25" s="78">
        <f t="shared" si="11"/>
        <v>81288703</v>
      </c>
      <c r="AB25" s="78">
        <f t="shared" si="12"/>
        <v>559280600</v>
      </c>
      <c r="AC25" s="95">
        <f t="shared" si="13"/>
        <v>0.67473088647207657</v>
      </c>
      <c r="AD25" s="77">
        <v>133114922</v>
      </c>
      <c r="AE25" s="78">
        <v>26148047</v>
      </c>
      <c r="AF25" s="78">
        <f t="shared" si="14"/>
        <v>159262969</v>
      </c>
      <c r="AG25" s="78">
        <v>662242987</v>
      </c>
      <c r="AH25" s="78">
        <v>701821143</v>
      </c>
      <c r="AI25" s="79">
        <v>527487753</v>
      </c>
      <c r="AJ25" s="114">
        <f t="shared" si="15"/>
        <v>0.75159854937570614</v>
      </c>
      <c r="AK25" s="115">
        <f t="shared" si="16"/>
        <v>0.99276835031249488</v>
      </c>
    </row>
    <row r="26" spans="1:37" x14ac:dyDescent="0.2">
      <c r="A26" s="55" t="s">
        <v>101</v>
      </c>
      <c r="B26" s="56" t="s">
        <v>210</v>
      </c>
      <c r="C26" s="57" t="s">
        <v>211</v>
      </c>
      <c r="D26" s="77">
        <v>2189722835</v>
      </c>
      <c r="E26" s="78">
        <v>280614174</v>
      </c>
      <c r="F26" s="79">
        <f t="shared" si="0"/>
        <v>2470337009</v>
      </c>
      <c r="G26" s="77">
        <v>2930220096</v>
      </c>
      <c r="H26" s="78">
        <v>313990180</v>
      </c>
      <c r="I26" s="79">
        <f t="shared" si="1"/>
        <v>3244210276</v>
      </c>
      <c r="J26" s="77">
        <v>554968755</v>
      </c>
      <c r="K26" s="78">
        <v>36456700</v>
      </c>
      <c r="L26" s="78">
        <f t="shared" si="2"/>
        <v>591425455</v>
      </c>
      <c r="M26" s="95">
        <f t="shared" si="3"/>
        <v>0.23941083862052118</v>
      </c>
      <c r="N26" s="77">
        <v>423741174</v>
      </c>
      <c r="O26" s="78">
        <v>26660440</v>
      </c>
      <c r="P26" s="78">
        <f t="shared" si="4"/>
        <v>450401614</v>
      </c>
      <c r="Q26" s="95">
        <f t="shared" si="5"/>
        <v>0.1823239551361148</v>
      </c>
      <c r="R26" s="77">
        <v>418616681</v>
      </c>
      <c r="S26" s="78">
        <v>53822190</v>
      </c>
      <c r="T26" s="78">
        <f t="shared" si="6"/>
        <v>472438871</v>
      </c>
      <c r="U26" s="95">
        <f t="shared" si="7"/>
        <v>0.14562523104467226</v>
      </c>
      <c r="V26" s="77">
        <v>439930548</v>
      </c>
      <c r="W26" s="78">
        <v>130160728</v>
      </c>
      <c r="X26" s="78">
        <f t="shared" si="8"/>
        <v>570091276</v>
      </c>
      <c r="Y26" s="95">
        <f t="shared" si="9"/>
        <v>0.1757257475624863</v>
      </c>
      <c r="Z26" s="77">
        <f t="shared" si="10"/>
        <v>1837257158</v>
      </c>
      <c r="AA26" s="78">
        <f t="shared" si="11"/>
        <v>247100058</v>
      </c>
      <c r="AB26" s="78">
        <f t="shared" si="12"/>
        <v>2084357216</v>
      </c>
      <c r="AC26" s="95">
        <f t="shared" si="13"/>
        <v>0.6424852394493803</v>
      </c>
      <c r="AD26" s="77">
        <v>763845169</v>
      </c>
      <c r="AE26" s="78">
        <v>86724740</v>
      </c>
      <c r="AF26" s="78">
        <f t="shared" si="14"/>
        <v>850569909</v>
      </c>
      <c r="AG26" s="78">
        <v>2375554707</v>
      </c>
      <c r="AH26" s="78">
        <v>3394326758</v>
      </c>
      <c r="AI26" s="79">
        <v>2470307476</v>
      </c>
      <c r="AJ26" s="114">
        <f t="shared" si="15"/>
        <v>0.72777538879478731</v>
      </c>
      <c r="AK26" s="115">
        <f t="shared" si="16"/>
        <v>-0.32975376865818562</v>
      </c>
    </row>
    <row r="27" spans="1:37" x14ac:dyDescent="0.2">
      <c r="A27" s="55" t="s">
        <v>101</v>
      </c>
      <c r="B27" s="56" t="s">
        <v>212</v>
      </c>
      <c r="C27" s="57" t="s">
        <v>213</v>
      </c>
      <c r="D27" s="77">
        <v>250205568</v>
      </c>
      <c r="E27" s="78">
        <v>60180000</v>
      </c>
      <c r="F27" s="79">
        <f t="shared" si="0"/>
        <v>310385568</v>
      </c>
      <c r="G27" s="77">
        <v>245799633</v>
      </c>
      <c r="H27" s="78">
        <v>53548000</v>
      </c>
      <c r="I27" s="79">
        <f t="shared" si="1"/>
        <v>299347633</v>
      </c>
      <c r="J27" s="77">
        <v>50567770</v>
      </c>
      <c r="K27" s="78">
        <v>6896310</v>
      </c>
      <c r="L27" s="78">
        <f t="shared" si="2"/>
        <v>57464080</v>
      </c>
      <c r="M27" s="95">
        <f t="shared" si="3"/>
        <v>0.18513773166154426</v>
      </c>
      <c r="N27" s="77">
        <v>46847666</v>
      </c>
      <c r="O27" s="78">
        <v>7144471</v>
      </c>
      <c r="P27" s="78">
        <f t="shared" si="4"/>
        <v>53992137</v>
      </c>
      <c r="Q27" s="95">
        <f t="shared" si="5"/>
        <v>0.17395182819840385</v>
      </c>
      <c r="R27" s="77">
        <v>43128252</v>
      </c>
      <c r="S27" s="78">
        <v>9490686</v>
      </c>
      <c r="T27" s="78">
        <f t="shared" si="6"/>
        <v>52618938</v>
      </c>
      <c r="U27" s="95">
        <f t="shared" si="7"/>
        <v>0.17577870074556426</v>
      </c>
      <c r="V27" s="77">
        <v>33248177</v>
      </c>
      <c r="W27" s="78">
        <v>4762107</v>
      </c>
      <c r="X27" s="78">
        <f t="shared" si="8"/>
        <v>38010284</v>
      </c>
      <c r="Y27" s="95">
        <f t="shared" si="9"/>
        <v>0.12697706549094376</v>
      </c>
      <c r="Z27" s="77">
        <f t="shared" si="10"/>
        <v>173791865</v>
      </c>
      <c r="AA27" s="78">
        <f t="shared" si="11"/>
        <v>28293574</v>
      </c>
      <c r="AB27" s="78">
        <f t="shared" si="12"/>
        <v>202085439</v>
      </c>
      <c r="AC27" s="95">
        <f t="shared" si="13"/>
        <v>0.67508614307299364</v>
      </c>
      <c r="AD27" s="77">
        <v>24688346</v>
      </c>
      <c r="AE27" s="78">
        <v>4916260</v>
      </c>
      <c r="AF27" s="78">
        <f t="shared" si="14"/>
        <v>29604606</v>
      </c>
      <c r="AG27" s="78">
        <v>251569893</v>
      </c>
      <c r="AH27" s="78">
        <v>262611749</v>
      </c>
      <c r="AI27" s="79">
        <v>180647365</v>
      </c>
      <c r="AJ27" s="114">
        <f t="shared" si="15"/>
        <v>0.68788759713869463</v>
      </c>
      <c r="AK27" s="115">
        <f t="shared" si="16"/>
        <v>0.28393142607606392</v>
      </c>
    </row>
    <row r="28" spans="1:37" x14ac:dyDescent="0.2">
      <c r="A28" s="55" t="s">
        <v>101</v>
      </c>
      <c r="B28" s="56" t="s">
        <v>214</v>
      </c>
      <c r="C28" s="57" t="s">
        <v>215</v>
      </c>
      <c r="D28" s="77">
        <v>389243563</v>
      </c>
      <c r="E28" s="78">
        <v>41195520</v>
      </c>
      <c r="F28" s="79">
        <f t="shared" si="0"/>
        <v>430439083</v>
      </c>
      <c r="G28" s="77">
        <v>417552607</v>
      </c>
      <c r="H28" s="78">
        <v>41195520</v>
      </c>
      <c r="I28" s="79">
        <f t="shared" si="1"/>
        <v>458748127</v>
      </c>
      <c r="J28" s="77">
        <v>15363825</v>
      </c>
      <c r="K28" s="78">
        <v>0</v>
      </c>
      <c r="L28" s="78">
        <f t="shared" si="2"/>
        <v>15363825</v>
      </c>
      <c r="M28" s="95">
        <f t="shared" si="3"/>
        <v>3.5693378242793068E-2</v>
      </c>
      <c r="N28" s="77">
        <v>30278558</v>
      </c>
      <c r="O28" s="78">
        <v>1995134</v>
      </c>
      <c r="P28" s="78">
        <f t="shared" si="4"/>
        <v>32273692</v>
      </c>
      <c r="Q28" s="95">
        <f t="shared" si="5"/>
        <v>7.4978535348287606E-2</v>
      </c>
      <c r="R28" s="77">
        <v>61315664</v>
      </c>
      <c r="S28" s="78">
        <v>3208424</v>
      </c>
      <c r="T28" s="78">
        <f t="shared" si="6"/>
        <v>64524088</v>
      </c>
      <c r="U28" s="95">
        <f t="shared" si="7"/>
        <v>0.14065253720371049</v>
      </c>
      <c r="V28" s="77">
        <v>125351705</v>
      </c>
      <c r="W28" s="78">
        <v>740997</v>
      </c>
      <c r="X28" s="78">
        <f t="shared" si="8"/>
        <v>126092702</v>
      </c>
      <c r="Y28" s="95">
        <f t="shared" si="9"/>
        <v>0.27486259796762069</v>
      </c>
      <c r="Z28" s="77">
        <f t="shared" si="10"/>
        <v>232309752</v>
      </c>
      <c r="AA28" s="78">
        <f t="shared" si="11"/>
        <v>5944555</v>
      </c>
      <c r="AB28" s="78">
        <f t="shared" si="12"/>
        <v>238254307</v>
      </c>
      <c r="AC28" s="95">
        <f t="shared" si="13"/>
        <v>0.51935755805276562</v>
      </c>
      <c r="AD28" s="77">
        <v>43100034</v>
      </c>
      <c r="AE28" s="78">
        <v>487296</v>
      </c>
      <c r="AF28" s="78">
        <f t="shared" si="14"/>
        <v>43587330</v>
      </c>
      <c r="AG28" s="78">
        <v>390574890</v>
      </c>
      <c r="AH28" s="78">
        <v>486892927</v>
      </c>
      <c r="AI28" s="79">
        <v>124386851</v>
      </c>
      <c r="AJ28" s="114">
        <f t="shared" si="15"/>
        <v>0.255470646834843</v>
      </c>
      <c r="AK28" s="115">
        <f t="shared" si="16"/>
        <v>1.8928751084317392</v>
      </c>
    </row>
    <row r="29" spans="1:37" x14ac:dyDescent="0.2">
      <c r="A29" s="55" t="s">
        <v>116</v>
      </c>
      <c r="B29" s="56" t="s">
        <v>216</v>
      </c>
      <c r="C29" s="57" t="s">
        <v>217</v>
      </c>
      <c r="D29" s="77">
        <v>184407588</v>
      </c>
      <c r="E29" s="78">
        <v>14802012</v>
      </c>
      <c r="F29" s="79">
        <f t="shared" si="0"/>
        <v>199209600</v>
      </c>
      <c r="G29" s="77">
        <v>186549504</v>
      </c>
      <c r="H29" s="78">
        <v>14802012</v>
      </c>
      <c r="I29" s="79">
        <f t="shared" si="1"/>
        <v>201351516</v>
      </c>
      <c r="J29" s="77">
        <v>35866268</v>
      </c>
      <c r="K29" s="78">
        <v>115782</v>
      </c>
      <c r="L29" s="78">
        <f t="shared" si="2"/>
        <v>35982050</v>
      </c>
      <c r="M29" s="95">
        <f t="shared" si="3"/>
        <v>0.18062407634973415</v>
      </c>
      <c r="N29" s="77">
        <v>43874671</v>
      </c>
      <c r="O29" s="78">
        <v>45499</v>
      </c>
      <c r="P29" s="78">
        <f t="shared" si="4"/>
        <v>43920170</v>
      </c>
      <c r="Q29" s="95">
        <f t="shared" si="5"/>
        <v>0.22047215596035533</v>
      </c>
      <c r="R29" s="77">
        <v>35781101</v>
      </c>
      <c r="S29" s="78">
        <v>151492</v>
      </c>
      <c r="T29" s="78">
        <f t="shared" si="6"/>
        <v>35932593</v>
      </c>
      <c r="U29" s="95">
        <f t="shared" si="7"/>
        <v>0.17845702736104554</v>
      </c>
      <c r="V29" s="77">
        <v>31024029</v>
      </c>
      <c r="W29" s="78">
        <v>894037</v>
      </c>
      <c r="X29" s="78">
        <f t="shared" si="8"/>
        <v>31918066</v>
      </c>
      <c r="Y29" s="95">
        <f t="shared" si="9"/>
        <v>0.15851912433577109</v>
      </c>
      <c r="Z29" s="77">
        <f t="shared" si="10"/>
        <v>146546069</v>
      </c>
      <c r="AA29" s="78">
        <f t="shared" si="11"/>
        <v>1206810</v>
      </c>
      <c r="AB29" s="78">
        <f t="shared" si="12"/>
        <v>147752879</v>
      </c>
      <c r="AC29" s="95">
        <f t="shared" si="13"/>
        <v>0.73380564465181375</v>
      </c>
      <c r="AD29" s="77">
        <v>38306090</v>
      </c>
      <c r="AE29" s="78">
        <v>320117</v>
      </c>
      <c r="AF29" s="78">
        <f t="shared" si="14"/>
        <v>38626207</v>
      </c>
      <c r="AG29" s="78">
        <v>186985660</v>
      </c>
      <c r="AH29" s="78">
        <v>180982990</v>
      </c>
      <c r="AI29" s="79">
        <v>124500990</v>
      </c>
      <c r="AJ29" s="114">
        <f t="shared" si="15"/>
        <v>0.687915422327811</v>
      </c>
      <c r="AK29" s="115">
        <f t="shared" si="16"/>
        <v>-0.17366812640961615</v>
      </c>
    </row>
    <row r="30" spans="1:37" ht="16.5" x14ac:dyDescent="0.3">
      <c r="A30" s="58" t="s">
        <v>0</v>
      </c>
      <c r="B30" s="59" t="s">
        <v>218</v>
      </c>
      <c r="C30" s="60" t="s">
        <v>0</v>
      </c>
      <c r="D30" s="80">
        <f>SUM(D23:D29)</f>
        <v>5353229937</v>
      </c>
      <c r="E30" s="81">
        <f>SUM(E23:E29)</f>
        <v>956711770</v>
      </c>
      <c r="F30" s="82">
        <f t="shared" si="0"/>
        <v>6309941707</v>
      </c>
      <c r="G30" s="80">
        <f>SUM(G23:G29)</f>
        <v>6325712505</v>
      </c>
      <c r="H30" s="81">
        <f>SUM(H23:H29)</f>
        <v>959980718</v>
      </c>
      <c r="I30" s="82">
        <f t="shared" si="1"/>
        <v>7285693223</v>
      </c>
      <c r="J30" s="80">
        <f>SUM(J23:J29)</f>
        <v>1136021901</v>
      </c>
      <c r="K30" s="81">
        <f>SUM(K23:K29)</f>
        <v>103763116</v>
      </c>
      <c r="L30" s="81">
        <f t="shared" si="2"/>
        <v>1239785017</v>
      </c>
      <c r="M30" s="96">
        <f t="shared" si="3"/>
        <v>0.19648121560689405</v>
      </c>
      <c r="N30" s="80">
        <f>SUM(N23:N29)</f>
        <v>1074134058</v>
      </c>
      <c r="O30" s="81">
        <f>SUM(O23:O29)</f>
        <v>104153762</v>
      </c>
      <c r="P30" s="81">
        <f t="shared" si="4"/>
        <v>1178287820</v>
      </c>
      <c r="Q30" s="96">
        <f t="shared" si="5"/>
        <v>0.18673513555487431</v>
      </c>
      <c r="R30" s="80">
        <f>SUM(R23:R29)</f>
        <v>966571178</v>
      </c>
      <c r="S30" s="81">
        <f>SUM(S23:S29)</f>
        <v>166893270</v>
      </c>
      <c r="T30" s="81">
        <f t="shared" si="6"/>
        <v>1133464448</v>
      </c>
      <c r="U30" s="96">
        <f t="shared" si="7"/>
        <v>0.15557400144461175</v>
      </c>
      <c r="V30" s="80">
        <f>SUM(V23:V29)</f>
        <v>1381671965</v>
      </c>
      <c r="W30" s="81">
        <f>SUM(W23:W29)</f>
        <v>264794651</v>
      </c>
      <c r="X30" s="81">
        <f t="shared" si="8"/>
        <v>1646466616</v>
      </c>
      <c r="Y30" s="96">
        <f t="shared" si="9"/>
        <v>0.2259862672782208</v>
      </c>
      <c r="Z30" s="80">
        <f t="shared" si="10"/>
        <v>4558399102</v>
      </c>
      <c r="AA30" s="81">
        <f t="shared" si="11"/>
        <v>639604799</v>
      </c>
      <c r="AB30" s="81">
        <f t="shared" si="12"/>
        <v>5198003901</v>
      </c>
      <c r="AC30" s="96">
        <f t="shared" si="13"/>
        <v>0.71345357838984591</v>
      </c>
      <c r="AD30" s="80">
        <f>SUM(AD23:AD29)</f>
        <v>1617257974</v>
      </c>
      <c r="AE30" s="81">
        <f>SUM(AE23:AE29)</f>
        <v>238608087</v>
      </c>
      <c r="AF30" s="81">
        <f t="shared" si="14"/>
        <v>1855866061</v>
      </c>
      <c r="AG30" s="81">
        <f>SUM(AG23:AG29)</f>
        <v>5730204412</v>
      </c>
      <c r="AH30" s="81">
        <f>SUM(AH23:AH29)</f>
        <v>6878793299</v>
      </c>
      <c r="AI30" s="82">
        <f>SUM(AI23:AI29)</f>
        <v>5258232217</v>
      </c>
      <c r="AJ30" s="116">
        <f t="shared" si="15"/>
        <v>0.76441201071769549</v>
      </c>
      <c r="AK30" s="117">
        <f t="shared" si="16"/>
        <v>-0.11283111933582579</v>
      </c>
    </row>
    <row r="31" spans="1:37" x14ac:dyDescent="0.2">
      <c r="A31" s="55" t="s">
        <v>101</v>
      </c>
      <c r="B31" s="56" t="s">
        <v>219</v>
      </c>
      <c r="C31" s="57" t="s">
        <v>220</v>
      </c>
      <c r="D31" s="77">
        <v>1126988925</v>
      </c>
      <c r="E31" s="78">
        <v>134568093</v>
      </c>
      <c r="F31" s="79">
        <f t="shared" si="0"/>
        <v>1261557018</v>
      </c>
      <c r="G31" s="77">
        <v>1204883486</v>
      </c>
      <c r="H31" s="78">
        <v>129647591</v>
      </c>
      <c r="I31" s="79">
        <f t="shared" si="1"/>
        <v>1334531077</v>
      </c>
      <c r="J31" s="77">
        <v>0</v>
      </c>
      <c r="K31" s="78">
        <v>0</v>
      </c>
      <c r="L31" s="78">
        <f t="shared" si="2"/>
        <v>0</v>
      </c>
      <c r="M31" s="95">
        <f t="shared" si="3"/>
        <v>0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517047013</v>
      </c>
      <c r="S31" s="78">
        <v>54079529</v>
      </c>
      <c r="T31" s="78">
        <f t="shared" si="6"/>
        <v>571126542</v>
      </c>
      <c r="U31" s="95">
        <f t="shared" si="7"/>
        <v>0.42796046629643231</v>
      </c>
      <c r="V31" s="77">
        <v>162515088</v>
      </c>
      <c r="W31" s="78">
        <v>21040831</v>
      </c>
      <c r="X31" s="78">
        <f t="shared" si="8"/>
        <v>183555919</v>
      </c>
      <c r="Y31" s="95">
        <f t="shared" si="9"/>
        <v>0.13754338296312302</v>
      </c>
      <c r="Z31" s="77">
        <f t="shared" si="10"/>
        <v>679562101</v>
      </c>
      <c r="AA31" s="78">
        <f t="shared" si="11"/>
        <v>75120360</v>
      </c>
      <c r="AB31" s="78">
        <f t="shared" si="12"/>
        <v>754682461</v>
      </c>
      <c r="AC31" s="95">
        <f t="shared" si="13"/>
        <v>0.56550384925955532</v>
      </c>
      <c r="AD31" s="77">
        <v>155774988</v>
      </c>
      <c r="AE31" s="78">
        <v>11784942</v>
      </c>
      <c r="AF31" s="78">
        <f t="shared" si="14"/>
        <v>167559930</v>
      </c>
      <c r="AG31" s="78">
        <v>1181774669</v>
      </c>
      <c r="AH31" s="78">
        <v>1189068179</v>
      </c>
      <c r="AI31" s="79">
        <v>684821261</v>
      </c>
      <c r="AJ31" s="114">
        <f t="shared" si="15"/>
        <v>0.57593102993970546</v>
      </c>
      <c r="AK31" s="115">
        <f t="shared" si="16"/>
        <v>9.5464285524588188E-2</v>
      </c>
    </row>
    <row r="32" spans="1:37" x14ac:dyDescent="0.2">
      <c r="A32" s="55" t="s">
        <v>101</v>
      </c>
      <c r="B32" s="56" t="s">
        <v>221</v>
      </c>
      <c r="C32" s="57" t="s">
        <v>222</v>
      </c>
      <c r="D32" s="77">
        <v>1133185835</v>
      </c>
      <c r="E32" s="78">
        <v>153235050</v>
      </c>
      <c r="F32" s="79">
        <f t="shared" si="0"/>
        <v>1286420885</v>
      </c>
      <c r="G32" s="77">
        <v>1082962420</v>
      </c>
      <c r="H32" s="78">
        <v>137371050</v>
      </c>
      <c r="I32" s="79">
        <f t="shared" si="1"/>
        <v>1220333470</v>
      </c>
      <c r="J32" s="77">
        <v>195608345</v>
      </c>
      <c r="K32" s="78">
        <v>3930273</v>
      </c>
      <c r="L32" s="78">
        <f t="shared" si="2"/>
        <v>199538618</v>
      </c>
      <c r="M32" s="95">
        <f t="shared" si="3"/>
        <v>0.15511145716512523</v>
      </c>
      <c r="N32" s="77">
        <v>190441581</v>
      </c>
      <c r="O32" s="78">
        <v>19253199</v>
      </c>
      <c r="P32" s="78">
        <f t="shared" si="4"/>
        <v>209694780</v>
      </c>
      <c r="Q32" s="95">
        <f t="shared" si="5"/>
        <v>0.16300635541998371</v>
      </c>
      <c r="R32" s="77">
        <v>154587943</v>
      </c>
      <c r="S32" s="78">
        <v>23566193</v>
      </c>
      <c r="T32" s="78">
        <f t="shared" si="6"/>
        <v>178154136</v>
      </c>
      <c r="U32" s="95">
        <f t="shared" si="7"/>
        <v>0.1459880765214118</v>
      </c>
      <c r="V32" s="77">
        <v>269911034</v>
      </c>
      <c r="W32" s="78">
        <v>20116463</v>
      </c>
      <c r="X32" s="78">
        <f t="shared" si="8"/>
        <v>290027497</v>
      </c>
      <c r="Y32" s="95">
        <f t="shared" si="9"/>
        <v>0.23766249482610682</v>
      </c>
      <c r="Z32" s="77">
        <f t="shared" si="10"/>
        <v>810548903</v>
      </c>
      <c r="AA32" s="78">
        <f t="shared" si="11"/>
        <v>66866128</v>
      </c>
      <c r="AB32" s="78">
        <f t="shared" si="12"/>
        <v>877415031</v>
      </c>
      <c r="AC32" s="95">
        <f t="shared" si="13"/>
        <v>0.71899612078983621</v>
      </c>
      <c r="AD32" s="77">
        <v>93894470</v>
      </c>
      <c r="AE32" s="78">
        <v>12873284</v>
      </c>
      <c r="AF32" s="78">
        <f t="shared" si="14"/>
        <v>106767754</v>
      </c>
      <c r="AG32" s="78">
        <v>1147404004</v>
      </c>
      <c r="AH32" s="78">
        <v>1133363528</v>
      </c>
      <c r="AI32" s="79">
        <v>756810714</v>
      </c>
      <c r="AJ32" s="114">
        <f t="shared" si="15"/>
        <v>0.66775636881090816</v>
      </c>
      <c r="AK32" s="115">
        <f t="shared" si="16"/>
        <v>1.7164334373840999</v>
      </c>
    </row>
    <row r="33" spans="1:37" x14ac:dyDescent="0.2">
      <c r="A33" s="55" t="s">
        <v>101</v>
      </c>
      <c r="B33" s="56" t="s">
        <v>223</v>
      </c>
      <c r="C33" s="57" t="s">
        <v>224</v>
      </c>
      <c r="D33" s="77">
        <v>1730882840</v>
      </c>
      <c r="E33" s="78">
        <v>208791610</v>
      </c>
      <c r="F33" s="79">
        <f t="shared" si="0"/>
        <v>1939674450</v>
      </c>
      <c r="G33" s="77">
        <v>1764899095</v>
      </c>
      <c r="H33" s="78">
        <v>160568000</v>
      </c>
      <c r="I33" s="79">
        <f t="shared" si="1"/>
        <v>1925467095</v>
      </c>
      <c r="J33" s="77">
        <v>291535892</v>
      </c>
      <c r="K33" s="78">
        <v>5832696</v>
      </c>
      <c r="L33" s="78">
        <f t="shared" si="2"/>
        <v>297368588</v>
      </c>
      <c r="M33" s="95">
        <f t="shared" si="3"/>
        <v>0.15330850390899359</v>
      </c>
      <c r="N33" s="77">
        <v>375301987</v>
      </c>
      <c r="O33" s="78">
        <v>23227029</v>
      </c>
      <c r="P33" s="78">
        <f t="shared" si="4"/>
        <v>398529016</v>
      </c>
      <c r="Q33" s="95">
        <f t="shared" si="5"/>
        <v>0.205461806232484</v>
      </c>
      <c r="R33" s="77">
        <v>462025796</v>
      </c>
      <c r="S33" s="78">
        <v>11605246</v>
      </c>
      <c r="T33" s="78">
        <f t="shared" si="6"/>
        <v>473631042</v>
      </c>
      <c r="U33" s="95">
        <f t="shared" si="7"/>
        <v>0.24598241290641221</v>
      </c>
      <c r="V33" s="77">
        <v>354615716</v>
      </c>
      <c r="W33" s="78">
        <v>37544451</v>
      </c>
      <c r="X33" s="78">
        <f t="shared" si="8"/>
        <v>392160167</v>
      </c>
      <c r="Y33" s="95">
        <f t="shared" si="9"/>
        <v>0.20367014737273398</v>
      </c>
      <c r="Z33" s="77">
        <f t="shared" si="10"/>
        <v>1483479391</v>
      </c>
      <c r="AA33" s="78">
        <f t="shared" si="11"/>
        <v>78209422</v>
      </c>
      <c r="AB33" s="78">
        <f t="shared" si="12"/>
        <v>1561688813</v>
      </c>
      <c r="AC33" s="95">
        <f t="shared" si="13"/>
        <v>0.81107011231474724</v>
      </c>
      <c r="AD33" s="77">
        <v>294351560</v>
      </c>
      <c r="AE33" s="78">
        <v>32495501</v>
      </c>
      <c r="AF33" s="78">
        <f t="shared" si="14"/>
        <v>326847061</v>
      </c>
      <c r="AG33" s="78">
        <v>1956568265</v>
      </c>
      <c r="AH33" s="78">
        <v>1803858635</v>
      </c>
      <c r="AI33" s="79">
        <v>1397252792</v>
      </c>
      <c r="AJ33" s="114">
        <f t="shared" si="15"/>
        <v>0.77459107099043822</v>
      </c>
      <c r="AK33" s="115">
        <f t="shared" si="16"/>
        <v>0.19982772921430669</v>
      </c>
    </row>
    <row r="34" spans="1:37" x14ac:dyDescent="0.2">
      <c r="A34" s="55" t="s">
        <v>101</v>
      </c>
      <c r="B34" s="56" t="s">
        <v>225</v>
      </c>
      <c r="C34" s="57" t="s">
        <v>226</v>
      </c>
      <c r="D34" s="77">
        <v>276898668</v>
      </c>
      <c r="E34" s="78">
        <v>57906890</v>
      </c>
      <c r="F34" s="79">
        <f t="shared" si="0"/>
        <v>334805558</v>
      </c>
      <c r="G34" s="77">
        <v>312087873</v>
      </c>
      <c r="H34" s="78">
        <v>44755000</v>
      </c>
      <c r="I34" s="79">
        <f t="shared" si="1"/>
        <v>356842873</v>
      </c>
      <c r="J34" s="77">
        <v>28189031</v>
      </c>
      <c r="K34" s="78">
        <v>166504</v>
      </c>
      <c r="L34" s="78">
        <f t="shared" si="2"/>
        <v>28355535</v>
      </c>
      <c r="M34" s="95">
        <f t="shared" si="3"/>
        <v>8.4692545635697003E-2</v>
      </c>
      <c r="N34" s="77">
        <v>44665505</v>
      </c>
      <c r="O34" s="78">
        <v>5520892</v>
      </c>
      <c r="P34" s="78">
        <f t="shared" si="4"/>
        <v>50186397</v>
      </c>
      <c r="Q34" s="95">
        <f t="shared" si="5"/>
        <v>0.14989714418062319</v>
      </c>
      <c r="R34" s="77">
        <v>38880593</v>
      </c>
      <c r="S34" s="78">
        <v>6845668</v>
      </c>
      <c r="T34" s="78">
        <f t="shared" si="6"/>
        <v>45726261</v>
      </c>
      <c r="U34" s="95">
        <f t="shared" si="7"/>
        <v>0.12814116368803027</v>
      </c>
      <c r="V34" s="77">
        <v>20789532</v>
      </c>
      <c r="W34" s="78">
        <v>516122</v>
      </c>
      <c r="X34" s="78">
        <f t="shared" si="8"/>
        <v>21305654</v>
      </c>
      <c r="Y34" s="95">
        <f t="shared" si="9"/>
        <v>5.9705981573576219E-2</v>
      </c>
      <c r="Z34" s="77">
        <f t="shared" si="10"/>
        <v>132524661</v>
      </c>
      <c r="AA34" s="78">
        <f t="shared" si="11"/>
        <v>13049186</v>
      </c>
      <c r="AB34" s="78">
        <f t="shared" si="12"/>
        <v>145573847</v>
      </c>
      <c r="AC34" s="95">
        <f t="shared" si="13"/>
        <v>0.40794943100909292</v>
      </c>
      <c r="AD34" s="77">
        <v>24125137</v>
      </c>
      <c r="AE34" s="78">
        <v>4282610</v>
      </c>
      <c r="AF34" s="78">
        <f t="shared" si="14"/>
        <v>28407747</v>
      </c>
      <c r="AG34" s="78">
        <v>342265507</v>
      </c>
      <c r="AH34" s="78">
        <v>333197224</v>
      </c>
      <c r="AI34" s="79">
        <v>166191265</v>
      </c>
      <c r="AJ34" s="114">
        <f t="shared" si="15"/>
        <v>0.49877745980260629</v>
      </c>
      <c r="AK34" s="115">
        <f t="shared" si="16"/>
        <v>-0.25000550026019308</v>
      </c>
    </row>
    <row r="35" spans="1:37" x14ac:dyDescent="0.2">
      <c r="A35" s="55" t="s">
        <v>116</v>
      </c>
      <c r="B35" s="56" t="s">
        <v>227</v>
      </c>
      <c r="C35" s="57" t="s">
        <v>228</v>
      </c>
      <c r="D35" s="77">
        <v>183597000</v>
      </c>
      <c r="E35" s="78">
        <v>3100000</v>
      </c>
      <c r="F35" s="79">
        <f t="shared" si="0"/>
        <v>186697000</v>
      </c>
      <c r="G35" s="77">
        <v>200832250</v>
      </c>
      <c r="H35" s="78">
        <v>4945000</v>
      </c>
      <c r="I35" s="79">
        <f t="shared" si="1"/>
        <v>205777250</v>
      </c>
      <c r="J35" s="77">
        <v>39874744</v>
      </c>
      <c r="K35" s="78">
        <v>12994</v>
      </c>
      <c r="L35" s="78">
        <f t="shared" si="2"/>
        <v>39887738</v>
      </c>
      <c r="M35" s="95">
        <f t="shared" si="3"/>
        <v>0.2136495926554792</v>
      </c>
      <c r="N35" s="77">
        <v>42312938</v>
      </c>
      <c r="O35" s="78">
        <v>299192</v>
      </c>
      <c r="P35" s="78">
        <f t="shared" si="4"/>
        <v>42612130</v>
      </c>
      <c r="Q35" s="95">
        <f t="shared" si="5"/>
        <v>0.22824217850313611</v>
      </c>
      <c r="R35" s="77">
        <v>36381764</v>
      </c>
      <c r="S35" s="78">
        <v>752610</v>
      </c>
      <c r="T35" s="78">
        <f t="shared" si="6"/>
        <v>37134374</v>
      </c>
      <c r="U35" s="95">
        <f t="shared" si="7"/>
        <v>0.18045908379084666</v>
      </c>
      <c r="V35" s="77">
        <v>49158649</v>
      </c>
      <c r="W35" s="78">
        <v>520811</v>
      </c>
      <c r="X35" s="78">
        <f t="shared" si="8"/>
        <v>49679460</v>
      </c>
      <c r="Y35" s="95">
        <f t="shared" si="9"/>
        <v>0.24142348097275088</v>
      </c>
      <c r="Z35" s="77">
        <f t="shared" si="10"/>
        <v>167728095</v>
      </c>
      <c r="AA35" s="78">
        <f t="shared" si="11"/>
        <v>1585607</v>
      </c>
      <c r="AB35" s="78">
        <f t="shared" si="12"/>
        <v>169313702</v>
      </c>
      <c r="AC35" s="95">
        <f t="shared" si="13"/>
        <v>0.82280087813400171</v>
      </c>
      <c r="AD35" s="77">
        <v>39220398</v>
      </c>
      <c r="AE35" s="78">
        <v>244392</v>
      </c>
      <c r="AF35" s="78">
        <f t="shared" si="14"/>
        <v>39464790</v>
      </c>
      <c r="AG35" s="78">
        <v>193125240</v>
      </c>
      <c r="AH35" s="78">
        <v>194375400</v>
      </c>
      <c r="AI35" s="79">
        <v>157678240</v>
      </c>
      <c r="AJ35" s="114">
        <f t="shared" si="15"/>
        <v>0.81120471006104677</v>
      </c>
      <c r="AK35" s="115">
        <f t="shared" si="16"/>
        <v>0.25882995956648958</v>
      </c>
    </row>
    <row r="36" spans="1:37" ht="16.5" x14ac:dyDescent="0.3">
      <c r="A36" s="58" t="s">
        <v>0</v>
      </c>
      <c r="B36" s="59" t="s">
        <v>229</v>
      </c>
      <c r="C36" s="60" t="s">
        <v>0</v>
      </c>
      <c r="D36" s="80">
        <f>SUM(D31:D35)</f>
        <v>4451553268</v>
      </c>
      <c r="E36" s="81">
        <f>SUM(E31:E35)</f>
        <v>557601643</v>
      </c>
      <c r="F36" s="82">
        <f t="shared" si="0"/>
        <v>5009154911</v>
      </c>
      <c r="G36" s="80">
        <f>SUM(G31:G35)</f>
        <v>4565665124</v>
      </c>
      <c r="H36" s="81">
        <f>SUM(H31:H35)</f>
        <v>477286641</v>
      </c>
      <c r="I36" s="82">
        <f t="shared" si="1"/>
        <v>5042951765</v>
      </c>
      <c r="J36" s="80">
        <f>SUM(J31:J35)</f>
        <v>555208012</v>
      </c>
      <c r="K36" s="81">
        <f>SUM(K31:K35)</f>
        <v>9942467</v>
      </c>
      <c r="L36" s="81">
        <f t="shared" si="2"/>
        <v>565150479</v>
      </c>
      <c r="M36" s="96">
        <f t="shared" si="3"/>
        <v>0.11282351794689785</v>
      </c>
      <c r="N36" s="80">
        <f>SUM(N31:N35)</f>
        <v>652722011</v>
      </c>
      <c r="O36" s="81">
        <f>SUM(O31:O35)</f>
        <v>48300312</v>
      </c>
      <c r="P36" s="81">
        <f t="shared" si="4"/>
        <v>701022323</v>
      </c>
      <c r="Q36" s="96">
        <f t="shared" si="5"/>
        <v>0.13994822189678532</v>
      </c>
      <c r="R36" s="80">
        <f>SUM(R31:R35)</f>
        <v>1208923109</v>
      </c>
      <c r="S36" s="81">
        <f>SUM(S31:S35)</f>
        <v>96849246</v>
      </c>
      <c r="T36" s="81">
        <f t="shared" si="6"/>
        <v>1305772355</v>
      </c>
      <c r="U36" s="96">
        <f t="shared" si="7"/>
        <v>0.2589301694421422</v>
      </c>
      <c r="V36" s="80">
        <f>SUM(V31:V35)</f>
        <v>856990019</v>
      </c>
      <c r="W36" s="81">
        <f>SUM(W31:W35)</f>
        <v>79738678</v>
      </c>
      <c r="X36" s="81">
        <f t="shared" si="8"/>
        <v>936728697</v>
      </c>
      <c r="Y36" s="96">
        <f t="shared" si="9"/>
        <v>0.18575008063754503</v>
      </c>
      <c r="Z36" s="80">
        <f t="shared" si="10"/>
        <v>3273843151</v>
      </c>
      <c r="AA36" s="81">
        <f t="shared" si="11"/>
        <v>234830703</v>
      </c>
      <c r="AB36" s="81">
        <f t="shared" si="12"/>
        <v>3508673854</v>
      </c>
      <c r="AC36" s="96">
        <f t="shared" si="13"/>
        <v>0.69575796428423697</v>
      </c>
      <c r="AD36" s="80">
        <f>SUM(AD31:AD35)</f>
        <v>607366553</v>
      </c>
      <c r="AE36" s="81">
        <f>SUM(AE31:AE35)</f>
        <v>61680729</v>
      </c>
      <c r="AF36" s="81">
        <f t="shared" si="14"/>
        <v>669047282</v>
      </c>
      <c r="AG36" s="81">
        <f>SUM(AG31:AG35)</f>
        <v>4821137685</v>
      </c>
      <c r="AH36" s="81">
        <f>SUM(AH31:AH35)</f>
        <v>4653862966</v>
      </c>
      <c r="AI36" s="82">
        <f>SUM(AI31:AI35)</f>
        <v>3162754272</v>
      </c>
      <c r="AJ36" s="116">
        <f t="shared" si="15"/>
        <v>0.67959763643801285</v>
      </c>
      <c r="AK36" s="117">
        <f t="shared" si="16"/>
        <v>0.40009341970542533</v>
      </c>
    </row>
    <row r="37" spans="1:37" ht="16.5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25338686929</v>
      </c>
      <c r="E37" s="84">
        <f>SUM(E9,E11:E14,E16:E21,E23:E29,E31:E35)</f>
        <v>3324984063</v>
      </c>
      <c r="F37" s="85">
        <f t="shared" si="0"/>
        <v>28663670992</v>
      </c>
      <c r="G37" s="83">
        <f>SUM(G9,G11:G14,G16:G21,G23:G29,G31:G35)</f>
        <v>26528652135</v>
      </c>
      <c r="H37" s="84">
        <f>SUM(H9,H11:H14,H16:H21,H23:H29,H31:H35)</f>
        <v>3333857326</v>
      </c>
      <c r="I37" s="85">
        <f t="shared" si="1"/>
        <v>29862509461</v>
      </c>
      <c r="J37" s="83">
        <f>SUM(J9,J11:J14,J16:J21,J23:J29,J31:J35)</f>
        <v>5038136600</v>
      </c>
      <c r="K37" s="84">
        <f>SUM(K9,K11:K14,K16:K21,K23:K29,K31:K35)</f>
        <v>196459351</v>
      </c>
      <c r="L37" s="84">
        <f t="shared" si="2"/>
        <v>5234595951</v>
      </c>
      <c r="M37" s="97">
        <f t="shared" si="3"/>
        <v>0.18262126831071185</v>
      </c>
      <c r="N37" s="83">
        <f>SUM(N9,N11:N14,N16:N21,N23:N29,N31:N35)</f>
        <v>4736405968</v>
      </c>
      <c r="O37" s="84">
        <f>SUM(O9,O11:O14,O16:O21,O23:O29,O31:O35)</f>
        <v>477254538</v>
      </c>
      <c r="P37" s="84">
        <f t="shared" si="4"/>
        <v>5213660506</v>
      </c>
      <c r="Q37" s="97">
        <f t="shared" si="5"/>
        <v>0.18189088576460172</v>
      </c>
      <c r="R37" s="83">
        <f>SUM(R9,R11:R14,R16:R21,R23:R29,R31:R35)</f>
        <v>5912094360</v>
      </c>
      <c r="S37" s="84">
        <f>SUM(S9,S11:S14,S16:S21,S23:S29,S31:S35)</f>
        <v>498331563</v>
      </c>
      <c r="T37" s="84">
        <f t="shared" si="6"/>
        <v>6410425923</v>
      </c>
      <c r="U37" s="97">
        <f t="shared" si="7"/>
        <v>0.21466467616768517</v>
      </c>
      <c r="V37" s="83">
        <f>SUM(V9,V11:V14,V16:V21,V23:V29,V31:V35)</f>
        <v>6216029752</v>
      </c>
      <c r="W37" s="84">
        <f>SUM(W9,W11:W14,W16:W21,W23:W29,W31:W35)</f>
        <v>720699864</v>
      </c>
      <c r="X37" s="84">
        <f t="shared" si="8"/>
        <v>6936729616</v>
      </c>
      <c r="Y37" s="97">
        <f t="shared" si="9"/>
        <v>0.23228890475729333</v>
      </c>
      <c r="Z37" s="83">
        <f t="shared" si="10"/>
        <v>21902666680</v>
      </c>
      <c r="AA37" s="84">
        <f t="shared" si="11"/>
        <v>1892745316</v>
      </c>
      <c r="AB37" s="84">
        <f t="shared" si="12"/>
        <v>23795411996</v>
      </c>
      <c r="AC37" s="97">
        <f t="shared" si="13"/>
        <v>0.79683229659839738</v>
      </c>
      <c r="AD37" s="83">
        <f>SUM(AD9,AD11:AD14,AD16:AD21,AD23:AD29,AD31:AD35)</f>
        <v>5408254500</v>
      </c>
      <c r="AE37" s="84">
        <f>SUM(AE9,AE11:AE14,AE16:AE21,AE23:AE29,AE31:AE35)</f>
        <v>662332060</v>
      </c>
      <c r="AF37" s="84">
        <f t="shared" si="14"/>
        <v>6070586560</v>
      </c>
      <c r="AG37" s="84">
        <f>SUM(AG9,AG11:AG14,AG16:AG21,AG23:AG29,AG31:AG35)</f>
        <v>26747768989</v>
      </c>
      <c r="AH37" s="84">
        <f>SUM(AH9,AH11:AH14,AH16:AH21,AH23:AH29,AH31:AH35)</f>
        <v>27825099371</v>
      </c>
      <c r="AI37" s="85">
        <f>SUM(AI9,AI11:AI14,AI16:AI21,AI23:AI29,AI31:AI35)</f>
        <v>21001885241</v>
      </c>
      <c r="AJ37" s="118">
        <f t="shared" si="15"/>
        <v>0.75478203908549846</v>
      </c>
      <c r="AK37" s="119">
        <f t="shared" si="16"/>
        <v>0.14267864356092796</v>
      </c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48</v>
      </c>
      <c r="C9" s="57" t="s">
        <v>49</v>
      </c>
      <c r="D9" s="77">
        <v>54927661811</v>
      </c>
      <c r="E9" s="78">
        <v>2767670180</v>
      </c>
      <c r="F9" s="79">
        <f>$D9       +$E9</f>
        <v>57695331991</v>
      </c>
      <c r="G9" s="77">
        <v>55070116923</v>
      </c>
      <c r="H9" s="78">
        <v>2718720150</v>
      </c>
      <c r="I9" s="79">
        <f>$G9       +$H9</f>
        <v>57788837073</v>
      </c>
      <c r="J9" s="77">
        <v>12268055217</v>
      </c>
      <c r="K9" s="78">
        <v>217657645</v>
      </c>
      <c r="L9" s="78">
        <f>$J9       +$K9</f>
        <v>12485712862</v>
      </c>
      <c r="M9" s="95">
        <f>IF(($F9       =0),0,($L9       /$F9       ))</f>
        <v>0.21640767859603735</v>
      </c>
      <c r="N9" s="77">
        <v>12384137608</v>
      </c>
      <c r="O9" s="78">
        <v>486153631</v>
      </c>
      <c r="P9" s="78">
        <f>$N9       +$O9</f>
        <v>12870291239</v>
      </c>
      <c r="Q9" s="95">
        <f>IF(($F9       =0),0,($P9       /$F9       ))</f>
        <v>0.22307335437479864</v>
      </c>
      <c r="R9" s="77">
        <v>9837540536</v>
      </c>
      <c r="S9" s="78">
        <v>555565746</v>
      </c>
      <c r="T9" s="78">
        <f>$R9       +$S9</f>
        <v>10393106282</v>
      </c>
      <c r="U9" s="95">
        <f>IF(($I9       =0),0,($T9       /$I9       ))</f>
        <v>0.17984626111910199</v>
      </c>
      <c r="V9" s="77">
        <v>16428418067</v>
      </c>
      <c r="W9" s="78">
        <v>727194564</v>
      </c>
      <c r="X9" s="78">
        <f>$V9       +$W9</f>
        <v>17155612631</v>
      </c>
      <c r="Y9" s="95">
        <f>IF(($I9       =0),0,($X9       /$I9       ))</f>
        <v>0.29686724114777896</v>
      </c>
      <c r="Z9" s="77">
        <f>$J9       +$N9       +$R9       +$V9</f>
        <v>50918151428</v>
      </c>
      <c r="AA9" s="78">
        <f>$K9       +$O9       +$S9       +$W9</f>
        <v>1986571586</v>
      </c>
      <c r="AB9" s="78">
        <f>$Z9       +$AA9</f>
        <v>52904723014</v>
      </c>
      <c r="AC9" s="95">
        <f>IF(($I9       =0),0,($AB9       /$I9       ))</f>
        <v>0.91548343406131727</v>
      </c>
      <c r="AD9" s="77">
        <v>11377623725</v>
      </c>
      <c r="AE9" s="78">
        <v>740345858</v>
      </c>
      <c r="AF9" s="78">
        <f>$AD9       +$AE9</f>
        <v>12117969583</v>
      </c>
      <c r="AG9" s="78">
        <v>51292961065</v>
      </c>
      <c r="AH9" s="78">
        <v>53361793324</v>
      </c>
      <c r="AI9" s="79">
        <v>47745162950</v>
      </c>
      <c r="AJ9" s="114">
        <f>IF(($AH9       =0),0,($AI9       /$AH9       ))</f>
        <v>0.89474434751663667</v>
      </c>
      <c r="AK9" s="115">
        <f>IF(($AF9       =0),0,(($X9       /$AF9       )-1))</f>
        <v>0.41571675960197041</v>
      </c>
    </row>
    <row r="10" spans="1:37" x14ac:dyDescent="0.2">
      <c r="A10" s="55" t="s">
        <v>99</v>
      </c>
      <c r="B10" s="56" t="s">
        <v>52</v>
      </c>
      <c r="C10" s="57" t="s">
        <v>53</v>
      </c>
      <c r="D10" s="77">
        <v>73379686139</v>
      </c>
      <c r="E10" s="78">
        <v>7642206000</v>
      </c>
      <c r="F10" s="79">
        <f t="shared" ref="F10:F23" si="0">$D10      +$E10</f>
        <v>81021892139</v>
      </c>
      <c r="G10" s="77">
        <v>70151595351</v>
      </c>
      <c r="H10" s="78">
        <v>6903334000</v>
      </c>
      <c r="I10" s="79">
        <f t="shared" ref="I10:I23" si="1">$G10      +$H10</f>
        <v>77054929351</v>
      </c>
      <c r="J10" s="77">
        <v>24263227014</v>
      </c>
      <c r="K10" s="78">
        <v>924276495</v>
      </c>
      <c r="L10" s="78">
        <f t="shared" ref="L10:L23" si="2">$J10      +$K10</f>
        <v>25187503509</v>
      </c>
      <c r="M10" s="95">
        <f t="shared" ref="M10:M23" si="3">IF(($F10      =0),0,($L10      /$F10      ))</f>
        <v>0.31087281281691964</v>
      </c>
      <c r="N10" s="77">
        <v>18177354882</v>
      </c>
      <c r="O10" s="78">
        <v>1249695285</v>
      </c>
      <c r="P10" s="78">
        <f t="shared" ref="P10:P23" si="4">$N10      +$O10</f>
        <v>19427050167</v>
      </c>
      <c r="Q10" s="95">
        <f t="shared" ref="Q10:Q23" si="5">IF(($F10      =0),0,($P10      /$F10      ))</f>
        <v>0.23977532064631657</v>
      </c>
      <c r="R10" s="77">
        <v>20360069421</v>
      </c>
      <c r="S10" s="78">
        <v>1011588887</v>
      </c>
      <c r="T10" s="78">
        <f t="shared" ref="T10:T23" si="6">$R10      +$S10</f>
        <v>21371658308</v>
      </c>
      <c r="U10" s="95">
        <f t="shared" ref="U10:U23" si="7">IF(($I10      =0),0,($T10      /$I10      ))</f>
        <v>0.27735614694613492</v>
      </c>
      <c r="V10" s="77">
        <v>20522699029</v>
      </c>
      <c r="W10" s="78">
        <v>1712815404</v>
      </c>
      <c r="X10" s="78">
        <f t="shared" ref="X10:X23" si="8">$V10      +$W10</f>
        <v>22235514433</v>
      </c>
      <c r="Y10" s="95">
        <f t="shared" ref="Y10:Y23" si="9">IF(($I10      =0),0,($X10      /$I10      ))</f>
        <v>0.28856706015150518</v>
      </c>
      <c r="Z10" s="77">
        <f t="shared" ref="Z10:Z23" si="10">$J10      +$N10      +$R10      +$V10</f>
        <v>83323350346</v>
      </c>
      <c r="AA10" s="78">
        <f t="shared" ref="AA10:AA23" si="11">$K10      +$O10      +$S10      +$W10</f>
        <v>4898376071</v>
      </c>
      <c r="AB10" s="78">
        <f t="shared" ref="AB10:AB23" si="12">$Z10      +$AA10</f>
        <v>88221726417</v>
      </c>
      <c r="AC10" s="95">
        <f t="shared" ref="AC10:AC23" si="13">IF(($I10      =0),0,($AB10      /$I10      ))</f>
        <v>1.1449199572311992</v>
      </c>
      <c r="AD10" s="77">
        <v>17823967021</v>
      </c>
      <c r="AE10" s="78">
        <v>2285047317</v>
      </c>
      <c r="AF10" s="78">
        <f t="shared" ref="AF10:AF23" si="14">$AD10      +$AE10</f>
        <v>20109014338</v>
      </c>
      <c r="AG10" s="78">
        <v>77475204261</v>
      </c>
      <c r="AH10" s="78">
        <v>71745909653</v>
      </c>
      <c r="AI10" s="79">
        <v>76318913111</v>
      </c>
      <c r="AJ10" s="114">
        <f t="shared" ref="AJ10:AJ23" si="15">IF(($AH10      =0),0,($AI10      /$AH10      ))</f>
        <v>1.063738873478884</v>
      </c>
      <c r="AK10" s="115">
        <f t="shared" ref="AK10:AK23" si="16">IF(($AF10      =0),0,(($X10      /$AF10      )-1))</f>
        <v>0.10574859907387668</v>
      </c>
    </row>
    <row r="11" spans="1:37" x14ac:dyDescent="0.2">
      <c r="A11" s="55" t="s">
        <v>99</v>
      </c>
      <c r="B11" s="56" t="s">
        <v>58</v>
      </c>
      <c r="C11" s="57" t="s">
        <v>59</v>
      </c>
      <c r="D11" s="77">
        <v>44617907375</v>
      </c>
      <c r="E11" s="78">
        <v>2228221908</v>
      </c>
      <c r="F11" s="79">
        <f t="shared" si="0"/>
        <v>46846129283</v>
      </c>
      <c r="G11" s="77">
        <v>45052557825</v>
      </c>
      <c r="H11" s="78">
        <v>1980899368</v>
      </c>
      <c r="I11" s="79">
        <f t="shared" si="1"/>
        <v>47033457193</v>
      </c>
      <c r="J11" s="77">
        <v>4182660839</v>
      </c>
      <c r="K11" s="78">
        <v>82151767</v>
      </c>
      <c r="L11" s="78">
        <f t="shared" si="2"/>
        <v>4264812606</v>
      </c>
      <c r="M11" s="95">
        <f t="shared" si="3"/>
        <v>9.1038740473861485E-2</v>
      </c>
      <c r="N11" s="77">
        <v>23827174635</v>
      </c>
      <c r="O11" s="78">
        <v>464467609</v>
      </c>
      <c r="P11" s="78">
        <f t="shared" si="4"/>
        <v>24291642244</v>
      </c>
      <c r="Q11" s="95">
        <f t="shared" si="5"/>
        <v>0.5185410751281686</v>
      </c>
      <c r="R11" s="77">
        <v>8705947459</v>
      </c>
      <c r="S11" s="78">
        <v>403942741</v>
      </c>
      <c r="T11" s="78">
        <f t="shared" si="6"/>
        <v>9109890200</v>
      </c>
      <c r="U11" s="95">
        <f t="shared" si="7"/>
        <v>0.19368957214048529</v>
      </c>
      <c r="V11" s="77">
        <v>2697817614</v>
      </c>
      <c r="W11" s="78">
        <v>1937462500</v>
      </c>
      <c r="X11" s="78">
        <f t="shared" si="8"/>
        <v>4635280114</v>
      </c>
      <c r="Y11" s="95">
        <f t="shared" si="9"/>
        <v>9.8552825810343997E-2</v>
      </c>
      <c r="Z11" s="77">
        <f t="shared" si="10"/>
        <v>39413600547</v>
      </c>
      <c r="AA11" s="78">
        <f t="shared" si="11"/>
        <v>2888024617</v>
      </c>
      <c r="AB11" s="78">
        <f t="shared" si="12"/>
        <v>42301625164</v>
      </c>
      <c r="AC11" s="95">
        <f t="shared" si="13"/>
        <v>0.89939433944685143</v>
      </c>
      <c r="AD11" s="77">
        <v>12750760921</v>
      </c>
      <c r="AE11" s="78">
        <v>977901161</v>
      </c>
      <c r="AF11" s="78">
        <f t="shared" si="14"/>
        <v>13728662082</v>
      </c>
      <c r="AG11" s="78">
        <v>44942152461</v>
      </c>
      <c r="AH11" s="78">
        <v>44945527620</v>
      </c>
      <c r="AI11" s="79">
        <v>34940420080</v>
      </c>
      <c r="AJ11" s="114">
        <f t="shared" si="15"/>
        <v>0.77739481390473442</v>
      </c>
      <c r="AK11" s="115">
        <f t="shared" si="16"/>
        <v>-0.6623647602137841</v>
      </c>
    </row>
    <row r="12" spans="1:37" ht="16.5" x14ac:dyDescent="0.3">
      <c r="A12" s="58" t="s">
        <v>0</v>
      </c>
      <c r="B12" s="59" t="s">
        <v>100</v>
      </c>
      <c r="C12" s="60" t="s">
        <v>0</v>
      </c>
      <c r="D12" s="80">
        <f>SUM(D9:D11)</f>
        <v>172925255325</v>
      </c>
      <c r="E12" s="81">
        <f>SUM(E9:E11)</f>
        <v>12638098088</v>
      </c>
      <c r="F12" s="82">
        <f t="shared" si="0"/>
        <v>185563353413</v>
      </c>
      <c r="G12" s="80">
        <f>SUM(G9:G11)</f>
        <v>170274270099</v>
      </c>
      <c r="H12" s="81">
        <f>SUM(H9:H11)</f>
        <v>11602953518</v>
      </c>
      <c r="I12" s="82">
        <f t="shared" si="1"/>
        <v>181877223617</v>
      </c>
      <c r="J12" s="80">
        <f>SUM(J9:J11)</f>
        <v>40713943070</v>
      </c>
      <c r="K12" s="81">
        <f>SUM(K9:K11)</f>
        <v>1224085907</v>
      </c>
      <c r="L12" s="81">
        <f t="shared" si="2"/>
        <v>41938028977</v>
      </c>
      <c r="M12" s="96">
        <f t="shared" si="3"/>
        <v>0.22600383214491934</v>
      </c>
      <c r="N12" s="80">
        <f>SUM(N9:N11)</f>
        <v>54388667125</v>
      </c>
      <c r="O12" s="81">
        <f>SUM(O9:O11)</f>
        <v>2200316525</v>
      </c>
      <c r="P12" s="81">
        <f t="shared" si="4"/>
        <v>56588983650</v>
      </c>
      <c r="Q12" s="96">
        <f t="shared" si="5"/>
        <v>0.30495775490784782</v>
      </c>
      <c r="R12" s="80">
        <f>SUM(R9:R11)</f>
        <v>38903557416</v>
      </c>
      <c r="S12" s="81">
        <f>SUM(S9:S11)</f>
        <v>1971097374</v>
      </c>
      <c r="T12" s="81">
        <f t="shared" si="6"/>
        <v>40874654790</v>
      </c>
      <c r="U12" s="96">
        <f t="shared" si="7"/>
        <v>0.2247376223208383</v>
      </c>
      <c r="V12" s="80">
        <f>SUM(V9:V11)</f>
        <v>39648934710</v>
      </c>
      <c r="W12" s="81">
        <f>SUM(W9:W11)</f>
        <v>4377472468</v>
      </c>
      <c r="X12" s="81">
        <f t="shared" si="8"/>
        <v>44026407178</v>
      </c>
      <c r="Y12" s="96">
        <f t="shared" si="9"/>
        <v>0.2420666332069788</v>
      </c>
      <c r="Z12" s="80">
        <f t="shared" si="10"/>
        <v>173655102321</v>
      </c>
      <c r="AA12" s="81">
        <f t="shared" si="11"/>
        <v>9772972274</v>
      </c>
      <c r="AB12" s="81">
        <f t="shared" si="12"/>
        <v>183428074595</v>
      </c>
      <c r="AC12" s="96">
        <f t="shared" si="13"/>
        <v>1.0085269114359574</v>
      </c>
      <c r="AD12" s="80">
        <f>SUM(AD9:AD11)</f>
        <v>41952351667</v>
      </c>
      <c r="AE12" s="81">
        <f>SUM(AE9:AE11)</f>
        <v>4003294336</v>
      </c>
      <c r="AF12" s="81">
        <f t="shared" si="14"/>
        <v>45955646003</v>
      </c>
      <c r="AG12" s="81">
        <f>SUM(AG9:AG11)</f>
        <v>173710317787</v>
      </c>
      <c r="AH12" s="81">
        <f>SUM(AH9:AH11)</f>
        <v>170053230597</v>
      </c>
      <c r="AI12" s="82">
        <f>SUM(AI9:AI11)</f>
        <v>159004496141</v>
      </c>
      <c r="AJ12" s="116">
        <f t="shared" si="15"/>
        <v>0.93502778855061097</v>
      </c>
      <c r="AK12" s="117">
        <f t="shared" si="16"/>
        <v>-4.1980452736407159E-2</v>
      </c>
    </row>
    <row r="13" spans="1:37" x14ac:dyDescent="0.2">
      <c r="A13" s="55" t="s">
        <v>101</v>
      </c>
      <c r="B13" s="56" t="s">
        <v>63</v>
      </c>
      <c r="C13" s="57" t="s">
        <v>64</v>
      </c>
      <c r="D13" s="77">
        <v>7634264607</v>
      </c>
      <c r="E13" s="78">
        <v>539962860</v>
      </c>
      <c r="F13" s="79">
        <f t="shared" si="0"/>
        <v>8174227467</v>
      </c>
      <c r="G13" s="77">
        <v>7645789785</v>
      </c>
      <c r="H13" s="78">
        <v>489733147</v>
      </c>
      <c r="I13" s="79">
        <f t="shared" si="1"/>
        <v>8135522932</v>
      </c>
      <c r="J13" s="77">
        <v>2033612951</v>
      </c>
      <c r="K13" s="78">
        <v>5857634</v>
      </c>
      <c r="L13" s="78">
        <f t="shared" si="2"/>
        <v>2039470585</v>
      </c>
      <c r="M13" s="95">
        <f t="shared" si="3"/>
        <v>0.24950010178130022</v>
      </c>
      <c r="N13" s="77">
        <v>1866592654</v>
      </c>
      <c r="O13" s="78">
        <v>31780599</v>
      </c>
      <c r="P13" s="78">
        <f t="shared" si="4"/>
        <v>1898373253</v>
      </c>
      <c r="Q13" s="95">
        <f t="shared" si="5"/>
        <v>0.2322388581262122</v>
      </c>
      <c r="R13" s="77">
        <v>1830715623</v>
      </c>
      <c r="S13" s="78">
        <v>57536382</v>
      </c>
      <c r="T13" s="78">
        <f t="shared" si="6"/>
        <v>1888252005</v>
      </c>
      <c r="U13" s="95">
        <f t="shared" si="7"/>
        <v>0.23209964753129897</v>
      </c>
      <c r="V13" s="77">
        <v>1720176558</v>
      </c>
      <c r="W13" s="78">
        <v>121278294</v>
      </c>
      <c r="X13" s="78">
        <f t="shared" si="8"/>
        <v>1841454852</v>
      </c>
      <c r="Y13" s="95">
        <f t="shared" si="9"/>
        <v>0.22634744777829605</v>
      </c>
      <c r="Z13" s="77">
        <f t="shared" si="10"/>
        <v>7451097786</v>
      </c>
      <c r="AA13" s="78">
        <f t="shared" si="11"/>
        <v>216452909</v>
      </c>
      <c r="AB13" s="78">
        <f t="shared" si="12"/>
        <v>7667550695</v>
      </c>
      <c r="AC13" s="95">
        <f t="shared" si="13"/>
        <v>0.94247791556713667</v>
      </c>
      <c r="AD13" s="77">
        <v>1995570834</v>
      </c>
      <c r="AE13" s="78">
        <v>93062543</v>
      </c>
      <c r="AF13" s="78">
        <f t="shared" si="14"/>
        <v>2088633377</v>
      </c>
      <c r="AG13" s="78">
        <v>7239097807</v>
      </c>
      <c r="AH13" s="78">
        <v>7317699841</v>
      </c>
      <c r="AI13" s="79">
        <v>6793694902</v>
      </c>
      <c r="AJ13" s="114">
        <f t="shared" si="15"/>
        <v>0.92839212452196018</v>
      </c>
      <c r="AK13" s="115">
        <f t="shared" si="16"/>
        <v>-0.11834462080417096</v>
      </c>
    </row>
    <row r="14" spans="1:37" x14ac:dyDescent="0.2">
      <c r="A14" s="55" t="s">
        <v>101</v>
      </c>
      <c r="B14" s="56" t="s">
        <v>231</v>
      </c>
      <c r="C14" s="57" t="s">
        <v>232</v>
      </c>
      <c r="D14" s="77">
        <v>1801034820</v>
      </c>
      <c r="E14" s="78">
        <v>259622261</v>
      </c>
      <c r="F14" s="79">
        <f t="shared" si="0"/>
        <v>2060657081</v>
      </c>
      <c r="G14" s="77">
        <v>1733223920</v>
      </c>
      <c r="H14" s="78">
        <v>262297981</v>
      </c>
      <c r="I14" s="79">
        <f t="shared" si="1"/>
        <v>1995521901</v>
      </c>
      <c r="J14" s="77">
        <v>332163352</v>
      </c>
      <c r="K14" s="78">
        <v>27769463</v>
      </c>
      <c r="L14" s="78">
        <f t="shared" si="2"/>
        <v>359932815</v>
      </c>
      <c r="M14" s="95">
        <f t="shared" si="3"/>
        <v>0.17466895308234937</v>
      </c>
      <c r="N14" s="77">
        <v>367235934</v>
      </c>
      <c r="O14" s="78">
        <v>54197270</v>
      </c>
      <c r="P14" s="78">
        <f t="shared" si="4"/>
        <v>421433204</v>
      </c>
      <c r="Q14" s="95">
        <f t="shared" si="5"/>
        <v>0.20451399113698529</v>
      </c>
      <c r="R14" s="77">
        <v>346803767</v>
      </c>
      <c r="S14" s="78">
        <v>57545418</v>
      </c>
      <c r="T14" s="78">
        <f t="shared" si="6"/>
        <v>404349185</v>
      </c>
      <c r="U14" s="95">
        <f t="shared" si="7"/>
        <v>0.2026282872652872</v>
      </c>
      <c r="V14" s="77">
        <v>406515382</v>
      </c>
      <c r="W14" s="78">
        <v>95166055</v>
      </c>
      <c r="X14" s="78">
        <f t="shared" si="8"/>
        <v>501681437</v>
      </c>
      <c r="Y14" s="95">
        <f t="shared" si="9"/>
        <v>0.2514036236578493</v>
      </c>
      <c r="Z14" s="77">
        <f t="shared" si="10"/>
        <v>1452718435</v>
      </c>
      <c r="AA14" s="78">
        <f t="shared" si="11"/>
        <v>234678206</v>
      </c>
      <c r="AB14" s="78">
        <f t="shared" si="12"/>
        <v>1687396641</v>
      </c>
      <c r="AC14" s="95">
        <f t="shared" si="13"/>
        <v>0.84559164204332127</v>
      </c>
      <c r="AD14" s="77">
        <v>346898002</v>
      </c>
      <c r="AE14" s="78">
        <v>57251993</v>
      </c>
      <c r="AF14" s="78">
        <f t="shared" si="14"/>
        <v>404149995</v>
      </c>
      <c r="AG14" s="78">
        <v>1731065878</v>
      </c>
      <c r="AH14" s="78">
        <v>1783917089</v>
      </c>
      <c r="AI14" s="79">
        <v>1479395963</v>
      </c>
      <c r="AJ14" s="114">
        <f t="shared" si="15"/>
        <v>0.8292963681564911</v>
      </c>
      <c r="AK14" s="115">
        <f t="shared" si="16"/>
        <v>0.2413248625674238</v>
      </c>
    </row>
    <row r="15" spans="1:37" x14ac:dyDescent="0.2">
      <c r="A15" s="55" t="s">
        <v>101</v>
      </c>
      <c r="B15" s="56" t="s">
        <v>233</v>
      </c>
      <c r="C15" s="57" t="s">
        <v>234</v>
      </c>
      <c r="D15" s="77">
        <v>1327781349</v>
      </c>
      <c r="E15" s="78">
        <v>89514197</v>
      </c>
      <c r="F15" s="79">
        <f t="shared" si="0"/>
        <v>1417295546</v>
      </c>
      <c r="G15" s="77">
        <v>1256956848</v>
      </c>
      <c r="H15" s="78">
        <v>96620455</v>
      </c>
      <c r="I15" s="79">
        <f t="shared" si="1"/>
        <v>1353577303</v>
      </c>
      <c r="J15" s="77">
        <v>230123244</v>
      </c>
      <c r="K15" s="78">
        <v>0</v>
      </c>
      <c r="L15" s="78">
        <f t="shared" si="2"/>
        <v>230123244</v>
      </c>
      <c r="M15" s="95">
        <f t="shared" si="3"/>
        <v>0.16236785944150564</v>
      </c>
      <c r="N15" s="77">
        <v>284618928</v>
      </c>
      <c r="O15" s="78">
        <v>29204287</v>
      </c>
      <c r="P15" s="78">
        <f t="shared" si="4"/>
        <v>313823215</v>
      </c>
      <c r="Q15" s="95">
        <f t="shared" si="5"/>
        <v>0.22142397602652172</v>
      </c>
      <c r="R15" s="77">
        <v>238483075</v>
      </c>
      <c r="S15" s="78">
        <v>19371546</v>
      </c>
      <c r="T15" s="78">
        <f t="shared" si="6"/>
        <v>257854621</v>
      </c>
      <c r="U15" s="95">
        <f t="shared" si="7"/>
        <v>0.19049862939375839</v>
      </c>
      <c r="V15" s="77">
        <v>364184877</v>
      </c>
      <c r="W15" s="78">
        <v>52637731</v>
      </c>
      <c r="X15" s="78">
        <f t="shared" si="8"/>
        <v>416822608</v>
      </c>
      <c r="Y15" s="95">
        <f t="shared" si="9"/>
        <v>0.30794148740243765</v>
      </c>
      <c r="Z15" s="77">
        <f t="shared" si="10"/>
        <v>1117410124</v>
      </c>
      <c r="AA15" s="78">
        <f t="shared" si="11"/>
        <v>101213564</v>
      </c>
      <c r="AB15" s="78">
        <f t="shared" si="12"/>
        <v>1218623688</v>
      </c>
      <c r="AC15" s="95">
        <f t="shared" si="13"/>
        <v>0.90029855354334354</v>
      </c>
      <c r="AD15" s="77">
        <v>290625911</v>
      </c>
      <c r="AE15" s="78">
        <v>43600160</v>
      </c>
      <c r="AF15" s="78">
        <f t="shared" si="14"/>
        <v>334226071</v>
      </c>
      <c r="AG15" s="78">
        <v>1245142975</v>
      </c>
      <c r="AH15" s="78">
        <v>1315567360</v>
      </c>
      <c r="AI15" s="79">
        <v>1048551232</v>
      </c>
      <c r="AJ15" s="114">
        <f t="shared" si="15"/>
        <v>0.79703348067255175</v>
      </c>
      <c r="AK15" s="115">
        <f t="shared" si="16"/>
        <v>0.2471277502466287</v>
      </c>
    </row>
    <row r="16" spans="1:37" x14ac:dyDescent="0.2">
      <c r="A16" s="55" t="s">
        <v>116</v>
      </c>
      <c r="B16" s="56" t="s">
        <v>235</v>
      </c>
      <c r="C16" s="57" t="s">
        <v>236</v>
      </c>
      <c r="D16" s="77">
        <v>423071989</v>
      </c>
      <c r="E16" s="78">
        <v>2287000</v>
      </c>
      <c r="F16" s="79">
        <f t="shared" si="0"/>
        <v>425358989</v>
      </c>
      <c r="G16" s="77">
        <v>424905035</v>
      </c>
      <c r="H16" s="78">
        <v>2287000</v>
      </c>
      <c r="I16" s="79">
        <f t="shared" si="1"/>
        <v>427192035</v>
      </c>
      <c r="J16" s="77">
        <v>101031627</v>
      </c>
      <c r="K16" s="78">
        <v>318786</v>
      </c>
      <c r="L16" s="78">
        <f t="shared" si="2"/>
        <v>101350413</v>
      </c>
      <c r="M16" s="95">
        <f t="shared" si="3"/>
        <v>0.23827029784481643</v>
      </c>
      <c r="N16" s="77">
        <v>103741576</v>
      </c>
      <c r="O16" s="78">
        <v>92161</v>
      </c>
      <c r="P16" s="78">
        <f t="shared" si="4"/>
        <v>103833737</v>
      </c>
      <c r="Q16" s="95">
        <f t="shared" si="5"/>
        <v>0.24410848174176003</v>
      </c>
      <c r="R16" s="77">
        <v>101323151</v>
      </c>
      <c r="S16" s="78">
        <v>342214</v>
      </c>
      <c r="T16" s="78">
        <f t="shared" si="6"/>
        <v>101665365</v>
      </c>
      <c r="U16" s="95">
        <f t="shared" si="7"/>
        <v>0.23798516046770393</v>
      </c>
      <c r="V16" s="77">
        <v>106311495</v>
      </c>
      <c r="W16" s="78">
        <v>299994</v>
      </c>
      <c r="X16" s="78">
        <f t="shared" si="8"/>
        <v>106611489</v>
      </c>
      <c r="Y16" s="95">
        <f t="shared" si="9"/>
        <v>0.24956338195771838</v>
      </c>
      <c r="Z16" s="77">
        <f t="shared" si="10"/>
        <v>412407849</v>
      </c>
      <c r="AA16" s="78">
        <f t="shared" si="11"/>
        <v>1053155</v>
      </c>
      <c r="AB16" s="78">
        <f t="shared" si="12"/>
        <v>413461004</v>
      </c>
      <c r="AC16" s="95">
        <f t="shared" si="13"/>
        <v>0.96785747421531398</v>
      </c>
      <c r="AD16" s="77">
        <v>107130438</v>
      </c>
      <c r="AE16" s="78">
        <v>339667</v>
      </c>
      <c r="AF16" s="78">
        <f t="shared" si="14"/>
        <v>107470105</v>
      </c>
      <c r="AG16" s="78">
        <v>414908391</v>
      </c>
      <c r="AH16" s="78">
        <v>413969833</v>
      </c>
      <c r="AI16" s="79">
        <v>391563944</v>
      </c>
      <c r="AJ16" s="114">
        <f t="shared" si="15"/>
        <v>0.9458755512747713</v>
      </c>
      <c r="AK16" s="115">
        <f t="shared" si="16"/>
        <v>-7.989347363157373E-3</v>
      </c>
    </row>
    <row r="17" spans="1:37" ht="16.5" x14ac:dyDescent="0.3">
      <c r="A17" s="58" t="s">
        <v>0</v>
      </c>
      <c r="B17" s="59" t="s">
        <v>237</v>
      </c>
      <c r="C17" s="60" t="s">
        <v>0</v>
      </c>
      <c r="D17" s="80">
        <f>SUM(D13:D16)</f>
        <v>11186152765</v>
      </c>
      <c r="E17" s="81">
        <f>SUM(E13:E16)</f>
        <v>891386318</v>
      </c>
      <c r="F17" s="82">
        <f t="shared" si="0"/>
        <v>12077539083</v>
      </c>
      <c r="G17" s="80">
        <f>SUM(G13:G16)</f>
        <v>11060875588</v>
      </c>
      <c r="H17" s="81">
        <f>SUM(H13:H16)</f>
        <v>850938583</v>
      </c>
      <c r="I17" s="82">
        <f t="shared" si="1"/>
        <v>11911814171</v>
      </c>
      <c r="J17" s="80">
        <f>SUM(J13:J16)</f>
        <v>2696931174</v>
      </c>
      <c r="K17" s="81">
        <f>SUM(K13:K16)</f>
        <v>33945883</v>
      </c>
      <c r="L17" s="81">
        <f t="shared" si="2"/>
        <v>2730877057</v>
      </c>
      <c r="M17" s="96">
        <f t="shared" si="3"/>
        <v>0.22611204469989293</v>
      </c>
      <c r="N17" s="80">
        <f>SUM(N13:N16)</f>
        <v>2622189092</v>
      </c>
      <c r="O17" s="81">
        <f>SUM(O13:O16)</f>
        <v>115274317</v>
      </c>
      <c r="P17" s="81">
        <f t="shared" si="4"/>
        <v>2737463409</v>
      </c>
      <c r="Q17" s="96">
        <f t="shared" si="5"/>
        <v>0.22665738360997528</v>
      </c>
      <c r="R17" s="80">
        <f>SUM(R13:R16)</f>
        <v>2517325616</v>
      </c>
      <c r="S17" s="81">
        <f>SUM(S13:S16)</f>
        <v>134795560</v>
      </c>
      <c r="T17" s="81">
        <f t="shared" si="6"/>
        <v>2652121176</v>
      </c>
      <c r="U17" s="96">
        <f t="shared" si="7"/>
        <v>0.22264628527002564</v>
      </c>
      <c r="V17" s="80">
        <f>SUM(V13:V16)</f>
        <v>2597188312</v>
      </c>
      <c r="W17" s="81">
        <f>SUM(W13:W16)</f>
        <v>269382074</v>
      </c>
      <c r="X17" s="81">
        <f t="shared" si="8"/>
        <v>2866570386</v>
      </c>
      <c r="Y17" s="96">
        <f t="shared" si="9"/>
        <v>0.24064935406554874</v>
      </c>
      <c r="Z17" s="80">
        <f t="shared" si="10"/>
        <v>10433634194</v>
      </c>
      <c r="AA17" s="81">
        <f t="shared" si="11"/>
        <v>553397834</v>
      </c>
      <c r="AB17" s="81">
        <f t="shared" si="12"/>
        <v>10987032028</v>
      </c>
      <c r="AC17" s="96">
        <f t="shared" si="13"/>
        <v>0.92236429063413061</v>
      </c>
      <c r="AD17" s="80">
        <f>SUM(AD13:AD16)</f>
        <v>2740225185</v>
      </c>
      <c r="AE17" s="81">
        <f>SUM(AE13:AE16)</f>
        <v>194254363</v>
      </c>
      <c r="AF17" s="81">
        <f t="shared" si="14"/>
        <v>2934479548</v>
      </c>
      <c r="AG17" s="81">
        <f>SUM(AG13:AG16)</f>
        <v>10630215051</v>
      </c>
      <c r="AH17" s="81">
        <f>SUM(AH13:AH16)</f>
        <v>10831154123</v>
      </c>
      <c r="AI17" s="82">
        <f>SUM(AI13:AI16)</f>
        <v>9713206041</v>
      </c>
      <c r="AJ17" s="116">
        <f t="shared" si="15"/>
        <v>0.89678402972532423</v>
      </c>
      <c r="AK17" s="117">
        <f t="shared" si="16"/>
        <v>-2.3141807904670353E-2</v>
      </c>
    </row>
    <row r="18" spans="1:37" x14ac:dyDescent="0.2">
      <c r="A18" s="55" t="s">
        <v>101</v>
      </c>
      <c r="B18" s="56" t="s">
        <v>65</v>
      </c>
      <c r="C18" s="57" t="s">
        <v>66</v>
      </c>
      <c r="D18" s="77">
        <v>4066602774</v>
      </c>
      <c r="E18" s="78">
        <v>450885244</v>
      </c>
      <c r="F18" s="79">
        <f t="shared" si="0"/>
        <v>4517488018</v>
      </c>
      <c r="G18" s="77">
        <v>3906559863</v>
      </c>
      <c r="H18" s="78">
        <v>463683468</v>
      </c>
      <c r="I18" s="79">
        <f t="shared" si="1"/>
        <v>4370243331</v>
      </c>
      <c r="J18" s="77">
        <v>908108672</v>
      </c>
      <c r="K18" s="78">
        <v>53722838</v>
      </c>
      <c r="L18" s="78">
        <f t="shared" si="2"/>
        <v>961831510</v>
      </c>
      <c r="M18" s="95">
        <f t="shared" si="3"/>
        <v>0.21291290783009664</v>
      </c>
      <c r="N18" s="77">
        <v>793041835</v>
      </c>
      <c r="O18" s="78">
        <v>128005156</v>
      </c>
      <c r="P18" s="78">
        <f t="shared" si="4"/>
        <v>921046991</v>
      </c>
      <c r="Q18" s="95">
        <f t="shared" si="5"/>
        <v>0.20388476678412298</v>
      </c>
      <c r="R18" s="77">
        <v>1060842503</v>
      </c>
      <c r="S18" s="78">
        <v>298785370</v>
      </c>
      <c r="T18" s="78">
        <f t="shared" si="6"/>
        <v>1359627873</v>
      </c>
      <c r="U18" s="95">
        <f t="shared" si="7"/>
        <v>0.31111033643266028</v>
      </c>
      <c r="V18" s="77">
        <v>955518167</v>
      </c>
      <c r="W18" s="78">
        <v>195284864</v>
      </c>
      <c r="X18" s="78">
        <f t="shared" si="8"/>
        <v>1150803031</v>
      </c>
      <c r="Y18" s="95">
        <f t="shared" si="9"/>
        <v>0.26332699207773241</v>
      </c>
      <c r="Z18" s="77">
        <f t="shared" si="10"/>
        <v>3717511177</v>
      </c>
      <c r="AA18" s="78">
        <f t="shared" si="11"/>
        <v>675798228</v>
      </c>
      <c r="AB18" s="78">
        <f t="shared" si="12"/>
        <v>4393309405</v>
      </c>
      <c r="AC18" s="95">
        <f t="shared" si="13"/>
        <v>1.0052779839137063</v>
      </c>
      <c r="AD18" s="77">
        <v>1019239783</v>
      </c>
      <c r="AE18" s="78">
        <v>155099810</v>
      </c>
      <c r="AF18" s="78">
        <f t="shared" si="14"/>
        <v>1174339593</v>
      </c>
      <c r="AG18" s="78">
        <v>4024406696</v>
      </c>
      <c r="AH18" s="78">
        <v>4075125060</v>
      </c>
      <c r="AI18" s="79">
        <v>3585363675</v>
      </c>
      <c r="AJ18" s="114">
        <f t="shared" si="15"/>
        <v>0.87981684542461625</v>
      </c>
      <c r="AK18" s="115">
        <f t="shared" si="16"/>
        <v>-2.0042381386352504E-2</v>
      </c>
    </row>
    <row r="19" spans="1:37" x14ac:dyDescent="0.2">
      <c r="A19" s="55" t="s">
        <v>101</v>
      </c>
      <c r="B19" s="56" t="s">
        <v>238</v>
      </c>
      <c r="C19" s="57" t="s">
        <v>239</v>
      </c>
      <c r="D19" s="77">
        <v>2249266128</v>
      </c>
      <c r="E19" s="78">
        <v>193935800</v>
      </c>
      <c r="F19" s="79">
        <f t="shared" si="0"/>
        <v>2443201928</v>
      </c>
      <c r="G19" s="77">
        <v>2222591743</v>
      </c>
      <c r="H19" s="78">
        <v>223492780</v>
      </c>
      <c r="I19" s="79">
        <f t="shared" si="1"/>
        <v>2446084523</v>
      </c>
      <c r="J19" s="77">
        <v>418609667</v>
      </c>
      <c r="K19" s="78">
        <v>8602012</v>
      </c>
      <c r="L19" s="78">
        <f t="shared" si="2"/>
        <v>427211679</v>
      </c>
      <c r="M19" s="95">
        <f t="shared" si="3"/>
        <v>0.17485729448065498</v>
      </c>
      <c r="N19" s="77">
        <v>264454217</v>
      </c>
      <c r="O19" s="78">
        <v>27935459</v>
      </c>
      <c r="P19" s="78">
        <f t="shared" si="4"/>
        <v>292389676</v>
      </c>
      <c r="Q19" s="95">
        <f t="shared" si="5"/>
        <v>0.11967478932015643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1022102515</v>
      </c>
      <c r="W19" s="78">
        <v>108147236</v>
      </c>
      <c r="X19" s="78">
        <f t="shared" si="8"/>
        <v>1130249751</v>
      </c>
      <c r="Y19" s="95">
        <f t="shared" si="9"/>
        <v>0.46206487975885863</v>
      </c>
      <c r="Z19" s="77">
        <f t="shared" si="10"/>
        <v>1705166399</v>
      </c>
      <c r="AA19" s="78">
        <f t="shared" si="11"/>
        <v>144684707</v>
      </c>
      <c r="AB19" s="78">
        <f t="shared" si="12"/>
        <v>1849851106</v>
      </c>
      <c r="AC19" s="95">
        <f t="shared" si="13"/>
        <v>0.75624987141950861</v>
      </c>
      <c r="AD19" s="77">
        <v>292890123</v>
      </c>
      <c r="AE19" s="78">
        <v>72551431</v>
      </c>
      <c r="AF19" s="78">
        <f t="shared" si="14"/>
        <v>365441554</v>
      </c>
      <c r="AG19" s="78">
        <v>2225507312</v>
      </c>
      <c r="AH19" s="78">
        <v>2312710449</v>
      </c>
      <c r="AI19" s="79">
        <v>1383446433</v>
      </c>
      <c r="AJ19" s="114">
        <f t="shared" si="15"/>
        <v>0.59819266765460966</v>
      </c>
      <c r="AK19" s="115">
        <f t="shared" si="16"/>
        <v>2.0928331456252511</v>
      </c>
    </row>
    <row r="20" spans="1:37" x14ac:dyDescent="0.2">
      <c r="A20" s="55" t="s">
        <v>101</v>
      </c>
      <c r="B20" s="56" t="s">
        <v>240</v>
      </c>
      <c r="C20" s="57" t="s">
        <v>241</v>
      </c>
      <c r="D20" s="77">
        <v>2726620808</v>
      </c>
      <c r="E20" s="78">
        <v>245658000</v>
      </c>
      <c r="F20" s="79">
        <f t="shared" si="0"/>
        <v>2972278808</v>
      </c>
      <c r="G20" s="77">
        <v>2717953065</v>
      </c>
      <c r="H20" s="78">
        <v>429358746</v>
      </c>
      <c r="I20" s="79">
        <f t="shared" si="1"/>
        <v>3147311811</v>
      </c>
      <c r="J20" s="77">
        <v>695763106</v>
      </c>
      <c r="K20" s="78">
        <v>76301271</v>
      </c>
      <c r="L20" s="78">
        <f t="shared" si="2"/>
        <v>772064377</v>
      </c>
      <c r="M20" s="95">
        <f t="shared" si="3"/>
        <v>0.2597550320387037</v>
      </c>
      <c r="N20" s="77">
        <v>788931855</v>
      </c>
      <c r="O20" s="78">
        <v>65788053</v>
      </c>
      <c r="P20" s="78">
        <f t="shared" si="4"/>
        <v>854719908</v>
      </c>
      <c r="Q20" s="95">
        <f t="shared" si="5"/>
        <v>0.28756384014160763</v>
      </c>
      <c r="R20" s="77">
        <v>903399381</v>
      </c>
      <c r="S20" s="78">
        <v>71546782</v>
      </c>
      <c r="T20" s="78">
        <f t="shared" si="6"/>
        <v>974946163</v>
      </c>
      <c r="U20" s="95">
        <f t="shared" si="7"/>
        <v>0.30977107498294837</v>
      </c>
      <c r="V20" s="77">
        <v>708959206</v>
      </c>
      <c r="W20" s="78">
        <v>86554913</v>
      </c>
      <c r="X20" s="78">
        <f t="shared" si="8"/>
        <v>795514119</v>
      </c>
      <c r="Y20" s="95">
        <f t="shared" si="9"/>
        <v>0.25275986834848757</v>
      </c>
      <c r="Z20" s="77">
        <f t="shared" si="10"/>
        <v>3097053548</v>
      </c>
      <c r="AA20" s="78">
        <f t="shared" si="11"/>
        <v>300191019</v>
      </c>
      <c r="AB20" s="78">
        <f t="shared" si="12"/>
        <v>3397244567</v>
      </c>
      <c r="AC20" s="95">
        <f t="shared" si="13"/>
        <v>1.0794115013092993</v>
      </c>
      <c r="AD20" s="77">
        <v>829949023</v>
      </c>
      <c r="AE20" s="78">
        <v>207867815</v>
      </c>
      <c r="AF20" s="78">
        <f t="shared" si="14"/>
        <v>1037816838</v>
      </c>
      <c r="AG20" s="78">
        <v>2606783629</v>
      </c>
      <c r="AH20" s="78">
        <v>2948000311</v>
      </c>
      <c r="AI20" s="79">
        <v>3129103107</v>
      </c>
      <c r="AJ20" s="114">
        <f t="shared" si="15"/>
        <v>1.0614324209275838</v>
      </c>
      <c r="AK20" s="115">
        <f t="shared" si="16"/>
        <v>-0.23347348985679106</v>
      </c>
    </row>
    <row r="21" spans="1:37" x14ac:dyDescent="0.2">
      <c r="A21" s="55" t="s">
        <v>116</v>
      </c>
      <c r="B21" s="56" t="s">
        <v>242</v>
      </c>
      <c r="C21" s="57" t="s">
        <v>243</v>
      </c>
      <c r="D21" s="77">
        <v>372141340</v>
      </c>
      <c r="E21" s="78">
        <v>3450000</v>
      </c>
      <c r="F21" s="79">
        <f t="shared" si="0"/>
        <v>375591340</v>
      </c>
      <c r="G21" s="77">
        <v>422203539</v>
      </c>
      <c r="H21" s="78">
        <v>10235752</v>
      </c>
      <c r="I21" s="79">
        <f t="shared" si="1"/>
        <v>432439291</v>
      </c>
      <c r="J21" s="77">
        <v>68499953</v>
      </c>
      <c r="K21" s="78">
        <v>689350</v>
      </c>
      <c r="L21" s="78">
        <f t="shared" si="2"/>
        <v>69189303</v>
      </c>
      <c r="M21" s="95">
        <f t="shared" si="3"/>
        <v>0.18421431921193923</v>
      </c>
      <c r="N21" s="77">
        <v>100143463</v>
      </c>
      <c r="O21" s="78">
        <v>41245</v>
      </c>
      <c r="P21" s="78">
        <f t="shared" si="4"/>
        <v>100184708</v>
      </c>
      <c r="Q21" s="95">
        <f t="shared" si="5"/>
        <v>0.26673859945759132</v>
      </c>
      <c r="R21" s="77">
        <v>92059650</v>
      </c>
      <c r="S21" s="78">
        <v>1967793</v>
      </c>
      <c r="T21" s="78">
        <f t="shared" si="6"/>
        <v>94027443</v>
      </c>
      <c r="U21" s="95">
        <f t="shared" si="7"/>
        <v>0.21743501332306087</v>
      </c>
      <c r="V21" s="77">
        <v>76761418</v>
      </c>
      <c r="W21" s="78">
        <v>1415187</v>
      </c>
      <c r="X21" s="78">
        <f t="shared" si="8"/>
        <v>78176605</v>
      </c>
      <c r="Y21" s="95">
        <f t="shared" si="9"/>
        <v>0.18078053180417411</v>
      </c>
      <c r="Z21" s="77">
        <f t="shared" si="10"/>
        <v>337464484</v>
      </c>
      <c r="AA21" s="78">
        <f t="shared" si="11"/>
        <v>4113575</v>
      </c>
      <c r="AB21" s="78">
        <f t="shared" si="12"/>
        <v>341578059</v>
      </c>
      <c r="AC21" s="95">
        <f t="shared" si="13"/>
        <v>0.78988673348833138</v>
      </c>
      <c r="AD21" s="77">
        <v>95135514</v>
      </c>
      <c r="AE21" s="78">
        <v>-21981992</v>
      </c>
      <c r="AF21" s="78">
        <f t="shared" si="14"/>
        <v>73153522</v>
      </c>
      <c r="AG21" s="78">
        <v>315508055</v>
      </c>
      <c r="AH21" s="78">
        <v>330894200</v>
      </c>
      <c r="AI21" s="79">
        <v>300050589</v>
      </c>
      <c r="AJ21" s="114">
        <f t="shared" si="15"/>
        <v>0.90678709085864906</v>
      </c>
      <c r="AK21" s="115">
        <f t="shared" si="16"/>
        <v>6.866495095068692E-2</v>
      </c>
    </row>
    <row r="22" spans="1:37" ht="16.5" x14ac:dyDescent="0.3">
      <c r="A22" s="58" t="s">
        <v>0</v>
      </c>
      <c r="B22" s="59" t="s">
        <v>244</v>
      </c>
      <c r="C22" s="60" t="s">
        <v>0</v>
      </c>
      <c r="D22" s="80">
        <f>SUM(D18:D21)</f>
        <v>9414631050</v>
      </c>
      <c r="E22" s="81">
        <f>SUM(E18:E21)</f>
        <v>893929044</v>
      </c>
      <c r="F22" s="82">
        <f t="shared" si="0"/>
        <v>10308560094</v>
      </c>
      <c r="G22" s="80">
        <f>SUM(G18:G21)</f>
        <v>9269308210</v>
      </c>
      <c r="H22" s="81">
        <f>SUM(H18:H21)</f>
        <v>1126770746</v>
      </c>
      <c r="I22" s="82">
        <f t="shared" si="1"/>
        <v>10396078956</v>
      </c>
      <c r="J22" s="80">
        <f>SUM(J18:J21)</f>
        <v>2090981398</v>
      </c>
      <c r="K22" s="81">
        <f>SUM(K18:K21)</f>
        <v>139315471</v>
      </c>
      <c r="L22" s="81">
        <f t="shared" si="2"/>
        <v>2230296869</v>
      </c>
      <c r="M22" s="96">
        <f t="shared" si="3"/>
        <v>0.21635386985793711</v>
      </c>
      <c r="N22" s="80">
        <f>SUM(N18:N21)</f>
        <v>1946571370</v>
      </c>
      <c r="O22" s="81">
        <f>SUM(O18:O21)</f>
        <v>221769913</v>
      </c>
      <c r="P22" s="81">
        <f t="shared" si="4"/>
        <v>2168341283</v>
      </c>
      <c r="Q22" s="96">
        <f t="shared" si="5"/>
        <v>0.21034375928623267</v>
      </c>
      <c r="R22" s="80">
        <f>SUM(R18:R21)</f>
        <v>2056301534</v>
      </c>
      <c r="S22" s="81">
        <f>SUM(S18:S21)</f>
        <v>372299945</v>
      </c>
      <c r="T22" s="81">
        <f t="shared" si="6"/>
        <v>2428601479</v>
      </c>
      <c r="U22" s="96">
        <f t="shared" si="7"/>
        <v>0.23360744846963241</v>
      </c>
      <c r="V22" s="80">
        <f>SUM(V18:V21)</f>
        <v>2763341306</v>
      </c>
      <c r="W22" s="81">
        <f>SUM(W18:W21)</f>
        <v>391402200</v>
      </c>
      <c r="X22" s="81">
        <f t="shared" si="8"/>
        <v>3154743506</v>
      </c>
      <c r="Y22" s="96">
        <f t="shared" si="9"/>
        <v>0.30345513143484443</v>
      </c>
      <c r="Z22" s="80">
        <f t="shared" si="10"/>
        <v>8857195608</v>
      </c>
      <c r="AA22" s="81">
        <f t="shared" si="11"/>
        <v>1124787529</v>
      </c>
      <c r="AB22" s="81">
        <f t="shared" si="12"/>
        <v>9981983137</v>
      </c>
      <c r="AC22" s="96">
        <f t="shared" si="13"/>
        <v>0.96016807675734239</v>
      </c>
      <c r="AD22" s="80">
        <f>SUM(AD18:AD21)</f>
        <v>2237214443</v>
      </c>
      <c r="AE22" s="81">
        <f>SUM(AE18:AE21)</f>
        <v>413537064</v>
      </c>
      <c r="AF22" s="81">
        <f t="shared" si="14"/>
        <v>2650751507</v>
      </c>
      <c r="AG22" s="81">
        <f>SUM(AG18:AG21)</f>
        <v>9172205692</v>
      </c>
      <c r="AH22" s="81">
        <f>SUM(AH18:AH21)</f>
        <v>9666730020</v>
      </c>
      <c r="AI22" s="82">
        <f>SUM(AI18:AI21)</f>
        <v>8397963804</v>
      </c>
      <c r="AJ22" s="116">
        <f t="shared" si="15"/>
        <v>0.86874918267346002</v>
      </c>
      <c r="AK22" s="117">
        <f t="shared" si="16"/>
        <v>0.19013174100592911</v>
      </c>
    </row>
    <row r="23" spans="1:37" ht="16.5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193526039140</v>
      </c>
      <c r="E23" s="84">
        <f>SUM(E9:E11,E13:E16,E18:E21)</f>
        <v>14423413450</v>
      </c>
      <c r="F23" s="85">
        <f t="shared" si="0"/>
        <v>207949452590</v>
      </c>
      <c r="G23" s="83">
        <f>SUM(G9:G11,G13:G16,G18:G21)</f>
        <v>190604453897</v>
      </c>
      <c r="H23" s="84">
        <f>SUM(H9:H11,H13:H16,H18:H21)</f>
        <v>13580662847</v>
      </c>
      <c r="I23" s="85">
        <f t="shared" si="1"/>
        <v>204185116744</v>
      </c>
      <c r="J23" s="83">
        <f>SUM(J9:J11,J13:J16,J18:J21)</f>
        <v>45501855642</v>
      </c>
      <c r="K23" s="84">
        <f>SUM(K9:K11,K13:K16,K18:K21)</f>
        <v>1397347261</v>
      </c>
      <c r="L23" s="84">
        <f t="shared" si="2"/>
        <v>46899202903</v>
      </c>
      <c r="M23" s="97">
        <f t="shared" si="3"/>
        <v>0.22553174494509498</v>
      </c>
      <c r="N23" s="83">
        <f>SUM(N9:N11,N13:N16,N18:N21)</f>
        <v>58957427587</v>
      </c>
      <c r="O23" s="84">
        <f>SUM(O9:O11,O13:O16,O18:O21)</f>
        <v>2537360755</v>
      </c>
      <c r="P23" s="84">
        <f t="shared" si="4"/>
        <v>61494788342</v>
      </c>
      <c r="Q23" s="97">
        <f t="shared" si="5"/>
        <v>0.29571988565531426</v>
      </c>
      <c r="R23" s="83">
        <f>SUM(R9:R11,R13:R16,R18:R21)</f>
        <v>43477184566</v>
      </c>
      <c r="S23" s="84">
        <f>SUM(S9:S11,S13:S16,S18:S21)</f>
        <v>2478192879</v>
      </c>
      <c r="T23" s="84">
        <f t="shared" si="6"/>
        <v>45955377445</v>
      </c>
      <c r="U23" s="97">
        <f t="shared" si="7"/>
        <v>0.22506722418273614</v>
      </c>
      <c r="V23" s="83">
        <f>SUM(V9:V11,V13:V16,V18:V21)</f>
        <v>45009464328</v>
      </c>
      <c r="W23" s="84">
        <f>SUM(W9:W11,W13:W16,W18:W21)</f>
        <v>5038256742</v>
      </c>
      <c r="X23" s="84">
        <f t="shared" si="8"/>
        <v>50047721070</v>
      </c>
      <c r="Y23" s="97">
        <f t="shared" si="9"/>
        <v>0.24510954504459814</v>
      </c>
      <c r="Z23" s="83">
        <f t="shared" si="10"/>
        <v>192945932123</v>
      </c>
      <c r="AA23" s="84">
        <f t="shared" si="11"/>
        <v>11451157637</v>
      </c>
      <c r="AB23" s="84">
        <f t="shared" si="12"/>
        <v>204397089760</v>
      </c>
      <c r="AC23" s="97">
        <f t="shared" si="13"/>
        <v>1.0010381413659339</v>
      </c>
      <c r="AD23" s="83">
        <f>SUM(AD9:AD11,AD13:AD16,AD18:AD21)</f>
        <v>46929791295</v>
      </c>
      <c r="AE23" s="84">
        <f>SUM(AE9:AE11,AE13:AE16,AE18:AE21)</f>
        <v>4611085763</v>
      </c>
      <c r="AF23" s="84">
        <f t="shared" si="14"/>
        <v>51540877058</v>
      </c>
      <c r="AG23" s="84">
        <f>SUM(AG9:AG11,AG13:AG16,AG18:AG21)</f>
        <v>193512738530</v>
      </c>
      <c r="AH23" s="84">
        <f>SUM(AH9:AH11,AH13:AH16,AH18:AH21)</f>
        <v>190551114740</v>
      </c>
      <c r="AI23" s="85">
        <f>SUM(AI9:AI11,AI13:AI16,AI18:AI21)</f>
        <v>177115665986</v>
      </c>
      <c r="AJ23" s="118">
        <f t="shared" si="15"/>
        <v>0.92949162867752211</v>
      </c>
      <c r="AK23" s="119">
        <f t="shared" si="16"/>
        <v>-2.8970325559646959E-2</v>
      </c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50</v>
      </c>
      <c r="C9" s="57" t="s">
        <v>51</v>
      </c>
      <c r="D9" s="77">
        <v>52289468580</v>
      </c>
      <c r="E9" s="78">
        <v>8143224000</v>
      </c>
      <c r="F9" s="79">
        <f>$D9       +$E9</f>
        <v>60432692580</v>
      </c>
      <c r="G9" s="77">
        <v>52921651732</v>
      </c>
      <c r="H9" s="78">
        <v>7633014673</v>
      </c>
      <c r="I9" s="79">
        <f>$G9       +$H9</f>
        <v>60554666405</v>
      </c>
      <c r="J9" s="77">
        <v>12244282511</v>
      </c>
      <c r="K9" s="78">
        <v>520517151</v>
      </c>
      <c r="L9" s="78">
        <f>$J9       +$K9</f>
        <v>12764799662</v>
      </c>
      <c r="M9" s="95">
        <f>IF(($F9       =0),0,($L9       /$F9       ))</f>
        <v>0.2112234142985128</v>
      </c>
      <c r="N9" s="77">
        <v>12810014637</v>
      </c>
      <c r="O9" s="78">
        <v>1008864611</v>
      </c>
      <c r="P9" s="78">
        <f>$N9       +$O9</f>
        <v>13818879248</v>
      </c>
      <c r="Q9" s="95">
        <f>IF(($F9       =0),0,($P9       /$F9       ))</f>
        <v>0.22866562216645817</v>
      </c>
      <c r="R9" s="77">
        <v>10707216101</v>
      </c>
      <c r="S9" s="78">
        <v>1047405070</v>
      </c>
      <c r="T9" s="78">
        <f>$R9       +$S9</f>
        <v>11754621171</v>
      </c>
      <c r="U9" s="95">
        <f>IF(($I9       =0),0,($T9       /$I9       ))</f>
        <v>0.19411586040922224</v>
      </c>
      <c r="V9" s="77">
        <v>11430566773</v>
      </c>
      <c r="W9" s="78">
        <v>3189334925</v>
      </c>
      <c r="X9" s="78">
        <f>$V9       +$W9</f>
        <v>14619901698</v>
      </c>
      <c r="Y9" s="95">
        <f>IF(($I9       =0),0,($X9       /$I9       ))</f>
        <v>0.24143311434034809</v>
      </c>
      <c r="Z9" s="77">
        <f>$J9       +$N9       +$R9       +$V9</f>
        <v>47192080022</v>
      </c>
      <c r="AA9" s="78">
        <f>$K9       +$O9       +$S9       +$W9</f>
        <v>5766121757</v>
      </c>
      <c r="AB9" s="78">
        <f>$Z9       +$AA9</f>
        <v>52958201779</v>
      </c>
      <c r="AC9" s="95">
        <f>IF(($I9       =0),0,($AB9       /$I9       ))</f>
        <v>0.87455195318567946</v>
      </c>
      <c r="AD9" s="77">
        <v>9969697131</v>
      </c>
      <c r="AE9" s="78">
        <v>1766958558</v>
      </c>
      <c r="AF9" s="78">
        <f>$AD9       +$AE9</f>
        <v>11736655689</v>
      </c>
      <c r="AG9" s="78">
        <v>51406641320</v>
      </c>
      <c r="AH9" s="78">
        <v>52487648290</v>
      </c>
      <c r="AI9" s="79">
        <v>45850617477</v>
      </c>
      <c r="AJ9" s="114">
        <f>IF(($AH9       =0),0,($AI9       /$AH9       ))</f>
        <v>0.87355061563570768</v>
      </c>
      <c r="AK9" s="115">
        <f>IF(($AF9       =0),0,(($X9       /$AF9       )-1))</f>
        <v>0.24566163355224591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52289468580</v>
      </c>
      <c r="E10" s="81">
        <f>E9</f>
        <v>8143224000</v>
      </c>
      <c r="F10" s="82">
        <f t="shared" ref="F10:F41" si="0">$D10      +$E10</f>
        <v>60432692580</v>
      </c>
      <c r="G10" s="80">
        <f>G9</f>
        <v>52921651732</v>
      </c>
      <c r="H10" s="81">
        <f>H9</f>
        <v>7633014673</v>
      </c>
      <c r="I10" s="82">
        <f t="shared" ref="I10:I41" si="1">$G10      +$H10</f>
        <v>60554666405</v>
      </c>
      <c r="J10" s="80">
        <f>J9</f>
        <v>12244282511</v>
      </c>
      <c r="K10" s="81">
        <f>K9</f>
        <v>520517151</v>
      </c>
      <c r="L10" s="81">
        <f t="shared" ref="L10:L41" si="2">$J10      +$K10</f>
        <v>12764799662</v>
      </c>
      <c r="M10" s="96">
        <f t="shared" ref="M10:M41" si="3">IF(($F10      =0),0,($L10      /$F10      ))</f>
        <v>0.2112234142985128</v>
      </c>
      <c r="N10" s="80">
        <f>N9</f>
        <v>12810014637</v>
      </c>
      <c r="O10" s="81">
        <f>O9</f>
        <v>1008864611</v>
      </c>
      <c r="P10" s="81">
        <f t="shared" ref="P10:P41" si="4">$N10      +$O10</f>
        <v>13818879248</v>
      </c>
      <c r="Q10" s="96">
        <f t="shared" ref="Q10:Q41" si="5">IF(($F10      =0),0,($P10      /$F10      ))</f>
        <v>0.22866562216645817</v>
      </c>
      <c r="R10" s="80">
        <f>R9</f>
        <v>10707216101</v>
      </c>
      <c r="S10" s="81">
        <f>S9</f>
        <v>1047405070</v>
      </c>
      <c r="T10" s="81">
        <f t="shared" ref="T10:T41" si="6">$R10      +$S10</f>
        <v>11754621171</v>
      </c>
      <c r="U10" s="96">
        <f t="shared" ref="U10:U41" si="7">IF(($I10      =0),0,($T10      /$I10      ))</f>
        <v>0.19411586040922224</v>
      </c>
      <c r="V10" s="80">
        <f>V9</f>
        <v>11430566773</v>
      </c>
      <c r="W10" s="81">
        <f>W9</f>
        <v>3189334925</v>
      </c>
      <c r="X10" s="81">
        <f t="shared" ref="X10:X41" si="8">$V10      +$W10</f>
        <v>14619901698</v>
      </c>
      <c r="Y10" s="96">
        <f t="shared" ref="Y10:Y41" si="9">IF(($I10      =0),0,($X10      /$I10      ))</f>
        <v>0.24143311434034809</v>
      </c>
      <c r="Z10" s="80">
        <f t="shared" ref="Z10:Z41" si="10">$J10      +$N10      +$R10      +$V10</f>
        <v>47192080022</v>
      </c>
      <c r="AA10" s="81">
        <f t="shared" ref="AA10:AA41" si="11">$K10      +$O10      +$S10      +$W10</f>
        <v>5766121757</v>
      </c>
      <c r="AB10" s="81">
        <f t="shared" ref="AB10:AB41" si="12">$Z10      +$AA10</f>
        <v>52958201779</v>
      </c>
      <c r="AC10" s="96">
        <f t="shared" ref="AC10:AC41" si="13">IF(($I10      =0),0,($AB10      /$I10      ))</f>
        <v>0.87455195318567946</v>
      </c>
      <c r="AD10" s="80">
        <f>AD9</f>
        <v>9969697131</v>
      </c>
      <c r="AE10" s="81">
        <f>AE9</f>
        <v>1766958558</v>
      </c>
      <c r="AF10" s="81">
        <f t="shared" ref="AF10:AF41" si="14">$AD10      +$AE10</f>
        <v>11736655689</v>
      </c>
      <c r="AG10" s="81">
        <f>AG9</f>
        <v>51406641320</v>
      </c>
      <c r="AH10" s="81">
        <f>AH9</f>
        <v>52487648290</v>
      </c>
      <c r="AI10" s="82">
        <f>AI9</f>
        <v>45850617477</v>
      </c>
      <c r="AJ10" s="116">
        <f t="shared" ref="AJ10:AJ41" si="15">IF(($AH10      =0),0,($AI10      /$AH10      ))</f>
        <v>0.87355061563570768</v>
      </c>
      <c r="AK10" s="117">
        <f t="shared" ref="AK10:AK41" si="16">IF(($AF10      =0),0,(($X10      /$AF10      )-1))</f>
        <v>0.24566163355224591</v>
      </c>
    </row>
    <row r="11" spans="1:37" x14ac:dyDescent="0.2">
      <c r="A11" s="55" t="s">
        <v>101</v>
      </c>
      <c r="B11" s="56" t="s">
        <v>246</v>
      </c>
      <c r="C11" s="57" t="s">
        <v>247</v>
      </c>
      <c r="D11" s="77">
        <v>449028154</v>
      </c>
      <c r="E11" s="78">
        <v>54355578</v>
      </c>
      <c r="F11" s="79">
        <f t="shared" si="0"/>
        <v>503383732</v>
      </c>
      <c r="G11" s="77">
        <v>462952889</v>
      </c>
      <c r="H11" s="78">
        <v>57591212</v>
      </c>
      <c r="I11" s="79">
        <f t="shared" si="1"/>
        <v>520544101</v>
      </c>
      <c r="J11" s="77">
        <v>80131553</v>
      </c>
      <c r="K11" s="78">
        <v>13433375</v>
      </c>
      <c r="L11" s="78">
        <f t="shared" si="2"/>
        <v>93564928</v>
      </c>
      <c r="M11" s="95">
        <f t="shared" si="3"/>
        <v>0.18587197410662448</v>
      </c>
      <c r="N11" s="77">
        <v>98734364</v>
      </c>
      <c r="O11" s="78">
        <v>17766476</v>
      </c>
      <c r="P11" s="78">
        <f t="shared" si="4"/>
        <v>116500840</v>
      </c>
      <c r="Q11" s="95">
        <f t="shared" si="5"/>
        <v>0.23143544893103538</v>
      </c>
      <c r="R11" s="77">
        <v>91201501</v>
      </c>
      <c r="S11" s="78">
        <v>3230519</v>
      </c>
      <c r="T11" s="78">
        <f t="shared" si="6"/>
        <v>94432020</v>
      </c>
      <c r="U11" s="95">
        <f t="shared" si="7"/>
        <v>0.1814102202264703</v>
      </c>
      <c r="V11" s="77">
        <v>94990891</v>
      </c>
      <c r="W11" s="78">
        <v>15937897</v>
      </c>
      <c r="X11" s="78">
        <f t="shared" si="8"/>
        <v>110928788</v>
      </c>
      <c r="Y11" s="95">
        <f t="shared" si="9"/>
        <v>0.21310161384385759</v>
      </c>
      <c r="Z11" s="77">
        <f t="shared" si="10"/>
        <v>365058309</v>
      </c>
      <c r="AA11" s="78">
        <f t="shared" si="11"/>
        <v>50368267</v>
      </c>
      <c r="AB11" s="78">
        <f t="shared" si="12"/>
        <v>415426576</v>
      </c>
      <c r="AC11" s="95">
        <f t="shared" si="13"/>
        <v>0.79806221067905259</v>
      </c>
      <c r="AD11" s="77">
        <v>93318311</v>
      </c>
      <c r="AE11" s="78">
        <v>26296396</v>
      </c>
      <c r="AF11" s="78">
        <f t="shared" si="14"/>
        <v>119614707</v>
      </c>
      <c r="AG11" s="78">
        <v>466881212</v>
      </c>
      <c r="AH11" s="78">
        <v>491781897</v>
      </c>
      <c r="AI11" s="79">
        <v>410993717</v>
      </c>
      <c r="AJ11" s="114">
        <f t="shared" si="15"/>
        <v>0.83572355856767133</v>
      </c>
      <c r="AK11" s="115">
        <f t="shared" si="16"/>
        <v>-7.2615811365069005E-2</v>
      </c>
    </row>
    <row r="12" spans="1:37" x14ac:dyDescent="0.2">
      <c r="A12" s="55" t="s">
        <v>101</v>
      </c>
      <c r="B12" s="56" t="s">
        <v>248</v>
      </c>
      <c r="C12" s="57" t="s">
        <v>249</v>
      </c>
      <c r="D12" s="77">
        <v>281526950</v>
      </c>
      <c r="E12" s="78">
        <v>94051025</v>
      </c>
      <c r="F12" s="79">
        <f t="shared" si="0"/>
        <v>375577975</v>
      </c>
      <c r="G12" s="77">
        <v>307484661</v>
      </c>
      <c r="H12" s="78">
        <v>89887233</v>
      </c>
      <c r="I12" s="79">
        <f t="shared" si="1"/>
        <v>397371894</v>
      </c>
      <c r="J12" s="77">
        <v>52244768</v>
      </c>
      <c r="K12" s="78">
        <v>10062066</v>
      </c>
      <c r="L12" s="78">
        <f t="shared" si="2"/>
        <v>62306834</v>
      </c>
      <c r="M12" s="95">
        <f t="shared" si="3"/>
        <v>0.16589586756252148</v>
      </c>
      <c r="N12" s="77">
        <v>82516542</v>
      </c>
      <c r="O12" s="78">
        <v>15010518</v>
      </c>
      <c r="P12" s="78">
        <f t="shared" si="4"/>
        <v>97527060</v>
      </c>
      <c r="Q12" s="95">
        <f t="shared" si="5"/>
        <v>0.25967193630031155</v>
      </c>
      <c r="R12" s="77">
        <v>61622542</v>
      </c>
      <c r="S12" s="78">
        <v>14091730</v>
      </c>
      <c r="T12" s="78">
        <f t="shared" si="6"/>
        <v>75714272</v>
      </c>
      <c r="U12" s="95">
        <f t="shared" si="7"/>
        <v>0.19053756227661134</v>
      </c>
      <c r="V12" s="77">
        <v>38811701</v>
      </c>
      <c r="W12" s="78">
        <v>20599779</v>
      </c>
      <c r="X12" s="78">
        <f t="shared" si="8"/>
        <v>59411480</v>
      </c>
      <c r="Y12" s="95">
        <f t="shared" si="9"/>
        <v>0.14951102706826064</v>
      </c>
      <c r="Z12" s="77">
        <f t="shared" si="10"/>
        <v>235195553</v>
      </c>
      <c r="AA12" s="78">
        <f t="shared" si="11"/>
        <v>59764093</v>
      </c>
      <c r="AB12" s="78">
        <f t="shared" si="12"/>
        <v>294959646</v>
      </c>
      <c r="AC12" s="95">
        <f t="shared" si="13"/>
        <v>0.74227606545318481</v>
      </c>
      <c r="AD12" s="77">
        <v>64704939</v>
      </c>
      <c r="AE12" s="78">
        <v>27528053</v>
      </c>
      <c r="AF12" s="78">
        <f t="shared" si="14"/>
        <v>92232992</v>
      </c>
      <c r="AG12" s="78">
        <v>338084142</v>
      </c>
      <c r="AH12" s="78">
        <v>382846985</v>
      </c>
      <c r="AI12" s="79">
        <v>339612199</v>
      </c>
      <c r="AJ12" s="114">
        <f t="shared" si="15"/>
        <v>0.88707032393111307</v>
      </c>
      <c r="AK12" s="115">
        <f t="shared" si="16"/>
        <v>-0.35585435632403639</v>
      </c>
    </row>
    <row r="13" spans="1:37" x14ac:dyDescent="0.2">
      <c r="A13" s="55" t="s">
        <v>101</v>
      </c>
      <c r="B13" s="56" t="s">
        <v>250</v>
      </c>
      <c r="C13" s="57" t="s">
        <v>251</v>
      </c>
      <c r="D13" s="77">
        <v>271496574</v>
      </c>
      <c r="E13" s="78">
        <v>47122332</v>
      </c>
      <c r="F13" s="79">
        <f t="shared" si="0"/>
        <v>318618906</v>
      </c>
      <c r="G13" s="77">
        <v>289309872</v>
      </c>
      <c r="H13" s="78">
        <v>46808202</v>
      </c>
      <c r="I13" s="79">
        <f t="shared" si="1"/>
        <v>336118074</v>
      </c>
      <c r="J13" s="77">
        <v>50598140</v>
      </c>
      <c r="K13" s="78">
        <v>3657346</v>
      </c>
      <c r="L13" s="78">
        <f t="shared" si="2"/>
        <v>54255486</v>
      </c>
      <c r="M13" s="95">
        <f t="shared" si="3"/>
        <v>0.17028332273540603</v>
      </c>
      <c r="N13" s="77">
        <v>72020671</v>
      </c>
      <c r="O13" s="78">
        <v>6578532</v>
      </c>
      <c r="P13" s="78">
        <f t="shared" si="4"/>
        <v>78599203</v>
      </c>
      <c r="Q13" s="95">
        <f t="shared" si="5"/>
        <v>0.24668719124909683</v>
      </c>
      <c r="R13" s="77">
        <v>60716828</v>
      </c>
      <c r="S13" s="78">
        <v>7204161</v>
      </c>
      <c r="T13" s="78">
        <f t="shared" si="6"/>
        <v>67920989</v>
      </c>
      <c r="U13" s="95">
        <f t="shared" si="7"/>
        <v>0.20207478934917378</v>
      </c>
      <c r="V13" s="77">
        <v>64548889</v>
      </c>
      <c r="W13" s="78">
        <v>21470461</v>
      </c>
      <c r="X13" s="78">
        <f t="shared" si="8"/>
        <v>86019350</v>
      </c>
      <c r="Y13" s="95">
        <f t="shared" si="9"/>
        <v>0.25592003719502449</v>
      </c>
      <c r="Z13" s="77">
        <f t="shared" si="10"/>
        <v>247884528</v>
      </c>
      <c r="AA13" s="78">
        <f t="shared" si="11"/>
        <v>38910500</v>
      </c>
      <c r="AB13" s="78">
        <f t="shared" si="12"/>
        <v>286795028</v>
      </c>
      <c r="AC13" s="95">
        <f t="shared" si="13"/>
        <v>0.85325678737526023</v>
      </c>
      <c r="AD13" s="77">
        <v>51130622</v>
      </c>
      <c r="AE13" s="78">
        <v>4670463</v>
      </c>
      <c r="AF13" s="78">
        <f t="shared" si="14"/>
        <v>55801085</v>
      </c>
      <c r="AG13" s="78">
        <v>309768156</v>
      </c>
      <c r="AH13" s="78">
        <v>320841077</v>
      </c>
      <c r="AI13" s="79">
        <v>263175599</v>
      </c>
      <c r="AJ13" s="114">
        <f t="shared" si="15"/>
        <v>0.82026778323026261</v>
      </c>
      <c r="AK13" s="115">
        <f t="shared" si="16"/>
        <v>0.54153543788619873</v>
      </c>
    </row>
    <row r="14" spans="1:37" x14ac:dyDescent="0.2">
      <c r="A14" s="55" t="s">
        <v>101</v>
      </c>
      <c r="B14" s="56" t="s">
        <v>252</v>
      </c>
      <c r="C14" s="57" t="s">
        <v>253</v>
      </c>
      <c r="D14" s="77">
        <v>1253190894</v>
      </c>
      <c r="E14" s="78">
        <v>150892800</v>
      </c>
      <c r="F14" s="79">
        <f t="shared" si="0"/>
        <v>1404083694</v>
      </c>
      <c r="G14" s="77">
        <v>1352181241</v>
      </c>
      <c r="H14" s="78">
        <v>175175907</v>
      </c>
      <c r="I14" s="79">
        <f t="shared" si="1"/>
        <v>1527357148</v>
      </c>
      <c r="J14" s="77">
        <v>285369287</v>
      </c>
      <c r="K14" s="78">
        <v>33350479</v>
      </c>
      <c r="L14" s="78">
        <f t="shared" si="2"/>
        <v>318719766</v>
      </c>
      <c r="M14" s="95">
        <f t="shared" si="3"/>
        <v>0.22699484892671931</v>
      </c>
      <c r="N14" s="77">
        <v>294350974</v>
      </c>
      <c r="O14" s="78">
        <v>36232801</v>
      </c>
      <c r="P14" s="78">
        <f t="shared" si="4"/>
        <v>330583775</v>
      </c>
      <c r="Q14" s="95">
        <f t="shared" si="5"/>
        <v>0.23544449409438123</v>
      </c>
      <c r="R14" s="77">
        <v>295566266</v>
      </c>
      <c r="S14" s="78">
        <v>30224496</v>
      </c>
      <c r="T14" s="78">
        <f t="shared" si="6"/>
        <v>325790762</v>
      </c>
      <c r="U14" s="95">
        <f t="shared" si="7"/>
        <v>0.21330358942347385</v>
      </c>
      <c r="V14" s="77">
        <v>342875669</v>
      </c>
      <c r="W14" s="78">
        <v>47256866</v>
      </c>
      <c r="X14" s="78">
        <f t="shared" si="8"/>
        <v>390132535</v>
      </c>
      <c r="Y14" s="95">
        <f t="shared" si="9"/>
        <v>0.25542980272221177</v>
      </c>
      <c r="Z14" s="77">
        <f t="shared" si="10"/>
        <v>1218162196</v>
      </c>
      <c r="AA14" s="78">
        <f t="shared" si="11"/>
        <v>147064642</v>
      </c>
      <c r="AB14" s="78">
        <f t="shared" si="12"/>
        <v>1365226838</v>
      </c>
      <c r="AC14" s="95">
        <f t="shared" si="13"/>
        <v>0.89384911694537084</v>
      </c>
      <c r="AD14" s="77">
        <v>270233621</v>
      </c>
      <c r="AE14" s="78">
        <v>80529357</v>
      </c>
      <c r="AF14" s="78">
        <f t="shared" si="14"/>
        <v>350762978</v>
      </c>
      <c r="AG14" s="78">
        <v>1343628918</v>
      </c>
      <c r="AH14" s="78">
        <v>1392758596</v>
      </c>
      <c r="AI14" s="79">
        <v>1255351095</v>
      </c>
      <c r="AJ14" s="114">
        <f t="shared" si="15"/>
        <v>0.90134148057342167</v>
      </c>
      <c r="AK14" s="115">
        <f t="shared" si="16"/>
        <v>0.11223977292153098</v>
      </c>
    </row>
    <row r="15" spans="1:37" x14ac:dyDescent="0.2">
      <c r="A15" s="55" t="s">
        <v>116</v>
      </c>
      <c r="B15" s="56" t="s">
        <v>254</v>
      </c>
      <c r="C15" s="57" t="s">
        <v>255</v>
      </c>
      <c r="D15" s="77">
        <v>1109756833</v>
      </c>
      <c r="E15" s="78">
        <v>454992250</v>
      </c>
      <c r="F15" s="79">
        <f t="shared" si="0"/>
        <v>1564749083</v>
      </c>
      <c r="G15" s="77">
        <v>826042656</v>
      </c>
      <c r="H15" s="78">
        <v>416471375</v>
      </c>
      <c r="I15" s="79">
        <f t="shared" si="1"/>
        <v>1242514031</v>
      </c>
      <c r="J15" s="77">
        <v>354185215</v>
      </c>
      <c r="K15" s="78">
        <v>83040073</v>
      </c>
      <c r="L15" s="78">
        <f t="shared" si="2"/>
        <v>437225288</v>
      </c>
      <c r="M15" s="95">
        <f t="shared" si="3"/>
        <v>0.27942198065502877</v>
      </c>
      <c r="N15" s="77">
        <v>373074522</v>
      </c>
      <c r="O15" s="78">
        <v>97343388</v>
      </c>
      <c r="P15" s="78">
        <f t="shared" si="4"/>
        <v>470417910</v>
      </c>
      <c r="Q15" s="95">
        <f t="shared" si="5"/>
        <v>0.30063472483274817</v>
      </c>
      <c r="R15" s="77">
        <v>332069546</v>
      </c>
      <c r="S15" s="78">
        <v>80305240</v>
      </c>
      <c r="T15" s="78">
        <f t="shared" si="6"/>
        <v>412374786</v>
      </c>
      <c r="U15" s="95">
        <f t="shared" si="7"/>
        <v>0.33188742799798615</v>
      </c>
      <c r="V15" s="77">
        <v>372907911</v>
      </c>
      <c r="W15" s="78">
        <v>58355578</v>
      </c>
      <c r="X15" s="78">
        <f t="shared" si="8"/>
        <v>431263489</v>
      </c>
      <c r="Y15" s="95">
        <f t="shared" si="9"/>
        <v>0.34708943178123353</v>
      </c>
      <c r="Z15" s="77">
        <f t="shared" si="10"/>
        <v>1432237194</v>
      </c>
      <c r="AA15" s="78">
        <f t="shared" si="11"/>
        <v>319044279</v>
      </c>
      <c r="AB15" s="78">
        <f t="shared" si="12"/>
        <v>1751281473</v>
      </c>
      <c r="AC15" s="95">
        <f t="shared" si="13"/>
        <v>1.4094661543504132</v>
      </c>
      <c r="AD15" s="77">
        <v>397394671</v>
      </c>
      <c r="AE15" s="78">
        <v>248794519</v>
      </c>
      <c r="AF15" s="78">
        <f t="shared" si="14"/>
        <v>646189190</v>
      </c>
      <c r="AG15" s="78">
        <v>1658792521</v>
      </c>
      <c r="AH15" s="78">
        <v>1684992701</v>
      </c>
      <c r="AI15" s="79">
        <v>1874130357</v>
      </c>
      <c r="AJ15" s="114">
        <f t="shared" si="15"/>
        <v>1.1122483532942022</v>
      </c>
      <c r="AK15" s="115">
        <f t="shared" si="16"/>
        <v>-0.33260491559755123</v>
      </c>
    </row>
    <row r="16" spans="1:37" ht="16.5" x14ac:dyDescent="0.3">
      <c r="A16" s="58" t="s">
        <v>0</v>
      </c>
      <c r="B16" s="59" t="s">
        <v>256</v>
      </c>
      <c r="C16" s="60" t="s">
        <v>0</v>
      </c>
      <c r="D16" s="80">
        <f>SUM(D11:D15)</f>
        <v>3364999405</v>
      </c>
      <c r="E16" s="81">
        <f>SUM(E11:E15)</f>
        <v>801413985</v>
      </c>
      <c r="F16" s="82">
        <f t="shared" si="0"/>
        <v>4166413390</v>
      </c>
      <c r="G16" s="80">
        <f>SUM(G11:G15)</f>
        <v>3237971319</v>
      </c>
      <c r="H16" s="81">
        <f>SUM(H11:H15)</f>
        <v>785933929</v>
      </c>
      <c r="I16" s="82">
        <f t="shared" si="1"/>
        <v>4023905248</v>
      </c>
      <c r="J16" s="80">
        <f>SUM(J11:J15)</f>
        <v>822528963</v>
      </c>
      <c r="K16" s="81">
        <f>SUM(K11:K15)</f>
        <v>143543339</v>
      </c>
      <c r="L16" s="81">
        <f t="shared" si="2"/>
        <v>966072302</v>
      </c>
      <c r="M16" s="96">
        <f t="shared" si="3"/>
        <v>0.23187144711053265</v>
      </c>
      <c r="N16" s="80">
        <f>SUM(N11:N15)</f>
        <v>920697073</v>
      </c>
      <c r="O16" s="81">
        <f>SUM(O11:O15)</f>
        <v>172931715</v>
      </c>
      <c r="P16" s="81">
        <f t="shared" si="4"/>
        <v>1093628788</v>
      </c>
      <c r="Q16" s="96">
        <f t="shared" si="5"/>
        <v>0.26248686475155553</v>
      </c>
      <c r="R16" s="80">
        <f>SUM(R11:R15)</f>
        <v>841176683</v>
      </c>
      <c r="S16" s="81">
        <f>SUM(S11:S15)</f>
        <v>135056146</v>
      </c>
      <c r="T16" s="81">
        <f t="shared" si="6"/>
        <v>976232829</v>
      </c>
      <c r="U16" s="96">
        <f t="shared" si="7"/>
        <v>0.24260830432953576</v>
      </c>
      <c r="V16" s="80">
        <f>SUM(V11:V15)</f>
        <v>914135061</v>
      </c>
      <c r="W16" s="81">
        <f>SUM(W11:W15)</f>
        <v>163620581</v>
      </c>
      <c r="X16" s="81">
        <f t="shared" si="8"/>
        <v>1077755642</v>
      </c>
      <c r="Y16" s="96">
        <f t="shared" si="9"/>
        <v>0.2678382256977041</v>
      </c>
      <c r="Z16" s="80">
        <f t="shared" si="10"/>
        <v>3498537780</v>
      </c>
      <c r="AA16" s="81">
        <f t="shared" si="11"/>
        <v>615151781</v>
      </c>
      <c r="AB16" s="81">
        <f t="shared" si="12"/>
        <v>4113689561</v>
      </c>
      <c r="AC16" s="96">
        <f t="shared" si="13"/>
        <v>1.022312730411489</v>
      </c>
      <c r="AD16" s="80">
        <f>SUM(AD11:AD15)</f>
        <v>876782164</v>
      </c>
      <c r="AE16" s="81">
        <f>SUM(AE11:AE15)</f>
        <v>387818788</v>
      </c>
      <c r="AF16" s="81">
        <f t="shared" si="14"/>
        <v>1264600952</v>
      </c>
      <c r="AG16" s="81">
        <f>SUM(AG11:AG15)</f>
        <v>4117154949</v>
      </c>
      <c r="AH16" s="81">
        <f>SUM(AH11:AH15)</f>
        <v>4273221256</v>
      </c>
      <c r="AI16" s="82">
        <f>SUM(AI11:AI15)</f>
        <v>4143262967</v>
      </c>
      <c r="AJ16" s="116">
        <f t="shared" si="15"/>
        <v>0.96958774628916622</v>
      </c>
      <c r="AK16" s="117">
        <f t="shared" si="16"/>
        <v>-0.14775041067658468</v>
      </c>
    </row>
    <row r="17" spans="1:37" x14ac:dyDescent="0.2">
      <c r="A17" s="55" t="s">
        <v>101</v>
      </c>
      <c r="B17" s="56" t="s">
        <v>257</v>
      </c>
      <c r="C17" s="57" t="s">
        <v>258</v>
      </c>
      <c r="D17" s="77">
        <v>243214752</v>
      </c>
      <c r="E17" s="78">
        <v>45670100</v>
      </c>
      <c r="F17" s="79">
        <f t="shared" si="0"/>
        <v>288884852</v>
      </c>
      <c r="G17" s="77">
        <v>342459140</v>
      </c>
      <c r="H17" s="78">
        <v>53829394</v>
      </c>
      <c r="I17" s="79">
        <f t="shared" si="1"/>
        <v>396288534</v>
      </c>
      <c r="J17" s="77">
        <v>102311676</v>
      </c>
      <c r="K17" s="78">
        <v>13202158</v>
      </c>
      <c r="L17" s="78">
        <f t="shared" si="2"/>
        <v>115513834</v>
      </c>
      <c r="M17" s="95">
        <f t="shared" si="3"/>
        <v>0.39986116682919742</v>
      </c>
      <c r="N17" s="77">
        <v>113692410</v>
      </c>
      <c r="O17" s="78">
        <v>16044423</v>
      </c>
      <c r="P17" s="78">
        <f t="shared" si="4"/>
        <v>129736833</v>
      </c>
      <c r="Q17" s="95">
        <f t="shared" si="5"/>
        <v>0.44909531289650312</v>
      </c>
      <c r="R17" s="77">
        <v>181063127</v>
      </c>
      <c r="S17" s="78">
        <v>6385340</v>
      </c>
      <c r="T17" s="78">
        <f t="shared" si="6"/>
        <v>187448467</v>
      </c>
      <c r="U17" s="95">
        <f t="shared" si="7"/>
        <v>0.47301006947629731</v>
      </c>
      <c r="V17" s="77">
        <v>60055088</v>
      </c>
      <c r="W17" s="78">
        <v>8991381</v>
      </c>
      <c r="X17" s="78">
        <f t="shared" si="8"/>
        <v>69046469</v>
      </c>
      <c r="Y17" s="95">
        <f t="shared" si="9"/>
        <v>0.17423282047317573</v>
      </c>
      <c r="Z17" s="77">
        <f t="shared" si="10"/>
        <v>457122301</v>
      </c>
      <c r="AA17" s="78">
        <f t="shared" si="11"/>
        <v>44623302</v>
      </c>
      <c r="AB17" s="78">
        <f t="shared" si="12"/>
        <v>501745603</v>
      </c>
      <c r="AC17" s="95">
        <f t="shared" si="13"/>
        <v>1.2661118350701512</v>
      </c>
      <c r="AD17" s="77">
        <v>52915678</v>
      </c>
      <c r="AE17" s="78">
        <v>13811939</v>
      </c>
      <c r="AF17" s="78">
        <f t="shared" si="14"/>
        <v>66727617</v>
      </c>
      <c r="AG17" s="78">
        <v>225865320</v>
      </c>
      <c r="AH17" s="78">
        <v>299823019</v>
      </c>
      <c r="AI17" s="79">
        <v>232027644</v>
      </c>
      <c r="AJ17" s="114">
        <f t="shared" si="15"/>
        <v>0.77388202138008622</v>
      </c>
      <c r="AK17" s="115">
        <f t="shared" si="16"/>
        <v>3.4751008716525922E-2</v>
      </c>
    </row>
    <row r="18" spans="1:37" x14ac:dyDescent="0.2">
      <c r="A18" s="55" t="s">
        <v>101</v>
      </c>
      <c r="B18" s="56" t="s">
        <v>259</v>
      </c>
      <c r="C18" s="57" t="s">
        <v>260</v>
      </c>
      <c r="D18" s="77">
        <v>571589705</v>
      </c>
      <c r="E18" s="78">
        <v>83817650</v>
      </c>
      <c r="F18" s="79">
        <f t="shared" si="0"/>
        <v>655407355</v>
      </c>
      <c r="G18" s="77">
        <v>577429804</v>
      </c>
      <c r="H18" s="78">
        <v>104736994</v>
      </c>
      <c r="I18" s="79">
        <f t="shared" si="1"/>
        <v>682166798</v>
      </c>
      <c r="J18" s="77">
        <v>137553829</v>
      </c>
      <c r="K18" s="78">
        <v>11143546</v>
      </c>
      <c r="L18" s="78">
        <f t="shared" si="2"/>
        <v>148697375</v>
      </c>
      <c r="M18" s="95">
        <f t="shared" si="3"/>
        <v>0.22687779419259035</v>
      </c>
      <c r="N18" s="77">
        <v>126380630</v>
      </c>
      <c r="O18" s="78">
        <v>7673172</v>
      </c>
      <c r="P18" s="78">
        <f t="shared" si="4"/>
        <v>134053802</v>
      </c>
      <c r="Q18" s="95">
        <f t="shared" si="5"/>
        <v>0.20453508947881735</v>
      </c>
      <c r="R18" s="77">
        <v>107639483</v>
      </c>
      <c r="S18" s="78">
        <v>11145162</v>
      </c>
      <c r="T18" s="78">
        <f t="shared" si="6"/>
        <v>118784645</v>
      </c>
      <c r="U18" s="95">
        <f t="shared" si="7"/>
        <v>0.17412844680840067</v>
      </c>
      <c r="V18" s="77">
        <v>149294358</v>
      </c>
      <c r="W18" s="78">
        <v>23128201</v>
      </c>
      <c r="X18" s="78">
        <f t="shared" si="8"/>
        <v>172422559</v>
      </c>
      <c r="Y18" s="95">
        <f t="shared" si="9"/>
        <v>0.25275718417477128</v>
      </c>
      <c r="Z18" s="77">
        <f t="shared" si="10"/>
        <v>520868300</v>
      </c>
      <c r="AA18" s="78">
        <f t="shared" si="11"/>
        <v>53090081</v>
      </c>
      <c r="AB18" s="78">
        <f t="shared" si="12"/>
        <v>573958381</v>
      </c>
      <c r="AC18" s="95">
        <f t="shared" si="13"/>
        <v>0.84137542706967106</v>
      </c>
      <c r="AD18" s="77">
        <v>168826103</v>
      </c>
      <c r="AE18" s="78">
        <v>29133211</v>
      </c>
      <c r="AF18" s="78">
        <f t="shared" si="14"/>
        <v>197959314</v>
      </c>
      <c r="AG18" s="78">
        <v>579203337</v>
      </c>
      <c r="AH18" s="78">
        <v>589914225</v>
      </c>
      <c r="AI18" s="79">
        <v>580209663</v>
      </c>
      <c r="AJ18" s="114">
        <f t="shared" si="15"/>
        <v>0.98354919819063524</v>
      </c>
      <c r="AK18" s="115">
        <f t="shared" si="16"/>
        <v>-0.1290000176500915</v>
      </c>
    </row>
    <row r="19" spans="1:37" x14ac:dyDescent="0.2">
      <c r="A19" s="55" t="s">
        <v>101</v>
      </c>
      <c r="B19" s="56" t="s">
        <v>261</v>
      </c>
      <c r="C19" s="57" t="s">
        <v>262</v>
      </c>
      <c r="D19" s="77">
        <v>190427939</v>
      </c>
      <c r="E19" s="78">
        <v>20827860</v>
      </c>
      <c r="F19" s="79">
        <f t="shared" si="0"/>
        <v>211255799</v>
      </c>
      <c r="G19" s="77">
        <v>244547798</v>
      </c>
      <c r="H19" s="78">
        <v>53208850</v>
      </c>
      <c r="I19" s="79">
        <f t="shared" si="1"/>
        <v>297756648</v>
      </c>
      <c r="J19" s="77">
        <v>63828686</v>
      </c>
      <c r="K19" s="78">
        <v>1692598</v>
      </c>
      <c r="L19" s="78">
        <f t="shared" si="2"/>
        <v>65521284</v>
      </c>
      <c r="M19" s="95">
        <f t="shared" si="3"/>
        <v>0.31015141032885918</v>
      </c>
      <c r="N19" s="77">
        <v>51618503</v>
      </c>
      <c r="O19" s="78">
        <v>6548002</v>
      </c>
      <c r="P19" s="78">
        <f t="shared" si="4"/>
        <v>58166505</v>
      </c>
      <c r="Q19" s="95">
        <f t="shared" si="5"/>
        <v>0.27533684412611081</v>
      </c>
      <c r="R19" s="77">
        <v>22453448</v>
      </c>
      <c r="S19" s="78">
        <v>1498987</v>
      </c>
      <c r="T19" s="78">
        <f t="shared" si="6"/>
        <v>23952435</v>
      </c>
      <c r="U19" s="95">
        <f t="shared" si="7"/>
        <v>8.0442989806897611E-2</v>
      </c>
      <c r="V19" s="77">
        <v>42491885</v>
      </c>
      <c r="W19" s="78">
        <v>4523713</v>
      </c>
      <c r="X19" s="78">
        <f t="shared" si="8"/>
        <v>47015598</v>
      </c>
      <c r="Y19" s="95">
        <f t="shared" si="9"/>
        <v>0.15789940649788614</v>
      </c>
      <c r="Z19" s="77">
        <f t="shared" si="10"/>
        <v>180392522</v>
      </c>
      <c r="AA19" s="78">
        <f t="shared" si="11"/>
        <v>14263300</v>
      </c>
      <c r="AB19" s="78">
        <f t="shared" si="12"/>
        <v>194655822</v>
      </c>
      <c r="AC19" s="95">
        <f t="shared" si="13"/>
        <v>0.65374131293955184</v>
      </c>
      <c r="AD19" s="77">
        <v>35724388</v>
      </c>
      <c r="AE19" s="78">
        <v>3903990</v>
      </c>
      <c r="AF19" s="78">
        <f t="shared" si="14"/>
        <v>39628378</v>
      </c>
      <c r="AG19" s="78">
        <v>201300451</v>
      </c>
      <c r="AH19" s="78">
        <v>242233999</v>
      </c>
      <c r="AI19" s="79">
        <v>225820924</v>
      </c>
      <c r="AJ19" s="114">
        <f t="shared" si="15"/>
        <v>0.93224289295574891</v>
      </c>
      <c r="AK19" s="115">
        <f t="shared" si="16"/>
        <v>0.18641237347640116</v>
      </c>
    </row>
    <row r="20" spans="1:37" x14ac:dyDescent="0.2">
      <c r="A20" s="55" t="s">
        <v>101</v>
      </c>
      <c r="B20" s="56" t="s">
        <v>263</v>
      </c>
      <c r="C20" s="57" t="s">
        <v>264</v>
      </c>
      <c r="D20" s="77">
        <v>68399636</v>
      </c>
      <c r="E20" s="78">
        <v>13368750</v>
      </c>
      <c r="F20" s="79">
        <f t="shared" si="0"/>
        <v>81768386</v>
      </c>
      <c r="G20" s="77">
        <v>79781462</v>
      </c>
      <c r="H20" s="78">
        <v>57841500</v>
      </c>
      <c r="I20" s="79">
        <f t="shared" si="1"/>
        <v>137622962</v>
      </c>
      <c r="J20" s="77">
        <v>22658407</v>
      </c>
      <c r="K20" s="78">
        <v>4514672</v>
      </c>
      <c r="L20" s="78">
        <f t="shared" si="2"/>
        <v>27173079</v>
      </c>
      <c r="M20" s="95">
        <f t="shared" si="3"/>
        <v>0.33231766369951338</v>
      </c>
      <c r="N20" s="77">
        <v>19981590</v>
      </c>
      <c r="O20" s="78">
        <v>2490986</v>
      </c>
      <c r="P20" s="78">
        <f t="shared" si="4"/>
        <v>22472576</v>
      </c>
      <c r="Q20" s="95">
        <f t="shared" si="5"/>
        <v>0.27483208485978922</v>
      </c>
      <c r="R20" s="77">
        <v>22869530</v>
      </c>
      <c r="S20" s="78">
        <v>6748277</v>
      </c>
      <c r="T20" s="78">
        <f t="shared" si="6"/>
        <v>29617807</v>
      </c>
      <c r="U20" s="95">
        <f t="shared" si="7"/>
        <v>0.21520977727539392</v>
      </c>
      <c r="V20" s="77">
        <v>14117652</v>
      </c>
      <c r="W20" s="78">
        <v>7331540</v>
      </c>
      <c r="X20" s="78">
        <f t="shared" si="8"/>
        <v>21449192</v>
      </c>
      <c r="Y20" s="95">
        <f t="shared" si="9"/>
        <v>0.15585474755295559</v>
      </c>
      <c r="Z20" s="77">
        <f t="shared" si="10"/>
        <v>79627179</v>
      </c>
      <c r="AA20" s="78">
        <f t="shared" si="11"/>
        <v>21085475</v>
      </c>
      <c r="AB20" s="78">
        <f t="shared" si="12"/>
        <v>100712654</v>
      </c>
      <c r="AC20" s="95">
        <f t="shared" si="13"/>
        <v>0.73180123822651044</v>
      </c>
      <c r="AD20" s="77">
        <v>15553142</v>
      </c>
      <c r="AE20" s="78">
        <v>2124922</v>
      </c>
      <c r="AF20" s="78">
        <f t="shared" si="14"/>
        <v>17678064</v>
      </c>
      <c r="AG20" s="78">
        <v>85475410</v>
      </c>
      <c r="AH20" s="78">
        <v>85437561</v>
      </c>
      <c r="AI20" s="79">
        <v>81927755</v>
      </c>
      <c r="AJ20" s="114">
        <f t="shared" si="15"/>
        <v>0.95891963723074913</v>
      </c>
      <c r="AK20" s="115">
        <f t="shared" si="16"/>
        <v>0.21332245431400176</v>
      </c>
    </row>
    <row r="21" spans="1:37" x14ac:dyDescent="0.2">
      <c r="A21" s="55" t="s">
        <v>101</v>
      </c>
      <c r="B21" s="56" t="s">
        <v>67</v>
      </c>
      <c r="C21" s="57" t="s">
        <v>68</v>
      </c>
      <c r="D21" s="77">
        <v>7703787795</v>
      </c>
      <c r="E21" s="78">
        <v>768760054</v>
      </c>
      <c r="F21" s="79">
        <f t="shared" si="0"/>
        <v>8472547849</v>
      </c>
      <c r="G21" s="77">
        <v>7564072490</v>
      </c>
      <c r="H21" s="78">
        <v>802543954</v>
      </c>
      <c r="I21" s="79">
        <f t="shared" si="1"/>
        <v>8366616444</v>
      </c>
      <c r="J21" s="77">
        <v>1870204701</v>
      </c>
      <c r="K21" s="78">
        <v>104517130</v>
      </c>
      <c r="L21" s="78">
        <f t="shared" si="2"/>
        <v>1974721831</v>
      </c>
      <c r="M21" s="95">
        <f t="shared" si="3"/>
        <v>0.23307296296155741</v>
      </c>
      <c r="N21" s="77">
        <v>1513806301</v>
      </c>
      <c r="O21" s="78">
        <v>157212034</v>
      </c>
      <c r="P21" s="78">
        <f t="shared" si="4"/>
        <v>1671018335</v>
      </c>
      <c r="Q21" s="95">
        <f t="shared" si="5"/>
        <v>0.19722737065418017</v>
      </c>
      <c r="R21" s="77">
        <v>1499258297</v>
      </c>
      <c r="S21" s="78">
        <v>147856858</v>
      </c>
      <c r="T21" s="78">
        <f t="shared" si="6"/>
        <v>1647115155</v>
      </c>
      <c r="U21" s="95">
        <f t="shared" si="7"/>
        <v>0.19686753492580686</v>
      </c>
      <c r="V21" s="77">
        <v>1884183543</v>
      </c>
      <c r="W21" s="78">
        <v>152738158</v>
      </c>
      <c r="X21" s="78">
        <f t="shared" si="8"/>
        <v>2036921701</v>
      </c>
      <c r="Y21" s="95">
        <f t="shared" si="9"/>
        <v>0.24345823842095085</v>
      </c>
      <c r="Z21" s="77">
        <f t="shared" si="10"/>
        <v>6767452842</v>
      </c>
      <c r="AA21" s="78">
        <f t="shared" si="11"/>
        <v>562324180</v>
      </c>
      <c r="AB21" s="78">
        <f t="shared" si="12"/>
        <v>7329777022</v>
      </c>
      <c r="AC21" s="95">
        <f t="shared" si="13"/>
        <v>0.87607422559169013</v>
      </c>
      <c r="AD21" s="77">
        <v>1431324073</v>
      </c>
      <c r="AE21" s="78">
        <v>227810979</v>
      </c>
      <c r="AF21" s="78">
        <f t="shared" si="14"/>
        <v>1659135052</v>
      </c>
      <c r="AG21" s="78">
        <v>7290865357</v>
      </c>
      <c r="AH21" s="78">
        <v>7151462876</v>
      </c>
      <c r="AI21" s="79">
        <v>5072374594</v>
      </c>
      <c r="AJ21" s="114">
        <f t="shared" si="15"/>
        <v>0.70927790326964701</v>
      </c>
      <c r="AK21" s="115">
        <f t="shared" si="16"/>
        <v>0.22770096294728881</v>
      </c>
    </row>
    <row r="22" spans="1:37" x14ac:dyDescent="0.2">
      <c r="A22" s="55" t="s">
        <v>101</v>
      </c>
      <c r="B22" s="56" t="s">
        <v>265</v>
      </c>
      <c r="C22" s="57" t="s">
        <v>266</v>
      </c>
      <c r="D22" s="77">
        <v>141302173</v>
      </c>
      <c r="E22" s="78">
        <v>22922001</v>
      </c>
      <c r="F22" s="79">
        <f t="shared" si="0"/>
        <v>164224174</v>
      </c>
      <c r="G22" s="77">
        <v>251606095</v>
      </c>
      <c r="H22" s="78">
        <v>26835132</v>
      </c>
      <c r="I22" s="79">
        <f t="shared" si="1"/>
        <v>278441227</v>
      </c>
      <c r="J22" s="77">
        <v>34131615</v>
      </c>
      <c r="K22" s="78">
        <v>9024082</v>
      </c>
      <c r="L22" s="78">
        <f t="shared" si="2"/>
        <v>43155697</v>
      </c>
      <c r="M22" s="95">
        <f t="shared" si="3"/>
        <v>0.26278528884547775</v>
      </c>
      <c r="N22" s="77">
        <v>40697376</v>
      </c>
      <c r="O22" s="78">
        <v>6150195</v>
      </c>
      <c r="P22" s="78">
        <f t="shared" si="4"/>
        <v>46847571</v>
      </c>
      <c r="Q22" s="95">
        <f t="shared" si="5"/>
        <v>0.28526598648016338</v>
      </c>
      <c r="R22" s="77">
        <v>31055583</v>
      </c>
      <c r="S22" s="78">
        <v>3160079</v>
      </c>
      <c r="T22" s="78">
        <f t="shared" si="6"/>
        <v>34215662</v>
      </c>
      <c r="U22" s="95">
        <f t="shared" si="7"/>
        <v>0.12288288759767604</v>
      </c>
      <c r="V22" s="77">
        <v>132623176</v>
      </c>
      <c r="W22" s="78">
        <v>5461921</v>
      </c>
      <c r="X22" s="78">
        <f t="shared" si="8"/>
        <v>138085097</v>
      </c>
      <c r="Y22" s="95">
        <f t="shared" si="9"/>
        <v>0.49592188084992167</v>
      </c>
      <c r="Z22" s="77">
        <f t="shared" si="10"/>
        <v>238507750</v>
      </c>
      <c r="AA22" s="78">
        <f t="shared" si="11"/>
        <v>23796277</v>
      </c>
      <c r="AB22" s="78">
        <f t="shared" si="12"/>
        <v>262304027</v>
      </c>
      <c r="AC22" s="95">
        <f t="shared" si="13"/>
        <v>0.94204450190847633</v>
      </c>
      <c r="AD22" s="77">
        <v>27697951</v>
      </c>
      <c r="AE22" s="78">
        <v>12589230</v>
      </c>
      <c r="AF22" s="78">
        <f t="shared" si="14"/>
        <v>40287181</v>
      </c>
      <c r="AG22" s="78">
        <v>144572838</v>
      </c>
      <c r="AH22" s="78">
        <v>175390545</v>
      </c>
      <c r="AI22" s="79">
        <v>169578379</v>
      </c>
      <c r="AJ22" s="114">
        <f t="shared" si="15"/>
        <v>0.96686157740144996</v>
      </c>
      <c r="AK22" s="115">
        <f t="shared" si="16"/>
        <v>2.427519463325071</v>
      </c>
    </row>
    <row r="23" spans="1:37" x14ac:dyDescent="0.2">
      <c r="A23" s="55" t="s">
        <v>101</v>
      </c>
      <c r="B23" s="56" t="s">
        <v>267</v>
      </c>
      <c r="C23" s="57" t="s">
        <v>268</v>
      </c>
      <c r="D23" s="77">
        <v>166135412</v>
      </c>
      <c r="E23" s="78">
        <v>24324415</v>
      </c>
      <c r="F23" s="79">
        <f t="shared" si="0"/>
        <v>190459827</v>
      </c>
      <c r="G23" s="77">
        <v>177021147</v>
      </c>
      <c r="H23" s="78">
        <v>26494575</v>
      </c>
      <c r="I23" s="79">
        <f t="shared" si="1"/>
        <v>203515722</v>
      </c>
      <c r="J23" s="77">
        <v>39515433</v>
      </c>
      <c r="K23" s="78">
        <v>7920842</v>
      </c>
      <c r="L23" s="78">
        <f t="shared" si="2"/>
        <v>47436275</v>
      </c>
      <c r="M23" s="95">
        <f t="shared" si="3"/>
        <v>0.24906184021683481</v>
      </c>
      <c r="N23" s="77">
        <v>46190701</v>
      </c>
      <c r="O23" s="78">
        <v>5957528</v>
      </c>
      <c r="P23" s="78">
        <f t="shared" si="4"/>
        <v>52148229</v>
      </c>
      <c r="Q23" s="95">
        <f t="shared" si="5"/>
        <v>0.27380172407696246</v>
      </c>
      <c r="R23" s="77">
        <v>38141668</v>
      </c>
      <c r="S23" s="78">
        <v>2201985</v>
      </c>
      <c r="T23" s="78">
        <f t="shared" si="6"/>
        <v>40343653</v>
      </c>
      <c r="U23" s="95">
        <f t="shared" si="7"/>
        <v>0.19823359396282908</v>
      </c>
      <c r="V23" s="77">
        <v>45193165</v>
      </c>
      <c r="W23" s="78">
        <v>5854331</v>
      </c>
      <c r="X23" s="78">
        <f t="shared" si="8"/>
        <v>51047496</v>
      </c>
      <c r="Y23" s="95">
        <f t="shared" si="9"/>
        <v>0.25082826770503758</v>
      </c>
      <c r="Z23" s="77">
        <f t="shared" si="10"/>
        <v>169040967</v>
      </c>
      <c r="AA23" s="78">
        <f t="shared" si="11"/>
        <v>21934686</v>
      </c>
      <c r="AB23" s="78">
        <f t="shared" si="12"/>
        <v>190975653</v>
      </c>
      <c r="AC23" s="95">
        <f t="shared" si="13"/>
        <v>0.93838279973278915</v>
      </c>
      <c r="AD23" s="77">
        <v>48531073</v>
      </c>
      <c r="AE23" s="78">
        <v>41376954</v>
      </c>
      <c r="AF23" s="78">
        <f t="shared" si="14"/>
        <v>89908027</v>
      </c>
      <c r="AG23" s="78">
        <v>187803988</v>
      </c>
      <c r="AH23" s="78">
        <v>200275131</v>
      </c>
      <c r="AI23" s="79">
        <v>206725998</v>
      </c>
      <c r="AJ23" s="114">
        <f t="shared" si="15"/>
        <v>1.0322100251178965</v>
      </c>
      <c r="AK23" s="115">
        <f t="shared" si="16"/>
        <v>-0.43222537849707232</v>
      </c>
    </row>
    <row r="24" spans="1:37" x14ac:dyDescent="0.2">
      <c r="A24" s="55" t="s">
        <v>116</v>
      </c>
      <c r="B24" s="56" t="s">
        <v>269</v>
      </c>
      <c r="C24" s="57" t="s">
        <v>270</v>
      </c>
      <c r="D24" s="77">
        <v>1131196080</v>
      </c>
      <c r="E24" s="78">
        <v>184314976</v>
      </c>
      <c r="F24" s="79">
        <f t="shared" si="0"/>
        <v>1315511056</v>
      </c>
      <c r="G24" s="77">
        <v>1229099929</v>
      </c>
      <c r="H24" s="78">
        <v>203533343</v>
      </c>
      <c r="I24" s="79">
        <f t="shared" si="1"/>
        <v>1432633272</v>
      </c>
      <c r="J24" s="77">
        <v>220900747</v>
      </c>
      <c r="K24" s="78">
        <v>43565745</v>
      </c>
      <c r="L24" s="78">
        <f t="shared" si="2"/>
        <v>264466492</v>
      </c>
      <c r="M24" s="95">
        <f t="shared" si="3"/>
        <v>0.20103707284996014</v>
      </c>
      <c r="N24" s="77">
        <v>263019363</v>
      </c>
      <c r="O24" s="78">
        <v>73658028</v>
      </c>
      <c r="P24" s="78">
        <f t="shared" si="4"/>
        <v>336677391</v>
      </c>
      <c r="Q24" s="95">
        <f t="shared" si="5"/>
        <v>0.25592897107510132</v>
      </c>
      <c r="R24" s="77">
        <v>234999516</v>
      </c>
      <c r="S24" s="78">
        <v>26659519</v>
      </c>
      <c r="T24" s="78">
        <f t="shared" si="6"/>
        <v>261659035</v>
      </c>
      <c r="U24" s="95">
        <f t="shared" si="7"/>
        <v>0.1826420201973363</v>
      </c>
      <c r="V24" s="77">
        <v>225470760</v>
      </c>
      <c r="W24" s="78">
        <v>-80682422</v>
      </c>
      <c r="X24" s="78">
        <f t="shared" si="8"/>
        <v>144788338</v>
      </c>
      <c r="Y24" s="95">
        <f t="shared" si="9"/>
        <v>0.10106448093158624</v>
      </c>
      <c r="Z24" s="77">
        <f t="shared" si="10"/>
        <v>944390386</v>
      </c>
      <c r="AA24" s="78">
        <f t="shared" si="11"/>
        <v>63200870</v>
      </c>
      <c r="AB24" s="78">
        <f t="shared" si="12"/>
        <v>1007591256</v>
      </c>
      <c r="AC24" s="95">
        <f t="shared" si="13"/>
        <v>0.70331415282109966</v>
      </c>
      <c r="AD24" s="77">
        <v>208525378</v>
      </c>
      <c r="AE24" s="78">
        <v>123521378</v>
      </c>
      <c r="AF24" s="78">
        <f t="shared" si="14"/>
        <v>332046756</v>
      </c>
      <c r="AG24" s="78">
        <v>1123588762</v>
      </c>
      <c r="AH24" s="78">
        <v>1261513335</v>
      </c>
      <c r="AI24" s="79">
        <v>647322385</v>
      </c>
      <c r="AJ24" s="114">
        <f t="shared" si="15"/>
        <v>0.51313162298042614</v>
      </c>
      <c r="AK24" s="115">
        <f t="shared" si="16"/>
        <v>-0.56395195741650306</v>
      </c>
    </row>
    <row r="25" spans="1:37" ht="16.5" x14ac:dyDescent="0.3">
      <c r="A25" s="58" t="s">
        <v>0</v>
      </c>
      <c r="B25" s="59" t="s">
        <v>271</v>
      </c>
      <c r="C25" s="60" t="s">
        <v>0</v>
      </c>
      <c r="D25" s="80">
        <f>SUM(D17:D24)</f>
        <v>10216053492</v>
      </c>
      <c r="E25" s="81">
        <f>SUM(E17:E24)</f>
        <v>1164005806</v>
      </c>
      <c r="F25" s="82">
        <f t="shared" si="0"/>
        <v>11380059298</v>
      </c>
      <c r="G25" s="80">
        <f>SUM(G17:G24)</f>
        <v>10466017865</v>
      </c>
      <c r="H25" s="81">
        <f>SUM(H17:H24)</f>
        <v>1329023742</v>
      </c>
      <c r="I25" s="82">
        <f t="shared" si="1"/>
        <v>11795041607</v>
      </c>
      <c r="J25" s="80">
        <f>SUM(J17:J24)</f>
        <v>2491105094</v>
      </c>
      <c r="K25" s="81">
        <f>SUM(K17:K24)</f>
        <v>195580773</v>
      </c>
      <c r="L25" s="81">
        <f t="shared" si="2"/>
        <v>2686685867</v>
      </c>
      <c r="M25" s="96">
        <f t="shared" si="3"/>
        <v>0.23608715883160419</v>
      </c>
      <c r="N25" s="80">
        <f>SUM(N17:N24)</f>
        <v>2175386874</v>
      </c>
      <c r="O25" s="81">
        <f>SUM(O17:O24)</f>
        <v>275734368</v>
      </c>
      <c r="P25" s="81">
        <f t="shared" si="4"/>
        <v>2451121242</v>
      </c>
      <c r="Q25" s="96">
        <f t="shared" si="5"/>
        <v>0.21538738751833875</v>
      </c>
      <c r="R25" s="80">
        <f>SUM(R17:R24)</f>
        <v>2137480652</v>
      </c>
      <c r="S25" s="81">
        <f>SUM(S17:S24)</f>
        <v>205656207</v>
      </c>
      <c r="T25" s="81">
        <f t="shared" si="6"/>
        <v>2343136859</v>
      </c>
      <c r="U25" s="96">
        <f t="shared" si="7"/>
        <v>0.19865439538673771</v>
      </c>
      <c r="V25" s="80">
        <f>SUM(V17:V24)</f>
        <v>2553429627</v>
      </c>
      <c r="W25" s="81">
        <f>SUM(W17:W24)</f>
        <v>127346823</v>
      </c>
      <c r="X25" s="81">
        <f t="shared" si="8"/>
        <v>2680776450</v>
      </c>
      <c r="Y25" s="96">
        <f t="shared" si="9"/>
        <v>0.22727994858526318</v>
      </c>
      <c r="Z25" s="80">
        <f t="shared" si="10"/>
        <v>9357402247</v>
      </c>
      <c r="AA25" s="81">
        <f t="shared" si="11"/>
        <v>804318171</v>
      </c>
      <c r="AB25" s="81">
        <f t="shared" si="12"/>
        <v>10161720418</v>
      </c>
      <c r="AC25" s="96">
        <f t="shared" si="13"/>
        <v>0.86152476240264608</v>
      </c>
      <c r="AD25" s="80">
        <f>SUM(AD17:AD24)</f>
        <v>1989097786</v>
      </c>
      <c r="AE25" s="81">
        <f>SUM(AE17:AE24)</f>
        <v>454272603</v>
      </c>
      <c r="AF25" s="81">
        <f t="shared" si="14"/>
        <v>2443370389</v>
      </c>
      <c r="AG25" s="81">
        <f>SUM(AG17:AG24)</f>
        <v>9838675463</v>
      </c>
      <c r="AH25" s="81">
        <f>SUM(AH17:AH24)</f>
        <v>10006050691</v>
      </c>
      <c r="AI25" s="82">
        <f>SUM(AI17:AI24)</f>
        <v>7215987342</v>
      </c>
      <c r="AJ25" s="116">
        <f t="shared" si="15"/>
        <v>0.72116238112709752</v>
      </c>
      <c r="AK25" s="117">
        <f t="shared" si="16"/>
        <v>9.7163353566367627E-2</v>
      </c>
    </row>
    <row r="26" spans="1:37" x14ac:dyDescent="0.2">
      <c r="A26" s="55" t="s">
        <v>101</v>
      </c>
      <c r="B26" s="56" t="s">
        <v>272</v>
      </c>
      <c r="C26" s="57" t="s">
        <v>273</v>
      </c>
      <c r="D26" s="77">
        <v>239023919</v>
      </c>
      <c r="E26" s="78">
        <v>34233750</v>
      </c>
      <c r="F26" s="79">
        <f t="shared" si="0"/>
        <v>273257669</v>
      </c>
      <c r="G26" s="77">
        <v>261895430</v>
      </c>
      <c r="H26" s="78">
        <v>58406340</v>
      </c>
      <c r="I26" s="79">
        <f t="shared" si="1"/>
        <v>320301770</v>
      </c>
      <c r="J26" s="77">
        <v>53358133</v>
      </c>
      <c r="K26" s="78">
        <v>14901742</v>
      </c>
      <c r="L26" s="78">
        <f t="shared" si="2"/>
        <v>68259875</v>
      </c>
      <c r="M26" s="95">
        <f t="shared" si="3"/>
        <v>0.24980039992948927</v>
      </c>
      <c r="N26" s="77">
        <v>72681256</v>
      </c>
      <c r="O26" s="78">
        <v>10233077</v>
      </c>
      <c r="P26" s="78">
        <f t="shared" si="4"/>
        <v>82914333</v>
      </c>
      <c r="Q26" s="95">
        <f t="shared" si="5"/>
        <v>0.30342911620167556</v>
      </c>
      <c r="R26" s="77">
        <v>67170945</v>
      </c>
      <c r="S26" s="78">
        <v>4087400</v>
      </c>
      <c r="T26" s="78">
        <f t="shared" si="6"/>
        <v>71258345</v>
      </c>
      <c r="U26" s="95">
        <f t="shared" si="7"/>
        <v>0.22247252957734201</v>
      </c>
      <c r="V26" s="77">
        <v>53972912</v>
      </c>
      <c r="W26" s="78">
        <v>22126269</v>
      </c>
      <c r="X26" s="78">
        <f t="shared" si="8"/>
        <v>76099181</v>
      </c>
      <c r="Y26" s="95">
        <f t="shared" si="9"/>
        <v>0.23758588970644776</v>
      </c>
      <c r="Z26" s="77">
        <f t="shared" si="10"/>
        <v>247183246</v>
      </c>
      <c r="AA26" s="78">
        <f t="shared" si="11"/>
        <v>51348488</v>
      </c>
      <c r="AB26" s="78">
        <f t="shared" si="12"/>
        <v>298531734</v>
      </c>
      <c r="AC26" s="95">
        <f t="shared" si="13"/>
        <v>0.93203273275698728</v>
      </c>
      <c r="AD26" s="77">
        <v>52798538</v>
      </c>
      <c r="AE26" s="78">
        <v>17603141</v>
      </c>
      <c r="AF26" s="78">
        <f t="shared" si="14"/>
        <v>70401679</v>
      </c>
      <c r="AG26" s="78">
        <v>297752036</v>
      </c>
      <c r="AH26" s="78">
        <v>335287789</v>
      </c>
      <c r="AI26" s="79">
        <v>293012873</v>
      </c>
      <c r="AJ26" s="114">
        <f t="shared" si="15"/>
        <v>0.87391453734093494</v>
      </c>
      <c r="AK26" s="115">
        <f t="shared" si="16"/>
        <v>8.0928496037715236E-2</v>
      </c>
    </row>
    <row r="27" spans="1:37" x14ac:dyDescent="0.2">
      <c r="A27" s="55" t="s">
        <v>101</v>
      </c>
      <c r="B27" s="56" t="s">
        <v>274</v>
      </c>
      <c r="C27" s="57" t="s">
        <v>275</v>
      </c>
      <c r="D27" s="77">
        <v>756798402</v>
      </c>
      <c r="E27" s="78">
        <v>54003956</v>
      </c>
      <c r="F27" s="79">
        <f t="shared" si="0"/>
        <v>810802358</v>
      </c>
      <c r="G27" s="77">
        <v>788314446</v>
      </c>
      <c r="H27" s="78">
        <v>93524016</v>
      </c>
      <c r="I27" s="79">
        <f t="shared" si="1"/>
        <v>881838462</v>
      </c>
      <c r="J27" s="77">
        <v>154471638</v>
      </c>
      <c r="K27" s="78">
        <v>32589738</v>
      </c>
      <c r="L27" s="78">
        <f t="shared" si="2"/>
        <v>187061376</v>
      </c>
      <c r="M27" s="95">
        <f t="shared" si="3"/>
        <v>0.23071143559747762</v>
      </c>
      <c r="N27" s="77">
        <v>154341742</v>
      </c>
      <c r="O27" s="78">
        <v>28503173</v>
      </c>
      <c r="P27" s="78">
        <f t="shared" si="4"/>
        <v>182844915</v>
      </c>
      <c r="Q27" s="95">
        <f t="shared" si="5"/>
        <v>0.22551107948307175</v>
      </c>
      <c r="R27" s="77">
        <v>152254046</v>
      </c>
      <c r="S27" s="78">
        <v>17006941</v>
      </c>
      <c r="T27" s="78">
        <f t="shared" si="6"/>
        <v>169260987</v>
      </c>
      <c r="U27" s="95">
        <f t="shared" si="7"/>
        <v>0.19194103488763456</v>
      </c>
      <c r="V27" s="77">
        <v>205170211</v>
      </c>
      <c r="W27" s="78">
        <v>10687654</v>
      </c>
      <c r="X27" s="78">
        <f t="shared" si="8"/>
        <v>215857865</v>
      </c>
      <c r="Y27" s="95">
        <f t="shared" si="9"/>
        <v>0.24478164006414135</v>
      </c>
      <c r="Z27" s="77">
        <f t="shared" si="10"/>
        <v>666237637</v>
      </c>
      <c r="AA27" s="78">
        <f t="shared" si="11"/>
        <v>88787506</v>
      </c>
      <c r="AB27" s="78">
        <f t="shared" si="12"/>
        <v>755025143</v>
      </c>
      <c r="AC27" s="95">
        <f t="shared" si="13"/>
        <v>0.85619438880859333</v>
      </c>
      <c r="AD27" s="77">
        <v>173515227</v>
      </c>
      <c r="AE27" s="78">
        <v>63371084</v>
      </c>
      <c r="AF27" s="78">
        <f t="shared" si="14"/>
        <v>236886311</v>
      </c>
      <c r="AG27" s="78">
        <v>782349348</v>
      </c>
      <c r="AH27" s="78">
        <v>873714325</v>
      </c>
      <c r="AI27" s="79">
        <v>698970316</v>
      </c>
      <c r="AJ27" s="114">
        <f t="shared" si="15"/>
        <v>0.79999869064754092</v>
      </c>
      <c r="AK27" s="115">
        <f t="shared" si="16"/>
        <v>-8.8770203357170785E-2</v>
      </c>
    </row>
    <row r="28" spans="1:37" x14ac:dyDescent="0.2">
      <c r="A28" s="55" t="s">
        <v>101</v>
      </c>
      <c r="B28" s="56" t="s">
        <v>276</v>
      </c>
      <c r="C28" s="57" t="s">
        <v>277</v>
      </c>
      <c r="D28" s="77">
        <v>1369887126</v>
      </c>
      <c r="E28" s="78">
        <v>131661450</v>
      </c>
      <c r="F28" s="79">
        <f t="shared" si="0"/>
        <v>1501548576</v>
      </c>
      <c r="G28" s="77">
        <v>1391087623</v>
      </c>
      <c r="H28" s="78">
        <v>161947960</v>
      </c>
      <c r="I28" s="79">
        <f t="shared" si="1"/>
        <v>1553035583</v>
      </c>
      <c r="J28" s="77">
        <v>288637398</v>
      </c>
      <c r="K28" s="78">
        <v>20030637</v>
      </c>
      <c r="L28" s="78">
        <f t="shared" si="2"/>
        <v>308668035</v>
      </c>
      <c r="M28" s="95">
        <f t="shared" si="3"/>
        <v>0.20556646646908078</v>
      </c>
      <c r="N28" s="77">
        <v>249885222</v>
      </c>
      <c r="O28" s="78">
        <v>24374065</v>
      </c>
      <c r="P28" s="78">
        <f t="shared" si="4"/>
        <v>274259287</v>
      </c>
      <c r="Q28" s="95">
        <f t="shared" si="5"/>
        <v>0.18265095873927958</v>
      </c>
      <c r="R28" s="77">
        <v>271448862</v>
      </c>
      <c r="S28" s="78">
        <v>30389235</v>
      </c>
      <c r="T28" s="78">
        <f t="shared" si="6"/>
        <v>301838097</v>
      </c>
      <c r="U28" s="95">
        <f t="shared" si="7"/>
        <v>0.19435362608816673</v>
      </c>
      <c r="V28" s="77">
        <v>372856759</v>
      </c>
      <c r="W28" s="78">
        <v>52113122</v>
      </c>
      <c r="X28" s="78">
        <f t="shared" si="8"/>
        <v>424969881</v>
      </c>
      <c r="Y28" s="95">
        <f t="shared" si="9"/>
        <v>0.27363821257661425</v>
      </c>
      <c r="Z28" s="77">
        <f t="shared" si="10"/>
        <v>1182828241</v>
      </c>
      <c r="AA28" s="78">
        <f t="shared" si="11"/>
        <v>126907059</v>
      </c>
      <c r="AB28" s="78">
        <f t="shared" si="12"/>
        <v>1309735300</v>
      </c>
      <c r="AC28" s="95">
        <f t="shared" si="13"/>
        <v>0.84333888697513504</v>
      </c>
      <c r="AD28" s="77">
        <v>187724471</v>
      </c>
      <c r="AE28" s="78">
        <v>48923761</v>
      </c>
      <c r="AF28" s="78">
        <f t="shared" si="14"/>
        <v>236648232</v>
      </c>
      <c r="AG28" s="78">
        <v>1319738483</v>
      </c>
      <c r="AH28" s="78">
        <v>1434014541</v>
      </c>
      <c r="AI28" s="79">
        <v>1045303677</v>
      </c>
      <c r="AJ28" s="114">
        <f t="shared" si="15"/>
        <v>0.72893520052527838</v>
      </c>
      <c r="AK28" s="115">
        <f t="shared" si="16"/>
        <v>0.7957872636884944</v>
      </c>
    </row>
    <row r="29" spans="1:37" x14ac:dyDescent="0.2">
      <c r="A29" s="55" t="s">
        <v>116</v>
      </c>
      <c r="B29" s="56" t="s">
        <v>278</v>
      </c>
      <c r="C29" s="57" t="s">
        <v>279</v>
      </c>
      <c r="D29" s="77">
        <v>1050535988</v>
      </c>
      <c r="E29" s="78">
        <v>308395356</v>
      </c>
      <c r="F29" s="79">
        <f t="shared" si="0"/>
        <v>1358931344</v>
      </c>
      <c r="G29" s="77">
        <v>936405070</v>
      </c>
      <c r="H29" s="78">
        <v>306868499</v>
      </c>
      <c r="I29" s="79">
        <f t="shared" si="1"/>
        <v>1243273569</v>
      </c>
      <c r="J29" s="77">
        <v>141745507</v>
      </c>
      <c r="K29" s="78">
        <v>25017659</v>
      </c>
      <c r="L29" s="78">
        <f t="shared" si="2"/>
        <v>166763166</v>
      </c>
      <c r="M29" s="95">
        <f t="shared" si="3"/>
        <v>0.12271640266176685</v>
      </c>
      <c r="N29" s="77">
        <v>217856195</v>
      </c>
      <c r="O29" s="78">
        <v>92471981</v>
      </c>
      <c r="P29" s="78">
        <f t="shared" si="4"/>
        <v>310328176</v>
      </c>
      <c r="Q29" s="95">
        <f t="shared" si="5"/>
        <v>0.22836192377942532</v>
      </c>
      <c r="R29" s="77">
        <v>313786783</v>
      </c>
      <c r="S29" s="78">
        <v>42089257</v>
      </c>
      <c r="T29" s="78">
        <f t="shared" si="6"/>
        <v>355876040</v>
      </c>
      <c r="U29" s="95">
        <f t="shared" si="7"/>
        <v>0.28624113700594561</v>
      </c>
      <c r="V29" s="77">
        <v>176422063</v>
      </c>
      <c r="W29" s="78">
        <v>49016595</v>
      </c>
      <c r="X29" s="78">
        <f t="shared" si="8"/>
        <v>225438658</v>
      </c>
      <c r="Y29" s="95">
        <f t="shared" si="9"/>
        <v>0.18132667147531067</v>
      </c>
      <c r="Z29" s="77">
        <f t="shared" si="10"/>
        <v>849810548</v>
      </c>
      <c r="AA29" s="78">
        <f t="shared" si="11"/>
        <v>208595492</v>
      </c>
      <c r="AB29" s="78">
        <f t="shared" si="12"/>
        <v>1058406040</v>
      </c>
      <c r="AC29" s="95">
        <f t="shared" si="13"/>
        <v>0.85130583195081178</v>
      </c>
      <c r="AD29" s="77">
        <v>235724759</v>
      </c>
      <c r="AE29" s="78">
        <v>113419504</v>
      </c>
      <c r="AF29" s="78">
        <f t="shared" si="14"/>
        <v>349144263</v>
      </c>
      <c r="AG29" s="78">
        <v>1245267354</v>
      </c>
      <c r="AH29" s="78">
        <v>1184545622</v>
      </c>
      <c r="AI29" s="79">
        <v>922681453</v>
      </c>
      <c r="AJ29" s="114">
        <f t="shared" si="15"/>
        <v>0.77893281260213043</v>
      </c>
      <c r="AK29" s="115">
        <f t="shared" si="16"/>
        <v>-0.35431086261325739</v>
      </c>
    </row>
    <row r="30" spans="1:37" ht="16.5" x14ac:dyDescent="0.3">
      <c r="A30" s="58" t="s">
        <v>0</v>
      </c>
      <c r="B30" s="59" t="s">
        <v>280</v>
      </c>
      <c r="C30" s="60" t="s">
        <v>0</v>
      </c>
      <c r="D30" s="80">
        <f>SUM(D26:D29)</f>
        <v>3416245435</v>
      </c>
      <c r="E30" s="81">
        <f>SUM(E26:E29)</f>
        <v>528294512</v>
      </c>
      <c r="F30" s="82">
        <f t="shared" si="0"/>
        <v>3944539947</v>
      </c>
      <c r="G30" s="80">
        <f>SUM(G26:G29)</f>
        <v>3377702569</v>
      </c>
      <c r="H30" s="81">
        <f>SUM(H26:H29)</f>
        <v>620746815</v>
      </c>
      <c r="I30" s="82">
        <f t="shared" si="1"/>
        <v>3998449384</v>
      </c>
      <c r="J30" s="80">
        <f>SUM(J26:J29)</f>
        <v>638212676</v>
      </c>
      <c r="K30" s="81">
        <f>SUM(K26:K29)</f>
        <v>92539776</v>
      </c>
      <c r="L30" s="81">
        <f t="shared" si="2"/>
        <v>730752452</v>
      </c>
      <c r="M30" s="96">
        <f t="shared" si="3"/>
        <v>0.18525669959452942</v>
      </c>
      <c r="N30" s="80">
        <f>SUM(N26:N29)</f>
        <v>694764415</v>
      </c>
      <c r="O30" s="81">
        <f>SUM(O26:O29)</f>
        <v>155582296</v>
      </c>
      <c r="P30" s="81">
        <f t="shared" si="4"/>
        <v>850346711</v>
      </c>
      <c r="Q30" s="96">
        <f t="shared" si="5"/>
        <v>0.21557563681075836</v>
      </c>
      <c r="R30" s="80">
        <f>SUM(R26:R29)</f>
        <v>804660636</v>
      </c>
      <c r="S30" s="81">
        <f>SUM(S26:S29)</f>
        <v>93572833</v>
      </c>
      <c r="T30" s="81">
        <f t="shared" si="6"/>
        <v>898233469</v>
      </c>
      <c r="U30" s="96">
        <f t="shared" si="7"/>
        <v>0.22464545195803334</v>
      </c>
      <c r="V30" s="80">
        <f>SUM(V26:V29)</f>
        <v>808421945</v>
      </c>
      <c r="W30" s="81">
        <f>SUM(W26:W29)</f>
        <v>133943640</v>
      </c>
      <c r="X30" s="81">
        <f t="shared" si="8"/>
        <v>942365585</v>
      </c>
      <c r="Y30" s="96">
        <f t="shared" si="9"/>
        <v>0.23568275961449558</v>
      </c>
      <c r="Z30" s="80">
        <f t="shared" si="10"/>
        <v>2946059672</v>
      </c>
      <c r="AA30" s="81">
        <f t="shared" si="11"/>
        <v>475638545</v>
      </c>
      <c r="AB30" s="81">
        <f t="shared" si="12"/>
        <v>3421698217</v>
      </c>
      <c r="AC30" s="96">
        <f t="shared" si="13"/>
        <v>0.85575629159946365</v>
      </c>
      <c r="AD30" s="80">
        <f>SUM(AD26:AD29)</f>
        <v>649762995</v>
      </c>
      <c r="AE30" s="81">
        <f>SUM(AE26:AE29)</f>
        <v>243317490</v>
      </c>
      <c r="AF30" s="81">
        <f t="shared" si="14"/>
        <v>893080485</v>
      </c>
      <c r="AG30" s="81">
        <f>SUM(AG26:AG29)</f>
        <v>3645107221</v>
      </c>
      <c r="AH30" s="81">
        <f>SUM(AH26:AH29)</f>
        <v>3827562277</v>
      </c>
      <c r="AI30" s="82">
        <f>SUM(AI26:AI29)</f>
        <v>2959968319</v>
      </c>
      <c r="AJ30" s="116">
        <f t="shared" si="15"/>
        <v>0.77332989113896</v>
      </c>
      <c r="AK30" s="117">
        <f t="shared" si="16"/>
        <v>5.5185507720505234E-2</v>
      </c>
    </row>
    <row r="31" spans="1:37" x14ac:dyDescent="0.2">
      <c r="A31" s="55" t="s">
        <v>101</v>
      </c>
      <c r="B31" s="56" t="s">
        <v>281</v>
      </c>
      <c r="C31" s="57" t="s">
        <v>282</v>
      </c>
      <c r="D31" s="77">
        <v>452596163</v>
      </c>
      <c r="E31" s="78">
        <v>25668700</v>
      </c>
      <c r="F31" s="79">
        <f t="shared" si="0"/>
        <v>478264863</v>
      </c>
      <c r="G31" s="77">
        <v>440913254</v>
      </c>
      <c r="H31" s="78">
        <v>31544426</v>
      </c>
      <c r="I31" s="79">
        <f t="shared" si="1"/>
        <v>472457680</v>
      </c>
      <c r="J31" s="77">
        <v>64058496</v>
      </c>
      <c r="K31" s="78">
        <v>1786732</v>
      </c>
      <c r="L31" s="78">
        <f t="shared" si="2"/>
        <v>65845228</v>
      </c>
      <c r="M31" s="95">
        <f t="shared" si="3"/>
        <v>0.13767523624247513</v>
      </c>
      <c r="N31" s="77">
        <v>132136816</v>
      </c>
      <c r="O31" s="78">
        <v>2216789</v>
      </c>
      <c r="P31" s="78">
        <f t="shared" si="4"/>
        <v>134353605</v>
      </c>
      <c r="Q31" s="95">
        <f t="shared" si="5"/>
        <v>0.28091882844422966</v>
      </c>
      <c r="R31" s="77">
        <v>74670597</v>
      </c>
      <c r="S31" s="78">
        <v>9794452</v>
      </c>
      <c r="T31" s="78">
        <f t="shared" si="6"/>
        <v>84465049</v>
      </c>
      <c r="U31" s="95">
        <f t="shared" si="7"/>
        <v>0.1787780209224242</v>
      </c>
      <c r="V31" s="77">
        <v>92144362</v>
      </c>
      <c r="W31" s="78">
        <v>5580183</v>
      </c>
      <c r="X31" s="78">
        <f t="shared" si="8"/>
        <v>97724545</v>
      </c>
      <c r="Y31" s="95">
        <f t="shared" si="9"/>
        <v>0.20684295998744268</v>
      </c>
      <c r="Z31" s="77">
        <f t="shared" si="10"/>
        <v>363010271</v>
      </c>
      <c r="AA31" s="78">
        <f t="shared" si="11"/>
        <v>19378156</v>
      </c>
      <c r="AB31" s="78">
        <f t="shared" si="12"/>
        <v>382388427</v>
      </c>
      <c r="AC31" s="95">
        <f t="shared" si="13"/>
        <v>0.80936016745457495</v>
      </c>
      <c r="AD31" s="77">
        <v>57825993</v>
      </c>
      <c r="AE31" s="78">
        <v>4935020</v>
      </c>
      <c r="AF31" s="78">
        <f t="shared" si="14"/>
        <v>62761013</v>
      </c>
      <c r="AG31" s="78">
        <v>449937232</v>
      </c>
      <c r="AH31" s="78">
        <v>446240999</v>
      </c>
      <c r="AI31" s="79">
        <v>259821923</v>
      </c>
      <c r="AJ31" s="114">
        <f t="shared" si="15"/>
        <v>0.58224574519653227</v>
      </c>
      <c r="AK31" s="115">
        <f t="shared" si="16"/>
        <v>0.5570899883339997</v>
      </c>
    </row>
    <row r="32" spans="1:37" x14ac:dyDescent="0.2">
      <c r="A32" s="55" t="s">
        <v>101</v>
      </c>
      <c r="B32" s="56" t="s">
        <v>283</v>
      </c>
      <c r="C32" s="57" t="s">
        <v>284</v>
      </c>
      <c r="D32" s="77">
        <v>284118741</v>
      </c>
      <c r="E32" s="78">
        <v>60607733</v>
      </c>
      <c r="F32" s="79">
        <f t="shared" si="0"/>
        <v>344726474</v>
      </c>
      <c r="G32" s="77">
        <v>312702804</v>
      </c>
      <c r="H32" s="78">
        <v>103578546</v>
      </c>
      <c r="I32" s="79">
        <f t="shared" si="1"/>
        <v>416281350</v>
      </c>
      <c r="J32" s="77">
        <v>21422645</v>
      </c>
      <c r="K32" s="78">
        <v>13598976</v>
      </c>
      <c r="L32" s="78">
        <f t="shared" si="2"/>
        <v>35021621</v>
      </c>
      <c r="M32" s="95">
        <f t="shared" si="3"/>
        <v>0.10159249039863413</v>
      </c>
      <c r="N32" s="77">
        <v>45729245</v>
      </c>
      <c r="O32" s="78">
        <v>20389447</v>
      </c>
      <c r="P32" s="78">
        <f t="shared" si="4"/>
        <v>66118692</v>
      </c>
      <c r="Q32" s="95">
        <f t="shared" si="5"/>
        <v>0.19180044756295683</v>
      </c>
      <c r="R32" s="77">
        <v>39979381</v>
      </c>
      <c r="S32" s="78">
        <v>23048058</v>
      </c>
      <c r="T32" s="78">
        <f t="shared" si="6"/>
        <v>63027439</v>
      </c>
      <c r="U32" s="95">
        <f t="shared" si="7"/>
        <v>0.1514058676902052</v>
      </c>
      <c r="V32" s="77">
        <v>40699531</v>
      </c>
      <c r="W32" s="78">
        <v>37102230</v>
      </c>
      <c r="X32" s="78">
        <f t="shared" si="8"/>
        <v>77801761</v>
      </c>
      <c r="Y32" s="95">
        <f t="shared" si="9"/>
        <v>0.18689706132643222</v>
      </c>
      <c r="Z32" s="77">
        <f t="shared" si="10"/>
        <v>147830802</v>
      </c>
      <c r="AA32" s="78">
        <f t="shared" si="11"/>
        <v>94138711</v>
      </c>
      <c r="AB32" s="78">
        <f t="shared" si="12"/>
        <v>241969513</v>
      </c>
      <c r="AC32" s="95">
        <f t="shared" si="13"/>
        <v>0.5812643612306917</v>
      </c>
      <c r="AD32" s="77">
        <v>58876032</v>
      </c>
      <c r="AE32" s="78">
        <v>26697765</v>
      </c>
      <c r="AF32" s="78">
        <f t="shared" si="14"/>
        <v>85573797</v>
      </c>
      <c r="AG32" s="78">
        <v>355006460</v>
      </c>
      <c r="AH32" s="78">
        <v>388800700</v>
      </c>
      <c r="AI32" s="79">
        <v>206933118</v>
      </c>
      <c r="AJ32" s="114">
        <f t="shared" si="15"/>
        <v>0.53223442756147299</v>
      </c>
      <c r="AK32" s="115">
        <f t="shared" si="16"/>
        <v>-9.0822614777745558E-2</v>
      </c>
    </row>
    <row r="33" spans="1:37" x14ac:dyDescent="0.2">
      <c r="A33" s="55" t="s">
        <v>101</v>
      </c>
      <c r="B33" s="56" t="s">
        <v>285</v>
      </c>
      <c r="C33" s="57" t="s">
        <v>286</v>
      </c>
      <c r="D33" s="77">
        <v>323196096</v>
      </c>
      <c r="E33" s="78">
        <v>57968220</v>
      </c>
      <c r="F33" s="79">
        <f t="shared" si="0"/>
        <v>381164316</v>
      </c>
      <c r="G33" s="77">
        <v>391380911</v>
      </c>
      <c r="H33" s="78">
        <v>80442048</v>
      </c>
      <c r="I33" s="79">
        <f t="shared" si="1"/>
        <v>471822959</v>
      </c>
      <c r="J33" s="77">
        <v>28782869</v>
      </c>
      <c r="K33" s="78">
        <v>9735236</v>
      </c>
      <c r="L33" s="78">
        <f t="shared" si="2"/>
        <v>38518105</v>
      </c>
      <c r="M33" s="95">
        <f t="shared" si="3"/>
        <v>0.10105380641140604</v>
      </c>
      <c r="N33" s="77">
        <v>88115069</v>
      </c>
      <c r="O33" s="78">
        <v>16778915</v>
      </c>
      <c r="P33" s="78">
        <f t="shared" si="4"/>
        <v>104893984</v>
      </c>
      <c r="Q33" s="95">
        <f t="shared" si="5"/>
        <v>0.27519360967672535</v>
      </c>
      <c r="R33" s="77">
        <v>61017512</v>
      </c>
      <c r="S33" s="78">
        <v>5658627</v>
      </c>
      <c r="T33" s="78">
        <f t="shared" si="6"/>
        <v>66676139</v>
      </c>
      <c r="U33" s="95">
        <f t="shared" si="7"/>
        <v>0.14131601213581468</v>
      </c>
      <c r="V33" s="77">
        <v>65661133</v>
      </c>
      <c r="W33" s="78">
        <v>19560843</v>
      </c>
      <c r="X33" s="78">
        <f t="shared" si="8"/>
        <v>85221976</v>
      </c>
      <c r="Y33" s="95">
        <f t="shared" si="9"/>
        <v>0.18062278313167038</v>
      </c>
      <c r="Z33" s="77">
        <f t="shared" si="10"/>
        <v>243576583</v>
      </c>
      <c r="AA33" s="78">
        <f t="shared" si="11"/>
        <v>51733621</v>
      </c>
      <c r="AB33" s="78">
        <f t="shared" si="12"/>
        <v>295310204</v>
      </c>
      <c r="AC33" s="95">
        <f t="shared" si="13"/>
        <v>0.62589197572303812</v>
      </c>
      <c r="AD33" s="77">
        <v>155930159</v>
      </c>
      <c r="AE33" s="78">
        <v>22579970</v>
      </c>
      <c r="AF33" s="78">
        <f t="shared" si="14"/>
        <v>178510129</v>
      </c>
      <c r="AG33" s="78">
        <v>379857679</v>
      </c>
      <c r="AH33" s="78">
        <v>348621696</v>
      </c>
      <c r="AI33" s="79">
        <v>347792509</v>
      </c>
      <c r="AJ33" s="114">
        <f t="shared" si="15"/>
        <v>0.99762152783514657</v>
      </c>
      <c r="AK33" s="115">
        <f t="shared" si="16"/>
        <v>-0.52259305128842293</v>
      </c>
    </row>
    <row r="34" spans="1:37" x14ac:dyDescent="0.2">
      <c r="A34" s="55" t="s">
        <v>101</v>
      </c>
      <c r="B34" s="56" t="s">
        <v>287</v>
      </c>
      <c r="C34" s="57" t="s">
        <v>288</v>
      </c>
      <c r="D34" s="77">
        <v>412010280</v>
      </c>
      <c r="E34" s="78">
        <v>39697803</v>
      </c>
      <c r="F34" s="79">
        <f t="shared" si="0"/>
        <v>451708083</v>
      </c>
      <c r="G34" s="77">
        <v>452892927</v>
      </c>
      <c r="H34" s="78">
        <v>36168995</v>
      </c>
      <c r="I34" s="79">
        <f t="shared" si="1"/>
        <v>489061922</v>
      </c>
      <c r="J34" s="77">
        <v>102781186</v>
      </c>
      <c r="K34" s="78">
        <v>11065747</v>
      </c>
      <c r="L34" s="78">
        <f t="shared" si="2"/>
        <v>113846933</v>
      </c>
      <c r="M34" s="95">
        <f t="shared" si="3"/>
        <v>0.25203651934650018</v>
      </c>
      <c r="N34" s="77">
        <v>92325386</v>
      </c>
      <c r="O34" s="78">
        <v>9960765</v>
      </c>
      <c r="P34" s="78">
        <f t="shared" si="4"/>
        <v>102286151</v>
      </c>
      <c r="Q34" s="95">
        <f t="shared" si="5"/>
        <v>0.22644303887738931</v>
      </c>
      <c r="R34" s="77">
        <v>86648445</v>
      </c>
      <c r="S34" s="78">
        <v>6605567</v>
      </c>
      <c r="T34" s="78">
        <f t="shared" si="6"/>
        <v>93254012</v>
      </c>
      <c r="U34" s="95">
        <f t="shared" si="7"/>
        <v>0.19067935532302593</v>
      </c>
      <c r="V34" s="77">
        <v>123811052</v>
      </c>
      <c r="W34" s="78">
        <v>17922262</v>
      </c>
      <c r="X34" s="78">
        <f t="shared" si="8"/>
        <v>141733314</v>
      </c>
      <c r="Y34" s="95">
        <f t="shared" si="9"/>
        <v>0.28980647976106388</v>
      </c>
      <c r="Z34" s="77">
        <f t="shared" si="10"/>
        <v>405566069</v>
      </c>
      <c r="AA34" s="78">
        <f t="shared" si="11"/>
        <v>45554341</v>
      </c>
      <c r="AB34" s="78">
        <f t="shared" si="12"/>
        <v>451120410</v>
      </c>
      <c r="AC34" s="95">
        <f t="shared" si="13"/>
        <v>0.92241981987712385</v>
      </c>
      <c r="AD34" s="77">
        <v>96025387</v>
      </c>
      <c r="AE34" s="78">
        <v>13279061</v>
      </c>
      <c r="AF34" s="78">
        <f t="shared" si="14"/>
        <v>109304448</v>
      </c>
      <c r="AG34" s="78">
        <v>394817687</v>
      </c>
      <c r="AH34" s="78">
        <v>458638266</v>
      </c>
      <c r="AI34" s="79">
        <v>410948561</v>
      </c>
      <c r="AJ34" s="114">
        <f t="shared" si="15"/>
        <v>0.89601891395603694</v>
      </c>
      <c r="AK34" s="115">
        <f t="shared" si="16"/>
        <v>0.29668386413698378</v>
      </c>
    </row>
    <row r="35" spans="1:37" x14ac:dyDescent="0.2">
      <c r="A35" s="55" t="s">
        <v>116</v>
      </c>
      <c r="B35" s="56" t="s">
        <v>289</v>
      </c>
      <c r="C35" s="57" t="s">
        <v>290</v>
      </c>
      <c r="D35" s="77">
        <v>595163890</v>
      </c>
      <c r="E35" s="78">
        <v>371252703</v>
      </c>
      <c r="F35" s="79">
        <f t="shared" si="0"/>
        <v>966416593</v>
      </c>
      <c r="G35" s="77">
        <v>665029132</v>
      </c>
      <c r="H35" s="78">
        <v>224717756</v>
      </c>
      <c r="I35" s="79">
        <f t="shared" si="1"/>
        <v>889746888</v>
      </c>
      <c r="J35" s="77">
        <v>116427164</v>
      </c>
      <c r="K35" s="78">
        <v>43201781</v>
      </c>
      <c r="L35" s="78">
        <f t="shared" si="2"/>
        <v>159628945</v>
      </c>
      <c r="M35" s="95">
        <f t="shared" si="3"/>
        <v>0.16517612192943795</v>
      </c>
      <c r="N35" s="77">
        <v>148630165</v>
      </c>
      <c r="O35" s="78">
        <v>69418605</v>
      </c>
      <c r="P35" s="78">
        <f t="shared" si="4"/>
        <v>218048770</v>
      </c>
      <c r="Q35" s="95">
        <f t="shared" si="5"/>
        <v>0.22562606186543405</v>
      </c>
      <c r="R35" s="77">
        <v>181494282</v>
      </c>
      <c r="S35" s="78">
        <v>33445868</v>
      </c>
      <c r="T35" s="78">
        <f t="shared" si="6"/>
        <v>214940150</v>
      </c>
      <c r="U35" s="95">
        <f t="shared" si="7"/>
        <v>0.24157448921585889</v>
      </c>
      <c r="V35" s="77">
        <v>173057388</v>
      </c>
      <c r="W35" s="78">
        <v>57809768</v>
      </c>
      <c r="X35" s="78">
        <f t="shared" si="8"/>
        <v>230867156</v>
      </c>
      <c r="Y35" s="95">
        <f t="shared" si="9"/>
        <v>0.2594750924265104</v>
      </c>
      <c r="Z35" s="77">
        <f t="shared" si="10"/>
        <v>619608999</v>
      </c>
      <c r="AA35" s="78">
        <f t="shared" si="11"/>
        <v>203876022</v>
      </c>
      <c r="AB35" s="78">
        <f t="shared" si="12"/>
        <v>823485021</v>
      </c>
      <c r="AC35" s="95">
        <f t="shared" si="13"/>
        <v>0.92552728433931875</v>
      </c>
      <c r="AD35" s="77">
        <v>182660879</v>
      </c>
      <c r="AE35" s="78">
        <v>63484521</v>
      </c>
      <c r="AF35" s="78">
        <f t="shared" si="14"/>
        <v>246145400</v>
      </c>
      <c r="AG35" s="78">
        <v>862777280</v>
      </c>
      <c r="AH35" s="78">
        <v>837408293</v>
      </c>
      <c r="AI35" s="79">
        <v>789373618</v>
      </c>
      <c r="AJ35" s="114">
        <f t="shared" si="15"/>
        <v>0.9426388830854342</v>
      </c>
      <c r="AK35" s="115">
        <f t="shared" si="16"/>
        <v>-6.2069996026738683E-2</v>
      </c>
    </row>
    <row r="36" spans="1:37" ht="16.5" x14ac:dyDescent="0.3">
      <c r="A36" s="58" t="s">
        <v>0</v>
      </c>
      <c r="B36" s="59" t="s">
        <v>291</v>
      </c>
      <c r="C36" s="60" t="s">
        <v>0</v>
      </c>
      <c r="D36" s="80">
        <f>SUM(D31:D35)</f>
        <v>2067085170</v>
      </c>
      <c r="E36" s="81">
        <f>SUM(E31:E35)</f>
        <v>555195159</v>
      </c>
      <c r="F36" s="82">
        <f t="shared" si="0"/>
        <v>2622280329</v>
      </c>
      <c r="G36" s="80">
        <f>SUM(G31:G35)</f>
        <v>2262919028</v>
      </c>
      <c r="H36" s="81">
        <f>SUM(H31:H35)</f>
        <v>476451771</v>
      </c>
      <c r="I36" s="82">
        <f t="shared" si="1"/>
        <v>2739370799</v>
      </c>
      <c r="J36" s="80">
        <f>SUM(J31:J35)</f>
        <v>333472360</v>
      </c>
      <c r="K36" s="81">
        <f>SUM(K31:K35)</f>
        <v>79388472</v>
      </c>
      <c r="L36" s="81">
        <f t="shared" si="2"/>
        <v>412860832</v>
      </c>
      <c r="M36" s="96">
        <f t="shared" si="3"/>
        <v>0.15744343861109747</v>
      </c>
      <c r="N36" s="80">
        <f>SUM(N31:N35)</f>
        <v>506936681</v>
      </c>
      <c r="O36" s="81">
        <f>SUM(O31:O35)</f>
        <v>118764521</v>
      </c>
      <c r="P36" s="81">
        <f t="shared" si="4"/>
        <v>625701202</v>
      </c>
      <c r="Q36" s="96">
        <f t="shared" si="5"/>
        <v>0.23860957773290759</v>
      </c>
      <c r="R36" s="80">
        <f>SUM(R31:R35)</f>
        <v>443810217</v>
      </c>
      <c r="S36" s="81">
        <f>SUM(S31:S35)</f>
        <v>78552572</v>
      </c>
      <c r="T36" s="81">
        <f t="shared" si="6"/>
        <v>522362789</v>
      </c>
      <c r="U36" s="96">
        <f t="shared" si="7"/>
        <v>0.19068714216808003</v>
      </c>
      <c r="V36" s="80">
        <f>SUM(V31:V35)</f>
        <v>495373466</v>
      </c>
      <c r="W36" s="81">
        <f>SUM(W31:W35)</f>
        <v>137975286</v>
      </c>
      <c r="X36" s="81">
        <f t="shared" si="8"/>
        <v>633348752</v>
      </c>
      <c r="Y36" s="96">
        <f t="shared" si="9"/>
        <v>0.23120227178854438</v>
      </c>
      <c r="Z36" s="80">
        <f t="shared" si="10"/>
        <v>1779592724</v>
      </c>
      <c r="AA36" s="81">
        <f t="shared" si="11"/>
        <v>414680851</v>
      </c>
      <c r="AB36" s="81">
        <f t="shared" si="12"/>
        <v>2194273575</v>
      </c>
      <c r="AC36" s="96">
        <f t="shared" si="13"/>
        <v>0.80101371300337054</v>
      </c>
      <c r="AD36" s="80">
        <f>SUM(AD31:AD35)</f>
        <v>551318450</v>
      </c>
      <c r="AE36" s="81">
        <f>SUM(AE31:AE35)</f>
        <v>130976337</v>
      </c>
      <c r="AF36" s="81">
        <f t="shared" si="14"/>
        <v>682294787</v>
      </c>
      <c r="AG36" s="81">
        <f>SUM(AG31:AG35)</f>
        <v>2442396338</v>
      </c>
      <c r="AH36" s="81">
        <f>SUM(AH31:AH35)</f>
        <v>2479709954</v>
      </c>
      <c r="AI36" s="82">
        <f>SUM(AI31:AI35)</f>
        <v>2014869729</v>
      </c>
      <c r="AJ36" s="116">
        <f t="shared" si="15"/>
        <v>0.81254250149289842</v>
      </c>
      <c r="AK36" s="117">
        <f t="shared" si="16"/>
        <v>-7.1737372075217132E-2</v>
      </c>
    </row>
    <row r="37" spans="1:37" x14ac:dyDescent="0.2">
      <c r="A37" s="55" t="s">
        <v>101</v>
      </c>
      <c r="B37" s="56" t="s">
        <v>69</v>
      </c>
      <c r="C37" s="57" t="s">
        <v>70</v>
      </c>
      <c r="D37" s="77">
        <v>2724588710</v>
      </c>
      <c r="E37" s="78">
        <v>255337696</v>
      </c>
      <c r="F37" s="79">
        <f t="shared" si="0"/>
        <v>2979926406</v>
      </c>
      <c r="G37" s="77">
        <v>2771048563</v>
      </c>
      <c r="H37" s="78">
        <v>250901815</v>
      </c>
      <c r="I37" s="79">
        <f t="shared" si="1"/>
        <v>3021950378</v>
      </c>
      <c r="J37" s="77">
        <v>552983267</v>
      </c>
      <c r="K37" s="78">
        <v>26731453</v>
      </c>
      <c r="L37" s="78">
        <f t="shared" si="2"/>
        <v>579714720</v>
      </c>
      <c r="M37" s="95">
        <f t="shared" si="3"/>
        <v>0.19453994529286373</v>
      </c>
      <c r="N37" s="77">
        <v>546425073</v>
      </c>
      <c r="O37" s="78">
        <v>82889747</v>
      </c>
      <c r="P37" s="78">
        <f t="shared" si="4"/>
        <v>629314820</v>
      </c>
      <c r="Q37" s="95">
        <f t="shared" si="5"/>
        <v>0.21118468520997427</v>
      </c>
      <c r="R37" s="77">
        <v>559906405</v>
      </c>
      <c r="S37" s="78">
        <v>32699426</v>
      </c>
      <c r="T37" s="78">
        <f t="shared" si="6"/>
        <v>592605831</v>
      </c>
      <c r="U37" s="95">
        <f t="shared" si="7"/>
        <v>0.19610045066067594</v>
      </c>
      <c r="V37" s="77">
        <v>643438559</v>
      </c>
      <c r="W37" s="78">
        <v>70588088</v>
      </c>
      <c r="X37" s="78">
        <f t="shared" si="8"/>
        <v>714026647</v>
      </c>
      <c r="Y37" s="95">
        <f t="shared" si="9"/>
        <v>0.23628007004951554</v>
      </c>
      <c r="Z37" s="77">
        <f t="shared" si="10"/>
        <v>2302753304</v>
      </c>
      <c r="AA37" s="78">
        <f t="shared" si="11"/>
        <v>212908714</v>
      </c>
      <c r="AB37" s="78">
        <f t="shared" si="12"/>
        <v>2515662018</v>
      </c>
      <c r="AC37" s="95">
        <f t="shared" si="13"/>
        <v>0.83246304648619884</v>
      </c>
      <c r="AD37" s="77">
        <v>531005652</v>
      </c>
      <c r="AE37" s="78">
        <v>49370024</v>
      </c>
      <c r="AF37" s="78">
        <f t="shared" si="14"/>
        <v>580375676</v>
      </c>
      <c r="AG37" s="78">
        <v>3220253552</v>
      </c>
      <c r="AH37" s="78">
        <v>2660310073</v>
      </c>
      <c r="AI37" s="79">
        <v>2336084302</v>
      </c>
      <c r="AJ37" s="114">
        <f t="shared" si="15"/>
        <v>0.87812481924921837</v>
      </c>
      <c r="AK37" s="115">
        <f t="shared" si="16"/>
        <v>0.23028354999495182</v>
      </c>
    </row>
    <row r="38" spans="1:37" x14ac:dyDescent="0.2">
      <c r="A38" s="55" t="s">
        <v>101</v>
      </c>
      <c r="B38" s="56" t="s">
        <v>292</v>
      </c>
      <c r="C38" s="57" t="s">
        <v>293</v>
      </c>
      <c r="D38" s="77">
        <v>130135944</v>
      </c>
      <c r="E38" s="78">
        <v>39050601</v>
      </c>
      <c r="F38" s="79">
        <f t="shared" si="0"/>
        <v>169186545</v>
      </c>
      <c r="G38" s="77">
        <v>129245869</v>
      </c>
      <c r="H38" s="78">
        <v>60559344</v>
      </c>
      <c r="I38" s="79">
        <f t="shared" si="1"/>
        <v>189805213</v>
      </c>
      <c r="J38" s="77">
        <v>20193545</v>
      </c>
      <c r="K38" s="78">
        <v>9067420</v>
      </c>
      <c r="L38" s="78">
        <f t="shared" si="2"/>
        <v>29260965</v>
      </c>
      <c r="M38" s="95">
        <f t="shared" si="3"/>
        <v>0.17295089866632124</v>
      </c>
      <c r="N38" s="77">
        <v>29515740</v>
      </c>
      <c r="O38" s="78">
        <v>8858757</v>
      </c>
      <c r="P38" s="78">
        <f t="shared" si="4"/>
        <v>38374497</v>
      </c>
      <c r="Q38" s="95">
        <f t="shared" si="5"/>
        <v>0.22681766448980917</v>
      </c>
      <c r="R38" s="77">
        <v>29491615</v>
      </c>
      <c r="S38" s="78">
        <v>8715252</v>
      </c>
      <c r="T38" s="78">
        <f t="shared" si="6"/>
        <v>38206867</v>
      </c>
      <c r="U38" s="95">
        <f t="shared" si="7"/>
        <v>0.20129514040270327</v>
      </c>
      <c r="V38" s="77">
        <v>33169776</v>
      </c>
      <c r="W38" s="78">
        <v>17329021</v>
      </c>
      <c r="X38" s="78">
        <f t="shared" si="8"/>
        <v>50498797</v>
      </c>
      <c r="Y38" s="95">
        <f t="shared" si="9"/>
        <v>0.26605590121489447</v>
      </c>
      <c r="Z38" s="77">
        <f t="shared" si="10"/>
        <v>112370676</v>
      </c>
      <c r="AA38" s="78">
        <f t="shared" si="11"/>
        <v>43970450</v>
      </c>
      <c r="AB38" s="78">
        <f t="shared" si="12"/>
        <v>156341126</v>
      </c>
      <c r="AC38" s="95">
        <f t="shared" si="13"/>
        <v>0.82369247677090929</v>
      </c>
      <c r="AD38" s="77">
        <v>26323618</v>
      </c>
      <c r="AE38" s="78">
        <v>7093499</v>
      </c>
      <c r="AF38" s="78">
        <f t="shared" si="14"/>
        <v>33417117</v>
      </c>
      <c r="AG38" s="78">
        <v>133498629</v>
      </c>
      <c r="AH38" s="78">
        <v>136814867</v>
      </c>
      <c r="AI38" s="79">
        <v>120152318</v>
      </c>
      <c r="AJ38" s="114">
        <f t="shared" si="15"/>
        <v>0.87821097688162797</v>
      </c>
      <c r="AK38" s="115">
        <f t="shared" si="16"/>
        <v>0.51116558020250524</v>
      </c>
    </row>
    <row r="39" spans="1:37" x14ac:dyDescent="0.2">
      <c r="A39" s="55" t="s">
        <v>101</v>
      </c>
      <c r="B39" s="56" t="s">
        <v>294</v>
      </c>
      <c r="C39" s="57" t="s">
        <v>295</v>
      </c>
      <c r="D39" s="77">
        <v>179073206</v>
      </c>
      <c r="E39" s="78">
        <v>74656000</v>
      </c>
      <c r="F39" s="79">
        <f t="shared" si="0"/>
        <v>253729206</v>
      </c>
      <c r="G39" s="77">
        <v>191570813</v>
      </c>
      <c r="H39" s="78">
        <v>59550816</v>
      </c>
      <c r="I39" s="79">
        <f t="shared" si="1"/>
        <v>251121629</v>
      </c>
      <c r="J39" s="77">
        <v>38135611</v>
      </c>
      <c r="K39" s="78">
        <v>5566983</v>
      </c>
      <c r="L39" s="78">
        <f t="shared" si="2"/>
        <v>43702594</v>
      </c>
      <c r="M39" s="95">
        <f t="shared" si="3"/>
        <v>0.17224108603406105</v>
      </c>
      <c r="N39" s="77">
        <v>36197388</v>
      </c>
      <c r="O39" s="78">
        <v>10289768</v>
      </c>
      <c r="P39" s="78">
        <f t="shared" si="4"/>
        <v>46487156</v>
      </c>
      <c r="Q39" s="95">
        <f t="shared" si="5"/>
        <v>0.18321562871244709</v>
      </c>
      <c r="R39" s="77">
        <v>42915322</v>
      </c>
      <c r="S39" s="78">
        <v>3589798</v>
      </c>
      <c r="T39" s="78">
        <f t="shared" si="6"/>
        <v>46505120</v>
      </c>
      <c r="U39" s="95">
        <f t="shared" si="7"/>
        <v>0.18518962378983295</v>
      </c>
      <c r="V39" s="77">
        <v>35130634</v>
      </c>
      <c r="W39" s="78">
        <v>11689805</v>
      </c>
      <c r="X39" s="78">
        <f t="shared" si="8"/>
        <v>46820439</v>
      </c>
      <c r="Y39" s="95">
        <f t="shared" si="9"/>
        <v>0.18644526632948849</v>
      </c>
      <c r="Z39" s="77">
        <f t="shared" si="10"/>
        <v>152378955</v>
      </c>
      <c r="AA39" s="78">
        <f t="shared" si="11"/>
        <v>31136354</v>
      </c>
      <c r="AB39" s="78">
        <f t="shared" si="12"/>
        <v>183515309</v>
      </c>
      <c r="AC39" s="95">
        <f t="shared" si="13"/>
        <v>0.73078256831473487</v>
      </c>
      <c r="AD39" s="77">
        <v>38535689</v>
      </c>
      <c r="AE39" s="78">
        <v>9670875</v>
      </c>
      <c r="AF39" s="78">
        <f t="shared" si="14"/>
        <v>48206564</v>
      </c>
      <c r="AG39" s="78">
        <v>211251360</v>
      </c>
      <c r="AH39" s="78">
        <v>233294115</v>
      </c>
      <c r="AI39" s="79">
        <v>215755083</v>
      </c>
      <c r="AJ39" s="114">
        <f t="shared" si="15"/>
        <v>0.92482008386709624</v>
      </c>
      <c r="AK39" s="115">
        <f t="shared" si="16"/>
        <v>-2.8753864307773491E-2</v>
      </c>
    </row>
    <row r="40" spans="1:37" x14ac:dyDescent="0.2">
      <c r="A40" s="55" t="s">
        <v>116</v>
      </c>
      <c r="B40" s="56" t="s">
        <v>296</v>
      </c>
      <c r="C40" s="57" t="s">
        <v>297</v>
      </c>
      <c r="D40" s="77">
        <v>244217329</v>
      </c>
      <c r="E40" s="78">
        <v>83693201</v>
      </c>
      <c r="F40" s="79">
        <f t="shared" si="0"/>
        <v>327910530</v>
      </c>
      <c r="G40" s="77">
        <v>324943085</v>
      </c>
      <c r="H40" s="78">
        <v>88271701</v>
      </c>
      <c r="I40" s="79">
        <f t="shared" si="1"/>
        <v>413214786</v>
      </c>
      <c r="J40" s="77">
        <v>63086619</v>
      </c>
      <c r="K40" s="78">
        <v>7984581</v>
      </c>
      <c r="L40" s="78">
        <f t="shared" si="2"/>
        <v>71071200</v>
      </c>
      <c r="M40" s="95">
        <f t="shared" si="3"/>
        <v>0.21673960881951548</v>
      </c>
      <c r="N40" s="77">
        <v>69504110</v>
      </c>
      <c r="O40" s="78">
        <v>21457459</v>
      </c>
      <c r="P40" s="78">
        <f t="shared" si="4"/>
        <v>90961569</v>
      </c>
      <c r="Q40" s="95">
        <f t="shared" si="5"/>
        <v>0.27739752364768522</v>
      </c>
      <c r="R40" s="77">
        <v>75757217</v>
      </c>
      <c r="S40" s="78">
        <v>31134142</v>
      </c>
      <c r="T40" s="78">
        <f t="shared" si="6"/>
        <v>106891359</v>
      </c>
      <c r="U40" s="95">
        <f t="shared" si="7"/>
        <v>0.2586823187880794</v>
      </c>
      <c r="V40" s="77">
        <v>88018259</v>
      </c>
      <c r="W40" s="78">
        <v>25824494</v>
      </c>
      <c r="X40" s="78">
        <f t="shared" si="8"/>
        <v>113842753</v>
      </c>
      <c r="Y40" s="95">
        <f t="shared" si="9"/>
        <v>0.2755050323876842</v>
      </c>
      <c r="Z40" s="77">
        <f t="shared" si="10"/>
        <v>296366205</v>
      </c>
      <c r="AA40" s="78">
        <f t="shared" si="11"/>
        <v>86400676</v>
      </c>
      <c r="AB40" s="78">
        <f t="shared" si="12"/>
        <v>382766881</v>
      </c>
      <c r="AC40" s="95">
        <f t="shared" si="13"/>
        <v>0.9263145801370235</v>
      </c>
      <c r="AD40" s="77">
        <v>73508636</v>
      </c>
      <c r="AE40" s="78">
        <v>49425454</v>
      </c>
      <c r="AF40" s="78">
        <f t="shared" si="14"/>
        <v>122934090</v>
      </c>
      <c r="AG40" s="78">
        <v>322233037</v>
      </c>
      <c r="AH40" s="78">
        <v>386816097</v>
      </c>
      <c r="AI40" s="79">
        <v>356953189</v>
      </c>
      <c r="AJ40" s="114">
        <f t="shared" si="15"/>
        <v>0.92279817662293406</v>
      </c>
      <c r="AK40" s="115">
        <f t="shared" si="16"/>
        <v>-7.3952936894884025E-2</v>
      </c>
    </row>
    <row r="41" spans="1:37" ht="16.5" x14ac:dyDescent="0.3">
      <c r="A41" s="58" t="s">
        <v>0</v>
      </c>
      <c r="B41" s="59" t="s">
        <v>298</v>
      </c>
      <c r="C41" s="60" t="s">
        <v>0</v>
      </c>
      <c r="D41" s="80">
        <f>SUM(D37:D40)</f>
        <v>3278015189</v>
      </c>
      <c r="E41" s="81">
        <f>SUM(E37:E40)</f>
        <v>452737498</v>
      </c>
      <c r="F41" s="82">
        <f t="shared" si="0"/>
        <v>3730752687</v>
      </c>
      <c r="G41" s="80">
        <f>SUM(G37:G40)</f>
        <v>3416808330</v>
      </c>
      <c r="H41" s="81">
        <f>SUM(H37:H40)</f>
        <v>459283676</v>
      </c>
      <c r="I41" s="82">
        <f t="shared" si="1"/>
        <v>3876092006</v>
      </c>
      <c r="J41" s="80">
        <f>SUM(J37:J40)</f>
        <v>674399042</v>
      </c>
      <c r="K41" s="81">
        <f>SUM(K37:K40)</f>
        <v>49350437</v>
      </c>
      <c r="L41" s="81">
        <f t="shared" si="2"/>
        <v>723749479</v>
      </c>
      <c r="M41" s="96">
        <f t="shared" si="3"/>
        <v>0.19399556596767789</v>
      </c>
      <c r="N41" s="80">
        <f>SUM(N37:N40)</f>
        <v>681642311</v>
      </c>
      <c r="O41" s="81">
        <f>SUM(O37:O40)</f>
        <v>123495731</v>
      </c>
      <c r="P41" s="81">
        <f t="shared" si="4"/>
        <v>805138042</v>
      </c>
      <c r="Q41" s="96">
        <f t="shared" si="5"/>
        <v>0.21581115382039259</v>
      </c>
      <c r="R41" s="80">
        <f>SUM(R37:R40)</f>
        <v>708070559</v>
      </c>
      <c r="S41" s="81">
        <f>SUM(S37:S40)</f>
        <v>76138618</v>
      </c>
      <c r="T41" s="81">
        <f t="shared" si="6"/>
        <v>784209177</v>
      </c>
      <c r="U41" s="96">
        <f t="shared" si="7"/>
        <v>0.20231954653968034</v>
      </c>
      <c r="V41" s="80">
        <f>SUM(V37:V40)</f>
        <v>799757228</v>
      </c>
      <c r="W41" s="81">
        <f>SUM(W37:W40)</f>
        <v>125431408</v>
      </c>
      <c r="X41" s="81">
        <f t="shared" si="8"/>
        <v>925188636</v>
      </c>
      <c r="Y41" s="96">
        <f t="shared" si="9"/>
        <v>0.23869109261799087</v>
      </c>
      <c r="Z41" s="80">
        <f t="shared" si="10"/>
        <v>2863869140</v>
      </c>
      <c r="AA41" s="81">
        <f t="shared" si="11"/>
        <v>374416194</v>
      </c>
      <c r="AB41" s="81">
        <f t="shared" si="12"/>
        <v>3238285334</v>
      </c>
      <c r="AC41" s="96">
        <f t="shared" si="13"/>
        <v>0.83545110100258024</v>
      </c>
      <c r="AD41" s="80">
        <f>SUM(AD37:AD40)</f>
        <v>669373595</v>
      </c>
      <c r="AE41" s="81">
        <f>SUM(AE37:AE40)</f>
        <v>115559852</v>
      </c>
      <c r="AF41" s="81">
        <f t="shared" si="14"/>
        <v>784933447</v>
      </c>
      <c r="AG41" s="81">
        <f>SUM(AG37:AG40)</f>
        <v>3887236578</v>
      </c>
      <c r="AH41" s="81">
        <f>SUM(AH37:AH40)</f>
        <v>3417235152</v>
      </c>
      <c r="AI41" s="82">
        <f>SUM(AI37:AI40)</f>
        <v>3028944892</v>
      </c>
      <c r="AJ41" s="116">
        <f t="shared" si="15"/>
        <v>0.8863729761843443</v>
      </c>
      <c r="AK41" s="117">
        <f t="shared" si="16"/>
        <v>0.17868417957732929</v>
      </c>
    </row>
    <row r="42" spans="1:37" x14ac:dyDescent="0.2">
      <c r="A42" s="55" t="s">
        <v>101</v>
      </c>
      <c r="B42" s="56" t="s">
        <v>299</v>
      </c>
      <c r="C42" s="57" t="s">
        <v>300</v>
      </c>
      <c r="D42" s="77">
        <v>209180461</v>
      </c>
      <c r="E42" s="78">
        <v>36938065</v>
      </c>
      <c r="F42" s="79">
        <f t="shared" ref="F42:F74" si="17">$D42      +$E42</f>
        <v>246118526</v>
      </c>
      <c r="G42" s="77">
        <v>228724319</v>
      </c>
      <c r="H42" s="78">
        <v>102910166</v>
      </c>
      <c r="I42" s="79">
        <f t="shared" ref="I42:I74" si="18">$G42      +$H42</f>
        <v>331634485</v>
      </c>
      <c r="J42" s="77">
        <v>44907661</v>
      </c>
      <c r="K42" s="78">
        <v>15781291</v>
      </c>
      <c r="L42" s="78">
        <f t="shared" ref="L42:L74" si="19">$J42      +$K42</f>
        <v>60688952</v>
      </c>
      <c r="M42" s="95">
        <f t="shared" ref="M42:M74" si="20">IF(($F42      =0),0,($L42      /$F42      ))</f>
        <v>0.24658424941160259</v>
      </c>
      <c r="N42" s="77">
        <v>46242571</v>
      </c>
      <c r="O42" s="78">
        <v>34318325</v>
      </c>
      <c r="P42" s="78">
        <f t="shared" ref="P42:P74" si="21">$N42      +$O42</f>
        <v>80560896</v>
      </c>
      <c r="Q42" s="95">
        <f t="shared" ref="Q42:Q74" si="22">IF(($F42      =0),0,($P42      /$F42      ))</f>
        <v>0.32732560733766136</v>
      </c>
      <c r="R42" s="77">
        <v>41717084</v>
      </c>
      <c r="S42" s="78">
        <v>24378236</v>
      </c>
      <c r="T42" s="78">
        <f t="shared" ref="T42:T74" si="23">$R42      +$S42</f>
        <v>66095320</v>
      </c>
      <c r="U42" s="95">
        <f t="shared" ref="U42:U74" si="24">IF(($I42      =0),0,($T42      /$I42      ))</f>
        <v>0.19930171013427631</v>
      </c>
      <c r="V42" s="77">
        <v>49490278</v>
      </c>
      <c r="W42" s="78">
        <v>22126527</v>
      </c>
      <c r="X42" s="78">
        <f t="shared" ref="X42:X74" si="25">$V42      +$W42</f>
        <v>71616805</v>
      </c>
      <c r="Y42" s="95">
        <f t="shared" ref="Y42:Y74" si="26">IF(($I42      =0),0,($X42      /$I42      ))</f>
        <v>0.21595101908657058</v>
      </c>
      <c r="Z42" s="77">
        <f t="shared" ref="Z42:Z74" si="27">$J42      +$N42      +$R42      +$V42</f>
        <v>182357594</v>
      </c>
      <c r="AA42" s="78">
        <f t="shared" ref="AA42:AA74" si="28">$K42      +$O42      +$S42      +$W42</f>
        <v>96604379</v>
      </c>
      <c r="AB42" s="78">
        <f t="shared" ref="AB42:AB74" si="29">$Z42      +$AA42</f>
        <v>278961973</v>
      </c>
      <c r="AC42" s="95">
        <f t="shared" ref="AC42:AC74" si="30">IF(($I42      =0),0,($AB42      /$I42      ))</f>
        <v>0.84117299502191401</v>
      </c>
      <c r="AD42" s="77">
        <v>44843251</v>
      </c>
      <c r="AE42" s="78">
        <v>14494223</v>
      </c>
      <c r="AF42" s="78">
        <f t="shared" ref="AF42:AF74" si="31">$AD42      +$AE42</f>
        <v>59337474</v>
      </c>
      <c r="AG42" s="78">
        <v>247069046</v>
      </c>
      <c r="AH42" s="78">
        <v>223427146</v>
      </c>
      <c r="AI42" s="79">
        <v>223998168</v>
      </c>
      <c r="AJ42" s="114">
        <f t="shared" ref="AJ42:AJ74" si="32">IF(($AH42      =0),0,($AI42      /$AH42      ))</f>
        <v>1.0025557413690456</v>
      </c>
      <c r="AK42" s="115">
        <f t="shared" ref="AK42:AK74" si="33">IF(($AF42      =0),0,(($X42      /$AF42      )-1))</f>
        <v>0.20694057519199416</v>
      </c>
    </row>
    <row r="43" spans="1:37" x14ac:dyDescent="0.2">
      <c r="A43" s="55" t="s">
        <v>101</v>
      </c>
      <c r="B43" s="56" t="s">
        <v>301</v>
      </c>
      <c r="C43" s="57" t="s">
        <v>302</v>
      </c>
      <c r="D43" s="77">
        <v>296245331</v>
      </c>
      <c r="E43" s="78">
        <v>43124000</v>
      </c>
      <c r="F43" s="79">
        <f t="shared" si="17"/>
        <v>339369331</v>
      </c>
      <c r="G43" s="77">
        <v>323772595</v>
      </c>
      <c r="H43" s="78">
        <v>39515005</v>
      </c>
      <c r="I43" s="79">
        <f t="shared" si="18"/>
        <v>363287600</v>
      </c>
      <c r="J43" s="77">
        <v>66644269</v>
      </c>
      <c r="K43" s="78">
        <v>6213696</v>
      </c>
      <c r="L43" s="78">
        <f t="shared" si="19"/>
        <v>72857965</v>
      </c>
      <c r="M43" s="95">
        <f t="shared" si="20"/>
        <v>0.2146863559689193</v>
      </c>
      <c r="N43" s="77">
        <v>79218371</v>
      </c>
      <c r="O43" s="78">
        <v>4117455</v>
      </c>
      <c r="P43" s="78">
        <f t="shared" si="21"/>
        <v>83335826</v>
      </c>
      <c r="Q43" s="95">
        <f t="shared" si="22"/>
        <v>0.24556086360084201</v>
      </c>
      <c r="R43" s="77">
        <v>79519574</v>
      </c>
      <c r="S43" s="78">
        <v>11987524</v>
      </c>
      <c r="T43" s="78">
        <f t="shared" si="23"/>
        <v>91507098</v>
      </c>
      <c r="U43" s="95">
        <f t="shared" si="24"/>
        <v>0.25188610346183027</v>
      </c>
      <c r="V43" s="77">
        <v>85484947</v>
      </c>
      <c r="W43" s="78">
        <v>13234606</v>
      </c>
      <c r="X43" s="78">
        <f t="shared" si="25"/>
        <v>98719553</v>
      </c>
      <c r="Y43" s="95">
        <f t="shared" si="26"/>
        <v>0.27173939600470809</v>
      </c>
      <c r="Z43" s="77">
        <f t="shared" si="27"/>
        <v>310867161</v>
      </c>
      <c r="AA43" s="78">
        <f t="shared" si="28"/>
        <v>35553281</v>
      </c>
      <c r="AB43" s="78">
        <f t="shared" si="29"/>
        <v>346420442</v>
      </c>
      <c r="AC43" s="95">
        <f t="shared" si="30"/>
        <v>0.95357078524012384</v>
      </c>
      <c r="AD43" s="77">
        <v>91569881</v>
      </c>
      <c r="AE43" s="78">
        <v>18422936</v>
      </c>
      <c r="AF43" s="78">
        <f t="shared" si="31"/>
        <v>109992817</v>
      </c>
      <c r="AG43" s="78">
        <v>302494972</v>
      </c>
      <c r="AH43" s="78">
        <v>348253976</v>
      </c>
      <c r="AI43" s="79">
        <v>348838254</v>
      </c>
      <c r="AJ43" s="114">
        <f t="shared" si="32"/>
        <v>1.0016777353318718</v>
      </c>
      <c r="AK43" s="115">
        <f t="shared" si="33"/>
        <v>-0.10249091083829587</v>
      </c>
    </row>
    <row r="44" spans="1:37" x14ac:dyDescent="0.2">
      <c r="A44" s="55" t="s">
        <v>101</v>
      </c>
      <c r="B44" s="56" t="s">
        <v>303</v>
      </c>
      <c r="C44" s="57" t="s">
        <v>304</v>
      </c>
      <c r="D44" s="77">
        <v>720495031</v>
      </c>
      <c r="E44" s="78">
        <v>83440000</v>
      </c>
      <c r="F44" s="79">
        <f t="shared" si="17"/>
        <v>803935031</v>
      </c>
      <c r="G44" s="77">
        <v>699270592</v>
      </c>
      <c r="H44" s="78">
        <v>80885000</v>
      </c>
      <c r="I44" s="79">
        <f t="shared" si="18"/>
        <v>780155592</v>
      </c>
      <c r="J44" s="77">
        <v>159918517</v>
      </c>
      <c r="K44" s="78">
        <v>5509578</v>
      </c>
      <c r="L44" s="78">
        <f t="shared" si="19"/>
        <v>165428095</v>
      </c>
      <c r="M44" s="95">
        <f t="shared" si="20"/>
        <v>0.20577296500468084</v>
      </c>
      <c r="N44" s="77">
        <v>246154351</v>
      </c>
      <c r="O44" s="78">
        <v>11084733</v>
      </c>
      <c r="P44" s="78">
        <f t="shared" si="21"/>
        <v>257239084</v>
      </c>
      <c r="Q44" s="95">
        <f t="shared" si="22"/>
        <v>0.31997496573824508</v>
      </c>
      <c r="R44" s="77">
        <v>213035666</v>
      </c>
      <c r="S44" s="78">
        <v>20767111</v>
      </c>
      <c r="T44" s="78">
        <f t="shared" si="23"/>
        <v>233802777</v>
      </c>
      <c r="U44" s="95">
        <f t="shared" si="24"/>
        <v>0.2996873692856899</v>
      </c>
      <c r="V44" s="77">
        <v>236031893</v>
      </c>
      <c r="W44" s="78">
        <v>33193406</v>
      </c>
      <c r="X44" s="78">
        <f t="shared" si="25"/>
        <v>269225299</v>
      </c>
      <c r="Y44" s="95">
        <f t="shared" si="26"/>
        <v>0.34509180189276911</v>
      </c>
      <c r="Z44" s="77">
        <f t="shared" si="27"/>
        <v>855140427</v>
      </c>
      <c r="AA44" s="78">
        <f t="shared" si="28"/>
        <v>70554828</v>
      </c>
      <c r="AB44" s="78">
        <f t="shared" si="29"/>
        <v>925695255</v>
      </c>
      <c r="AC44" s="95">
        <f t="shared" si="30"/>
        <v>1.1865520986998193</v>
      </c>
      <c r="AD44" s="77">
        <v>252417460</v>
      </c>
      <c r="AE44" s="78">
        <v>18576389</v>
      </c>
      <c r="AF44" s="78">
        <f t="shared" si="31"/>
        <v>270993849</v>
      </c>
      <c r="AG44" s="78">
        <v>756447591</v>
      </c>
      <c r="AH44" s="78">
        <v>716995002</v>
      </c>
      <c r="AI44" s="79">
        <v>741257561</v>
      </c>
      <c r="AJ44" s="114">
        <f t="shared" si="32"/>
        <v>1.0338392303047044</v>
      </c>
      <c r="AK44" s="115">
        <f t="shared" si="33"/>
        <v>-6.5261628871878807E-3</v>
      </c>
    </row>
    <row r="45" spans="1:37" x14ac:dyDescent="0.2">
      <c r="A45" s="55" t="s">
        <v>101</v>
      </c>
      <c r="B45" s="56" t="s">
        <v>305</v>
      </c>
      <c r="C45" s="57" t="s">
        <v>306</v>
      </c>
      <c r="D45" s="77">
        <v>228434611</v>
      </c>
      <c r="E45" s="78">
        <v>49623456</v>
      </c>
      <c r="F45" s="79">
        <f t="shared" si="17"/>
        <v>278058067</v>
      </c>
      <c r="G45" s="77">
        <v>241618488</v>
      </c>
      <c r="H45" s="78">
        <v>47029240</v>
      </c>
      <c r="I45" s="79">
        <f t="shared" si="18"/>
        <v>288647728</v>
      </c>
      <c r="J45" s="77">
        <v>69753320</v>
      </c>
      <c r="K45" s="78">
        <v>9294878</v>
      </c>
      <c r="L45" s="78">
        <f t="shared" si="19"/>
        <v>79048198</v>
      </c>
      <c r="M45" s="95">
        <f t="shared" si="20"/>
        <v>0.28428665585163548</v>
      </c>
      <c r="N45" s="77">
        <v>73300903</v>
      </c>
      <c r="O45" s="78">
        <v>12830732</v>
      </c>
      <c r="P45" s="78">
        <f t="shared" si="21"/>
        <v>86131635</v>
      </c>
      <c r="Q45" s="95">
        <f t="shared" si="22"/>
        <v>0.30976132406185503</v>
      </c>
      <c r="R45" s="77">
        <v>62158667</v>
      </c>
      <c r="S45" s="78">
        <v>7015986</v>
      </c>
      <c r="T45" s="78">
        <f t="shared" si="23"/>
        <v>69174653</v>
      </c>
      <c r="U45" s="95">
        <f t="shared" si="24"/>
        <v>0.2396507794442089</v>
      </c>
      <c r="V45" s="77">
        <v>30318261</v>
      </c>
      <c r="W45" s="78">
        <v>-137698</v>
      </c>
      <c r="X45" s="78">
        <f t="shared" si="25"/>
        <v>30180563</v>
      </c>
      <c r="Y45" s="95">
        <f t="shared" si="26"/>
        <v>0.10455846373403639</v>
      </c>
      <c r="Z45" s="77">
        <f t="shared" si="27"/>
        <v>235531151</v>
      </c>
      <c r="AA45" s="78">
        <f t="shared" si="28"/>
        <v>29003898</v>
      </c>
      <c r="AB45" s="78">
        <f t="shared" si="29"/>
        <v>264535049</v>
      </c>
      <c r="AC45" s="95">
        <f t="shared" si="30"/>
        <v>0.91646329882076882</v>
      </c>
      <c r="AD45" s="77">
        <v>84065563</v>
      </c>
      <c r="AE45" s="78">
        <v>26349660</v>
      </c>
      <c r="AF45" s="78">
        <f t="shared" si="31"/>
        <v>110415223</v>
      </c>
      <c r="AG45" s="78">
        <v>247500308</v>
      </c>
      <c r="AH45" s="78">
        <v>266770942</v>
      </c>
      <c r="AI45" s="79">
        <v>333302069</v>
      </c>
      <c r="AJ45" s="114">
        <f t="shared" si="32"/>
        <v>1.2493942050105291</v>
      </c>
      <c r="AK45" s="115">
        <f t="shared" si="33"/>
        <v>-0.72666302544170014</v>
      </c>
    </row>
    <row r="46" spans="1:37" x14ac:dyDescent="0.2">
      <c r="A46" s="55" t="s">
        <v>101</v>
      </c>
      <c r="B46" s="56" t="s">
        <v>307</v>
      </c>
      <c r="C46" s="57" t="s">
        <v>308</v>
      </c>
      <c r="D46" s="77">
        <v>427832200</v>
      </c>
      <c r="E46" s="78">
        <v>40775831</v>
      </c>
      <c r="F46" s="79">
        <f t="shared" si="17"/>
        <v>468608031</v>
      </c>
      <c r="G46" s="77">
        <v>540106134</v>
      </c>
      <c r="H46" s="78">
        <v>53302031</v>
      </c>
      <c r="I46" s="79">
        <f t="shared" si="18"/>
        <v>593408165</v>
      </c>
      <c r="J46" s="77">
        <v>112622793</v>
      </c>
      <c r="K46" s="78">
        <v>13841273</v>
      </c>
      <c r="L46" s="78">
        <f t="shared" si="19"/>
        <v>126464066</v>
      </c>
      <c r="M46" s="95">
        <f t="shared" si="20"/>
        <v>0.26987174276575726</v>
      </c>
      <c r="N46" s="77">
        <v>132391030</v>
      </c>
      <c r="O46" s="78">
        <v>8335472</v>
      </c>
      <c r="P46" s="78">
        <f t="shared" si="21"/>
        <v>140726502</v>
      </c>
      <c r="Q46" s="95">
        <f t="shared" si="22"/>
        <v>0.30030749088890457</v>
      </c>
      <c r="R46" s="77">
        <v>139540839</v>
      </c>
      <c r="S46" s="78">
        <v>4586818</v>
      </c>
      <c r="T46" s="78">
        <f t="shared" si="23"/>
        <v>144127657</v>
      </c>
      <c r="U46" s="95">
        <f t="shared" si="24"/>
        <v>0.24288114909911965</v>
      </c>
      <c r="V46" s="77">
        <v>78385762</v>
      </c>
      <c r="W46" s="78">
        <v>16458813</v>
      </c>
      <c r="X46" s="78">
        <f t="shared" si="25"/>
        <v>94844575</v>
      </c>
      <c r="Y46" s="95">
        <f t="shared" si="26"/>
        <v>0.15983024938660897</v>
      </c>
      <c r="Z46" s="77">
        <f t="shared" si="27"/>
        <v>462940424</v>
      </c>
      <c r="AA46" s="78">
        <f t="shared" si="28"/>
        <v>43222376</v>
      </c>
      <c r="AB46" s="78">
        <f t="shared" si="29"/>
        <v>506162800</v>
      </c>
      <c r="AC46" s="95">
        <f t="shared" si="30"/>
        <v>0.85297579280864799</v>
      </c>
      <c r="AD46" s="77">
        <v>102645195</v>
      </c>
      <c r="AE46" s="78">
        <v>29658881</v>
      </c>
      <c r="AF46" s="78">
        <f t="shared" si="31"/>
        <v>132304076</v>
      </c>
      <c r="AG46" s="78">
        <v>465353025</v>
      </c>
      <c r="AH46" s="78">
        <v>509721580</v>
      </c>
      <c r="AI46" s="79">
        <v>531582697</v>
      </c>
      <c r="AJ46" s="114">
        <f t="shared" si="32"/>
        <v>1.0428883489688625</v>
      </c>
      <c r="AK46" s="115">
        <f t="shared" si="33"/>
        <v>-0.28313187418352859</v>
      </c>
    </row>
    <row r="47" spans="1:37" x14ac:dyDescent="0.2">
      <c r="A47" s="55" t="s">
        <v>116</v>
      </c>
      <c r="B47" s="56" t="s">
        <v>309</v>
      </c>
      <c r="C47" s="57" t="s">
        <v>310</v>
      </c>
      <c r="D47" s="77">
        <v>722102135</v>
      </c>
      <c r="E47" s="78">
        <v>790424351</v>
      </c>
      <c r="F47" s="79">
        <f t="shared" si="17"/>
        <v>1512526486</v>
      </c>
      <c r="G47" s="77">
        <v>938830725</v>
      </c>
      <c r="H47" s="78">
        <v>760508393</v>
      </c>
      <c r="I47" s="79">
        <f t="shared" si="18"/>
        <v>1699339118</v>
      </c>
      <c r="J47" s="77">
        <v>203039222</v>
      </c>
      <c r="K47" s="78">
        <v>107187839</v>
      </c>
      <c r="L47" s="78">
        <f t="shared" si="19"/>
        <v>310227061</v>
      </c>
      <c r="M47" s="95">
        <f t="shared" si="20"/>
        <v>0.20510520898078344</v>
      </c>
      <c r="N47" s="77">
        <v>237336715</v>
      </c>
      <c r="O47" s="78">
        <v>305378146</v>
      </c>
      <c r="P47" s="78">
        <f t="shared" si="21"/>
        <v>542714861</v>
      </c>
      <c r="Q47" s="95">
        <f t="shared" si="22"/>
        <v>0.35881345948212373</v>
      </c>
      <c r="R47" s="77">
        <v>259161873</v>
      </c>
      <c r="S47" s="78">
        <v>119599769</v>
      </c>
      <c r="T47" s="78">
        <f t="shared" si="23"/>
        <v>378761642</v>
      </c>
      <c r="U47" s="95">
        <f t="shared" si="24"/>
        <v>0.22288761436020801</v>
      </c>
      <c r="V47" s="77">
        <v>190636819</v>
      </c>
      <c r="W47" s="78">
        <v>180047105</v>
      </c>
      <c r="X47" s="78">
        <f t="shared" si="25"/>
        <v>370683924</v>
      </c>
      <c r="Y47" s="95">
        <f t="shared" si="26"/>
        <v>0.21813416761468324</v>
      </c>
      <c r="Z47" s="77">
        <f t="shared" si="27"/>
        <v>890174629</v>
      </c>
      <c r="AA47" s="78">
        <f t="shared" si="28"/>
        <v>712212859</v>
      </c>
      <c r="AB47" s="78">
        <f t="shared" si="29"/>
        <v>1602387488</v>
      </c>
      <c r="AC47" s="95">
        <f t="shared" si="30"/>
        <v>0.94294744999802915</v>
      </c>
      <c r="AD47" s="77">
        <v>249999044</v>
      </c>
      <c r="AE47" s="78">
        <v>341225069</v>
      </c>
      <c r="AF47" s="78">
        <f t="shared" si="31"/>
        <v>591224113</v>
      </c>
      <c r="AG47" s="78">
        <v>958322297</v>
      </c>
      <c r="AH47" s="78">
        <v>1237182314</v>
      </c>
      <c r="AI47" s="79">
        <v>1365929327</v>
      </c>
      <c r="AJ47" s="114">
        <f t="shared" si="32"/>
        <v>1.1040647053737305</v>
      </c>
      <c r="AK47" s="115">
        <f t="shared" si="33"/>
        <v>-0.37302299441227293</v>
      </c>
    </row>
    <row r="48" spans="1:37" ht="16.5" x14ac:dyDescent="0.3">
      <c r="A48" s="58" t="s">
        <v>0</v>
      </c>
      <c r="B48" s="59" t="s">
        <v>311</v>
      </c>
      <c r="C48" s="60" t="s">
        <v>0</v>
      </c>
      <c r="D48" s="80">
        <f>SUM(D42:D47)</f>
        <v>2604289769</v>
      </c>
      <c r="E48" s="81">
        <f>SUM(E42:E47)</f>
        <v>1044325703</v>
      </c>
      <c r="F48" s="82">
        <f t="shared" si="17"/>
        <v>3648615472</v>
      </c>
      <c r="G48" s="80">
        <f>SUM(G42:G47)</f>
        <v>2972322853</v>
      </c>
      <c r="H48" s="81">
        <f>SUM(H42:H47)</f>
        <v>1084149835</v>
      </c>
      <c r="I48" s="82">
        <f t="shared" si="18"/>
        <v>4056472688</v>
      </c>
      <c r="J48" s="80">
        <f>SUM(J42:J47)</f>
        <v>656885782</v>
      </c>
      <c r="K48" s="81">
        <f>SUM(K42:K47)</f>
        <v>157828555</v>
      </c>
      <c r="L48" s="81">
        <f t="shared" si="19"/>
        <v>814714337</v>
      </c>
      <c r="M48" s="96">
        <f t="shared" si="20"/>
        <v>0.22329410793004498</v>
      </c>
      <c r="N48" s="80">
        <f>SUM(N42:N47)</f>
        <v>814643941</v>
      </c>
      <c r="O48" s="81">
        <f>SUM(O42:O47)</f>
        <v>376064863</v>
      </c>
      <c r="P48" s="81">
        <f t="shared" si="21"/>
        <v>1190708804</v>
      </c>
      <c r="Q48" s="96">
        <f t="shared" si="22"/>
        <v>0.32634538036076166</v>
      </c>
      <c r="R48" s="80">
        <f>SUM(R42:R47)</f>
        <v>795133703</v>
      </c>
      <c r="S48" s="81">
        <f>SUM(S42:S47)</f>
        <v>188335444</v>
      </c>
      <c r="T48" s="81">
        <f t="shared" si="23"/>
        <v>983469147</v>
      </c>
      <c r="U48" s="96">
        <f t="shared" si="24"/>
        <v>0.24244441480139456</v>
      </c>
      <c r="V48" s="80">
        <f>SUM(V42:V47)</f>
        <v>670347960</v>
      </c>
      <c r="W48" s="81">
        <f>SUM(W42:W47)</f>
        <v>264922759</v>
      </c>
      <c r="X48" s="81">
        <f t="shared" si="25"/>
        <v>935270719</v>
      </c>
      <c r="Y48" s="96">
        <f t="shared" si="26"/>
        <v>0.23056255790079661</v>
      </c>
      <c r="Z48" s="80">
        <f t="shared" si="27"/>
        <v>2937011386</v>
      </c>
      <c r="AA48" s="81">
        <f t="shared" si="28"/>
        <v>987151621</v>
      </c>
      <c r="AB48" s="81">
        <f t="shared" si="29"/>
        <v>3924163007</v>
      </c>
      <c r="AC48" s="96">
        <f t="shared" si="30"/>
        <v>0.96738307116145439</v>
      </c>
      <c r="AD48" s="80">
        <f>SUM(AD42:AD47)</f>
        <v>825540394</v>
      </c>
      <c r="AE48" s="81">
        <f>SUM(AE42:AE47)</f>
        <v>448727158</v>
      </c>
      <c r="AF48" s="81">
        <f t="shared" si="31"/>
        <v>1274267552</v>
      </c>
      <c r="AG48" s="81">
        <f>SUM(AG42:AG47)</f>
        <v>2977187239</v>
      </c>
      <c r="AH48" s="81">
        <f>SUM(AH42:AH47)</f>
        <v>3302350960</v>
      </c>
      <c r="AI48" s="82">
        <f>SUM(AI42:AI47)</f>
        <v>3544908076</v>
      </c>
      <c r="AJ48" s="116">
        <f t="shared" si="32"/>
        <v>1.0734498298145756</v>
      </c>
      <c r="AK48" s="117">
        <f t="shared" si="33"/>
        <v>-0.26603269656198547</v>
      </c>
    </row>
    <row r="49" spans="1:37" x14ac:dyDescent="0.2">
      <c r="A49" s="55" t="s">
        <v>101</v>
      </c>
      <c r="B49" s="56" t="s">
        <v>312</v>
      </c>
      <c r="C49" s="57" t="s">
        <v>313</v>
      </c>
      <c r="D49" s="77">
        <v>245313810</v>
      </c>
      <c r="E49" s="78">
        <v>58959230</v>
      </c>
      <c r="F49" s="79">
        <f t="shared" si="17"/>
        <v>304273040</v>
      </c>
      <c r="G49" s="77">
        <v>283167460</v>
      </c>
      <c r="H49" s="78">
        <v>60631979</v>
      </c>
      <c r="I49" s="79">
        <f t="shared" si="18"/>
        <v>343799439</v>
      </c>
      <c r="J49" s="77">
        <v>48985099</v>
      </c>
      <c r="K49" s="78">
        <v>3639498</v>
      </c>
      <c r="L49" s="78">
        <f t="shared" si="19"/>
        <v>52624597</v>
      </c>
      <c r="M49" s="95">
        <f t="shared" si="20"/>
        <v>0.17295188886928661</v>
      </c>
      <c r="N49" s="77">
        <v>53608501</v>
      </c>
      <c r="O49" s="78">
        <v>7982421</v>
      </c>
      <c r="P49" s="78">
        <f t="shared" si="21"/>
        <v>61590922</v>
      </c>
      <c r="Q49" s="95">
        <f t="shared" si="22"/>
        <v>0.20241991206319165</v>
      </c>
      <c r="R49" s="77">
        <v>51211778</v>
      </c>
      <c r="S49" s="78">
        <v>8239781</v>
      </c>
      <c r="T49" s="78">
        <f t="shared" si="23"/>
        <v>59451559</v>
      </c>
      <c r="U49" s="95">
        <f t="shared" si="24"/>
        <v>0.17292511928735288</v>
      </c>
      <c r="V49" s="77">
        <v>56126368</v>
      </c>
      <c r="W49" s="78">
        <v>20500167</v>
      </c>
      <c r="X49" s="78">
        <f t="shared" si="25"/>
        <v>76626535</v>
      </c>
      <c r="Y49" s="95">
        <f t="shared" si="26"/>
        <v>0.22288150097883086</v>
      </c>
      <c r="Z49" s="77">
        <f t="shared" si="27"/>
        <v>209931746</v>
      </c>
      <c r="AA49" s="78">
        <f t="shared" si="28"/>
        <v>40361867</v>
      </c>
      <c r="AB49" s="78">
        <f t="shared" si="29"/>
        <v>250293613</v>
      </c>
      <c r="AC49" s="95">
        <f t="shared" si="30"/>
        <v>0.72802216818044319</v>
      </c>
      <c r="AD49" s="77">
        <v>43988855</v>
      </c>
      <c r="AE49" s="78">
        <v>11327708</v>
      </c>
      <c r="AF49" s="78">
        <f t="shared" si="31"/>
        <v>55316563</v>
      </c>
      <c r="AG49" s="78">
        <v>285745829</v>
      </c>
      <c r="AH49" s="78">
        <v>303247335</v>
      </c>
      <c r="AI49" s="79">
        <v>172868795</v>
      </c>
      <c r="AJ49" s="114">
        <f t="shared" si="32"/>
        <v>0.57005874429201497</v>
      </c>
      <c r="AK49" s="115">
        <f t="shared" si="33"/>
        <v>0.38523673280279547</v>
      </c>
    </row>
    <row r="50" spans="1:37" x14ac:dyDescent="0.2">
      <c r="A50" s="55" t="s">
        <v>101</v>
      </c>
      <c r="B50" s="56" t="s">
        <v>314</v>
      </c>
      <c r="C50" s="57" t="s">
        <v>315</v>
      </c>
      <c r="D50" s="77">
        <v>310512191</v>
      </c>
      <c r="E50" s="78">
        <v>44865268</v>
      </c>
      <c r="F50" s="79">
        <f t="shared" si="17"/>
        <v>355377459</v>
      </c>
      <c r="G50" s="77">
        <v>364076106</v>
      </c>
      <c r="H50" s="78">
        <v>66817449</v>
      </c>
      <c r="I50" s="79">
        <f t="shared" si="18"/>
        <v>430893555</v>
      </c>
      <c r="J50" s="77">
        <v>91509691</v>
      </c>
      <c r="K50" s="78">
        <v>12194633</v>
      </c>
      <c r="L50" s="78">
        <f t="shared" si="19"/>
        <v>103704324</v>
      </c>
      <c r="M50" s="95">
        <f t="shared" si="20"/>
        <v>0.2918145801700946</v>
      </c>
      <c r="N50" s="77">
        <v>106128984</v>
      </c>
      <c r="O50" s="78">
        <v>20349576</v>
      </c>
      <c r="P50" s="78">
        <f t="shared" si="21"/>
        <v>126478560</v>
      </c>
      <c r="Q50" s="95">
        <f t="shared" si="22"/>
        <v>0.35589921869524088</v>
      </c>
      <c r="R50" s="77">
        <v>93956225</v>
      </c>
      <c r="S50" s="78">
        <v>10791357</v>
      </c>
      <c r="T50" s="78">
        <f t="shared" si="23"/>
        <v>104747582</v>
      </c>
      <c r="U50" s="95">
        <f t="shared" si="24"/>
        <v>0.24309387036434091</v>
      </c>
      <c r="V50" s="77">
        <v>98487453</v>
      </c>
      <c r="W50" s="78">
        <v>15676744</v>
      </c>
      <c r="X50" s="78">
        <f t="shared" si="25"/>
        <v>114164197</v>
      </c>
      <c r="Y50" s="95">
        <f t="shared" si="26"/>
        <v>0.26494756228136201</v>
      </c>
      <c r="Z50" s="77">
        <f t="shared" si="27"/>
        <v>390082353</v>
      </c>
      <c r="AA50" s="78">
        <f t="shared" si="28"/>
        <v>59012310</v>
      </c>
      <c r="AB50" s="78">
        <f t="shared" si="29"/>
        <v>449094663</v>
      </c>
      <c r="AC50" s="95">
        <f t="shared" si="30"/>
        <v>1.0422403811539953</v>
      </c>
      <c r="AD50" s="77">
        <v>98445134</v>
      </c>
      <c r="AE50" s="78">
        <v>22475363</v>
      </c>
      <c r="AF50" s="78">
        <f t="shared" si="31"/>
        <v>120920497</v>
      </c>
      <c r="AG50" s="78">
        <v>328957549</v>
      </c>
      <c r="AH50" s="78">
        <v>387195937</v>
      </c>
      <c r="AI50" s="79">
        <v>438302647</v>
      </c>
      <c r="AJ50" s="114">
        <f t="shared" si="32"/>
        <v>1.1319918550694916</v>
      </c>
      <c r="AK50" s="115">
        <f t="shared" si="33"/>
        <v>-5.5873902006869813E-2</v>
      </c>
    </row>
    <row r="51" spans="1:37" x14ac:dyDescent="0.2">
      <c r="A51" s="55" t="s">
        <v>101</v>
      </c>
      <c r="B51" s="56" t="s">
        <v>316</v>
      </c>
      <c r="C51" s="57" t="s">
        <v>317</v>
      </c>
      <c r="D51" s="77">
        <v>291381921</v>
      </c>
      <c r="E51" s="78">
        <v>47556437</v>
      </c>
      <c r="F51" s="79">
        <f t="shared" si="17"/>
        <v>338938358</v>
      </c>
      <c r="G51" s="77">
        <v>295451701</v>
      </c>
      <c r="H51" s="78">
        <v>46281805</v>
      </c>
      <c r="I51" s="79">
        <f t="shared" si="18"/>
        <v>341733506</v>
      </c>
      <c r="J51" s="77">
        <v>62955528</v>
      </c>
      <c r="K51" s="78">
        <v>8326460</v>
      </c>
      <c r="L51" s="78">
        <f t="shared" si="19"/>
        <v>71281988</v>
      </c>
      <c r="M51" s="95">
        <f t="shared" si="20"/>
        <v>0.21030959263690066</v>
      </c>
      <c r="N51" s="77">
        <v>67585604</v>
      </c>
      <c r="O51" s="78">
        <v>7775335</v>
      </c>
      <c r="P51" s="78">
        <f t="shared" si="21"/>
        <v>75360939</v>
      </c>
      <c r="Q51" s="95">
        <f t="shared" si="22"/>
        <v>0.22234408476127684</v>
      </c>
      <c r="R51" s="77">
        <v>58246500</v>
      </c>
      <c r="S51" s="78">
        <v>1205366</v>
      </c>
      <c r="T51" s="78">
        <f t="shared" si="23"/>
        <v>59451866</v>
      </c>
      <c r="U51" s="95">
        <f t="shared" si="24"/>
        <v>0.17397142789972722</v>
      </c>
      <c r="V51" s="77">
        <v>48980607</v>
      </c>
      <c r="W51" s="78">
        <v>1688553</v>
      </c>
      <c r="X51" s="78">
        <f t="shared" si="25"/>
        <v>50669160</v>
      </c>
      <c r="Y51" s="95">
        <f t="shared" si="26"/>
        <v>0.14827097463483724</v>
      </c>
      <c r="Z51" s="77">
        <f t="shared" si="27"/>
        <v>237768239</v>
      </c>
      <c r="AA51" s="78">
        <f t="shared" si="28"/>
        <v>18995714</v>
      </c>
      <c r="AB51" s="78">
        <f t="shared" si="29"/>
        <v>256763953</v>
      </c>
      <c r="AC51" s="95">
        <f t="shared" si="30"/>
        <v>0.75135726667668346</v>
      </c>
      <c r="AD51" s="77">
        <v>42642092</v>
      </c>
      <c r="AE51" s="78">
        <v>-2399573</v>
      </c>
      <c r="AF51" s="78">
        <f t="shared" si="31"/>
        <v>40242519</v>
      </c>
      <c r="AG51" s="78">
        <v>351317594</v>
      </c>
      <c r="AH51" s="78">
        <v>363425718</v>
      </c>
      <c r="AI51" s="79">
        <v>261849622</v>
      </c>
      <c r="AJ51" s="114">
        <f t="shared" si="32"/>
        <v>0.72050383071679036</v>
      </c>
      <c r="AK51" s="115">
        <f t="shared" si="33"/>
        <v>0.25909513765775949</v>
      </c>
    </row>
    <row r="52" spans="1:37" x14ac:dyDescent="0.2">
      <c r="A52" s="55" t="s">
        <v>101</v>
      </c>
      <c r="B52" s="56" t="s">
        <v>318</v>
      </c>
      <c r="C52" s="57" t="s">
        <v>319</v>
      </c>
      <c r="D52" s="77">
        <v>211945708</v>
      </c>
      <c r="E52" s="78">
        <v>35190077</v>
      </c>
      <c r="F52" s="79">
        <f t="shared" si="17"/>
        <v>247135785</v>
      </c>
      <c r="G52" s="77">
        <v>219808318</v>
      </c>
      <c r="H52" s="78">
        <v>33825120</v>
      </c>
      <c r="I52" s="79">
        <f t="shared" si="18"/>
        <v>253633438</v>
      </c>
      <c r="J52" s="77">
        <v>41423007</v>
      </c>
      <c r="K52" s="78">
        <v>4555351</v>
      </c>
      <c r="L52" s="78">
        <f t="shared" si="19"/>
        <v>45978358</v>
      </c>
      <c r="M52" s="95">
        <f t="shared" si="20"/>
        <v>0.18604492263230921</v>
      </c>
      <c r="N52" s="77">
        <v>55761582</v>
      </c>
      <c r="O52" s="78">
        <v>10552953</v>
      </c>
      <c r="P52" s="78">
        <f t="shared" si="21"/>
        <v>66314535</v>
      </c>
      <c r="Q52" s="95">
        <f t="shared" si="22"/>
        <v>0.26833238658658842</v>
      </c>
      <c r="R52" s="77">
        <v>40753071</v>
      </c>
      <c r="S52" s="78">
        <v>9575299</v>
      </c>
      <c r="T52" s="78">
        <f t="shared" si="23"/>
        <v>50328370</v>
      </c>
      <c r="U52" s="95">
        <f t="shared" si="24"/>
        <v>0.19842955407165203</v>
      </c>
      <c r="V52" s="77">
        <v>50159835</v>
      </c>
      <c r="W52" s="78">
        <v>10721805</v>
      </c>
      <c r="X52" s="78">
        <f t="shared" si="25"/>
        <v>60881640</v>
      </c>
      <c r="Y52" s="95">
        <f t="shared" si="26"/>
        <v>0.24003790856629875</v>
      </c>
      <c r="Z52" s="77">
        <f t="shared" si="27"/>
        <v>188097495</v>
      </c>
      <c r="AA52" s="78">
        <f t="shared" si="28"/>
        <v>35405408</v>
      </c>
      <c r="AB52" s="78">
        <f t="shared" si="29"/>
        <v>223502903</v>
      </c>
      <c r="AC52" s="95">
        <f t="shared" si="30"/>
        <v>0.88120440570615932</v>
      </c>
      <c r="AD52" s="77">
        <v>39228411</v>
      </c>
      <c r="AE52" s="78">
        <v>5379839</v>
      </c>
      <c r="AF52" s="78">
        <f t="shared" si="31"/>
        <v>44608250</v>
      </c>
      <c r="AG52" s="78">
        <v>243154456</v>
      </c>
      <c r="AH52" s="78">
        <v>226634457</v>
      </c>
      <c r="AI52" s="79">
        <v>180768306</v>
      </c>
      <c r="AJ52" s="114">
        <f t="shared" si="32"/>
        <v>0.79762057540967835</v>
      </c>
      <c r="AK52" s="115">
        <f t="shared" si="33"/>
        <v>0.36480673418033649</v>
      </c>
    </row>
    <row r="53" spans="1:37" x14ac:dyDescent="0.2">
      <c r="A53" s="55" t="s">
        <v>116</v>
      </c>
      <c r="B53" s="56" t="s">
        <v>320</v>
      </c>
      <c r="C53" s="57" t="s">
        <v>321</v>
      </c>
      <c r="D53" s="77">
        <v>675136206</v>
      </c>
      <c r="E53" s="78">
        <v>233671204</v>
      </c>
      <c r="F53" s="79">
        <f t="shared" si="17"/>
        <v>908807410</v>
      </c>
      <c r="G53" s="77">
        <v>696356383</v>
      </c>
      <c r="H53" s="78">
        <v>215528919</v>
      </c>
      <c r="I53" s="79">
        <f t="shared" si="18"/>
        <v>911885302</v>
      </c>
      <c r="J53" s="77">
        <v>130645285</v>
      </c>
      <c r="K53" s="78">
        <v>40601974</v>
      </c>
      <c r="L53" s="78">
        <f t="shared" si="19"/>
        <v>171247259</v>
      </c>
      <c r="M53" s="95">
        <f t="shared" si="20"/>
        <v>0.1884307468399713</v>
      </c>
      <c r="N53" s="77">
        <v>149424018</v>
      </c>
      <c r="O53" s="78">
        <v>67309912</v>
      </c>
      <c r="P53" s="78">
        <f t="shared" si="21"/>
        <v>216733930</v>
      </c>
      <c r="Q53" s="95">
        <f t="shared" si="22"/>
        <v>0.23848169327756691</v>
      </c>
      <c r="R53" s="77">
        <v>266764954</v>
      </c>
      <c r="S53" s="78">
        <v>66041680</v>
      </c>
      <c r="T53" s="78">
        <f t="shared" si="23"/>
        <v>332806634</v>
      </c>
      <c r="U53" s="95">
        <f t="shared" si="24"/>
        <v>0.36496545483304654</v>
      </c>
      <c r="V53" s="77">
        <v>231728333</v>
      </c>
      <c r="W53" s="78">
        <v>39908085</v>
      </c>
      <c r="X53" s="78">
        <f t="shared" si="25"/>
        <v>271636418</v>
      </c>
      <c r="Y53" s="95">
        <f t="shared" si="26"/>
        <v>0.29788441309913777</v>
      </c>
      <c r="Z53" s="77">
        <f t="shared" si="27"/>
        <v>778562590</v>
      </c>
      <c r="AA53" s="78">
        <f t="shared" si="28"/>
        <v>213861651</v>
      </c>
      <c r="AB53" s="78">
        <f t="shared" si="29"/>
        <v>992424241</v>
      </c>
      <c r="AC53" s="95">
        <f t="shared" si="30"/>
        <v>1.0883213478968872</v>
      </c>
      <c r="AD53" s="77">
        <v>110581540</v>
      </c>
      <c r="AE53" s="78">
        <v>43849105</v>
      </c>
      <c r="AF53" s="78">
        <f t="shared" si="31"/>
        <v>154430645</v>
      </c>
      <c r="AG53" s="78">
        <v>894436890</v>
      </c>
      <c r="AH53" s="78">
        <v>844385588</v>
      </c>
      <c r="AI53" s="79">
        <v>613482010</v>
      </c>
      <c r="AJ53" s="114">
        <f t="shared" si="32"/>
        <v>0.72654249281194505</v>
      </c>
      <c r="AK53" s="115">
        <f t="shared" si="33"/>
        <v>0.75895411173086802</v>
      </c>
    </row>
    <row r="54" spans="1:37" ht="16.5" x14ac:dyDescent="0.3">
      <c r="A54" s="58" t="s">
        <v>0</v>
      </c>
      <c r="B54" s="59" t="s">
        <v>322</v>
      </c>
      <c r="C54" s="60" t="s">
        <v>0</v>
      </c>
      <c r="D54" s="80">
        <f>SUM(D49:D53)</f>
        <v>1734289836</v>
      </c>
      <c r="E54" s="81">
        <f>SUM(E49:E53)</f>
        <v>420242216</v>
      </c>
      <c r="F54" s="82">
        <f t="shared" si="17"/>
        <v>2154532052</v>
      </c>
      <c r="G54" s="80">
        <f>SUM(G49:G53)</f>
        <v>1858859968</v>
      </c>
      <c r="H54" s="81">
        <f>SUM(H49:H53)</f>
        <v>423085272</v>
      </c>
      <c r="I54" s="82">
        <f t="shared" si="18"/>
        <v>2281945240</v>
      </c>
      <c r="J54" s="80">
        <f>SUM(J49:J53)</f>
        <v>375518610</v>
      </c>
      <c r="K54" s="81">
        <f>SUM(K49:K53)</f>
        <v>69317916</v>
      </c>
      <c r="L54" s="81">
        <f t="shared" si="19"/>
        <v>444836526</v>
      </c>
      <c r="M54" s="96">
        <f t="shared" si="20"/>
        <v>0.20646549471708672</v>
      </c>
      <c r="N54" s="80">
        <f>SUM(N49:N53)</f>
        <v>432508689</v>
      </c>
      <c r="O54" s="81">
        <f>SUM(O49:O53)</f>
        <v>113970197</v>
      </c>
      <c r="P54" s="81">
        <f t="shared" si="21"/>
        <v>546478886</v>
      </c>
      <c r="Q54" s="96">
        <f t="shared" si="22"/>
        <v>0.25364156708307817</v>
      </c>
      <c r="R54" s="80">
        <f>SUM(R49:R53)</f>
        <v>510932528</v>
      </c>
      <c r="S54" s="81">
        <f>SUM(S49:S53)</f>
        <v>95853483</v>
      </c>
      <c r="T54" s="81">
        <f t="shared" si="23"/>
        <v>606786011</v>
      </c>
      <c r="U54" s="96">
        <f t="shared" si="24"/>
        <v>0.26590734973114427</v>
      </c>
      <c r="V54" s="80">
        <f>SUM(V49:V53)</f>
        <v>485482596</v>
      </c>
      <c r="W54" s="81">
        <f>SUM(W49:W53)</f>
        <v>88495354</v>
      </c>
      <c r="X54" s="81">
        <f t="shared" si="25"/>
        <v>573977950</v>
      </c>
      <c r="Y54" s="96">
        <f t="shared" si="26"/>
        <v>0.25153011559558719</v>
      </c>
      <c r="Z54" s="80">
        <f t="shared" si="27"/>
        <v>1804442423</v>
      </c>
      <c r="AA54" s="81">
        <f t="shared" si="28"/>
        <v>367636950</v>
      </c>
      <c r="AB54" s="81">
        <f t="shared" si="29"/>
        <v>2172079373</v>
      </c>
      <c r="AC54" s="96">
        <f t="shared" si="30"/>
        <v>0.95185429296278823</v>
      </c>
      <c r="AD54" s="80">
        <f>SUM(AD49:AD53)</f>
        <v>334886032</v>
      </c>
      <c r="AE54" s="81">
        <f>SUM(AE49:AE53)</f>
        <v>80632442</v>
      </c>
      <c r="AF54" s="81">
        <f t="shared" si="31"/>
        <v>415518474</v>
      </c>
      <c r="AG54" s="81">
        <f>SUM(AG49:AG53)</f>
        <v>2103612318</v>
      </c>
      <c r="AH54" s="81">
        <f>SUM(AH49:AH53)</f>
        <v>2124889035</v>
      </c>
      <c r="AI54" s="82">
        <f>SUM(AI49:AI53)</f>
        <v>1667271380</v>
      </c>
      <c r="AJ54" s="116">
        <f t="shared" si="32"/>
        <v>0.78463926941013185</v>
      </c>
      <c r="AK54" s="117">
        <f t="shared" si="33"/>
        <v>0.38135362424343144</v>
      </c>
    </row>
    <row r="55" spans="1:37" x14ac:dyDescent="0.2">
      <c r="A55" s="55" t="s">
        <v>101</v>
      </c>
      <c r="B55" s="56" t="s">
        <v>323</v>
      </c>
      <c r="C55" s="57" t="s">
        <v>324</v>
      </c>
      <c r="D55" s="77">
        <v>222246336</v>
      </c>
      <c r="E55" s="78">
        <v>40310623</v>
      </c>
      <c r="F55" s="79">
        <f t="shared" si="17"/>
        <v>262556959</v>
      </c>
      <c r="G55" s="77">
        <v>227341574</v>
      </c>
      <c r="H55" s="78">
        <v>41443474</v>
      </c>
      <c r="I55" s="79">
        <f t="shared" si="18"/>
        <v>268785048</v>
      </c>
      <c r="J55" s="77">
        <v>51113371</v>
      </c>
      <c r="K55" s="78">
        <v>10494785</v>
      </c>
      <c r="L55" s="78">
        <f t="shared" si="19"/>
        <v>61608156</v>
      </c>
      <c r="M55" s="95">
        <f t="shared" si="20"/>
        <v>0.23464682191112671</v>
      </c>
      <c r="N55" s="77">
        <v>56975684</v>
      </c>
      <c r="O55" s="78">
        <v>24629256</v>
      </c>
      <c r="P55" s="78">
        <f t="shared" si="21"/>
        <v>81604940</v>
      </c>
      <c r="Q55" s="95">
        <f t="shared" si="22"/>
        <v>0.31080852059990532</v>
      </c>
      <c r="R55" s="77">
        <v>76415279</v>
      </c>
      <c r="S55" s="78">
        <v>3090640</v>
      </c>
      <c r="T55" s="78">
        <f t="shared" si="23"/>
        <v>79505919</v>
      </c>
      <c r="U55" s="95">
        <f t="shared" si="24"/>
        <v>0.29579740239122232</v>
      </c>
      <c r="V55" s="77">
        <v>56493360</v>
      </c>
      <c r="W55" s="78">
        <v>3610453</v>
      </c>
      <c r="X55" s="78">
        <f t="shared" si="25"/>
        <v>60103813</v>
      </c>
      <c r="Y55" s="95">
        <f t="shared" si="26"/>
        <v>0.22361293326107931</v>
      </c>
      <c r="Z55" s="77">
        <f t="shared" si="27"/>
        <v>240997694</v>
      </c>
      <c r="AA55" s="78">
        <f t="shared" si="28"/>
        <v>41825134</v>
      </c>
      <c r="AB55" s="78">
        <f t="shared" si="29"/>
        <v>282822828</v>
      </c>
      <c r="AC55" s="95">
        <f t="shared" si="30"/>
        <v>1.052226789043712</v>
      </c>
      <c r="AD55" s="77">
        <v>60608979</v>
      </c>
      <c r="AE55" s="78">
        <v>13815825</v>
      </c>
      <c r="AF55" s="78">
        <f t="shared" si="31"/>
        <v>74424804</v>
      </c>
      <c r="AG55" s="78">
        <v>241165119</v>
      </c>
      <c r="AH55" s="78">
        <v>249133537</v>
      </c>
      <c r="AI55" s="79">
        <v>249193184</v>
      </c>
      <c r="AJ55" s="114">
        <f t="shared" si="32"/>
        <v>1.0002394177866145</v>
      </c>
      <c r="AK55" s="115">
        <f t="shared" si="33"/>
        <v>-0.19242228706440401</v>
      </c>
    </row>
    <row r="56" spans="1:37" x14ac:dyDescent="0.2">
      <c r="A56" s="55" t="s">
        <v>101</v>
      </c>
      <c r="B56" s="56" t="s">
        <v>71</v>
      </c>
      <c r="C56" s="57" t="s">
        <v>72</v>
      </c>
      <c r="D56" s="77">
        <v>4937023600</v>
      </c>
      <c r="E56" s="78">
        <v>802941100</v>
      </c>
      <c r="F56" s="79">
        <f t="shared" si="17"/>
        <v>5739964700</v>
      </c>
      <c r="G56" s="77">
        <v>5286027200</v>
      </c>
      <c r="H56" s="78">
        <v>817406500</v>
      </c>
      <c r="I56" s="79">
        <f t="shared" si="18"/>
        <v>6103433700</v>
      </c>
      <c r="J56" s="77">
        <v>1313912979</v>
      </c>
      <c r="K56" s="78">
        <v>193901025</v>
      </c>
      <c r="L56" s="78">
        <f t="shared" si="19"/>
        <v>1507814004</v>
      </c>
      <c r="M56" s="95">
        <f t="shared" si="20"/>
        <v>0.26268698202969787</v>
      </c>
      <c r="N56" s="77">
        <v>1249790110</v>
      </c>
      <c r="O56" s="78">
        <v>266757370</v>
      </c>
      <c r="P56" s="78">
        <f t="shared" si="21"/>
        <v>1516547480</v>
      </c>
      <c r="Q56" s="95">
        <f t="shared" si="22"/>
        <v>0.26420850288504388</v>
      </c>
      <c r="R56" s="77">
        <v>1244644217</v>
      </c>
      <c r="S56" s="78">
        <v>183314195</v>
      </c>
      <c r="T56" s="78">
        <f t="shared" si="23"/>
        <v>1427958412</v>
      </c>
      <c r="U56" s="95">
        <f t="shared" si="24"/>
        <v>0.23395984656964489</v>
      </c>
      <c r="V56" s="77">
        <v>1502420901</v>
      </c>
      <c r="W56" s="78">
        <v>149547132</v>
      </c>
      <c r="X56" s="78">
        <f t="shared" si="25"/>
        <v>1651968033</v>
      </c>
      <c r="Y56" s="95">
        <f t="shared" si="26"/>
        <v>0.27066207551332949</v>
      </c>
      <c r="Z56" s="77">
        <f t="shared" si="27"/>
        <v>5310768207</v>
      </c>
      <c r="AA56" s="78">
        <f t="shared" si="28"/>
        <v>793519722</v>
      </c>
      <c r="AB56" s="78">
        <f t="shared" si="29"/>
        <v>6104287929</v>
      </c>
      <c r="AC56" s="95">
        <f t="shared" si="30"/>
        <v>1.0001399587579693</v>
      </c>
      <c r="AD56" s="77">
        <v>1680664851</v>
      </c>
      <c r="AE56" s="78">
        <v>254153050</v>
      </c>
      <c r="AF56" s="78">
        <f t="shared" si="31"/>
        <v>1934817901</v>
      </c>
      <c r="AG56" s="78">
        <v>5377007600</v>
      </c>
      <c r="AH56" s="78">
        <v>5711192417</v>
      </c>
      <c r="AI56" s="79">
        <v>5915058240</v>
      </c>
      <c r="AJ56" s="114">
        <f t="shared" si="32"/>
        <v>1.0356958421490354</v>
      </c>
      <c r="AK56" s="115">
        <f t="shared" si="33"/>
        <v>-0.14618939997082447</v>
      </c>
    </row>
    <row r="57" spans="1:37" x14ac:dyDescent="0.2">
      <c r="A57" s="55" t="s">
        <v>101</v>
      </c>
      <c r="B57" s="56" t="s">
        <v>325</v>
      </c>
      <c r="C57" s="57" t="s">
        <v>326</v>
      </c>
      <c r="D57" s="77">
        <v>521062970</v>
      </c>
      <c r="E57" s="78">
        <v>110154690</v>
      </c>
      <c r="F57" s="79">
        <f t="shared" si="17"/>
        <v>631217660</v>
      </c>
      <c r="G57" s="77">
        <v>531429780</v>
      </c>
      <c r="H57" s="78">
        <v>114170910</v>
      </c>
      <c r="I57" s="79">
        <f t="shared" si="18"/>
        <v>645600690</v>
      </c>
      <c r="J57" s="77">
        <v>125543789</v>
      </c>
      <c r="K57" s="78">
        <v>6466597</v>
      </c>
      <c r="L57" s="78">
        <f t="shared" si="19"/>
        <v>132010386</v>
      </c>
      <c r="M57" s="95">
        <f t="shared" si="20"/>
        <v>0.20913607835370132</v>
      </c>
      <c r="N57" s="77">
        <v>130738050</v>
      </c>
      <c r="O57" s="78">
        <v>48897392</v>
      </c>
      <c r="P57" s="78">
        <f t="shared" si="21"/>
        <v>179635442</v>
      </c>
      <c r="Q57" s="95">
        <f t="shared" si="22"/>
        <v>0.28458557702583925</v>
      </c>
      <c r="R57" s="77">
        <v>108789617</v>
      </c>
      <c r="S57" s="78">
        <v>17896136</v>
      </c>
      <c r="T57" s="78">
        <f t="shared" si="23"/>
        <v>126685753</v>
      </c>
      <c r="U57" s="95">
        <f t="shared" si="24"/>
        <v>0.19622927137825705</v>
      </c>
      <c r="V57" s="77">
        <v>107103474</v>
      </c>
      <c r="W57" s="78">
        <v>51402076</v>
      </c>
      <c r="X57" s="78">
        <f t="shared" si="25"/>
        <v>158505550</v>
      </c>
      <c r="Y57" s="95">
        <f t="shared" si="26"/>
        <v>0.24551638877585463</v>
      </c>
      <c r="Z57" s="77">
        <f t="shared" si="27"/>
        <v>472174930</v>
      </c>
      <c r="AA57" s="78">
        <f t="shared" si="28"/>
        <v>124662201</v>
      </c>
      <c r="AB57" s="78">
        <f t="shared" si="29"/>
        <v>596837131</v>
      </c>
      <c r="AC57" s="95">
        <f t="shared" si="30"/>
        <v>0.92446792614177653</v>
      </c>
      <c r="AD57" s="77">
        <v>112108577</v>
      </c>
      <c r="AE57" s="78">
        <v>20883828</v>
      </c>
      <c r="AF57" s="78">
        <f t="shared" si="31"/>
        <v>132992405</v>
      </c>
      <c r="AG57" s="78">
        <v>569048290</v>
      </c>
      <c r="AH57" s="78">
        <v>583769360</v>
      </c>
      <c r="AI57" s="79">
        <v>512523308</v>
      </c>
      <c r="AJ57" s="114">
        <f t="shared" si="32"/>
        <v>0.87795513625449617</v>
      </c>
      <c r="AK57" s="115">
        <f t="shared" si="33"/>
        <v>0.1918391129177639</v>
      </c>
    </row>
    <row r="58" spans="1:37" x14ac:dyDescent="0.2">
      <c r="A58" s="55" t="s">
        <v>101</v>
      </c>
      <c r="B58" s="56" t="s">
        <v>327</v>
      </c>
      <c r="C58" s="57" t="s">
        <v>328</v>
      </c>
      <c r="D58" s="77">
        <v>176681500</v>
      </c>
      <c r="E58" s="78">
        <v>35933045</v>
      </c>
      <c r="F58" s="79">
        <f t="shared" si="17"/>
        <v>212614545</v>
      </c>
      <c r="G58" s="77">
        <v>183864758</v>
      </c>
      <c r="H58" s="78">
        <v>27758145</v>
      </c>
      <c r="I58" s="79">
        <f t="shared" si="18"/>
        <v>211622903</v>
      </c>
      <c r="J58" s="77">
        <v>54081245</v>
      </c>
      <c r="K58" s="78">
        <v>9968883</v>
      </c>
      <c r="L58" s="78">
        <f t="shared" si="19"/>
        <v>64050128</v>
      </c>
      <c r="M58" s="95">
        <f t="shared" si="20"/>
        <v>0.30124998268580355</v>
      </c>
      <c r="N58" s="77">
        <v>54217817</v>
      </c>
      <c r="O58" s="78">
        <v>6567416</v>
      </c>
      <c r="P58" s="78">
        <f t="shared" si="21"/>
        <v>60785233</v>
      </c>
      <c r="Q58" s="95">
        <f t="shared" si="22"/>
        <v>0.28589404831169946</v>
      </c>
      <c r="R58" s="77">
        <v>41387394</v>
      </c>
      <c r="S58" s="78">
        <v>1579738</v>
      </c>
      <c r="T58" s="78">
        <f t="shared" si="23"/>
        <v>42967132</v>
      </c>
      <c r="U58" s="95">
        <f t="shared" si="24"/>
        <v>0.20303630368401099</v>
      </c>
      <c r="V58" s="77">
        <v>56556702</v>
      </c>
      <c r="W58" s="78">
        <v>3345757</v>
      </c>
      <c r="X58" s="78">
        <f t="shared" si="25"/>
        <v>59902459</v>
      </c>
      <c r="Y58" s="95">
        <f t="shared" si="26"/>
        <v>0.28306226854850391</v>
      </c>
      <c r="Z58" s="77">
        <f t="shared" si="27"/>
        <v>206243158</v>
      </c>
      <c r="AA58" s="78">
        <f t="shared" si="28"/>
        <v>21461794</v>
      </c>
      <c r="AB58" s="78">
        <f t="shared" si="29"/>
        <v>227704952</v>
      </c>
      <c r="AC58" s="95">
        <f t="shared" si="30"/>
        <v>1.0759938965585403</v>
      </c>
      <c r="AD58" s="77">
        <v>43724575</v>
      </c>
      <c r="AE58" s="78">
        <v>19845398</v>
      </c>
      <c r="AF58" s="78">
        <f t="shared" si="31"/>
        <v>63569973</v>
      </c>
      <c r="AG58" s="78">
        <v>220802851</v>
      </c>
      <c r="AH58" s="78">
        <v>237599195</v>
      </c>
      <c r="AI58" s="79">
        <v>226817416</v>
      </c>
      <c r="AJ58" s="114">
        <f t="shared" si="32"/>
        <v>0.95462198851305036</v>
      </c>
      <c r="AK58" s="115">
        <f t="shared" si="33"/>
        <v>-5.7692552425655408E-2</v>
      </c>
    </row>
    <row r="59" spans="1:37" x14ac:dyDescent="0.2">
      <c r="A59" s="55" t="s">
        <v>101</v>
      </c>
      <c r="B59" s="56" t="s">
        <v>329</v>
      </c>
      <c r="C59" s="57" t="s">
        <v>330</v>
      </c>
      <c r="D59" s="77">
        <v>237280630</v>
      </c>
      <c r="E59" s="78">
        <v>43469339</v>
      </c>
      <c r="F59" s="79">
        <f t="shared" si="17"/>
        <v>280749969</v>
      </c>
      <c r="G59" s="77">
        <v>201727016</v>
      </c>
      <c r="H59" s="78">
        <v>43043322</v>
      </c>
      <c r="I59" s="79">
        <f t="shared" si="18"/>
        <v>244770338</v>
      </c>
      <c r="J59" s="77">
        <v>43229577</v>
      </c>
      <c r="K59" s="78">
        <v>8845979</v>
      </c>
      <c r="L59" s="78">
        <f t="shared" si="19"/>
        <v>52075556</v>
      </c>
      <c r="M59" s="95">
        <f t="shared" si="20"/>
        <v>0.18548730810367428</v>
      </c>
      <c r="N59" s="77">
        <v>54476280</v>
      </c>
      <c r="O59" s="78">
        <v>10009263</v>
      </c>
      <c r="P59" s="78">
        <f t="shared" si="21"/>
        <v>64485543</v>
      </c>
      <c r="Q59" s="95">
        <f t="shared" si="22"/>
        <v>0.2296902942845917</v>
      </c>
      <c r="R59" s="77">
        <v>45263948</v>
      </c>
      <c r="S59" s="78">
        <v>8666996</v>
      </c>
      <c r="T59" s="78">
        <f t="shared" si="23"/>
        <v>53930944</v>
      </c>
      <c r="U59" s="95">
        <f t="shared" si="24"/>
        <v>0.22033284114678961</v>
      </c>
      <c r="V59" s="77">
        <v>55795142</v>
      </c>
      <c r="W59" s="78">
        <v>5984636</v>
      </c>
      <c r="X59" s="78">
        <f t="shared" si="25"/>
        <v>61779778</v>
      </c>
      <c r="Y59" s="95">
        <f t="shared" si="26"/>
        <v>0.25239895693570519</v>
      </c>
      <c r="Z59" s="77">
        <f t="shared" si="27"/>
        <v>198764947</v>
      </c>
      <c r="AA59" s="78">
        <f t="shared" si="28"/>
        <v>33506874</v>
      </c>
      <c r="AB59" s="78">
        <f t="shared" si="29"/>
        <v>232271821</v>
      </c>
      <c r="AC59" s="95">
        <f t="shared" si="30"/>
        <v>0.94893777938076795</v>
      </c>
      <c r="AD59" s="77">
        <v>52509403</v>
      </c>
      <c r="AE59" s="78">
        <v>11554092</v>
      </c>
      <c r="AF59" s="78">
        <f t="shared" si="31"/>
        <v>64063495</v>
      </c>
      <c r="AG59" s="78">
        <v>245306509</v>
      </c>
      <c r="AH59" s="78">
        <v>249238134</v>
      </c>
      <c r="AI59" s="79">
        <v>189781100</v>
      </c>
      <c r="AJ59" s="114">
        <f t="shared" si="32"/>
        <v>0.76144487584712861</v>
      </c>
      <c r="AK59" s="115">
        <f t="shared" si="33"/>
        <v>-3.5647711696029094E-2</v>
      </c>
    </row>
    <row r="60" spans="1:37" x14ac:dyDescent="0.2">
      <c r="A60" s="55" t="s">
        <v>116</v>
      </c>
      <c r="B60" s="56" t="s">
        <v>331</v>
      </c>
      <c r="C60" s="57" t="s">
        <v>332</v>
      </c>
      <c r="D60" s="77">
        <v>1031641617</v>
      </c>
      <c r="E60" s="78">
        <v>452537631</v>
      </c>
      <c r="F60" s="79">
        <f t="shared" si="17"/>
        <v>1484179248</v>
      </c>
      <c r="G60" s="77">
        <v>1148195096</v>
      </c>
      <c r="H60" s="78">
        <v>436432245</v>
      </c>
      <c r="I60" s="79">
        <f t="shared" si="18"/>
        <v>1584627341</v>
      </c>
      <c r="J60" s="77">
        <v>253891704</v>
      </c>
      <c r="K60" s="78">
        <v>91783692</v>
      </c>
      <c r="L60" s="78">
        <f t="shared" si="19"/>
        <v>345675396</v>
      </c>
      <c r="M60" s="95">
        <f t="shared" si="20"/>
        <v>0.2329067708403911</v>
      </c>
      <c r="N60" s="77">
        <v>246645727</v>
      </c>
      <c r="O60" s="78">
        <v>152307864</v>
      </c>
      <c r="P60" s="78">
        <f t="shared" si="21"/>
        <v>398953591</v>
      </c>
      <c r="Q60" s="95">
        <f t="shared" si="22"/>
        <v>0.26880418354966784</v>
      </c>
      <c r="R60" s="77">
        <v>238678312</v>
      </c>
      <c r="S60" s="78">
        <v>86621323</v>
      </c>
      <c r="T60" s="78">
        <f t="shared" si="23"/>
        <v>325299635</v>
      </c>
      <c r="U60" s="95">
        <f t="shared" si="24"/>
        <v>0.20528462849487084</v>
      </c>
      <c r="V60" s="77">
        <v>283846473</v>
      </c>
      <c r="W60" s="78">
        <v>99123823</v>
      </c>
      <c r="X60" s="78">
        <f t="shared" si="25"/>
        <v>382970296</v>
      </c>
      <c r="Y60" s="95">
        <f t="shared" si="26"/>
        <v>0.24167846034912002</v>
      </c>
      <c r="Z60" s="77">
        <f t="shared" si="27"/>
        <v>1023062216</v>
      </c>
      <c r="AA60" s="78">
        <f t="shared" si="28"/>
        <v>429836702</v>
      </c>
      <c r="AB60" s="78">
        <f t="shared" si="29"/>
        <v>1452898918</v>
      </c>
      <c r="AC60" s="95">
        <f t="shared" si="30"/>
        <v>0.91687103990211916</v>
      </c>
      <c r="AD60" s="77">
        <v>312655286</v>
      </c>
      <c r="AE60" s="78">
        <v>164248083</v>
      </c>
      <c r="AF60" s="78">
        <f t="shared" si="31"/>
        <v>476903369</v>
      </c>
      <c r="AG60" s="78">
        <v>1474159003</v>
      </c>
      <c r="AH60" s="78">
        <v>1583411461</v>
      </c>
      <c r="AI60" s="79">
        <v>1418150348</v>
      </c>
      <c r="AJ60" s="114">
        <f t="shared" si="32"/>
        <v>0.89562971023613169</v>
      </c>
      <c r="AK60" s="115">
        <f t="shared" si="33"/>
        <v>-0.19696458256724958</v>
      </c>
    </row>
    <row r="61" spans="1:37" ht="16.5" x14ac:dyDescent="0.3">
      <c r="A61" s="58" t="s">
        <v>0</v>
      </c>
      <c r="B61" s="59" t="s">
        <v>333</v>
      </c>
      <c r="C61" s="60" t="s">
        <v>0</v>
      </c>
      <c r="D61" s="80">
        <f>SUM(D55:D60)</f>
        <v>7125936653</v>
      </c>
      <c r="E61" s="81">
        <f>SUM(E55:E60)</f>
        <v>1485346428</v>
      </c>
      <c r="F61" s="82">
        <f t="shared" si="17"/>
        <v>8611283081</v>
      </c>
      <c r="G61" s="80">
        <f>SUM(G55:G60)</f>
        <v>7578585424</v>
      </c>
      <c r="H61" s="81">
        <f>SUM(H55:H60)</f>
        <v>1480254596</v>
      </c>
      <c r="I61" s="82">
        <f t="shared" si="18"/>
        <v>9058840020</v>
      </c>
      <c r="J61" s="80">
        <f>SUM(J55:J60)</f>
        <v>1841772665</v>
      </c>
      <c r="K61" s="81">
        <f>SUM(K55:K60)</f>
        <v>321460961</v>
      </c>
      <c r="L61" s="81">
        <f t="shared" si="19"/>
        <v>2163233626</v>
      </c>
      <c r="M61" s="96">
        <f t="shared" si="20"/>
        <v>0.25120921071250985</v>
      </c>
      <c r="N61" s="80">
        <f>SUM(N55:N60)</f>
        <v>1792843668</v>
      </c>
      <c r="O61" s="81">
        <f>SUM(O55:O60)</f>
        <v>509168561</v>
      </c>
      <c r="P61" s="81">
        <f t="shared" si="21"/>
        <v>2302012229</v>
      </c>
      <c r="Q61" s="96">
        <f t="shared" si="22"/>
        <v>0.26732511373121354</v>
      </c>
      <c r="R61" s="80">
        <f>SUM(R55:R60)</f>
        <v>1755178767</v>
      </c>
      <c r="S61" s="81">
        <f>SUM(S55:S60)</f>
        <v>301169028</v>
      </c>
      <c r="T61" s="81">
        <f t="shared" si="23"/>
        <v>2056347795</v>
      </c>
      <c r="U61" s="96">
        <f t="shared" si="24"/>
        <v>0.22699901868892922</v>
      </c>
      <c r="V61" s="80">
        <f>SUM(V55:V60)</f>
        <v>2062216052</v>
      </c>
      <c r="W61" s="81">
        <f>SUM(W55:W60)</f>
        <v>313013877</v>
      </c>
      <c r="X61" s="81">
        <f t="shared" si="25"/>
        <v>2375229929</v>
      </c>
      <c r="Y61" s="96">
        <f t="shared" si="26"/>
        <v>0.262200229141479</v>
      </c>
      <c r="Z61" s="80">
        <f t="shared" si="27"/>
        <v>7452011152</v>
      </c>
      <c r="AA61" s="81">
        <f t="shared" si="28"/>
        <v>1444812427</v>
      </c>
      <c r="AB61" s="81">
        <f t="shared" si="29"/>
        <v>8896823579</v>
      </c>
      <c r="AC61" s="96">
        <f t="shared" si="30"/>
        <v>0.9821151007587835</v>
      </c>
      <c r="AD61" s="80">
        <f>SUM(AD55:AD60)</f>
        <v>2262271671</v>
      </c>
      <c r="AE61" s="81">
        <f>SUM(AE55:AE60)</f>
        <v>484500276</v>
      </c>
      <c r="AF61" s="81">
        <f t="shared" si="31"/>
        <v>2746771947</v>
      </c>
      <c r="AG61" s="81">
        <f>SUM(AG55:AG60)</f>
        <v>8127489372</v>
      </c>
      <c r="AH61" s="81">
        <f>SUM(AH55:AH60)</f>
        <v>8614344104</v>
      </c>
      <c r="AI61" s="82">
        <f>SUM(AI55:AI60)</f>
        <v>8511523596</v>
      </c>
      <c r="AJ61" s="116">
        <f t="shared" si="32"/>
        <v>0.98806403520005015</v>
      </c>
      <c r="AK61" s="117">
        <f t="shared" si="33"/>
        <v>-0.13526496744871552</v>
      </c>
    </row>
    <row r="62" spans="1:37" x14ac:dyDescent="0.2">
      <c r="A62" s="55" t="s">
        <v>101</v>
      </c>
      <c r="B62" s="56" t="s">
        <v>334</v>
      </c>
      <c r="C62" s="57" t="s">
        <v>335</v>
      </c>
      <c r="D62" s="77">
        <v>402120559</v>
      </c>
      <c r="E62" s="78">
        <v>143944633</v>
      </c>
      <c r="F62" s="79">
        <f t="shared" si="17"/>
        <v>546065192</v>
      </c>
      <c r="G62" s="77">
        <v>438378733</v>
      </c>
      <c r="H62" s="78">
        <v>139783764</v>
      </c>
      <c r="I62" s="79">
        <f t="shared" si="18"/>
        <v>578162497</v>
      </c>
      <c r="J62" s="77">
        <v>77336597</v>
      </c>
      <c r="K62" s="78">
        <v>15262839</v>
      </c>
      <c r="L62" s="78">
        <f t="shared" si="19"/>
        <v>92599436</v>
      </c>
      <c r="M62" s="95">
        <f t="shared" si="20"/>
        <v>0.16957578940501303</v>
      </c>
      <c r="N62" s="77">
        <v>113753746</v>
      </c>
      <c r="O62" s="78">
        <v>25999126</v>
      </c>
      <c r="P62" s="78">
        <f t="shared" si="21"/>
        <v>139752872</v>
      </c>
      <c r="Q62" s="95">
        <f t="shared" si="22"/>
        <v>0.25592708351936116</v>
      </c>
      <c r="R62" s="77">
        <v>90383752</v>
      </c>
      <c r="S62" s="78">
        <v>31307695</v>
      </c>
      <c r="T62" s="78">
        <f t="shared" si="23"/>
        <v>121691447</v>
      </c>
      <c r="U62" s="95">
        <f t="shared" si="24"/>
        <v>0.21047966208711044</v>
      </c>
      <c r="V62" s="77">
        <v>114304660</v>
      </c>
      <c r="W62" s="78">
        <v>56700221</v>
      </c>
      <c r="X62" s="78">
        <f t="shared" si="25"/>
        <v>171004881</v>
      </c>
      <c r="Y62" s="95">
        <f t="shared" si="26"/>
        <v>0.29577304285096168</v>
      </c>
      <c r="Z62" s="77">
        <f t="shared" si="27"/>
        <v>395778755</v>
      </c>
      <c r="AA62" s="78">
        <f t="shared" si="28"/>
        <v>129269881</v>
      </c>
      <c r="AB62" s="78">
        <f t="shared" si="29"/>
        <v>525048636</v>
      </c>
      <c r="AC62" s="95">
        <f t="shared" si="30"/>
        <v>0.90813333400972907</v>
      </c>
      <c r="AD62" s="77">
        <v>84675437</v>
      </c>
      <c r="AE62" s="78">
        <v>31191235</v>
      </c>
      <c r="AF62" s="78">
        <f t="shared" si="31"/>
        <v>115866672</v>
      </c>
      <c r="AG62" s="78">
        <v>440035883</v>
      </c>
      <c r="AH62" s="78">
        <v>458419052</v>
      </c>
      <c r="AI62" s="79">
        <v>404356754</v>
      </c>
      <c r="AJ62" s="114">
        <f t="shared" si="32"/>
        <v>0.88206795122467996</v>
      </c>
      <c r="AK62" s="115">
        <f t="shared" si="33"/>
        <v>0.47587635036242348</v>
      </c>
    </row>
    <row r="63" spans="1:37" x14ac:dyDescent="0.2">
      <c r="A63" s="55" t="s">
        <v>101</v>
      </c>
      <c r="B63" s="56" t="s">
        <v>336</v>
      </c>
      <c r="C63" s="57" t="s">
        <v>337</v>
      </c>
      <c r="D63" s="77">
        <v>2572793892</v>
      </c>
      <c r="E63" s="78">
        <v>950898017</v>
      </c>
      <c r="F63" s="79">
        <f t="shared" si="17"/>
        <v>3523691909</v>
      </c>
      <c r="G63" s="77">
        <v>2618278812</v>
      </c>
      <c r="H63" s="78">
        <v>1122175158</v>
      </c>
      <c r="I63" s="79">
        <f t="shared" si="18"/>
        <v>3740453970</v>
      </c>
      <c r="J63" s="77">
        <v>550172872</v>
      </c>
      <c r="K63" s="78">
        <v>61769764</v>
      </c>
      <c r="L63" s="78">
        <f t="shared" si="19"/>
        <v>611942636</v>
      </c>
      <c r="M63" s="95">
        <f t="shared" si="20"/>
        <v>0.17366519315636345</v>
      </c>
      <c r="N63" s="77">
        <v>597557950</v>
      </c>
      <c r="O63" s="78">
        <v>248110121</v>
      </c>
      <c r="P63" s="78">
        <f t="shared" si="21"/>
        <v>845668071</v>
      </c>
      <c r="Q63" s="95">
        <f t="shared" si="22"/>
        <v>0.23999489536529739</v>
      </c>
      <c r="R63" s="77">
        <v>560957731</v>
      </c>
      <c r="S63" s="78">
        <v>173086300</v>
      </c>
      <c r="T63" s="78">
        <f t="shared" si="23"/>
        <v>734044031</v>
      </c>
      <c r="U63" s="95">
        <f t="shared" si="24"/>
        <v>0.19624463685085797</v>
      </c>
      <c r="V63" s="77">
        <v>601165539</v>
      </c>
      <c r="W63" s="78">
        <v>184123246</v>
      </c>
      <c r="X63" s="78">
        <f t="shared" si="25"/>
        <v>785288785</v>
      </c>
      <c r="Y63" s="95">
        <f t="shared" si="26"/>
        <v>0.20994477977762682</v>
      </c>
      <c r="Z63" s="77">
        <f t="shared" si="27"/>
        <v>2309854092</v>
      </c>
      <c r="AA63" s="78">
        <f t="shared" si="28"/>
        <v>667089431</v>
      </c>
      <c r="AB63" s="78">
        <f t="shared" si="29"/>
        <v>2976943523</v>
      </c>
      <c r="AC63" s="95">
        <f t="shared" si="30"/>
        <v>0.79587759851513429</v>
      </c>
      <c r="AD63" s="77">
        <v>505709014</v>
      </c>
      <c r="AE63" s="78">
        <v>379813288</v>
      </c>
      <c r="AF63" s="78">
        <f t="shared" si="31"/>
        <v>885522302</v>
      </c>
      <c r="AG63" s="78">
        <v>2646772120</v>
      </c>
      <c r="AH63" s="78">
        <v>3268078686</v>
      </c>
      <c r="AI63" s="79">
        <v>2568144362</v>
      </c>
      <c r="AJ63" s="114">
        <f t="shared" si="32"/>
        <v>0.78582696708055944</v>
      </c>
      <c r="AK63" s="115">
        <f t="shared" si="33"/>
        <v>-0.11319140892738355</v>
      </c>
    </row>
    <row r="64" spans="1:37" x14ac:dyDescent="0.2">
      <c r="A64" s="55" t="s">
        <v>101</v>
      </c>
      <c r="B64" s="56" t="s">
        <v>338</v>
      </c>
      <c r="C64" s="57" t="s">
        <v>339</v>
      </c>
      <c r="D64" s="77">
        <v>232008039</v>
      </c>
      <c r="E64" s="78">
        <v>74984786</v>
      </c>
      <c r="F64" s="79">
        <f t="shared" si="17"/>
        <v>306992825</v>
      </c>
      <c r="G64" s="77">
        <v>252715373</v>
      </c>
      <c r="H64" s="78">
        <v>103709795</v>
      </c>
      <c r="I64" s="79">
        <f t="shared" si="18"/>
        <v>356425168</v>
      </c>
      <c r="J64" s="77">
        <v>62350278</v>
      </c>
      <c r="K64" s="78">
        <v>27828258</v>
      </c>
      <c r="L64" s="78">
        <f t="shared" si="19"/>
        <v>90178536</v>
      </c>
      <c r="M64" s="95">
        <f t="shared" si="20"/>
        <v>0.29374802489276419</v>
      </c>
      <c r="N64" s="77">
        <v>69386352</v>
      </c>
      <c r="O64" s="78">
        <v>23252900</v>
      </c>
      <c r="P64" s="78">
        <f t="shared" si="21"/>
        <v>92639252</v>
      </c>
      <c r="Q64" s="95">
        <f t="shared" si="22"/>
        <v>0.30176357379036467</v>
      </c>
      <c r="R64" s="77">
        <v>58277150</v>
      </c>
      <c r="S64" s="78">
        <v>11457468</v>
      </c>
      <c r="T64" s="78">
        <f t="shared" si="23"/>
        <v>69734618</v>
      </c>
      <c r="U64" s="95">
        <f t="shared" si="24"/>
        <v>0.19565009505726039</v>
      </c>
      <c r="V64" s="77">
        <v>59047720</v>
      </c>
      <c r="W64" s="78">
        <v>23722784</v>
      </c>
      <c r="X64" s="78">
        <f t="shared" si="25"/>
        <v>82770504</v>
      </c>
      <c r="Y64" s="95">
        <f t="shared" si="26"/>
        <v>0.23222407234721426</v>
      </c>
      <c r="Z64" s="77">
        <f t="shared" si="27"/>
        <v>249061500</v>
      </c>
      <c r="AA64" s="78">
        <f t="shared" si="28"/>
        <v>86261410</v>
      </c>
      <c r="AB64" s="78">
        <f t="shared" si="29"/>
        <v>335322910</v>
      </c>
      <c r="AC64" s="95">
        <f t="shared" si="30"/>
        <v>0.94079470280280542</v>
      </c>
      <c r="AD64" s="77">
        <v>48750114</v>
      </c>
      <c r="AE64" s="78">
        <v>20509806</v>
      </c>
      <c r="AF64" s="78">
        <f t="shared" si="31"/>
        <v>69259920</v>
      </c>
      <c r="AG64" s="78">
        <v>296983345</v>
      </c>
      <c r="AH64" s="78">
        <v>303237593</v>
      </c>
      <c r="AI64" s="79">
        <v>289110005</v>
      </c>
      <c r="AJ64" s="114">
        <f t="shared" si="32"/>
        <v>0.95341082924372111</v>
      </c>
      <c r="AK64" s="115">
        <f t="shared" si="33"/>
        <v>0.19507074221281218</v>
      </c>
    </row>
    <row r="65" spans="1:37" x14ac:dyDescent="0.2">
      <c r="A65" s="55" t="s">
        <v>101</v>
      </c>
      <c r="B65" s="56" t="s">
        <v>340</v>
      </c>
      <c r="C65" s="57" t="s">
        <v>341</v>
      </c>
      <c r="D65" s="77">
        <v>145288859</v>
      </c>
      <c r="E65" s="78">
        <v>26314871</v>
      </c>
      <c r="F65" s="79">
        <f t="shared" si="17"/>
        <v>171603730</v>
      </c>
      <c r="G65" s="77">
        <v>172234334</v>
      </c>
      <c r="H65" s="78">
        <v>30872877</v>
      </c>
      <c r="I65" s="79">
        <f t="shared" si="18"/>
        <v>203107211</v>
      </c>
      <c r="J65" s="77">
        <v>35027973</v>
      </c>
      <c r="K65" s="78">
        <v>4554070</v>
      </c>
      <c r="L65" s="78">
        <f t="shared" si="19"/>
        <v>39582043</v>
      </c>
      <c r="M65" s="95">
        <f t="shared" si="20"/>
        <v>0.23065957249297553</v>
      </c>
      <c r="N65" s="77">
        <v>31860802</v>
      </c>
      <c r="O65" s="78">
        <v>6994675</v>
      </c>
      <c r="P65" s="78">
        <f t="shared" si="21"/>
        <v>38855477</v>
      </c>
      <c r="Q65" s="95">
        <f t="shared" si="22"/>
        <v>0.22642559692612743</v>
      </c>
      <c r="R65" s="77">
        <v>55095817</v>
      </c>
      <c r="S65" s="78">
        <v>7849950</v>
      </c>
      <c r="T65" s="78">
        <f t="shared" si="23"/>
        <v>62945767</v>
      </c>
      <c r="U65" s="95">
        <f t="shared" si="24"/>
        <v>0.3099139941417442</v>
      </c>
      <c r="V65" s="77">
        <v>30718690</v>
      </c>
      <c r="W65" s="78">
        <v>12855200</v>
      </c>
      <c r="X65" s="78">
        <f t="shared" si="25"/>
        <v>43573890</v>
      </c>
      <c r="Y65" s="95">
        <f t="shared" si="26"/>
        <v>0.21453640067954061</v>
      </c>
      <c r="Z65" s="77">
        <f t="shared" si="27"/>
        <v>152703282</v>
      </c>
      <c r="AA65" s="78">
        <f t="shared" si="28"/>
        <v>32253895</v>
      </c>
      <c r="AB65" s="78">
        <f t="shared" si="29"/>
        <v>184957177</v>
      </c>
      <c r="AC65" s="95">
        <f t="shared" si="30"/>
        <v>0.91063816045408652</v>
      </c>
      <c r="AD65" s="77">
        <v>33753877</v>
      </c>
      <c r="AE65" s="78">
        <v>3828838</v>
      </c>
      <c r="AF65" s="78">
        <f t="shared" si="31"/>
        <v>37582715</v>
      </c>
      <c r="AG65" s="78">
        <v>173484840</v>
      </c>
      <c r="AH65" s="78">
        <v>174900044</v>
      </c>
      <c r="AI65" s="79">
        <v>159153203</v>
      </c>
      <c r="AJ65" s="114">
        <f t="shared" si="32"/>
        <v>0.90996662642349024</v>
      </c>
      <c r="AK65" s="115">
        <f t="shared" si="33"/>
        <v>0.15941304400174383</v>
      </c>
    </row>
    <row r="66" spans="1:37" x14ac:dyDescent="0.2">
      <c r="A66" s="55" t="s">
        <v>116</v>
      </c>
      <c r="B66" s="56" t="s">
        <v>342</v>
      </c>
      <c r="C66" s="57" t="s">
        <v>343</v>
      </c>
      <c r="D66" s="77">
        <v>1493069153</v>
      </c>
      <c r="E66" s="78">
        <v>452464959</v>
      </c>
      <c r="F66" s="79">
        <f t="shared" si="17"/>
        <v>1945534112</v>
      </c>
      <c r="G66" s="77">
        <v>1554366349</v>
      </c>
      <c r="H66" s="78">
        <v>420341888</v>
      </c>
      <c r="I66" s="79">
        <f t="shared" si="18"/>
        <v>1974708237</v>
      </c>
      <c r="J66" s="77">
        <v>207743615</v>
      </c>
      <c r="K66" s="78">
        <v>21831273</v>
      </c>
      <c r="L66" s="78">
        <f t="shared" si="19"/>
        <v>229574888</v>
      </c>
      <c r="M66" s="95">
        <f t="shared" si="20"/>
        <v>0.11800095746663526</v>
      </c>
      <c r="N66" s="77">
        <v>412486694</v>
      </c>
      <c r="O66" s="78">
        <v>47899905</v>
      </c>
      <c r="P66" s="78">
        <f t="shared" si="21"/>
        <v>460386599</v>
      </c>
      <c r="Q66" s="95">
        <f t="shared" si="22"/>
        <v>0.2366376390731719</v>
      </c>
      <c r="R66" s="77">
        <v>226240243</v>
      </c>
      <c r="S66" s="78">
        <v>85245732</v>
      </c>
      <c r="T66" s="78">
        <f t="shared" si="23"/>
        <v>311485975</v>
      </c>
      <c r="U66" s="95">
        <f t="shared" si="24"/>
        <v>0.15773772001539485</v>
      </c>
      <c r="V66" s="77">
        <v>152941459</v>
      </c>
      <c r="W66" s="78">
        <v>118764899</v>
      </c>
      <c r="X66" s="78">
        <f t="shared" si="25"/>
        <v>271706358</v>
      </c>
      <c r="Y66" s="95">
        <f t="shared" si="26"/>
        <v>0.13759316587081213</v>
      </c>
      <c r="Z66" s="77">
        <f t="shared" si="27"/>
        <v>999412011</v>
      </c>
      <c r="AA66" s="78">
        <f t="shared" si="28"/>
        <v>273741809</v>
      </c>
      <c r="AB66" s="78">
        <f t="shared" si="29"/>
        <v>1273153820</v>
      </c>
      <c r="AC66" s="95">
        <f t="shared" si="30"/>
        <v>0.64473009032169237</v>
      </c>
      <c r="AD66" s="77">
        <v>288102312</v>
      </c>
      <c r="AE66" s="78">
        <v>82293788</v>
      </c>
      <c r="AF66" s="78">
        <f t="shared" si="31"/>
        <v>370396100</v>
      </c>
      <c r="AG66" s="78">
        <v>1583654852</v>
      </c>
      <c r="AH66" s="78">
        <v>1731352804</v>
      </c>
      <c r="AI66" s="79">
        <v>1377264122</v>
      </c>
      <c r="AJ66" s="114">
        <f t="shared" si="32"/>
        <v>0.79548438586177384</v>
      </c>
      <c r="AK66" s="115">
        <f t="shared" si="33"/>
        <v>-0.26644379354966208</v>
      </c>
    </row>
    <row r="67" spans="1:37" ht="16.5" x14ac:dyDescent="0.3">
      <c r="A67" s="58" t="s">
        <v>0</v>
      </c>
      <c r="B67" s="59" t="s">
        <v>344</v>
      </c>
      <c r="C67" s="60" t="s">
        <v>0</v>
      </c>
      <c r="D67" s="80">
        <f>SUM(D62:D66)</f>
        <v>4845280502</v>
      </c>
      <c r="E67" s="81">
        <f>SUM(E62:E66)</f>
        <v>1648607266</v>
      </c>
      <c r="F67" s="82">
        <f t="shared" si="17"/>
        <v>6493887768</v>
      </c>
      <c r="G67" s="80">
        <f>SUM(G62:G66)</f>
        <v>5035973601</v>
      </c>
      <c r="H67" s="81">
        <f>SUM(H62:H66)</f>
        <v>1816883482</v>
      </c>
      <c r="I67" s="82">
        <f t="shared" si="18"/>
        <v>6852857083</v>
      </c>
      <c r="J67" s="80">
        <f>SUM(J62:J66)</f>
        <v>932631335</v>
      </c>
      <c r="K67" s="81">
        <f>SUM(K62:K66)</f>
        <v>131246204</v>
      </c>
      <c r="L67" s="81">
        <f t="shared" si="19"/>
        <v>1063877539</v>
      </c>
      <c r="M67" s="96">
        <f t="shared" si="20"/>
        <v>0.16382752166467685</v>
      </c>
      <c r="N67" s="80">
        <f>SUM(N62:N66)</f>
        <v>1225045544</v>
      </c>
      <c r="O67" s="81">
        <f>SUM(O62:O66)</f>
        <v>352256727</v>
      </c>
      <c r="P67" s="81">
        <f t="shared" si="21"/>
        <v>1577302271</v>
      </c>
      <c r="Q67" s="96">
        <f t="shared" si="22"/>
        <v>0.24289028812177649</v>
      </c>
      <c r="R67" s="80">
        <f>SUM(R62:R66)</f>
        <v>990954693</v>
      </c>
      <c r="S67" s="81">
        <f>SUM(S62:S66)</f>
        <v>308947145</v>
      </c>
      <c r="T67" s="81">
        <f t="shared" si="23"/>
        <v>1299901838</v>
      </c>
      <c r="U67" s="96">
        <f t="shared" si="24"/>
        <v>0.1896875744315008</v>
      </c>
      <c r="V67" s="80">
        <f>SUM(V62:V66)</f>
        <v>958178068</v>
      </c>
      <c r="W67" s="81">
        <f>SUM(W62:W66)</f>
        <v>396166350</v>
      </c>
      <c r="X67" s="81">
        <f t="shared" si="25"/>
        <v>1354344418</v>
      </c>
      <c r="Y67" s="96">
        <f t="shared" si="26"/>
        <v>0.19763208273520622</v>
      </c>
      <c r="Z67" s="80">
        <f t="shared" si="27"/>
        <v>4106809640</v>
      </c>
      <c r="AA67" s="81">
        <f t="shared" si="28"/>
        <v>1188616426</v>
      </c>
      <c r="AB67" s="81">
        <f t="shared" si="29"/>
        <v>5295426066</v>
      </c>
      <c r="AC67" s="96">
        <f t="shared" si="30"/>
        <v>0.77273259924483972</v>
      </c>
      <c r="AD67" s="80">
        <f>SUM(AD62:AD66)</f>
        <v>960990754</v>
      </c>
      <c r="AE67" s="81">
        <f>SUM(AE62:AE66)</f>
        <v>517636955</v>
      </c>
      <c r="AF67" s="81">
        <f t="shared" si="31"/>
        <v>1478627709</v>
      </c>
      <c r="AG67" s="81">
        <f>SUM(AG62:AG66)</f>
        <v>5140931040</v>
      </c>
      <c r="AH67" s="81">
        <f>SUM(AH62:AH66)</f>
        <v>5935988179</v>
      </c>
      <c r="AI67" s="82">
        <f>SUM(AI62:AI66)</f>
        <v>4798028446</v>
      </c>
      <c r="AJ67" s="116">
        <f t="shared" si="32"/>
        <v>0.80829481146444848</v>
      </c>
      <c r="AK67" s="117">
        <f t="shared" si="33"/>
        <v>-8.4053132673979958E-2</v>
      </c>
    </row>
    <row r="68" spans="1:37" x14ac:dyDescent="0.2">
      <c r="A68" s="55" t="s">
        <v>101</v>
      </c>
      <c r="B68" s="56" t="s">
        <v>345</v>
      </c>
      <c r="C68" s="57" t="s">
        <v>346</v>
      </c>
      <c r="D68" s="77">
        <v>442227967</v>
      </c>
      <c r="E68" s="78">
        <v>111109115</v>
      </c>
      <c r="F68" s="79">
        <f t="shared" si="17"/>
        <v>553337082</v>
      </c>
      <c r="G68" s="77">
        <v>457893847</v>
      </c>
      <c r="H68" s="78">
        <v>135619335</v>
      </c>
      <c r="I68" s="79">
        <f t="shared" si="18"/>
        <v>593513182</v>
      </c>
      <c r="J68" s="77">
        <v>139801129</v>
      </c>
      <c r="K68" s="78">
        <v>26790717</v>
      </c>
      <c r="L68" s="78">
        <f t="shared" si="19"/>
        <v>166591846</v>
      </c>
      <c r="M68" s="95">
        <f t="shared" si="20"/>
        <v>0.3010675615627727</v>
      </c>
      <c r="N68" s="77">
        <v>120782915</v>
      </c>
      <c r="O68" s="78">
        <v>39729956</v>
      </c>
      <c r="P68" s="78">
        <f t="shared" si="21"/>
        <v>160512871</v>
      </c>
      <c r="Q68" s="95">
        <f t="shared" si="22"/>
        <v>0.29008153659219243</v>
      </c>
      <c r="R68" s="77">
        <v>105888951</v>
      </c>
      <c r="S68" s="78">
        <v>10155947</v>
      </c>
      <c r="T68" s="78">
        <f t="shared" si="23"/>
        <v>116044898</v>
      </c>
      <c r="U68" s="95">
        <f t="shared" si="24"/>
        <v>0.19552202296325746</v>
      </c>
      <c r="V68" s="77">
        <v>117464400</v>
      </c>
      <c r="W68" s="78">
        <v>59504111</v>
      </c>
      <c r="X68" s="78">
        <f t="shared" si="25"/>
        <v>176968511</v>
      </c>
      <c r="Y68" s="95">
        <f t="shared" si="26"/>
        <v>0.2981711550258373</v>
      </c>
      <c r="Z68" s="77">
        <f t="shared" si="27"/>
        <v>483937395</v>
      </c>
      <c r="AA68" s="78">
        <f t="shared" si="28"/>
        <v>136180731</v>
      </c>
      <c r="AB68" s="78">
        <f t="shared" si="29"/>
        <v>620118126</v>
      </c>
      <c r="AC68" s="95">
        <f t="shared" si="30"/>
        <v>1.0448262057303388</v>
      </c>
      <c r="AD68" s="77">
        <v>135719298</v>
      </c>
      <c r="AE68" s="78">
        <v>30583821</v>
      </c>
      <c r="AF68" s="78">
        <f t="shared" si="31"/>
        <v>166303119</v>
      </c>
      <c r="AG68" s="78">
        <v>569779876</v>
      </c>
      <c r="AH68" s="78">
        <v>583802506</v>
      </c>
      <c r="AI68" s="79">
        <v>522178039</v>
      </c>
      <c r="AJ68" s="114">
        <f t="shared" si="32"/>
        <v>0.89444295567994703</v>
      </c>
      <c r="AK68" s="115">
        <f t="shared" si="33"/>
        <v>6.4132242763288216E-2</v>
      </c>
    </row>
    <row r="69" spans="1:37" x14ac:dyDescent="0.2">
      <c r="A69" s="55" t="s">
        <v>101</v>
      </c>
      <c r="B69" s="56" t="s">
        <v>347</v>
      </c>
      <c r="C69" s="57" t="s">
        <v>348</v>
      </c>
      <c r="D69" s="77">
        <v>213580259</v>
      </c>
      <c r="E69" s="78">
        <v>59604599</v>
      </c>
      <c r="F69" s="79">
        <f t="shared" si="17"/>
        <v>273184858</v>
      </c>
      <c r="G69" s="77">
        <v>246626467</v>
      </c>
      <c r="H69" s="78">
        <v>61822966</v>
      </c>
      <c r="I69" s="79">
        <f t="shared" si="18"/>
        <v>308449433</v>
      </c>
      <c r="J69" s="77">
        <v>54695808</v>
      </c>
      <c r="K69" s="78">
        <v>10301413</v>
      </c>
      <c r="L69" s="78">
        <f t="shared" si="19"/>
        <v>64997221</v>
      </c>
      <c r="M69" s="95">
        <f t="shared" si="20"/>
        <v>0.23792395184655513</v>
      </c>
      <c r="N69" s="77">
        <v>56853452</v>
      </c>
      <c r="O69" s="78">
        <v>19206372</v>
      </c>
      <c r="P69" s="78">
        <f t="shared" si="21"/>
        <v>76059824</v>
      </c>
      <c r="Q69" s="95">
        <f t="shared" si="22"/>
        <v>0.27841888659875869</v>
      </c>
      <c r="R69" s="77">
        <v>53559254</v>
      </c>
      <c r="S69" s="78">
        <v>10973887</v>
      </c>
      <c r="T69" s="78">
        <f t="shared" si="23"/>
        <v>64533141</v>
      </c>
      <c r="U69" s="95">
        <f t="shared" si="24"/>
        <v>0.20921789472052621</v>
      </c>
      <c r="V69" s="77">
        <v>57262233</v>
      </c>
      <c r="W69" s="78">
        <v>11816405</v>
      </c>
      <c r="X69" s="78">
        <f t="shared" si="25"/>
        <v>69078638</v>
      </c>
      <c r="Y69" s="95">
        <f t="shared" si="26"/>
        <v>0.22395449824023506</v>
      </c>
      <c r="Z69" s="77">
        <f t="shared" si="27"/>
        <v>222370747</v>
      </c>
      <c r="AA69" s="78">
        <f t="shared" si="28"/>
        <v>52298077</v>
      </c>
      <c r="AB69" s="78">
        <f t="shared" si="29"/>
        <v>274668824</v>
      </c>
      <c r="AC69" s="95">
        <f t="shared" si="30"/>
        <v>0.89048250576618826</v>
      </c>
      <c r="AD69" s="77">
        <v>52540103</v>
      </c>
      <c r="AE69" s="78">
        <v>14232317</v>
      </c>
      <c r="AF69" s="78">
        <f t="shared" si="31"/>
        <v>66772420</v>
      </c>
      <c r="AG69" s="78">
        <v>253548582</v>
      </c>
      <c r="AH69" s="78">
        <v>255674016</v>
      </c>
      <c r="AI69" s="79">
        <v>221921216</v>
      </c>
      <c r="AJ69" s="114">
        <f t="shared" si="32"/>
        <v>0.86798502042538417</v>
      </c>
      <c r="AK69" s="115">
        <f t="shared" si="33"/>
        <v>3.4538481606627425E-2</v>
      </c>
    </row>
    <row r="70" spans="1:37" x14ac:dyDescent="0.2">
      <c r="A70" s="55" t="s">
        <v>101</v>
      </c>
      <c r="B70" s="56" t="s">
        <v>349</v>
      </c>
      <c r="C70" s="57" t="s">
        <v>350</v>
      </c>
      <c r="D70" s="77">
        <v>347107227</v>
      </c>
      <c r="E70" s="78">
        <v>108906083</v>
      </c>
      <c r="F70" s="79">
        <f t="shared" si="17"/>
        <v>456013310</v>
      </c>
      <c r="G70" s="77">
        <v>357318457</v>
      </c>
      <c r="H70" s="78">
        <v>92794703</v>
      </c>
      <c r="I70" s="79">
        <f t="shared" si="18"/>
        <v>450113160</v>
      </c>
      <c r="J70" s="77">
        <v>80298349</v>
      </c>
      <c r="K70" s="78">
        <v>18879042</v>
      </c>
      <c r="L70" s="78">
        <f t="shared" si="19"/>
        <v>99177391</v>
      </c>
      <c r="M70" s="95">
        <f t="shared" si="20"/>
        <v>0.21748793034133149</v>
      </c>
      <c r="N70" s="77">
        <v>74653642</v>
      </c>
      <c r="O70" s="78">
        <v>25825280</v>
      </c>
      <c r="P70" s="78">
        <f t="shared" si="21"/>
        <v>100478922</v>
      </c>
      <c r="Q70" s="95">
        <f t="shared" si="22"/>
        <v>0.22034208168178249</v>
      </c>
      <c r="R70" s="77">
        <v>78963190</v>
      </c>
      <c r="S70" s="78">
        <v>14841522</v>
      </c>
      <c r="T70" s="78">
        <f t="shared" si="23"/>
        <v>93804712</v>
      </c>
      <c r="U70" s="95">
        <f t="shared" si="24"/>
        <v>0.20840250927122414</v>
      </c>
      <c r="V70" s="77">
        <v>84478187</v>
      </c>
      <c r="W70" s="78">
        <v>21585911</v>
      </c>
      <c r="X70" s="78">
        <f t="shared" si="25"/>
        <v>106064098</v>
      </c>
      <c r="Y70" s="95">
        <f t="shared" si="26"/>
        <v>0.23563874026700307</v>
      </c>
      <c r="Z70" s="77">
        <f t="shared" si="27"/>
        <v>318393368</v>
      </c>
      <c r="AA70" s="78">
        <f t="shared" si="28"/>
        <v>81131755</v>
      </c>
      <c r="AB70" s="78">
        <f t="shared" si="29"/>
        <v>399525123</v>
      </c>
      <c r="AC70" s="95">
        <f t="shared" si="30"/>
        <v>0.8876104022375173</v>
      </c>
      <c r="AD70" s="77">
        <v>76294868</v>
      </c>
      <c r="AE70" s="78">
        <v>35577400</v>
      </c>
      <c r="AF70" s="78">
        <f t="shared" si="31"/>
        <v>111872268</v>
      </c>
      <c r="AG70" s="78">
        <v>483908318</v>
      </c>
      <c r="AH70" s="78">
        <v>491518537</v>
      </c>
      <c r="AI70" s="79">
        <v>397973962</v>
      </c>
      <c r="AJ70" s="114">
        <f t="shared" si="32"/>
        <v>0.80968250847475154</v>
      </c>
      <c r="AK70" s="115">
        <f t="shared" si="33"/>
        <v>-5.1917871192170728E-2</v>
      </c>
    </row>
    <row r="71" spans="1:37" x14ac:dyDescent="0.2">
      <c r="A71" s="55" t="s">
        <v>101</v>
      </c>
      <c r="B71" s="56" t="s">
        <v>351</v>
      </c>
      <c r="C71" s="57" t="s">
        <v>352</v>
      </c>
      <c r="D71" s="77">
        <v>264792946</v>
      </c>
      <c r="E71" s="78">
        <v>91794000</v>
      </c>
      <c r="F71" s="79">
        <f t="shared" si="17"/>
        <v>356586946</v>
      </c>
      <c r="G71" s="77">
        <v>279182240</v>
      </c>
      <c r="H71" s="78">
        <v>84661187</v>
      </c>
      <c r="I71" s="79">
        <f t="shared" si="18"/>
        <v>363843427</v>
      </c>
      <c r="J71" s="77">
        <v>31410379</v>
      </c>
      <c r="K71" s="78">
        <v>7446534</v>
      </c>
      <c r="L71" s="78">
        <f t="shared" si="19"/>
        <v>38856913</v>
      </c>
      <c r="M71" s="95">
        <f t="shared" si="20"/>
        <v>0.10896897218441642</v>
      </c>
      <c r="N71" s="77">
        <v>16285417</v>
      </c>
      <c r="O71" s="78">
        <v>19945969</v>
      </c>
      <c r="P71" s="78">
        <f t="shared" si="21"/>
        <v>36231386</v>
      </c>
      <c r="Q71" s="95">
        <f t="shared" si="22"/>
        <v>0.10160603579694698</v>
      </c>
      <c r="R71" s="77">
        <v>81480998</v>
      </c>
      <c r="S71" s="78">
        <v>10580056</v>
      </c>
      <c r="T71" s="78">
        <f t="shared" si="23"/>
        <v>92061054</v>
      </c>
      <c r="U71" s="95">
        <f t="shared" si="24"/>
        <v>0.25302382060072232</v>
      </c>
      <c r="V71" s="77">
        <v>63666811</v>
      </c>
      <c r="W71" s="78">
        <v>20066028</v>
      </c>
      <c r="X71" s="78">
        <f t="shared" si="25"/>
        <v>83732839</v>
      </c>
      <c r="Y71" s="95">
        <f t="shared" si="26"/>
        <v>0.23013426321976679</v>
      </c>
      <c r="Z71" s="77">
        <f t="shared" si="27"/>
        <v>192843605</v>
      </c>
      <c r="AA71" s="78">
        <f t="shared" si="28"/>
        <v>58038587</v>
      </c>
      <c r="AB71" s="78">
        <f t="shared" si="29"/>
        <v>250882192</v>
      </c>
      <c r="AC71" s="95">
        <f t="shared" si="30"/>
        <v>0.68953339096599919</v>
      </c>
      <c r="AD71" s="77">
        <v>61281293</v>
      </c>
      <c r="AE71" s="78">
        <v>35633597</v>
      </c>
      <c r="AF71" s="78">
        <f t="shared" si="31"/>
        <v>96914890</v>
      </c>
      <c r="AG71" s="78">
        <v>332098669</v>
      </c>
      <c r="AH71" s="78">
        <v>354659541</v>
      </c>
      <c r="AI71" s="79">
        <v>290497496</v>
      </c>
      <c r="AJ71" s="114">
        <f t="shared" si="32"/>
        <v>0.81908834365744587</v>
      </c>
      <c r="AK71" s="115">
        <f t="shared" si="33"/>
        <v>-0.13601677719491811</v>
      </c>
    </row>
    <row r="72" spans="1:37" x14ac:dyDescent="0.2">
      <c r="A72" s="55" t="s">
        <v>116</v>
      </c>
      <c r="B72" s="56" t="s">
        <v>353</v>
      </c>
      <c r="C72" s="57" t="s">
        <v>354</v>
      </c>
      <c r="D72" s="77">
        <v>684154362</v>
      </c>
      <c r="E72" s="78">
        <v>306141124</v>
      </c>
      <c r="F72" s="79">
        <f t="shared" si="17"/>
        <v>990295486</v>
      </c>
      <c r="G72" s="77">
        <v>706578371</v>
      </c>
      <c r="H72" s="78">
        <v>316868022</v>
      </c>
      <c r="I72" s="79">
        <f t="shared" si="18"/>
        <v>1023446393</v>
      </c>
      <c r="J72" s="77">
        <v>121642636</v>
      </c>
      <c r="K72" s="78">
        <v>78335194</v>
      </c>
      <c r="L72" s="78">
        <f t="shared" si="19"/>
        <v>199977830</v>
      </c>
      <c r="M72" s="95">
        <f t="shared" si="20"/>
        <v>0.20193753564176098</v>
      </c>
      <c r="N72" s="77">
        <v>134254732</v>
      </c>
      <c r="O72" s="78">
        <v>103571342</v>
      </c>
      <c r="P72" s="78">
        <f t="shared" si="21"/>
        <v>237826074</v>
      </c>
      <c r="Q72" s="95">
        <f t="shared" si="22"/>
        <v>0.24015667784231423</v>
      </c>
      <c r="R72" s="77">
        <v>191970979</v>
      </c>
      <c r="S72" s="78">
        <v>71774514</v>
      </c>
      <c r="T72" s="78">
        <f t="shared" si="23"/>
        <v>263745493</v>
      </c>
      <c r="U72" s="95">
        <f t="shared" si="24"/>
        <v>0.25770328060553338</v>
      </c>
      <c r="V72" s="77">
        <v>143061256</v>
      </c>
      <c r="W72" s="78">
        <v>50532329</v>
      </c>
      <c r="X72" s="78">
        <f t="shared" si="25"/>
        <v>193593585</v>
      </c>
      <c r="Y72" s="95">
        <f t="shared" si="26"/>
        <v>0.1891585004589488</v>
      </c>
      <c r="Z72" s="77">
        <f t="shared" si="27"/>
        <v>590929603</v>
      </c>
      <c r="AA72" s="78">
        <f t="shared" si="28"/>
        <v>304213379</v>
      </c>
      <c r="AB72" s="78">
        <f t="shared" si="29"/>
        <v>895142982</v>
      </c>
      <c r="AC72" s="95">
        <f t="shared" si="30"/>
        <v>0.87463592438495208</v>
      </c>
      <c r="AD72" s="77">
        <v>136843937</v>
      </c>
      <c r="AE72" s="78">
        <v>93427714</v>
      </c>
      <c r="AF72" s="78">
        <f t="shared" si="31"/>
        <v>230271651</v>
      </c>
      <c r="AG72" s="78">
        <v>906013842</v>
      </c>
      <c r="AH72" s="78">
        <v>924844652</v>
      </c>
      <c r="AI72" s="79">
        <v>827233796</v>
      </c>
      <c r="AJ72" s="114">
        <f t="shared" si="32"/>
        <v>0.89445702498369428</v>
      </c>
      <c r="AK72" s="115">
        <f t="shared" si="33"/>
        <v>-0.15928172591249623</v>
      </c>
    </row>
    <row r="73" spans="1:37" ht="16.5" x14ac:dyDescent="0.3">
      <c r="A73" s="58" t="s">
        <v>0</v>
      </c>
      <c r="B73" s="59" t="s">
        <v>355</v>
      </c>
      <c r="C73" s="60" t="s">
        <v>0</v>
      </c>
      <c r="D73" s="80">
        <f>SUM(D68:D72)</f>
        <v>1951862761</v>
      </c>
      <c r="E73" s="81">
        <f>SUM(E68:E72)</f>
        <v>677554921</v>
      </c>
      <c r="F73" s="82">
        <f t="shared" si="17"/>
        <v>2629417682</v>
      </c>
      <c r="G73" s="80">
        <f>SUM(G68:G72)</f>
        <v>2047599382</v>
      </c>
      <c r="H73" s="81">
        <f>SUM(H68:H72)</f>
        <v>691766213</v>
      </c>
      <c r="I73" s="82">
        <f t="shared" si="18"/>
        <v>2739365595</v>
      </c>
      <c r="J73" s="80">
        <f>SUM(J68:J72)</f>
        <v>427848301</v>
      </c>
      <c r="K73" s="81">
        <f>SUM(K68:K72)</f>
        <v>141752900</v>
      </c>
      <c r="L73" s="81">
        <f t="shared" si="19"/>
        <v>569601201</v>
      </c>
      <c r="M73" s="96">
        <f t="shared" si="20"/>
        <v>0.21662636746503783</v>
      </c>
      <c r="N73" s="80">
        <f>SUM(N68:N72)</f>
        <v>402830158</v>
      </c>
      <c r="O73" s="81">
        <f>SUM(O68:O72)</f>
        <v>208278919</v>
      </c>
      <c r="P73" s="81">
        <f t="shared" si="21"/>
        <v>611109077</v>
      </c>
      <c r="Q73" s="96">
        <f t="shared" si="22"/>
        <v>0.23241232504954304</v>
      </c>
      <c r="R73" s="80">
        <f>SUM(R68:R72)</f>
        <v>511863372</v>
      </c>
      <c r="S73" s="81">
        <f>SUM(S68:S72)</f>
        <v>118325926</v>
      </c>
      <c r="T73" s="81">
        <f t="shared" si="23"/>
        <v>630189298</v>
      </c>
      <c r="U73" s="96">
        <f t="shared" si="24"/>
        <v>0.23004935856325523</v>
      </c>
      <c r="V73" s="80">
        <f>SUM(V68:V72)</f>
        <v>465932887</v>
      </c>
      <c r="W73" s="81">
        <f>SUM(W68:W72)</f>
        <v>163504784</v>
      </c>
      <c r="X73" s="81">
        <f t="shared" si="25"/>
        <v>629437671</v>
      </c>
      <c r="Y73" s="96">
        <f t="shared" si="26"/>
        <v>0.22977497861142554</v>
      </c>
      <c r="Z73" s="80">
        <f t="shared" si="27"/>
        <v>1808474718</v>
      </c>
      <c r="AA73" s="81">
        <f t="shared" si="28"/>
        <v>631862529</v>
      </c>
      <c r="AB73" s="81">
        <f t="shared" si="29"/>
        <v>2440337247</v>
      </c>
      <c r="AC73" s="96">
        <f t="shared" si="30"/>
        <v>0.89084029216625971</v>
      </c>
      <c r="AD73" s="80">
        <f>SUM(AD68:AD72)</f>
        <v>462679499</v>
      </c>
      <c r="AE73" s="81">
        <f>SUM(AE68:AE72)</f>
        <v>209454849</v>
      </c>
      <c r="AF73" s="81">
        <f t="shared" si="31"/>
        <v>672134348</v>
      </c>
      <c r="AG73" s="81">
        <f>SUM(AG68:AG72)</f>
        <v>2545349287</v>
      </c>
      <c r="AH73" s="81">
        <f>SUM(AH68:AH72)</f>
        <v>2610499252</v>
      </c>
      <c r="AI73" s="82">
        <f>SUM(AI68:AI72)</f>
        <v>2259804509</v>
      </c>
      <c r="AJ73" s="116">
        <f t="shared" si="32"/>
        <v>0.86565989523600906</v>
      </c>
      <c r="AK73" s="117">
        <f t="shared" si="33"/>
        <v>-6.3524021837372269E-2</v>
      </c>
    </row>
    <row r="74" spans="1:37" ht="16.5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92893526792</v>
      </c>
      <c r="E74" s="84">
        <f>SUM(E9,E11:E15,E17:E24,E26:E29,E31:E35,E37:E40,E42:E47,E49:E53,E55:E60,E62:E66,E68:E72)</f>
        <v>16920947494</v>
      </c>
      <c r="F74" s="85">
        <f t="shared" si="17"/>
        <v>109814474286</v>
      </c>
      <c r="G74" s="83">
        <f>SUM(G9,G11:G15,G17:G24,G26:G29,G31:G35,G37:G40,G42:G47,G49:G53,G55:G60,G62:G66,G68:G72)</f>
        <v>95176412071</v>
      </c>
      <c r="H74" s="84">
        <f>SUM(H9,H11:H15,H17:H24,H26:H29,H31:H35,H37:H40,H42:H47,H49:H53,H55:H60,H62:H66,H68:H72)</f>
        <v>16800594004</v>
      </c>
      <c r="I74" s="85">
        <f t="shared" si="18"/>
        <v>111977006075</v>
      </c>
      <c r="J74" s="83">
        <f>SUM(J9,J11:J15,J17:J24,J26:J29,J31:J35,J37:J40,J42:J47,J49:J53,J55:J60,J62:J66,J68:J72)</f>
        <v>21438657339</v>
      </c>
      <c r="K74" s="84">
        <f>SUM(K9,K11:K15,K17:K24,K26:K29,K31:K35,K37:K40,K42:K47,K49:K53,K55:K60,K62:K66,K68:K72)</f>
        <v>1902526484</v>
      </c>
      <c r="L74" s="84">
        <f t="shared" si="19"/>
        <v>23341183823</v>
      </c>
      <c r="M74" s="97">
        <f t="shared" si="20"/>
        <v>0.21255106828823306</v>
      </c>
      <c r="N74" s="83">
        <f>SUM(N9,N11:N15,N17:N24,N26:N29,N31:N35,N37:N40,N42:N47,N49:N53,N55:N60,N62:N66,N68:N72)</f>
        <v>22457313991</v>
      </c>
      <c r="O74" s="84">
        <f>SUM(O9,O11:O15,O17:O24,O26:O29,O31:O35,O37:O40,O42:O47,O49:O53,O55:O60,O62:O66,O68:O72)</f>
        <v>3415112509</v>
      </c>
      <c r="P74" s="84">
        <f t="shared" si="21"/>
        <v>25872426500</v>
      </c>
      <c r="Q74" s="97">
        <f t="shared" si="22"/>
        <v>0.23560124171443961</v>
      </c>
      <c r="R74" s="83">
        <f>SUM(R9,R11:R15,R17:R24,R26:R29,R31:R35,R37:R40,R42:R47,R49:R53,R55:R60,R62:R66,R68:R72)</f>
        <v>20206477911</v>
      </c>
      <c r="S74" s="84">
        <f>SUM(S9,S11:S15,S17:S24,S26:S29,S31:S35,S37:S40,S42:S47,S49:S53,S55:S60,S62:S66,S68:S72)</f>
        <v>2649012472</v>
      </c>
      <c r="T74" s="84">
        <f t="shared" si="23"/>
        <v>22855490383</v>
      </c>
      <c r="U74" s="97">
        <f t="shared" si="24"/>
        <v>0.2041087825449793</v>
      </c>
      <c r="V74" s="83">
        <f>SUM(V9,V11:V15,V17:V24,V26:V29,V31:V35,V37:V40,V42:V47,V49:V53,V55:V60,V62:V66,V68:V72)</f>
        <v>21643841663</v>
      </c>
      <c r="W74" s="84">
        <f>SUM(W9,W11:W15,W17:W24,W26:W29,W31:W35,W37:W40,W42:W47,W49:W53,W55:W60,W62:W66,W68:W72)</f>
        <v>5103755787</v>
      </c>
      <c r="X74" s="84">
        <f t="shared" si="25"/>
        <v>26747597450</v>
      </c>
      <c r="Y74" s="97">
        <f t="shared" si="26"/>
        <v>0.23886687443746249</v>
      </c>
      <c r="Z74" s="83">
        <f t="shared" si="27"/>
        <v>85746290904</v>
      </c>
      <c r="AA74" s="84">
        <f t="shared" si="28"/>
        <v>13070407252</v>
      </c>
      <c r="AB74" s="84">
        <f t="shared" si="29"/>
        <v>98816698156</v>
      </c>
      <c r="AC74" s="97">
        <f t="shared" si="30"/>
        <v>0.88247312211414652</v>
      </c>
      <c r="AD74" s="83">
        <f>SUM(AD9,AD11:AD15,AD17:AD24,AD26:AD29,AD31:AD35,AD37:AD40,AD42:AD47,AD49:AD53,AD55:AD60,AD62:AD66,AD68:AD72)</f>
        <v>19552400471</v>
      </c>
      <c r="AE74" s="84">
        <f>SUM(AE9,AE11:AE15,AE17:AE24,AE26:AE29,AE31:AE35,AE37:AE40,AE42:AE47,AE49:AE53,AE55:AE60,AE62:AE66,AE68:AE72)</f>
        <v>4839855308</v>
      </c>
      <c r="AF74" s="84">
        <f t="shared" si="31"/>
        <v>24392255779</v>
      </c>
      <c r="AG74" s="84">
        <f>SUM(AG9,AG11:AG15,AG17:AG24,AG26:AG29,AG31:AG35,AG37:AG40,AG42:AG47,AG49:AG53,AG55:AG60,AG62:AG66,AG68:AG72)</f>
        <v>96231781125</v>
      </c>
      <c r="AH74" s="84">
        <f>SUM(AH9,AH11:AH15,AH17:AH24,AH26:AH29,AH31:AH35,AH37:AH40,AH42:AH47,AH49:AH53,AH55:AH60,AH62:AH66,AH68:AH72)</f>
        <v>99079499150</v>
      </c>
      <c r="AI74" s="85">
        <f>SUM(AI9,AI11:AI15,AI17:AI24,AI26:AI29,AI31:AI35,AI37:AI40,AI42:AI47,AI49:AI53,AI55:AI60,AI62:AI66,AI68:AI72)</f>
        <v>85995186733</v>
      </c>
      <c r="AJ74" s="118">
        <f t="shared" si="32"/>
        <v>0.86794127413592204</v>
      </c>
      <c r="AK74" s="119">
        <f t="shared" si="33"/>
        <v>9.6561043486096176E-2</v>
      </c>
    </row>
    <row r="75" spans="1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357</v>
      </c>
      <c r="C9" s="57" t="s">
        <v>358</v>
      </c>
      <c r="D9" s="77">
        <v>548343584</v>
      </c>
      <c r="E9" s="78">
        <v>214990539</v>
      </c>
      <c r="F9" s="79">
        <f>$D9       +$E9</f>
        <v>763334123</v>
      </c>
      <c r="G9" s="77">
        <v>633763891</v>
      </c>
      <c r="H9" s="78">
        <v>219483289</v>
      </c>
      <c r="I9" s="79">
        <f>$G9       +$H9</f>
        <v>853247180</v>
      </c>
      <c r="J9" s="77">
        <v>72709684</v>
      </c>
      <c r="K9" s="78">
        <v>53324662</v>
      </c>
      <c r="L9" s="78">
        <f>$J9       +$K9</f>
        <v>126034346</v>
      </c>
      <c r="M9" s="95">
        <f>IF(($F9       =0),0,($L9       /$F9       ))</f>
        <v>0.16511032613695956</v>
      </c>
      <c r="N9" s="77">
        <v>150080707</v>
      </c>
      <c r="O9" s="78">
        <v>55515787</v>
      </c>
      <c r="P9" s="78">
        <f>$N9       +$O9</f>
        <v>205596494</v>
      </c>
      <c r="Q9" s="95">
        <f>IF(($F9       =0),0,($P9       /$F9       ))</f>
        <v>0.26934010652108631</v>
      </c>
      <c r="R9" s="77">
        <v>107142951</v>
      </c>
      <c r="S9" s="78">
        <v>31272612</v>
      </c>
      <c r="T9" s="78">
        <f>$R9       +$S9</f>
        <v>138415563</v>
      </c>
      <c r="U9" s="95">
        <f>IF(($I9       =0),0,($T9       /$I9       ))</f>
        <v>0.16222211598753833</v>
      </c>
      <c r="V9" s="77">
        <v>132913821</v>
      </c>
      <c r="W9" s="78">
        <v>46907832</v>
      </c>
      <c r="X9" s="78">
        <f>$V9       +$W9</f>
        <v>179821653</v>
      </c>
      <c r="Y9" s="95">
        <f>IF(($I9       =0),0,($X9       /$I9       ))</f>
        <v>0.21074977710444939</v>
      </c>
      <c r="Z9" s="77">
        <f>$J9       +$N9       +$R9       +$V9</f>
        <v>462847163</v>
      </c>
      <c r="AA9" s="78">
        <f>$K9       +$O9       +$S9       +$W9</f>
        <v>187020893</v>
      </c>
      <c r="AB9" s="78">
        <f>$Z9       +$AA9</f>
        <v>649868056</v>
      </c>
      <c r="AC9" s="95">
        <f>IF(($I9       =0),0,($AB9       /$I9       ))</f>
        <v>0.76164102411683332</v>
      </c>
      <c r="AD9" s="77">
        <v>90934084</v>
      </c>
      <c r="AE9" s="78">
        <v>37445589</v>
      </c>
      <c r="AF9" s="78">
        <f>$AD9       +$AE9</f>
        <v>128379673</v>
      </c>
      <c r="AG9" s="78">
        <v>696783204</v>
      </c>
      <c r="AH9" s="78">
        <v>705575594</v>
      </c>
      <c r="AI9" s="79">
        <v>487807892</v>
      </c>
      <c r="AJ9" s="114">
        <f>IF(($AH9       =0),0,($AI9       /$AH9       ))</f>
        <v>0.69136162892845188</v>
      </c>
      <c r="AK9" s="115">
        <f>IF(($AF9       =0),0,(($X9       /$AF9       )-1))</f>
        <v>0.40070190862692101</v>
      </c>
    </row>
    <row r="10" spans="1:37" x14ac:dyDescent="0.2">
      <c r="A10" s="55" t="s">
        <v>101</v>
      </c>
      <c r="B10" s="56" t="s">
        <v>359</v>
      </c>
      <c r="C10" s="57" t="s">
        <v>360</v>
      </c>
      <c r="D10" s="77">
        <v>423397997</v>
      </c>
      <c r="E10" s="78">
        <v>110032249</v>
      </c>
      <c r="F10" s="79">
        <f t="shared" ref="F10:F41" si="0">$D10      +$E10</f>
        <v>533430246</v>
      </c>
      <c r="G10" s="77">
        <v>436517725</v>
      </c>
      <c r="H10" s="78">
        <v>110032249</v>
      </c>
      <c r="I10" s="79">
        <f t="shared" ref="I10:I41" si="1">$G10      +$H10</f>
        <v>546549974</v>
      </c>
      <c r="J10" s="77">
        <v>104579993</v>
      </c>
      <c r="K10" s="78">
        <v>24124042</v>
      </c>
      <c r="L10" s="78">
        <f t="shared" ref="L10:L41" si="2">$J10      +$K10</f>
        <v>128704035</v>
      </c>
      <c r="M10" s="95">
        <f t="shared" ref="M10:M41" si="3">IF(($F10      =0),0,($L10      /$F10      ))</f>
        <v>0.24127622302091958</v>
      </c>
      <c r="N10" s="77">
        <v>132185838</v>
      </c>
      <c r="O10" s="78">
        <v>30794086</v>
      </c>
      <c r="P10" s="78">
        <f t="shared" ref="P10:P41" si="4">$N10      +$O10</f>
        <v>162979924</v>
      </c>
      <c r="Q10" s="95">
        <f t="shared" ref="Q10:Q41" si="5">IF(($F10      =0),0,($P10      /$F10      ))</f>
        <v>0.30553183892763364</v>
      </c>
      <c r="R10" s="77">
        <v>97121529</v>
      </c>
      <c r="S10" s="78">
        <v>18846880</v>
      </c>
      <c r="T10" s="78">
        <f t="shared" ref="T10:T41" si="6">$R10      +$S10</f>
        <v>115968409</v>
      </c>
      <c r="U10" s="95">
        <f t="shared" ref="U10:U41" si="7">IF(($I10      =0),0,($T10      /$I10      ))</f>
        <v>0.21218262650580605</v>
      </c>
      <c r="V10" s="77">
        <v>123034134</v>
      </c>
      <c r="W10" s="78">
        <v>14623703</v>
      </c>
      <c r="X10" s="78">
        <f t="shared" ref="X10:X41" si="8">$V10      +$W10</f>
        <v>137657837</v>
      </c>
      <c r="Y10" s="95">
        <f t="shared" ref="Y10:Y41" si="9">IF(($I10      =0),0,($X10      /$I10      ))</f>
        <v>0.25186688052060907</v>
      </c>
      <c r="Z10" s="77">
        <f t="shared" ref="Z10:Z41" si="10">$J10      +$N10      +$R10      +$V10</f>
        <v>456921494</v>
      </c>
      <c r="AA10" s="78">
        <f t="shared" ref="AA10:AA41" si="11">$K10      +$O10      +$S10      +$W10</f>
        <v>88388711</v>
      </c>
      <c r="AB10" s="78">
        <f t="shared" ref="AB10:AB41" si="12">$Z10      +$AA10</f>
        <v>545310205</v>
      </c>
      <c r="AC10" s="95">
        <f t="shared" ref="AC10:AC41" si="13">IF(($I10      =0),0,($AB10      /$I10      ))</f>
        <v>0.99773164567015427</v>
      </c>
      <c r="AD10" s="77">
        <v>100681763</v>
      </c>
      <c r="AE10" s="78">
        <v>25328542</v>
      </c>
      <c r="AF10" s="78">
        <f t="shared" ref="AF10:AF41" si="14">$AD10      +$AE10</f>
        <v>126010305</v>
      </c>
      <c r="AG10" s="78">
        <v>526080432</v>
      </c>
      <c r="AH10" s="78">
        <v>517506382</v>
      </c>
      <c r="AI10" s="79">
        <v>532494752</v>
      </c>
      <c r="AJ10" s="114">
        <f t="shared" ref="AJ10:AJ41" si="15">IF(($AH10      =0),0,($AI10      /$AH10      ))</f>
        <v>1.0289626766380633</v>
      </c>
      <c r="AK10" s="115">
        <f t="shared" ref="AK10:AK41" si="16">IF(($AF10      =0),0,(($X10      /$AF10      )-1))</f>
        <v>9.2433170445861634E-2</v>
      </c>
    </row>
    <row r="11" spans="1:37" x14ac:dyDescent="0.2">
      <c r="A11" s="55" t="s">
        <v>101</v>
      </c>
      <c r="B11" s="56" t="s">
        <v>361</v>
      </c>
      <c r="C11" s="57" t="s">
        <v>362</v>
      </c>
      <c r="D11" s="77">
        <v>1525702777</v>
      </c>
      <c r="E11" s="78">
        <v>190704744</v>
      </c>
      <c r="F11" s="79">
        <f t="shared" si="0"/>
        <v>1716407521</v>
      </c>
      <c r="G11" s="77">
        <v>1592382970</v>
      </c>
      <c r="H11" s="78">
        <v>214146161</v>
      </c>
      <c r="I11" s="79">
        <f t="shared" si="1"/>
        <v>1806529131</v>
      </c>
      <c r="J11" s="77">
        <v>337122386</v>
      </c>
      <c r="K11" s="78">
        <v>21030392</v>
      </c>
      <c r="L11" s="78">
        <f t="shared" si="2"/>
        <v>358152778</v>
      </c>
      <c r="M11" s="95">
        <f t="shared" si="3"/>
        <v>0.20866418587547078</v>
      </c>
      <c r="N11" s="77">
        <v>354824440</v>
      </c>
      <c r="O11" s="78">
        <v>41474254</v>
      </c>
      <c r="P11" s="78">
        <f t="shared" si="4"/>
        <v>396298694</v>
      </c>
      <c r="Q11" s="95">
        <f t="shared" si="5"/>
        <v>0.23088846276384967</v>
      </c>
      <c r="R11" s="77">
        <v>347253882</v>
      </c>
      <c r="S11" s="78">
        <v>20037578</v>
      </c>
      <c r="T11" s="78">
        <f t="shared" si="6"/>
        <v>367291460</v>
      </c>
      <c r="U11" s="95">
        <f t="shared" si="7"/>
        <v>0.20331333367244772</v>
      </c>
      <c r="V11" s="77">
        <v>429828670</v>
      </c>
      <c r="W11" s="78">
        <v>59496647</v>
      </c>
      <c r="X11" s="78">
        <f t="shared" si="8"/>
        <v>489325317</v>
      </c>
      <c r="Y11" s="95">
        <f t="shared" si="9"/>
        <v>0.27086489146684012</v>
      </c>
      <c r="Z11" s="77">
        <f t="shared" si="10"/>
        <v>1469029378</v>
      </c>
      <c r="AA11" s="78">
        <f t="shared" si="11"/>
        <v>142038871</v>
      </c>
      <c r="AB11" s="78">
        <f t="shared" si="12"/>
        <v>1611068249</v>
      </c>
      <c r="AC11" s="95">
        <f t="shared" si="13"/>
        <v>0.89180308324626734</v>
      </c>
      <c r="AD11" s="77">
        <v>328698330</v>
      </c>
      <c r="AE11" s="78">
        <v>60917551</v>
      </c>
      <c r="AF11" s="78">
        <f t="shared" si="14"/>
        <v>389615881</v>
      </c>
      <c r="AG11" s="78">
        <v>1695648891</v>
      </c>
      <c r="AH11" s="78">
        <v>1698232761</v>
      </c>
      <c r="AI11" s="79">
        <v>1386053780</v>
      </c>
      <c r="AJ11" s="114">
        <f t="shared" si="15"/>
        <v>0.81617420876030311</v>
      </c>
      <c r="AK11" s="115">
        <f t="shared" si="16"/>
        <v>0.25591727869018777</v>
      </c>
    </row>
    <row r="12" spans="1:37" x14ac:dyDescent="0.2">
      <c r="A12" s="55" t="s">
        <v>101</v>
      </c>
      <c r="B12" s="56" t="s">
        <v>363</v>
      </c>
      <c r="C12" s="57" t="s">
        <v>364</v>
      </c>
      <c r="D12" s="77">
        <v>764525273</v>
      </c>
      <c r="E12" s="78">
        <v>64766000</v>
      </c>
      <c r="F12" s="79">
        <f t="shared" si="0"/>
        <v>829291273</v>
      </c>
      <c r="G12" s="77">
        <v>764525273</v>
      </c>
      <c r="H12" s="78">
        <v>57246000</v>
      </c>
      <c r="I12" s="79">
        <f t="shared" si="1"/>
        <v>821771273</v>
      </c>
      <c r="J12" s="77">
        <v>130867679</v>
      </c>
      <c r="K12" s="78">
        <v>11286103</v>
      </c>
      <c r="L12" s="78">
        <f t="shared" si="2"/>
        <v>142153782</v>
      </c>
      <c r="M12" s="95">
        <f t="shared" si="3"/>
        <v>0.17141598691344243</v>
      </c>
      <c r="N12" s="77">
        <v>134618451</v>
      </c>
      <c r="O12" s="78">
        <v>12166379</v>
      </c>
      <c r="P12" s="78">
        <f t="shared" si="4"/>
        <v>146784830</v>
      </c>
      <c r="Q12" s="95">
        <f t="shared" si="5"/>
        <v>0.17700033122138017</v>
      </c>
      <c r="R12" s="77">
        <v>132657883</v>
      </c>
      <c r="S12" s="78">
        <v>9458794</v>
      </c>
      <c r="T12" s="78">
        <f t="shared" si="6"/>
        <v>142116677</v>
      </c>
      <c r="U12" s="95">
        <f t="shared" si="7"/>
        <v>0.17293945611067862</v>
      </c>
      <c r="V12" s="77">
        <v>139764309</v>
      </c>
      <c r="W12" s="78">
        <v>15576175</v>
      </c>
      <c r="X12" s="78">
        <f t="shared" si="8"/>
        <v>155340484</v>
      </c>
      <c r="Y12" s="95">
        <f t="shared" si="9"/>
        <v>0.18903129021887821</v>
      </c>
      <c r="Z12" s="77">
        <f t="shared" si="10"/>
        <v>537908322</v>
      </c>
      <c r="AA12" s="78">
        <f t="shared" si="11"/>
        <v>48487451</v>
      </c>
      <c r="AB12" s="78">
        <f t="shared" si="12"/>
        <v>586395773</v>
      </c>
      <c r="AC12" s="95">
        <f t="shared" si="13"/>
        <v>0.71357540993039803</v>
      </c>
      <c r="AD12" s="77">
        <v>127067501</v>
      </c>
      <c r="AE12" s="78">
        <v>18026118</v>
      </c>
      <c r="AF12" s="78">
        <f t="shared" si="14"/>
        <v>145093619</v>
      </c>
      <c r="AG12" s="78">
        <v>671908043</v>
      </c>
      <c r="AH12" s="78">
        <v>674908043</v>
      </c>
      <c r="AI12" s="79">
        <v>536967943</v>
      </c>
      <c r="AJ12" s="114">
        <f t="shared" si="15"/>
        <v>0.79561645259575009</v>
      </c>
      <c r="AK12" s="115">
        <f t="shared" si="16"/>
        <v>7.0622437227925161E-2</v>
      </c>
    </row>
    <row r="13" spans="1:37" x14ac:dyDescent="0.2">
      <c r="A13" s="55" t="s">
        <v>101</v>
      </c>
      <c r="B13" s="56" t="s">
        <v>365</v>
      </c>
      <c r="C13" s="57" t="s">
        <v>366</v>
      </c>
      <c r="D13" s="77">
        <v>286339350</v>
      </c>
      <c r="E13" s="78">
        <v>167915976</v>
      </c>
      <c r="F13" s="79">
        <f t="shared" si="0"/>
        <v>454255326</v>
      </c>
      <c r="G13" s="77">
        <v>305144017</v>
      </c>
      <c r="H13" s="78">
        <v>225159726</v>
      </c>
      <c r="I13" s="79">
        <f t="shared" si="1"/>
        <v>530303743</v>
      </c>
      <c r="J13" s="77">
        <v>51585310</v>
      </c>
      <c r="K13" s="78">
        <v>46842056</v>
      </c>
      <c r="L13" s="78">
        <f t="shared" si="2"/>
        <v>98427366</v>
      </c>
      <c r="M13" s="95">
        <f t="shared" si="3"/>
        <v>0.21667850736438035</v>
      </c>
      <c r="N13" s="77">
        <v>52595981</v>
      </c>
      <c r="O13" s="78">
        <v>39897391</v>
      </c>
      <c r="P13" s="78">
        <f t="shared" si="4"/>
        <v>92493372</v>
      </c>
      <c r="Q13" s="95">
        <f t="shared" si="5"/>
        <v>0.20361538259652678</v>
      </c>
      <c r="R13" s="77">
        <v>68793694</v>
      </c>
      <c r="S13" s="78">
        <v>14070454</v>
      </c>
      <c r="T13" s="78">
        <f t="shared" si="6"/>
        <v>82864148</v>
      </c>
      <c r="U13" s="95">
        <f t="shared" si="7"/>
        <v>0.15625789765545742</v>
      </c>
      <c r="V13" s="77">
        <v>42072958</v>
      </c>
      <c r="W13" s="78">
        <v>88564895</v>
      </c>
      <c r="X13" s="78">
        <f t="shared" si="8"/>
        <v>130637853</v>
      </c>
      <c r="Y13" s="95">
        <f t="shared" si="9"/>
        <v>0.24634533458309005</v>
      </c>
      <c r="Z13" s="77">
        <f t="shared" si="10"/>
        <v>215047943</v>
      </c>
      <c r="AA13" s="78">
        <f t="shared" si="11"/>
        <v>189374796</v>
      </c>
      <c r="AB13" s="78">
        <f t="shared" si="12"/>
        <v>404422739</v>
      </c>
      <c r="AC13" s="95">
        <f t="shared" si="13"/>
        <v>0.76262471147596633</v>
      </c>
      <c r="AD13" s="77">
        <v>60126951</v>
      </c>
      <c r="AE13" s="78">
        <v>54142625</v>
      </c>
      <c r="AF13" s="78">
        <f t="shared" si="14"/>
        <v>114269576</v>
      </c>
      <c r="AG13" s="78">
        <v>408506967</v>
      </c>
      <c r="AH13" s="78">
        <v>421016722</v>
      </c>
      <c r="AI13" s="79">
        <v>368492246</v>
      </c>
      <c r="AJ13" s="114">
        <f t="shared" si="15"/>
        <v>0.8752437296302924</v>
      </c>
      <c r="AK13" s="115">
        <f t="shared" si="16"/>
        <v>0.14324265104475398</v>
      </c>
    </row>
    <row r="14" spans="1:37" x14ac:dyDescent="0.2">
      <c r="A14" s="55" t="s">
        <v>116</v>
      </c>
      <c r="B14" s="56" t="s">
        <v>367</v>
      </c>
      <c r="C14" s="57" t="s">
        <v>368</v>
      </c>
      <c r="D14" s="77">
        <v>1689403365</v>
      </c>
      <c r="E14" s="78">
        <v>450742250</v>
      </c>
      <c r="F14" s="79">
        <f t="shared" si="0"/>
        <v>2140145615</v>
      </c>
      <c r="G14" s="77">
        <v>1694609793</v>
      </c>
      <c r="H14" s="78">
        <v>485242250</v>
      </c>
      <c r="I14" s="79">
        <f t="shared" si="1"/>
        <v>2179852043</v>
      </c>
      <c r="J14" s="77">
        <v>252972896</v>
      </c>
      <c r="K14" s="78">
        <v>91793328</v>
      </c>
      <c r="L14" s="78">
        <f t="shared" si="2"/>
        <v>344766224</v>
      </c>
      <c r="M14" s="95">
        <f t="shared" si="3"/>
        <v>0.16109475055509248</v>
      </c>
      <c r="N14" s="77">
        <v>319342599</v>
      </c>
      <c r="O14" s="78">
        <v>100325149</v>
      </c>
      <c r="P14" s="78">
        <f t="shared" si="4"/>
        <v>419667748</v>
      </c>
      <c r="Q14" s="95">
        <f t="shared" si="5"/>
        <v>0.19609308126447275</v>
      </c>
      <c r="R14" s="77">
        <v>310401090</v>
      </c>
      <c r="S14" s="78">
        <v>68289406</v>
      </c>
      <c r="T14" s="78">
        <f t="shared" si="6"/>
        <v>378690496</v>
      </c>
      <c r="U14" s="95">
        <f t="shared" si="7"/>
        <v>0.1737230273109871</v>
      </c>
      <c r="V14" s="77">
        <v>579420897</v>
      </c>
      <c r="W14" s="78">
        <v>137856214</v>
      </c>
      <c r="X14" s="78">
        <f t="shared" si="8"/>
        <v>717277111</v>
      </c>
      <c r="Y14" s="95">
        <f t="shared" si="9"/>
        <v>0.3290485302905487</v>
      </c>
      <c r="Z14" s="77">
        <f t="shared" si="10"/>
        <v>1462137482</v>
      </c>
      <c r="AA14" s="78">
        <f t="shared" si="11"/>
        <v>398264097</v>
      </c>
      <c r="AB14" s="78">
        <f t="shared" si="12"/>
        <v>1860401579</v>
      </c>
      <c r="AC14" s="95">
        <f t="shared" si="13"/>
        <v>0.8534531437462336</v>
      </c>
      <c r="AD14" s="77">
        <v>591199792</v>
      </c>
      <c r="AE14" s="78">
        <v>87164195</v>
      </c>
      <c r="AF14" s="78">
        <f t="shared" si="14"/>
        <v>678363987</v>
      </c>
      <c r="AG14" s="78">
        <v>1963836042</v>
      </c>
      <c r="AH14" s="78">
        <v>1968456499</v>
      </c>
      <c r="AI14" s="79">
        <v>1696139964</v>
      </c>
      <c r="AJ14" s="114">
        <f t="shared" si="15"/>
        <v>0.86165986642918446</v>
      </c>
      <c r="AK14" s="115">
        <f t="shared" si="16"/>
        <v>5.7363192542236208E-2</v>
      </c>
    </row>
    <row r="15" spans="1:37" ht="16.5" x14ac:dyDescent="0.3">
      <c r="A15" s="58" t="s">
        <v>0</v>
      </c>
      <c r="B15" s="59" t="s">
        <v>369</v>
      </c>
      <c r="C15" s="60" t="s">
        <v>0</v>
      </c>
      <c r="D15" s="80">
        <f>SUM(D9:D14)</f>
        <v>5237712346</v>
      </c>
      <c r="E15" s="81">
        <f>SUM(E9:E14)</f>
        <v>1199151758</v>
      </c>
      <c r="F15" s="82">
        <f t="shared" si="0"/>
        <v>6436864104</v>
      </c>
      <c r="G15" s="80">
        <f>SUM(G9:G14)</f>
        <v>5426943669</v>
      </c>
      <c r="H15" s="81">
        <f>SUM(H9:H14)</f>
        <v>1311309675</v>
      </c>
      <c r="I15" s="82">
        <f t="shared" si="1"/>
        <v>6738253344</v>
      </c>
      <c r="J15" s="80">
        <f>SUM(J9:J14)</f>
        <v>949837948</v>
      </c>
      <c r="K15" s="81">
        <f>SUM(K9:K14)</f>
        <v>248400583</v>
      </c>
      <c r="L15" s="81">
        <f t="shared" si="2"/>
        <v>1198238531</v>
      </c>
      <c r="M15" s="96">
        <f t="shared" si="3"/>
        <v>0.18615252887743736</v>
      </c>
      <c r="N15" s="80">
        <f>SUM(N9:N14)</f>
        <v>1143648016</v>
      </c>
      <c r="O15" s="81">
        <f>SUM(O9:O14)</f>
        <v>280173046</v>
      </c>
      <c r="P15" s="81">
        <f t="shared" si="4"/>
        <v>1423821062</v>
      </c>
      <c r="Q15" s="96">
        <f t="shared" si="5"/>
        <v>0.22119793722461972</v>
      </c>
      <c r="R15" s="80">
        <f>SUM(R9:R14)</f>
        <v>1063371029</v>
      </c>
      <c r="S15" s="81">
        <f>SUM(S9:S14)</f>
        <v>161975724</v>
      </c>
      <c r="T15" s="81">
        <f t="shared" si="6"/>
        <v>1225346753</v>
      </c>
      <c r="U15" s="96">
        <f t="shared" si="7"/>
        <v>0.18184931471760346</v>
      </c>
      <c r="V15" s="80">
        <f>SUM(V9:V14)</f>
        <v>1447034789</v>
      </c>
      <c r="W15" s="81">
        <f>SUM(W9:W14)</f>
        <v>363025466</v>
      </c>
      <c r="X15" s="81">
        <f t="shared" si="8"/>
        <v>1810060255</v>
      </c>
      <c r="Y15" s="96">
        <f t="shared" si="9"/>
        <v>0.2686245474298985</v>
      </c>
      <c r="Z15" s="80">
        <f t="shared" si="10"/>
        <v>4603891782</v>
      </c>
      <c r="AA15" s="81">
        <f t="shared" si="11"/>
        <v>1053574819</v>
      </c>
      <c r="AB15" s="81">
        <f t="shared" si="12"/>
        <v>5657466601</v>
      </c>
      <c r="AC15" s="96">
        <f t="shared" si="13"/>
        <v>0.83960431764377419</v>
      </c>
      <c r="AD15" s="80">
        <f>SUM(AD9:AD14)</f>
        <v>1298708421</v>
      </c>
      <c r="AE15" s="81">
        <f>SUM(AE9:AE14)</f>
        <v>283024620</v>
      </c>
      <c r="AF15" s="81">
        <f t="shared" si="14"/>
        <v>1581733041</v>
      </c>
      <c r="AG15" s="81">
        <f>SUM(AG9:AG14)</f>
        <v>5962763579</v>
      </c>
      <c r="AH15" s="81">
        <f>SUM(AH9:AH14)</f>
        <v>5985696001</v>
      </c>
      <c r="AI15" s="82">
        <f>SUM(AI9:AI14)</f>
        <v>5007956577</v>
      </c>
      <c r="AJ15" s="116">
        <f t="shared" si="15"/>
        <v>0.83665401252642069</v>
      </c>
      <c r="AK15" s="117">
        <f t="shared" si="16"/>
        <v>0.14435256018654541</v>
      </c>
    </row>
    <row r="16" spans="1:37" x14ac:dyDescent="0.2">
      <c r="A16" s="55" t="s">
        <v>101</v>
      </c>
      <c r="B16" s="56" t="s">
        <v>370</v>
      </c>
      <c r="C16" s="57" t="s">
        <v>371</v>
      </c>
      <c r="D16" s="77">
        <v>484867650</v>
      </c>
      <c r="E16" s="78">
        <v>80036000</v>
      </c>
      <c r="F16" s="79">
        <f t="shared" si="0"/>
        <v>564903650</v>
      </c>
      <c r="G16" s="77">
        <v>478438795</v>
      </c>
      <c r="H16" s="78">
        <v>97902630</v>
      </c>
      <c r="I16" s="79">
        <f t="shared" si="1"/>
        <v>576341425</v>
      </c>
      <c r="J16" s="77">
        <v>128068916</v>
      </c>
      <c r="K16" s="78">
        <v>5723342</v>
      </c>
      <c r="L16" s="78">
        <f t="shared" si="2"/>
        <v>133792258</v>
      </c>
      <c r="M16" s="95">
        <f t="shared" si="3"/>
        <v>0.2368408453370765</v>
      </c>
      <c r="N16" s="77">
        <v>120215958</v>
      </c>
      <c r="O16" s="78">
        <v>14277236</v>
      </c>
      <c r="P16" s="78">
        <f t="shared" si="4"/>
        <v>134493194</v>
      </c>
      <c r="Q16" s="95">
        <f t="shared" si="5"/>
        <v>0.23808165162324585</v>
      </c>
      <c r="R16" s="77">
        <v>63422016</v>
      </c>
      <c r="S16" s="78">
        <v>16000260</v>
      </c>
      <c r="T16" s="78">
        <f t="shared" si="6"/>
        <v>79422276</v>
      </c>
      <c r="U16" s="95">
        <f t="shared" si="7"/>
        <v>0.13780421214733957</v>
      </c>
      <c r="V16" s="77">
        <v>85161015</v>
      </c>
      <c r="W16" s="78">
        <v>6867496</v>
      </c>
      <c r="X16" s="78">
        <f t="shared" si="8"/>
        <v>92028511</v>
      </c>
      <c r="Y16" s="95">
        <f t="shared" si="9"/>
        <v>0.15967707162468844</v>
      </c>
      <c r="Z16" s="77">
        <f t="shared" si="10"/>
        <v>396867905</v>
      </c>
      <c r="AA16" s="78">
        <f t="shared" si="11"/>
        <v>42868334</v>
      </c>
      <c r="AB16" s="78">
        <f t="shared" si="12"/>
        <v>439736239</v>
      </c>
      <c r="AC16" s="95">
        <f t="shared" si="13"/>
        <v>0.76297871352905089</v>
      </c>
      <c r="AD16" s="77">
        <v>55867801</v>
      </c>
      <c r="AE16" s="78">
        <v>11227568</v>
      </c>
      <c r="AF16" s="78">
        <f t="shared" si="14"/>
        <v>67095369</v>
      </c>
      <c r="AG16" s="78">
        <v>483753529</v>
      </c>
      <c r="AH16" s="78">
        <v>535995357</v>
      </c>
      <c r="AI16" s="79">
        <v>364647274</v>
      </c>
      <c r="AJ16" s="114">
        <f t="shared" si="15"/>
        <v>0.68031797148571194</v>
      </c>
      <c r="AK16" s="115">
        <f t="shared" si="16"/>
        <v>0.37160749499715839</v>
      </c>
    </row>
    <row r="17" spans="1:37" x14ac:dyDescent="0.2">
      <c r="A17" s="55" t="s">
        <v>101</v>
      </c>
      <c r="B17" s="56" t="s">
        <v>372</v>
      </c>
      <c r="C17" s="57" t="s">
        <v>373</v>
      </c>
      <c r="D17" s="77">
        <v>919194420</v>
      </c>
      <c r="E17" s="78">
        <v>343557697</v>
      </c>
      <c r="F17" s="79">
        <f t="shared" si="0"/>
        <v>1262752117</v>
      </c>
      <c r="G17" s="77">
        <v>1014245856</v>
      </c>
      <c r="H17" s="78">
        <v>326593681</v>
      </c>
      <c r="I17" s="79">
        <f t="shared" si="1"/>
        <v>1340839537</v>
      </c>
      <c r="J17" s="77">
        <v>203390924</v>
      </c>
      <c r="K17" s="78">
        <v>38267413</v>
      </c>
      <c r="L17" s="78">
        <f t="shared" si="2"/>
        <v>241658337</v>
      </c>
      <c r="M17" s="95">
        <f t="shared" si="3"/>
        <v>0.19137432734947457</v>
      </c>
      <c r="N17" s="77">
        <v>202145112</v>
      </c>
      <c r="O17" s="78">
        <v>73704044</v>
      </c>
      <c r="P17" s="78">
        <f t="shared" si="4"/>
        <v>275849156</v>
      </c>
      <c r="Q17" s="95">
        <f t="shared" si="5"/>
        <v>0.21845075710928308</v>
      </c>
      <c r="R17" s="77">
        <v>204533737</v>
      </c>
      <c r="S17" s="78">
        <v>46341100</v>
      </c>
      <c r="T17" s="78">
        <f t="shared" si="6"/>
        <v>250874837</v>
      </c>
      <c r="U17" s="95">
        <f t="shared" si="7"/>
        <v>0.18710280393529297</v>
      </c>
      <c r="V17" s="77">
        <v>260139210</v>
      </c>
      <c r="W17" s="78">
        <v>123453077</v>
      </c>
      <c r="X17" s="78">
        <f t="shared" si="8"/>
        <v>383592287</v>
      </c>
      <c r="Y17" s="95">
        <f t="shared" si="9"/>
        <v>0.28608366356667181</v>
      </c>
      <c r="Z17" s="77">
        <f t="shared" si="10"/>
        <v>870208983</v>
      </c>
      <c r="AA17" s="78">
        <f t="shared" si="11"/>
        <v>281765634</v>
      </c>
      <c r="AB17" s="78">
        <f t="shared" si="12"/>
        <v>1151974617</v>
      </c>
      <c r="AC17" s="95">
        <f t="shared" si="13"/>
        <v>0.85914427879821686</v>
      </c>
      <c r="AD17" s="77">
        <v>127806506</v>
      </c>
      <c r="AE17" s="78">
        <v>85213556</v>
      </c>
      <c r="AF17" s="78">
        <f t="shared" si="14"/>
        <v>213020062</v>
      </c>
      <c r="AG17" s="78">
        <v>1178552761</v>
      </c>
      <c r="AH17" s="78">
        <v>1394530733</v>
      </c>
      <c r="AI17" s="79">
        <v>913787209</v>
      </c>
      <c r="AJ17" s="114">
        <f t="shared" si="15"/>
        <v>0.65526502025108113</v>
      </c>
      <c r="AK17" s="115">
        <f t="shared" si="16"/>
        <v>0.80073314878670909</v>
      </c>
    </row>
    <row r="18" spans="1:37" x14ac:dyDescent="0.2">
      <c r="A18" s="55" t="s">
        <v>101</v>
      </c>
      <c r="B18" s="56" t="s">
        <v>374</v>
      </c>
      <c r="C18" s="57" t="s">
        <v>375</v>
      </c>
      <c r="D18" s="77">
        <v>1368446131</v>
      </c>
      <c r="E18" s="78">
        <v>503876925</v>
      </c>
      <c r="F18" s="79">
        <f t="shared" si="0"/>
        <v>1872323056</v>
      </c>
      <c r="G18" s="77">
        <v>1409821523</v>
      </c>
      <c r="H18" s="78">
        <v>484502224</v>
      </c>
      <c r="I18" s="79">
        <f t="shared" si="1"/>
        <v>1894323747</v>
      </c>
      <c r="J18" s="77">
        <v>286699774</v>
      </c>
      <c r="K18" s="78">
        <v>94247743</v>
      </c>
      <c r="L18" s="78">
        <f t="shared" si="2"/>
        <v>380947517</v>
      </c>
      <c r="M18" s="95">
        <f t="shared" si="3"/>
        <v>0.20346249317350712</v>
      </c>
      <c r="N18" s="77">
        <v>328451434</v>
      </c>
      <c r="O18" s="78">
        <v>83150617</v>
      </c>
      <c r="P18" s="78">
        <f t="shared" si="4"/>
        <v>411602051</v>
      </c>
      <c r="Q18" s="95">
        <f t="shared" si="5"/>
        <v>0.21983495299114664</v>
      </c>
      <c r="R18" s="77">
        <v>333526391</v>
      </c>
      <c r="S18" s="78">
        <v>54739283</v>
      </c>
      <c r="T18" s="78">
        <f t="shared" si="6"/>
        <v>388265674</v>
      </c>
      <c r="U18" s="95">
        <f t="shared" si="7"/>
        <v>0.20496268107016452</v>
      </c>
      <c r="V18" s="77">
        <v>271246116</v>
      </c>
      <c r="W18" s="78">
        <v>20855248</v>
      </c>
      <c r="X18" s="78">
        <f t="shared" si="8"/>
        <v>292101364</v>
      </c>
      <c r="Y18" s="95">
        <f t="shared" si="9"/>
        <v>0.15419822744797171</v>
      </c>
      <c r="Z18" s="77">
        <f t="shared" si="10"/>
        <v>1219923715</v>
      </c>
      <c r="AA18" s="78">
        <f t="shared" si="11"/>
        <v>252992891</v>
      </c>
      <c r="AB18" s="78">
        <f t="shared" si="12"/>
        <v>1472916606</v>
      </c>
      <c r="AC18" s="95">
        <f t="shared" si="13"/>
        <v>0.77754217479067478</v>
      </c>
      <c r="AD18" s="77">
        <v>384055792</v>
      </c>
      <c r="AE18" s="78">
        <v>83522985</v>
      </c>
      <c r="AF18" s="78">
        <f t="shared" si="14"/>
        <v>467578777</v>
      </c>
      <c r="AG18" s="78">
        <v>1655227345</v>
      </c>
      <c r="AH18" s="78">
        <v>1701617643</v>
      </c>
      <c r="AI18" s="79">
        <v>1496432770</v>
      </c>
      <c r="AJ18" s="114">
        <f t="shared" si="15"/>
        <v>0.87941775648361675</v>
      </c>
      <c r="AK18" s="115">
        <f t="shared" si="16"/>
        <v>-0.37528951618777173</v>
      </c>
    </row>
    <row r="19" spans="1:37" x14ac:dyDescent="0.2">
      <c r="A19" s="55" t="s">
        <v>101</v>
      </c>
      <c r="B19" s="56" t="s">
        <v>376</v>
      </c>
      <c r="C19" s="57" t="s">
        <v>377</v>
      </c>
      <c r="D19" s="77">
        <v>457671337</v>
      </c>
      <c r="E19" s="78">
        <v>325650000</v>
      </c>
      <c r="F19" s="79">
        <f t="shared" si="0"/>
        <v>783321337</v>
      </c>
      <c r="G19" s="77">
        <v>548914173</v>
      </c>
      <c r="H19" s="78">
        <v>304563306</v>
      </c>
      <c r="I19" s="79">
        <f t="shared" si="1"/>
        <v>853477479</v>
      </c>
      <c r="J19" s="77">
        <v>132610503</v>
      </c>
      <c r="K19" s="78">
        <v>106325923</v>
      </c>
      <c r="L19" s="78">
        <f t="shared" si="2"/>
        <v>238936426</v>
      </c>
      <c r="M19" s="95">
        <f t="shared" si="3"/>
        <v>0.30502989605145914</v>
      </c>
      <c r="N19" s="77">
        <v>115032088</v>
      </c>
      <c r="O19" s="78">
        <v>96105453</v>
      </c>
      <c r="P19" s="78">
        <f t="shared" si="4"/>
        <v>211137541</v>
      </c>
      <c r="Q19" s="95">
        <f t="shared" si="5"/>
        <v>0.26954141426636513</v>
      </c>
      <c r="R19" s="77">
        <v>145900162</v>
      </c>
      <c r="S19" s="78">
        <v>58705271</v>
      </c>
      <c r="T19" s="78">
        <f t="shared" si="6"/>
        <v>204605433</v>
      </c>
      <c r="U19" s="95">
        <f t="shared" si="7"/>
        <v>0.2397314961839784</v>
      </c>
      <c r="V19" s="77">
        <v>115281922</v>
      </c>
      <c r="W19" s="78">
        <v>42965638</v>
      </c>
      <c r="X19" s="78">
        <f t="shared" si="8"/>
        <v>158247560</v>
      </c>
      <c r="Y19" s="95">
        <f t="shared" si="9"/>
        <v>0.18541503893625294</v>
      </c>
      <c r="Z19" s="77">
        <f t="shared" si="10"/>
        <v>508824675</v>
      </c>
      <c r="AA19" s="78">
        <f t="shared" si="11"/>
        <v>304102285</v>
      </c>
      <c r="AB19" s="78">
        <f t="shared" si="12"/>
        <v>812926960</v>
      </c>
      <c r="AC19" s="95">
        <f t="shared" si="13"/>
        <v>0.9524878863265237</v>
      </c>
      <c r="AD19" s="77">
        <v>121458257</v>
      </c>
      <c r="AE19" s="78">
        <v>85650965</v>
      </c>
      <c r="AF19" s="78">
        <f t="shared" si="14"/>
        <v>207109222</v>
      </c>
      <c r="AG19" s="78">
        <v>698443806</v>
      </c>
      <c r="AH19" s="78">
        <v>821377106</v>
      </c>
      <c r="AI19" s="79">
        <v>762960778</v>
      </c>
      <c r="AJ19" s="114">
        <f t="shared" si="15"/>
        <v>0.92888001434020973</v>
      </c>
      <c r="AK19" s="115">
        <f t="shared" si="16"/>
        <v>-0.2359221937495376</v>
      </c>
    </row>
    <row r="20" spans="1:37" x14ac:dyDescent="0.2">
      <c r="A20" s="55" t="s">
        <v>116</v>
      </c>
      <c r="B20" s="56" t="s">
        <v>378</v>
      </c>
      <c r="C20" s="57" t="s">
        <v>379</v>
      </c>
      <c r="D20" s="77">
        <v>2322408353</v>
      </c>
      <c r="E20" s="78">
        <v>896188979</v>
      </c>
      <c r="F20" s="79">
        <f t="shared" si="0"/>
        <v>3218597332</v>
      </c>
      <c r="G20" s="77">
        <v>2280895503</v>
      </c>
      <c r="H20" s="78">
        <v>844314482</v>
      </c>
      <c r="I20" s="79">
        <f t="shared" si="1"/>
        <v>3125209985</v>
      </c>
      <c r="J20" s="77">
        <v>820586083</v>
      </c>
      <c r="K20" s="78">
        <v>126139657</v>
      </c>
      <c r="L20" s="78">
        <f t="shared" si="2"/>
        <v>946725740</v>
      </c>
      <c r="M20" s="95">
        <f t="shared" si="3"/>
        <v>0.29414233665934075</v>
      </c>
      <c r="N20" s="77">
        <v>67691257</v>
      </c>
      <c r="O20" s="78">
        <v>202780893</v>
      </c>
      <c r="P20" s="78">
        <f t="shared" si="4"/>
        <v>270472150</v>
      </c>
      <c r="Q20" s="95">
        <f t="shared" si="5"/>
        <v>8.4034168335040432E-2</v>
      </c>
      <c r="R20" s="77">
        <v>330813532</v>
      </c>
      <c r="S20" s="78">
        <v>151961334</v>
      </c>
      <c r="T20" s="78">
        <f t="shared" si="6"/>
        <v>482774866</v>
      </c>
      <c r="U20" s="95">
        <f t="shared" si="7"/>
        <v>0.1544775769683201</v>
      </c>
      <c r="V20" s="77">
        <v>526272338</v>
      </c>
      <c r="W20" s="78">
        <v>208466183</v>
      </c>
      <c r="X20" s="78">
        <f t="shared" si="8"/>
        <v>734738521</v>
      </c>
      <c r="Y20" s="95">
        <f t="shared" si="9"/>
        <v>0.2351005290929275</v>
      </c>
      <c r="Z20" s="77">
        <f t="shared" si="10"/>
        <v>1745363210</v>
      </c>
      <c r="AA20" s="78">
        <f t="shared" si="11"/>
        <v>689348067</v>
      </c>
      <c r="AB20" s="78">
        <f t="shared" si="12"/>
        <v>2434711277</v>
      </c>
      <c r="AC20" s="95">
        <f t="shared" si="13"/>
        <v>0.77905525986600221</v>
      </c>
      <c r="AD20" s="77">
        <v>259790912</v>
      </c>
      <c r="AE20" s="78">
        <v>315529824</v>
      </c>
      <c r="AF20" s="78">
        <f t="shared" si="14"/>
        <v>575320736</v>
      </c>
      <c r="AG20" s="78">
        <v>2422754027</v>
      </c>
      <c r="AH20" s="78">
        <v>2933665901</v>
      </c>
      <c r="AI20" s="79">
        <v>1756818069</v>
      </c>
      <c r="AJ20" s="114">
        <f t="shared" si="15"/>
        <v>0.59884735627228469</v>
      </c>
      <c r="AK20" s="115">
        <f t="shared" si="16"/>
        <v>0.27709375835881578</v>
      </c>
    </row>
    <row r="21" spans="1:37" ht="16.5" x14ac:dyDescent="0.3">
      <c r="A21" s="58" t="s">
        <v>0</v>
      </c>
      <c r="B21" s="59" t="s">
        <v>380</v>
      </c>
      <c r="C21" s="60" t="s">
        <v>0</v>
      </c>
      <c r="D21" s="80">
        <f>SUM(D16:D20)</f>
        <v>5552587891</v>
      </c>
      <c r="E21" s="81">
        <f>SUM(E16:E20)</f>
        <v>2149309601</v>
      </c>
      <c r="F21" s="82">
        <f t="shared" si="0"/>
        <v>7701897492</v>
      </c>
      <c r="G21" s="80">
        <f>SUM(G16:G20)</f>
        <v>5732315850</v>
      </c>
      <c r="H21" s="81">
        <f>SUM(H16:H20)</f>
        <v>2057876323</v>
      </c>
      <c r="I21" s="82">
        <f t="shared" si="1"/>
        <v>7790192173</v>
      </c>
      <c r="J21" s="80">
        <f>SUM(J16:J20)</f>
        <v>1571356200</v>
      </c>
      <c r="K21" s="81">
        <f>SUM(K16:K20)</f>
        <v>370704078</v>
      </c>
      <c r="L21" s="81">
        <f t="shared" si="2"/>
        <v>1942060278</v>
      </c>
      <c r="M21" s="96">
        <f t="shared" si="3"/>
        <v>0.25215348295887186</v>
      </c>
      <c r="N21" s="80">
        <f>SUM(N16:N20)</f>
        <v>833535849</v>
      </c>
      <c r="O21" s="81">
        <f>SUM(O16:O20)</f>
        <v>470018243</v>
      </c>
      <c r="P21" s="81">
        <f t="shared" si="4"/>
        <v>1303554092</v>
      </c>
      <c r="Q21" s="96">
        <f t="shared" si="5"/>
        <v>0.16925103110681597</v>
      </c>
      <c r="R21" s="80">
        <f>SUM(R16:R20)</f>
        <v>1078195838</v>
      </c>
      <c r="S21" s="81">
        <f>SUM(S16:S20)</f>
        <v>327747248</v>
      </c>
      <c r="T21" s="81">
        <f t="shared" si="6"/>
        <v>1405943086</v>
      </c>
      <c r="U21" s="96">
        <f t="shared" si="7"/>
        <v>0.18047604664655811</v>
      </c>
      <c r="V21" s="80">
        <f>SUM(V16:V20)</f>
        <v>1258100601</v>
      </c>
      <c r="W21" s="81">
        <f>SUM(W16:W20)</f>
        <v>402607642</v>
      </c>
      <c r="X21" s="81">
        <f t="shared" si="8"/>
        <v>1660708243</v>
      </c>
      <c r="Y21" s="96">
        <f t="shared" si="9"/>
        <v>0.21317936786666739</v>
      </c>
      <c r="Z21" s="80">
        <f t="shared" si="10"/>
        <v>4741188488</v>
      </c>
      <c r="AA21" s="81">
        <f t="shared" si="11"/>
        <v>1571077211</v>
      </c>
      <c r="AB21" s="81">
        <f t="shared" si="12"/>
        <v>6312265699</v>
      </c>
      <c r="AC21" s="96">
        <f t="shared" si="13"/>
        <v>0.81028369503870001</v>
      </c>
      <c r="AD21" s="80">
        <f>SUM(AD16:AD20)</f>
        <v>948979268</v>
      </c>
      <c r="AE21" s="81">
        <f>SUM(AE16:AE20)</f>
        <v>581144898</v>
      </c>
      <c r="AF21" s="81">
        <f t="shared" si="14"/>
        <v>1530124166</v>
      </c>
      <c r="AG21" s="81">
        <f>SUM(AG16:AG20)</f>
        <v>6438731468</v>
      </c>
      <c r="AH21" s="81">
        <f>SUM(AH16:AH20)</f>
        <v>7387186740</v>
      </c>
      <c r="AI21" s="82">
        <f>SUM(AI16:AI20)</f>
        <v>5294646100</v>
      </c>
      <c r="AJ21" s="116">
        <f t="shared" si="15"/>
        <v>0.71673375621204349</v>
      </c>
      <c r="AK21" s="117">
        <f t="shared" si="16"/>
        <v>8.5342144057085623E-2</v>
      </c>
    </row>
    <row r="22" spans="1:37" x14ac:dyDescent="0.2">
      <c r="A22" s="55" t="s">
        <v>101</v>
      </c>
      <c r="B22" s="56" t="s">
        <v>381</v>
      </c>
      <c r="C22" s="57" t="s">
        <v>382</v>
      </c>
      <c r="D22" s="77">
        <v>389072253</v>
      </c>
      <c r="E22" s="78">
        <v>86892000</v>
      </c>
      <c r="F22" s="79">
        <f t="shared" si="0"/>
        <v>475964253</v>
      </c>
      <c r="G22" s="77">
        <v>391201408</v>
      </c>
      <c r="H22" s="78">
        <v>147328342</v>
      </c>
      <c r="I22" s="79">
        <f t="shared" si="1"/>
        <v>538529750</v>
      </c>
      <c r="J22" s="77">
        <v>74013766</v>
      </c>
      <c r="K22" s="78">
        <v>7813008</v>
      </c>
      <c r="L22" s="78">
        <f t="shared" si="2"/>
        <v>81826774</v>
      </c>
      <c r="M22" s="95">
        <f t="shared" si="3"/>
        <v>0.17191789821241049</v>
      </c>
      <c r="N22" s="77">
        <v>62858607</v>
      </c>
      <c r="O22" s="78">
        <v>20138321</v>
      </c>
      <c r="P22" s="78">
        <f t="shared" si="4"/>
        <v>82996928</v>
      </c>
      <c r="Q22" s="95">
        <f t="shared" si="5"/>
        <v>0.1743763895647012</v>
      </c>
      <c r="R22" s="77">
        <v>127565385</v>
      </c>
      <c r="S22" s="78">
        <v>19984817</v>
      </c>
      <c r="T22" s="78">
        <f t="shared" si="6"/>
        <v>147550202</v>
      </c>
      <c r="U22" s="95">
        <f t="shared" si="7"/>
        <v>0.27398709542044797</v>
      </c>
      <c r="V22" s="77">
        <v>77918926</v>
      </c>
      <c r="W22" s="78">
        <v>23779671</v>
      </c>
      <c r="X22" s="78">
        <f t="shared" si="8"/>
        <v>101698597</v>
      </c>
      <c r="Y22" s="95">
        <f t="shared" si="9"/>
        <v>0.18884490039779603</v>
      </c>
      <c r="Z22" s="77">
        <f t="shared" si="10"/>
        <v>342356684</v>
      </c>
      <c r="AA22" s="78">
        <f t="shared" si="11"/>
        <v>71715817</v>
      </c>
      <c r="AB22" s="78">
        <f t="shared" si="12"/>
        <v>414072501</v>
      </c>
      <c r="AC22" s="95">
        <f t="shared" si="13"/>
        <v>0.76889438512914099</v>
      </c>
      <c r="AD22" s="77">
        <v>93971471</v>
      </c>
      <c r="AE22" s="78">
        <v>30122029</v>
      </c>
      <c r="AF22" s="78">
        <f t="shared" si="14"/>
        <v>124093500</v>
      </c>
      <c r="AG22" s="78">
        <v>450505317</v>
      </c>
      <c r="AH22" s="78">
        <v>474510317</v>
      </c>
      <c r="AI22" s="79">
        <v>451817487</v>
      </c>
      <c r="AJ22" s="114">
        <f t="shared" si="15"/>
        <v>0.95217631906620903</v>
      </c>
      <c r="AK22" s="115">
        <f t="shared" si="16"/>
        <v>-0.18046797777482304</v>
      </c>
    </row>
    <row r="23" spans="1:37" x14ac:dyDescent="0.2">
      <c r="A23" s="55" t="s">
        <v>101</v>
      </c>
      <c r="B23" s="56" t="s">
        <v>383</v>
      </c>
      <c r="C23" s="57" t="s">
        <v>384</v>
      </c>
      <c r="D23" s="77">
        <v>260944811</v>
      </c>
      <c r="E23" s="78">
        <v>72380350</v>
      </c>
      <c r="F23" s="79">
        <f t="shared" si="0"/>
        <v>333325161</v>
      </c>
      <c r="G23" s="77">
        <v>273249283</v>
      </c>
      <c r="H23" s="78">
        <v>73305346</v>
      </c>
      <c r="I23" s="79">
        <f t="shared" si="1"/>
        <v>346554629</v>
      </c>
      <c r="J23" s="77">
        <v>57939949</v>
      </c>
      <c r="K23" s="78">
        <v>16972194</v>
      </c>
      <c r="L23" s="78">
        <f t="shared" si="2"/>
        <v>74912143</v>
      </c>
      <c r="M23" s="95">
        <f t="shared" si="3"/>
        <v>0.22474193899811842</v>
      </c>
      <c r="N23" s="77">
        <v>57983769</v>
      </c>
      <c r="O23" s="78">
        <v>22096745</v>
      </c>
      <c r="P23" s="78">
        <f t="shared" si="4"/>
        <v>80080514</v>
      </c>
      <c r="Q23" s="95">
        <f t="shared" si="5"/>
        <v>0.24024743214629393</v>
      </c>
      <c r="R23" s="77">
        <v>64921380</v>
      </c>
      <c r="S23" s="78">
        <v>4227137</v>
      </c>
      <c r="T23" s="78">
        <f t="shared" si="6"/>
        <v>69148517</v>
      </c>
      <c r="U23" s="95">
        <f t="shared" si="7"/>
        <v>0.19953136161975779</v>
      </c>
      <c r="V23" s="77">
        <v>62635451</v>
      </c>
      <c r="W23" s="78">
        <v>22088597</v>
      </c>
      <c r="X23" s="78">
        <f t="shared" si="8"/>
        <v>84724048</v>
      </c>
      <c r="Y23" s="95">
        <f t="shared" si="9"/>
        <v>0.24447530319960031</v>
      </c>
      <c r="Z23" s="77">
        <f t="shared" si="10"/>
        <v>243480549</v>
      </c>
      <c r="AA23" s="78">
        <f t="shared" si="11"/>
        <v>65384673</v>
      </c>
      <c r="AB23" s="78">
        <f t="shared" si="12"/>
        <v>308865222</v>
      </c>
      <c r="AC23" s="95">
        <f t="shared" si="13"/>
        <v>0.8912454088154742</v>
      </c>
      <c r="AD23" s="77">
        <v>58242005</v>
      </c>
      <c r="AE23" s="78">
        <v>19997865</v>
      </c>
      <c r="AF23" s="78">
        <f t="shared" si="14"/>
        <v>78239870</v>
      </c>
      <c r="AG23" s="78">
        <v>302728577</v>
      </c>
      <c r="AH23" s="78">
        <v>304157321</v>
      </c>
      <c r="AI23" s="79">
        <v>278920171</v>
      </c>
      <c r="AJ23" s="114">
        <f t="shared" si="15"/>
        <v>0.91702599852922828</v>
      </c>
      <c r="AK23" s="115">
        <f t="shared" si="16"/>
        <v>8.2875623387411057E-2</v>
      </c>
    </row>
    <row r="24" spans="1:37" x14ac:dyDescent="0.2">
      <c r="A24" s="55" t="s">
        <v>101</v>
      </c>
      <c r="B24" s="56" t="s">
        <v>73</v>
      </c>
      <c r="C24" s="57" t="s">
        <v>74</v>
      </c>
      <c r="D24" s="77">
        <v>4550033717</v>
      </c>
      <c r="E24" s="78">
        <v>797238842</v>
      </c>
      <c r="F24" s="79">
        <f t="shared" si="0"/>
        <v>5347272559</v>
      </c>
      <c r="G24" s="77">
        <v>4583348081</v>
      </c>
      <c r="H24" s="78">
        <v>866334700</v>
      </c>
      <c r="I24" s="79">
        <f t="shared" si="1"/>
        <v>5449682781</v>
      </c>
      <c r="J24" s="77">
        <v>1463421018</v>
      </c>
      <c r="K24" s="78">
        <v>184109206</v>
      </c>
      <c r="L24" s="78">
        <f t="shared" si="2"/>
        <v>1647530224</v>
      </c>
      <c r="M24" s="95">
        <f t="shared" si="3"/>
        <v>0.30810664798207082</v>
      </c>
      <c r="N24" s="77">
        <v>1464083631</v>
      </c>
      <c r="O24" s="78">
        <v>221313685</v>
      </c>
      <c r="P24" s="78">
        <f t="shared" si="4"/>
        <v>1685397316</v>
      </c>
      <c r="Q24" s="95">
        <f t="shared" si="5"/>
        <v>0.31518821930318591</v>
      </c>
      <c r="R24" s="77">
        <v>861906389</v>
      </c>
      <c r="S24" s="78">
        <v>194414554</v>
      </c>
      <c r="T24" s="78">
        <f t="shared" si="6"/>
        <v>1056320943</v>
      </c>
      <c r="U24" s="95">
        <f t="shared" si="7"/>
        <v>0.19383163854652258</v>
      </c>
      <c r="V24" s="77">
        <v>1483098245</v>
      </c>
      <c r="W24" s="78">
        <v>276107908</v>
      </c>
      <c r="X24" s="78">
        <f t="shared" si="8"/>
        <v>1759206153</v>
      </c>
      <c r="Y24" s="95">
        <f t="shared" si="9"/>
        <v>0.32280890901271708</v>
      </c>
      <c r="Z24" s="77">
        <f t="shared" si="10"/>
        <v>5272509283</v>
      </c>
      <c r="AA24" s="78">
        <f t="shared" si="11"/>
        <v>875945353</v>
      </c>
      <c r="AB24" s="78">
        <f t="shared" si="12"/>
        <v>6148454636</v>
      </c>
      <c r="AC24" s="95">
        <f t="shared" si="13"/>
        <v>1.1282224824968212</v>
      </c>
      <c r="AD24" s="77">
        <v>1220668470</v>
      </c>
      <c r="AE24" s="78">
        <v>365452737</v>
      </c>
      <c r="AF24" s="78">
        <f t="shared" si="14"/>
        <v>1586121207</v>
      </c>
      <c r="AG24" s="78">
        <v>5055897962</v>
      </c>
      <c r="AH24" s="78">
        <v>4933143043</v>
      </c>
      <c r="AI24" s="79">
        <v>4863267117</v>
      </c>
      <c r="AJ24" s="114">
        <f t="shared" si="15"/>
        <v>0.98583541458438917</v>
      </c>
      <c r="AK24" s="115">
        <f t="shared" si="16"/>
        <v>0.10912466540143795</v>
      </c>
    </row>
    <row r="25" spans="1:37" x14ac:dyDescent="0.2">
      <c r="A25" s="55" t="s">
        <v>101</v>
      </c>
      <c r="B25" s="56" t="s">
        <v>385</v>
      </c>
      <c r="C25" s="57" t="s">
        <v>386</v>
      </c>
      <c r="D25" s="77">
        <v>478178612</v>
      </c>
      <c r="E25" s="78">
        <v>299562774</v>
      </c>
      <c r="F25" s="79">
        <f t="shared" si="0"/>
        <v>777741386</v>
      </c>
      <c r="G25" s="77">
        <v>652851959</v>
      </c>
      <c r="H25" s="78">
        <v>232981685</v>
      </c>
      <c r="I25" s="79">
        <f t="shared" si="1"/>
        <v>885833644</v>
      </c>
      <c r="J25" s="77">
        <v>69989328</v>
      </c>
      <c r="K25" s="78">
        <v>14342919</v>
      </c>
      <c r="L25" s="78">
        <f t="shared" si="2"/>
        <v>84332247</v>
      </c>
      <c r="M25" s="95">
        <f t="shared" si="3"/>
        <v>0.10843224819721757</v>
      </c>
      <c r="N25" s="77">
        <v>79875055</v>
      </c>
      <c r="O25" s="78">
        <v>4813592</v>
      </c>
      <c r="P25" s="78">
        <f t="shared" si="4"/>
        <v>84688647</v>
      </c>
      <c r="Q25" s="95">
        <f t="shared" si="5"/>
        <v>0.10889049820990239</v>
      </c>
      <c r="R25" s="77">
        <v>70100949</v>
      </c>
      <c r="S25" s="78">
        <v>1995879</v>
      </c>
      <c r="T25" s="78">
        <f t="shared" si="6"/>
        <v>72096828</v>
      </c>
      <c r="U25" s="95">
        <f t="shared" si="7"/>
        <v>8.1388676630575113E-2</v>
      </c>
      <c r="V25" s="77">
        <v>68158640</v>
      </c>
      <c r="W25" s="78">
        <v>3712752</v>
      </c>
      <c r="X25" s="78">
        <f t="shared" si="8"/>
        <v>71871392</v>
      </c>
      <c r="Y25" s="95">
        <f t="shared" si="9"/>
        <v>8.1134186409384107E-2</v>
      </c>
      <c r="Z25" s="77">
        <f t="shared" si="10"/>
        <v>288123972</v>
      </c>
      <c r="AA25" s="78">
        <f t="shared" si="11"/>
        <v>24865142</v>
      </c>
      <c r="AB25" s="78">
        <f t="shared" si="12"/>
        <v>312989114</v>
      </c>
      <c r="AC25" s="95">
        <f t="shared" si="13"/>
        <v>0.35332719198459345</v>
      </c>
      <c r="AD25" s="77">
        <v>74069968</v>
      </c>
      <c r="AE25" s="78">
        <v>30127264</v>
      </c>
      <c r="AF25" s="78">
        <f t="shared" si="14"/>
        <v>104197232</v>
      </c>
      <c r="AG25" s="78">
        <v>626939896</v>
      </c>
      <c r="AH25" s="78">
        <v>652220775</v>
      </c>
      <c r="AI25" s="79">
        <v>327098267</v>
      </c>
      <c r="AJ25" s="114">
        <f t="shared" si="15"/>
        <v>0.50151463973222876</v>
      </c>
      <c r="AK25" s="115">
        <f t="shared" si="16"/>
        <v>-0.3102370320163591</v>
      </c>
    </row>
    <row r="26" spans="1:37" x14ac:dyDescent="0.2">
      <c r="A26" s="55" t="s">
        <v>116</v>
      </c>
      <c r="B26" s="56" t="s">
        <v>387</v>
      </c>
      <c r="C26" s="57" t="s">
        <v>388</v>
      </c>
      <c r="D26" s="77">
        <v>1081663000</v>
      </c>
      <c r="E26" s="78">
        <v>420353000</v>
      </c>
      <c r="F26" s="79">
        <f t="shared" si="0"/>
        <v>1502016000</v>
      </c>
      <c r="G26" s="77">
        <v>1125488000</v>
      </c>
      <c r="H26" s="78">
        <v>516529000</v>
      </c>
      <c r="I26" s="79">
        <f t="shared" si="1"/>
        <v>1642017000</v>
      </c>
      <c r="J26" s="77">
        <v>199750299</v>
      </c>
      <c r="K26" s="78">
        <v>182473658</v>
      </c>
      <c r="L26" s="78">
        <f t="shared" si="2"/>
        <v>382223957</v>
      </c>
      <c r="M26" s="95">
        <f t="shared" si="3"/>
        <v>0.25447395833333336</v>
      </c>
      <c r="N26" s="77">
        <v>179310992</v>
      </c>
      <c r="O26" s="78">
        <v>183650644</v>
      </c>
      <c r="P26" s="78">
        <f t="shared" si="4"/>
        <v>362961636</v>
      </c>
      <c r="Q26" s="95">
        <f t="shared" si="5"/>
        <v>0.24164964687460053</v>
      </c>
      <c r="R26" s="77">
        <v>197167145</v>
      </c>
      <c r="S26" s="78">
        <v>46888960</v>
      </c>
      <c r="T26" s="78">
        <f t="shared" si="6"/>
        <v>244056105</v>
      </c>
      <c r="U26" s="95">
        <f t="shared" si="7"/>
        <v>0.14863189906072835</v>
      </c>
      <c r="V26" s="77">
        <v>238148773</v>
      </c>
      <c r="W26" s="78">
        <v>87082264</v>
      </c>
      <c r="X26" s="78">
        <f t="shared" si="8"/>
        <v>325231037</v>
      </c>
      <c r="Y26" s="95">
        <f t="shared" si="9"/>
        <v>0.19806800843109421</v>
      </c>
      <c r="Z26" s="77">
        <f t="shared" si="10"/>
        <v>814377209</v>
      </c>
      <c r="AA26" s="78">
        <f t="shared" si="11"/>
        <v>500095526</v>
      </c>
      <c r="AB26" s="78">
        <f t="shared" si="12"/>
        <v>1314472735</v>
      </c>
      <c r="AC26" s="95">
        <f t="shared" si="13"/>
        <v>0.80052321930893533</v>
      </c>
      <c r="AD26" s="77">
        <v>201518100</v>
      </c>
      <c r="AE26" s="78">
        <v>128983524</v>
      </c>
      <c r="AF26" s="78">
        <f t="shared" si="14"/>
        <v>330501624</v>
      </c>
      <c r="AG26" s="78">
        <v>1360769000</v>
      </c>
      <c r="AH26" s="78">
        <v>1489681000</v>
      </c>
      <c r="AI26" s="79">
        <v>1197760577</v>
      </c>
      <c r="AJ26" s="114">
        <f t="shared" si="15"/>
        <v>0.80403829880356936</v>
      </c>
      <c r="AK26" s="115">
        <f t="shared" si="16"/>
        <v>-1.5947234800879562E-2</v>
      </c>
    </row>
    <row r="27" spans="1:37" ht="16.5" x14ac:dyDescent="0.3">
      <c r="A27" s="58" t="s">
        <v>0</v>
      </c>
      <c r="B27" s="59" t="s">
        <v>389</v>
      </c>
      <c r="C27" s="60" t="s">
        <v>0</v>
      </c>
      <c r="D27" s="80">
        <f>SUM(D22:D26)</f>
        <v>6759892393</v>
      </c>
      <c r="E27" s="81">
        <f>SUM(E22:E26)</f>
        <v>1676426966</v>
      </c>
      <c r="F27" s="82">
        <f t="shared" si="0"/>
        <v>8436319359</v>
      </c>
      <c r="G27" s="80">
        <f>SUM(G22:G26)</f>
        <v>7026138731</v>
      </c>
      <c r="H27" s="81">
        <f>SUM(H22:H26)</f>
        <v>1836479073</v>
      </c>
      <c r="I27" s="82">
        <f t="shared" si="1"/>
        <v>8862617804</v>
      </c>
      <c r="J27" s="80">
        <f>SUM(J22:J26)</f>
        <v>1865114360</v>
      </c>
      <c r="K27" s="81">
        <f>SUM(K22:K26)</f>
        <v>405710985</v>
      </c>
      <c r="L27" s="81">
        <f t="shared" si="2"/>
        <v>2270825345</v>
      </c>
      <c r="M27" s="96">
        <f t="shared" si="3"/>
        <v>0.26917252042828932</v>
      </c>
      <c r="N27" s="80">
        <f>SUM(N22:N26)</f>
        <v>1844112054</v>
      </c>
      <c r="O27" s="81">
        <f>SUM(O22:O26)</f>
        <v>452012987</v>
      </c>
      <c r="P27" s="81">
        <f t="shared" si="4"/>
        <v>2296125041</v>
      </c>
      <c r="Q27" s="96">
        <f t="shared" si="5"/>
        <v>0.2721714225470207</v>
      </c>
      <c r="R27" s="80">
        <f>SUM(R22:R26)</f>
        <v>1321661248</v>
      </c>
      <c r="S27" s="81">
        <f>SUM(S22:S26)</f>
        <v>267511347</v>
      </c>
      <c r="T27" s="81">
        <f t="shared" si="6"/>
        <v>1589172595</v>
      </c>
      <c r="U27" s="96">
        <f t="shared" si="7"/>
        <v>0.17931187264814155</v>
      </c>
      <c r="V27" s="80">
        <f>SUM(V22:V26)</f>
        <v>1929960035</v>
      </c>
      <c r="W27" s="81">
        <f>SUM(W22:W26)</f>
        <v>412771192</v>
      </c>
      <c r="X27" s="81">
        <f t="shared" si="8"/>
        <v>2342731227</v>
      </c>
      <c r="Y27" s="96">
        <f t="shared" si="9"/>
        <v>0.26433851473800957</v>
      </c>
      <c r="Z27" s="80">
        <f t="shared" si="10"/>
        <v>6960847697</v>
      </c>
      <c r="AA27" s="81">
        <f t="shared" si="11"/>
        <v>1538006511</v>
      </c>
      <c r="AB27" s="81">
        <f t="shared" si="12"/>
        <v>8498854208</v>
      </c>
      <c r="AC27" s="96">
        <f t="shared" si="13"/>
        <v>0.95895528792454288</v>
      </c>
      <c r="AD27" s="80">
        <f>SUM(AD22:AD26)</f>
        <v>1648470014</v>
      </c>
      <c r="AE27" s="81">
        <f>SUM(AE22:AE26)</f>
        <v>574683419</v>
      </c>
      <c r="AF27" s="81">
        <f t="shared" si="14"/>
        <v>2223153433</v>
      </c>
      <c r="AG27" s="81">
        <f>SUM(AG22:AG26)</f>
        <v>7796840752</v>
      </c>
      <c r="AH27" s="81">
        <f>SUM(AH22:AH26)</f>
        <v>7853712456</v>
      </c>
      <c r="AI27" s="82">
        <f>SUM(AI22:AI26)</f>
        <v>7118863619</v>
      </c>
      <c r="AJ27" s="116">
        <f t="shared" si="15"/>
        <v>0.90643293332714292</v>
      </c>
      <c r="AK27" s="117">
        <f t="shared" si="16"/>
        <v>5.3787467938565703E-2</v>
      </c>
    </row>
    <row r="28" spans="1:37" x14ac:dyDescent="0.2">
      <c r="A28" s="55" t="s">
        <v>101</v>
      </c>
      <c r="B28" s="56" t="s">
        <v>390</v>
      </c>
      <c r="C28" s="57" t="s">
        <v>391</v>
      </c>
      <c r="D28" s="77">
        <v>534839344</v>
      </c>
      <c r="E28" s="78">
        <v>108462550</v>
      </c>
      <c r="F28" s="79">
        <f t="shared" si="0"/>
        <v>643301894</v>
      </c>
      <c r="G28" s="77">
        <v>544007370</v>
      </c>
      <c r="H28" s="78">
        <v>101445300</v>
      </c>
      <c r="I28" s="79">
        <f t="shared" si="1"/>
        <v>645452670</v>
      </c>
      <c r="J28" s="77">
        <v>72396305</v>
      </c>
      <c r="K28" s="78">
        <v>2456000</v>
      </c>
      <c r="L28" s="78">
        <f t="shared" si="2"/>
        <v>74852305</v>
      </c>
      <c r="M28" s="95">
        <f t="shared" si="3"/>
        <v>0.1163564194325223</v>
      </c>
      <c r="N28" s="77">
        <v>89279231</v>
      </c>
      <c r="O28" s="78">
        <v>20527219</v>
      </c>
      <c r="P28" s="78">
        <f t="shared" si="4"/>
        <v>109806450</v>
      </c>
      <c r="Q28" s="95">
        <f t="shared" si="5"/>
        <v>0.17069194265422138</v>
      </c>
      <c r="R28" s="77">
        <v>69934499</v>
      </c>
      <c r="S28" s="78">
        <v>456721</v>
      </c>
      <c r="T28" s="78">
        <f t="shared" si="6"/>
        <v>70391220</v>
      </c>
      <c r="U28" s="95">
        <f t="shared" si="7"/>
        <v>0.1090571365984124</v>
      </c>
      <c r="V28" s="77">
        <v>191330281</v>
      </c>
      <c r="W28" s="78">
        <v>14964229</v>
      </c>
      <c r="X28" s="78">
        <f t="shared" si="8"/>
        <v>206294510</v>
      </c>
      <c r="Y28" s="95">
        <f t="shared" si="9"/>
        <v>0.31961214135189803</v>
      </c>
      <c r="Z28" s="77">
        <f t="shared" si="10"/>
        <v>422940316</v>
      </c>
      <c r="AA28" s="78">
        <f t="shared" si="11"/>
        <v>38404169</v>
      </c>
      <c r="AB28" s="78">
        <f t="shared" si="12"/>
        <v>461344485</v>
      </c>
      <c r="AC28" s="95">
        <f t="shared" si="13"/>
        <v>0.71476113810172948</v>
      </c>
      <c r="AD28" s="77">
        <v>81449758</v>
      </c>
      <c r="AE28" s="78">
        <v>17928125</v>
      </c>
      <c r="AF28" s="78">
        <f t="shared" si="14"/>
        <v>99377883</v>
      </c>
      <c r="AG28" s="78">
        <v>549426906</v>
      </c>
      <c r="AH28" s="78">
        <v>569749825</v>
      </c>
      <c r="AI28" s="79">
        <v>340876706</v>
      </c>
      <c r="AJ28" s="114">
        <f t="shared" si="15"/>
        <v>0.59829190118663045</v>
      </c>
      <c r="AK28" s="115">
        <f t="shared" si="16"/>
        <v>1.0758593740621341</v>
      </c>
    </row>
    <row r="29" spans="1:37" x14ac:dyDescent="0.2">
      <c r="A29" s="55" t="s">
        <v>101</v>
      </c>
      <c r="B29" s="56" t="s">
        <v>392</v>
      </c>
      <c r="C29" s="57" t="s">
        <v>393</v>
      </c>
      <c r="D29" s="77">
        <v>787943172</v>
      </c>
      <c r="E29" s="78">
        <v>106396650</v>
      </c>
      <c r="F29" s="79">
        <f t="shared" si="0"/>
        <v>894339822</v>
      </c>
      <c r="G29" s="77">
        <v>780182333</v>
      </c>
      <c r="H29" s="78">
        <v>297046762</v>
      </c>
      <c r="I29" s="79">
        <f t="shared" si="1"/>
        <v>1077229095</v>
      </c>
      <c r="J29" s="77">
        <v>198356347</v>
      </c>
      <c r="K29" s="78">
        <v>16508994</v>
      </c>
      <c r="L29" s="78">
        <f t="shared" si="2"/>
        <v>214865341</v>
      </c>
      <c r="M29" s="95">
        <f t="shared" si="3"/>
        <v>0.24025022224717621</v>
      </c>
      <c r="N29" s="77">
        <v>175301067</v>
      </c>
      <c r="O29" s="78">
        <v>37947766</v>
      </c>
      <c r="P29" s="78">
        <f t="shared" si="4"/>
        <v>213248833</v>
      </c>
      <c r="Q29" s="95">
        <f t="shared" si="5"/>
        <v>0.23844273480198447</v>
      </c>
      <c r="R29" s="77">
        <v>172792920</v>
      </c>
      <c r="S29" s="78">
        <v>17723998</v>
      </c>
      <c r="T29" s="78">
        <f t="shared" si="6"/>
        <v>190516918</v>
      </c>
      <c r="U29" s="95">
        <f t="shared" si="7"/>
        <v>0.17685831071987523</v>
      </c>
      <c r="V29" s="77">
        <v>164718011</v>
      </c>
      <c r="W29" s="78">
        <v>40925145</v>
      </c>
      <c r="X29" s="78">
        <f t="shared" si="8"/>
        <v>205643156</v>
      </c>
      <c r="Y29" s="95">
        <f t="shared" si="9"/>
        <v>0.19090011303491575</v>
      </c>
      <c r="Z29" s="77">
        <f t="shared" si="10"/>
        <v>711168345</v>
      </c>
      <c r="AA29" s="78">
        <f t="shared" si="11"/>
        <v>113105903</v>
      </c>
      <c r="AB29" s="78">
        <f t="shared" si="12"/>
        <v>824274248</v>
      </c>
      <c r="AC29" s="95">
        <f t="shared" si="13"/>
        <v>0.76518008270097826</v>
      </c>
      <c r="AD29" s="77">
        <v>163868892</v>
      </c>
      <c r="AE29" s="78">
        <v>29873971</v>
      </c>
      <c r="AF29" s="78">
        <f t="shared" si="14"/>
        <v>193742863</v>
      </c>
      <c r="AG29" s="78">
        <v>921614408</v>
      </c>
      <c r="AH29" s="78">
        <v>971813337</v>
      </c>
      <c r="AI29" s="79">
        <v>661510566</v>
      </c>
      <c r="AJ29" s="114">
        <f t="shared" si="15"/>
        <v>0.68069714709008977</v>
      </c>
      <c r="AK29" s="115">
        <f t="shared" si="16"/>
        <v>6.1423129687104838E-2</v>
      </c>
    </row>
    <row r="30" spans="1:37" x14ac:dyDescent="0.2">
      <c r="A30" s="55" t="s">
        <v>101</v>
      </c>
      <c r="B30" s="56" t="s">
        <v>394</v>
      </c>
      <c r="C30" s="57" t="s">
        <v>395</v>
      </c>
      <c r="D30" s="77">
        <v>543003812</v>
      </c>
      <c r="E30" s="78">
        <v>92692900</v>
      </c>
      <c r="F30" s="79">
        <f t="shared" si="0"/>
        <v>635696712</v>
      </c>
      <c r="G30" s="77">
        <v>539758943</v>
      </c>
      <c r="H30" s="78">
        <v>88968312</v>
      </c>
      <c r="I30" s="79">
        <f t="shared" si="1"/>
        <v>628727255</v>
      </c>
      <c r="J30" s="77">
        <v>101486750</v>
      </c>
      <c r="K30" s="78">
        <v>16768353</v>
      </c>
      <c r="L30" s="78">
        <f t="shared" si="2"/>
        <v>118255103</v>
      </c>
      <c r="M30" s="95">
        <f t="shared" si="3"/>
        <v>0.18602440561309683</v>
      </c>
      <c r="N30" s="77">
        <v>117373544</v>
      </c>
      <c r="O30" s="78">
        <v>20034845</v>
      </c>
      <c r="P30" s="78">
        <f t="shared" si="4"/>
        <v>137408389</v>
      </c>
      <c r="Q30" s="95">
        <f t="shared" si="5"/>
        <v>0.21615400301142348</v>
      </c>
      <c r="R30" s="77">
        <v>96963015</v>
      </c>
      <c r="S30" s="78">
        <v>15821594</v>
      </c>
      <c r="T30" s="78">
        <f t="shared" si="6"/>
        <v>112784609</v>
      </c>
      <c r="U30" s="95">
        <f t="shared" si="7"/>
        <v>0.17938558906596153</v>
      </c>
      <c r="V30" s="77">
        <v>107402933</v>
      </c>
      <c r="W30" s="78">
        <v>27325956</v>
      </c>
      <c r="X30" s="78">
        <f t="shared" si="8"/>
        <v>134728889</v>
      </c>
      <c r="Y30" s="95">
        <f t="shared" si="9"/>
        <v>0.21428829103328756</v>
      </c>
      <c r="Z30" s="77">
        <f t="shared" si="10"/>
        <v>423226242</v>
      </c>
      <c r="AA30" s="78">
        <f t="shared" si="11"/>
        <v>79950748</v>
      </c>
      <c r="AB30" s="78">
        <f t="shared" si="12"/>
        <v>503176990</v>
      </c>
      <c r="AC30" s="95">
        <f t="shared" si="13"/>
        <v>0.80031044622043623</v>
      </c>
      <c r="AD30" s="77">
        <v>107147209</v>
      </c>
      <c r="AE30" s="78">
        <v>33620006</v>
      </c>
      <c r="AF30" s="78">
        <f t="shared" si="14"/>
        <v>140767215</v>
      </c>
      <c r="AG30" s="78">
        <v>581047822</v>
      </c>
      <c r="AH30" s="78">
        <v>592866786</v>
      </c>
      <c r="AI30" s="79">
        <v>440748303</v>
      </c>
      <c r="AJ30" s="114">
        <f t="shared" si="15"/>
        <v>0.74341878042059861</v>
      </c>
      <c r="AK30" s="115">
        <f t="shared" si="16"/>
        <v>-4.289582627602595E-2</v>
      </c>
    </row>
    <row r="31" spans="1:37" x14ac:dyDescent="0.2">
      <c r="A31" s="55" t="s">
        <v>101</v>
      </c>
      <c r="B31" s="56" t="s">
        <v>396</v>
      </c>
      <c r="C31" s="57" t="s">
        <v>397</v>
      </c>
      <c r="D31" s="77">
        <v>1383244249</v>
      </c>
      <c r="E31" s="78">
        <v>311598550</v>
      </c>
      <c r="F31" s="79">
        <f t="shared" si="0"/>
        <v>1694842799</v>
      </c>
      <c r="G31" s="77">
        <v>1457562811</v>
      </c>
      <c r="H31" s="78">
        <v>450580302</v>
      </c>
      <c r="I31" s="79">
        <f t="shared" si="1"/>
        <v>1908143113</v>
      </c>
      <c r="J31" s="77">
        <v>388654367</v>
      </c>
      <c r="K31" s="78">
        <v>64375123</v>
      </c>
      <c r="L31" s="78">
        <f t="shared" si="2"/>
        <v>453029490</v>
      </c>
      <c r="M31" s="95">
        <f t="shared" si="3"/>
        <v>0.26729882574790936</v>
      </c>
      <c r="N31" s="77">
        <v>362449343</v>
      </c>
      <c r="O31" s="78">
        <v>175256913</v>
      </c>
      <c r="P31" s="78">
        <f t="shared" si="4"/>
        <v>537706256</v>
      </c>
      <c r="Q31" s="95">
        <f t="shared" si="5"/>
        <v>0.31726025346849884</v>
      </c>
      <c r="R31" s="77">
        <v>236605948</v>
      </c>
      <c r="S31" s="78">
        <v>125549439</v>
      </c>
      <c r="T31" s="78">
        <f t="shared" si="6"/>
        <v>362155387</v>
      </c>
      <c r="U31" s="95">
        <f t="shared" si="7"/>
        <v>0.18979466714664603</v>
      </c>
      <c r="V31" s="77">
        <v>309376462</v>
      </c>
      <c r="W31" s="78">
        <v>116109844</v>
      </c>
      <c r="X31" s="78">
        <f t="shared" si="8"/>
        <v>425486306</v>
      </c>
      <c r="Y31" s="95">
        <f t="shared" si="9"/>
        <v>0.22298448323985853</v>
      </c>
      <c r="Z31" s="77">
        <f t="shared" si="10"/>
        <v>1297086120</v>
      </c>
      <c r="AA31" s="78">
        <f t="shared" si="11"/>
        <v>481291319</v>
      </c>
      <c r="AB31" s="78">
        <f t="shared" si="12"/>
        <v>1778377439</v>
      </c>
      <c r="AC31" s="95">
        <f t="shared" si="13"/>
        <v>0.9319937413939664</v>
      </c>
      <c r="AD31" s="77">
        <v>220549715</v>
      </c>
      <c r="AE31" s="78">
        <v>92137604</v>
      </c>
      <c r="AF31" s="78">
        <f t="shared" si="14"/>
        <v>312687319</v>
      </c>
      <c r="AG31" s="78">
        <v>1498006501</v>
      </c>
      <c r="AH31" s="78">
        <v>1504165964</v>
      </c>
      <c r="AI31" s="79">
        <v>1182212494</v>
      </c>
      <c r="AJ31" s="114">
        <f t="shared" si="15"/>
        <v>0.78595881192269823</v>
      </c>
      <c r="AK31" s="115">
        <f t="shared" si="16"/>
        <v>0.36074052302709458</v>
      </c>
    </row>
    <row r="32" spans="1:37" x14ac:dyDescent="0.2">
      <c r="A32" s="55" t="s">
        <v>101</v>
      </c>
      <c r="B32" s="56" t="s">
        <v>398</v>
      </c>
      <c r="C32" s="57" t="s">
        <v>399</v>
      </c>
      <c r="D32" s="77">
        <v>863962065</v>
      </c>
      <c r="E32" s="78">
        <v>219833258</v>
      </c>
      <c r="F32" s="79">
        <f t="shared" si="0"/>
        <v>1083795323</v>
      </c>
      <c r="G32" s="77">
        <v>858401181</v>
      </c>
      <c r="H32" s="78">
        <v>222343363</v>
      </c>
      <c r="I32" s="79">
        <f t="shared" si="1"/>
        <v>1080744544</v>
      </c>
      <c r="J32" s="77">
        <v>200243042</v>
      </c>
      <c r="K32" s="78">
        <v>36236405</v>
      </c>
      <c r="L32" s="78">
        <f t="shared" si="2"/>
        <v>236479447</v>
      </c>
      <c r="M32" s="95">
        <f t="shared" si="3"/>
        <v>0.21819567032768972</v>
      </c>
      <c r="N32" s="77">
        <v>182126627</v>
      </c>
      <c r="O32" s="78">
        <v>75021202</v>
      </c>
      <c r="P32" s="78">
        <f t="shared" si="4"/>
        <v>257147829</v>
      </c>
      <c r="Q32" s="95">
        <f t="shared" si="5"/>
        <v>0.23726604419015379</v>
      </c>
      <c r="R32" s="77">
        <v>153385128</v>
      </c>
      <c r="S32" s="78">
        <v>15890969</v>
      </c>
      <c r="T32" s="78">
        <f t="shared" si="6"/>
        <v>169276097</v>
      </c>
      <c r="U32" s="95">
        <f t="shared" si="7"/>
        <v>0.156629147877521</v>
      </c>
      <c r="V32" s="77">
        <v>219188252</v>
      </c>
      <c r="W32" s="78">
        <v>48742887</v>
      </c>
      <c r="X32" s="78">
        <f t="shared" si="8"/>
        <v>267931139</v>
      </c>
      <c r="Y32" s="95">
        <f t="shared" si="9"/>
        <v>0.2479134782474553</v>
      </c>
      <c r="Z32" s="77">
        <f t="shared" si="10"/>
        <v>754943049</v>
      </c>
      <c r="AA32" s="78">
        <f t="shared" si="11"/>
        <v>175891463</v>
      </c>
      <c r="AB32" s="78">
        <f t="shared" si="12"/>
        <v>930834512</v>
      </c>
      <c r="AC32" s="95">
        <f t="shared" si="13"/>
        <v>0.8612900404334588</v>
      </c>
      <c r="AD32" s="77">
        <v>111575496</v>
      </c>
      <c r="AE32" s="78">
        <v>9692262</v>
      </c>
      <c r="AF32" s="78">
        <f t="shared" si="14"/>
        <v>121267758</v>
      </c>
      <c r="AG32" s="78">
        <v>873405748</v>
      </c>
      <c r="AH32" s="78">
        <v>986584297</v>
      </c>
      <c r="AI32" s="79">
        <v>576637477</v>
      </c>
      <c r="AJ32" s="114">
        <f t="shared" si="15"/>
        <v>0.58447866923630953</v>
      </c>
      <c r="AK32" s="115">
        <f t="shared" si="16"/>
        <v>1.2094177662623236</v>
      </c>
    </row>
    <row r="33" spans="1:37" x14ac:dyDescent="0.2">
      <c r="A33" s="55" t="s">
        <v>116</v>
      </c>
      <c r="B33" s="56" t="s">
        <v>400</v>
      </c>
      <c r="C33" s="57" t="s">
        <v>401</v>
      </c>
      <c r="D33" s="77">
        <v>186141728</v>
      </c>
      <c r="E33" s="78">
        <v>150000</v>
      </c>
      <c r="F33" s="79">
        <f t="shared" si="0"/>
        <v>186291728</v>
      </c>
      <c r="G33" s="77">
        <v>185168386</v>
      </c>
      <c r="H33" s="78">
        <v>180000</v>
      </c>
      <c r="I33" s="79">
        <f t="shared" si="1"/>
        <v>185348386</v>
      </c>
      <c r="J33" s="77">
        <v>41313935</v>
      </c>
      <c r="K33" s="78">
        <v>0</v>
      </c>
      <c r="L33" s="78">
        <f t="shared" si="2"/>
        <v>41313935</v>
      </c>
      <c r="M33" s="95">
        <f t="shared" si="3"/>
        <v>0.22177009920698143</v>
      </c>
      <c r="N33" s="77">
        <v>44716074</v>
      </c>
      <c r="O33" s="78">
        <v>0</v>
      </c>
      <c r="P33" s="78">
        <f t="shared" si="4"/>
        <v>44716074</v>
      </c>
      <c r="Q33" s="95">
        <f t="shared" si="5"/>
        <v>0.2400325257598126</v>
      </c>
      <c r="R33" s="77">
        <v>43300642</v>
      </c>
      <c r="S33" s="78">
        <v>0</v>
      </c>
      <c r="T33" s="78">
        <f t="shared" si="6"/>
        <v>43300642</v>
      </c>
      <c r="U33" s="95">
        <f t="shared" si="7"/>
        <v>0.23361758326829996</v>
      </c>
      <c r="V33" s="77">
        <v>44739217</v>
      </c>
      <c r="W33" s="78">
        <v>317400</v>
      </c>
      <c r="X33" s="78">
        <f t="shared" si="8"/>
        <v>45056617</v>
      </c>
      <c r="Y33" s="95">
        <f t="shared" si="9"/>
        <v>0.24309149905411101</v>
      </c>
      <c r="Z33" s="77">
        <f t="shared" si="10"/>
        <v>174069868</v>
      </c>
      <c r="AA33" s="78">
        <f t="shared" si="11"/>
        <v>317400</v>
      </c>
      <c r="AB33" s="78">
        <f t="shared" si="12"/>
        <v>174387268</v>
      </c>
      <c r="AC33" s="95">
        <f t="shared" si="13"/>
        <v>0.94086208012623318</v>
      </c>
      <c r="AD33" s="77">
        <v>42422573</v>
      </c>
      <c r="AE33" s="78">
        <v>1125368</v>
      </c>
      <c r="AF33" s="78">
        <f t="shared" si="14"/>
        <v>43547941</v>
      </c>
      <c r="AG33" s="78">
        <v>183696475</v>
      </c>
      <c r="AH33" s="78">
        <v>184245630</v>
      </c>
      <c r="AI33" s="79">
        <v>172517012</v>
      </c>
      <c r="AJ33" s="114">
        <f t="shared" si="15"/>
        <v>0.93634249018552029</v>
      </c>
      <c r="AK33" s="115">
        <f t="shared" si="16"/>
        <v>3.4644025994248429E-2</v>
      </c>
    </row>
    <row r="34" spans="1:37" ht="16.5" x14ac:dyDescent="0.3">
      <c r="A34" s="58" t="s">
        <v>0</v>
      </c>
      <c r="B34" s="59" t="s">
        <v>402</v>
      </c>
      <c r="C34" s="60" t="s">
        <v>0</v>
      </c>
      <c r="D34" s="80">
        <f>SUM(D28:D33)</f>
        <v>4299134370</v>
      </c>
      <c r="E34" s="81">
        <f>SUM(E28:E33)</f>
        <v>839133908</v>
      </c>
      <c r="F34" s="82">
        <f t="shared" si="0"/>
        <v>5138268278</v>
      </c>
      <c r="G34" s="80">
        <f>SUM(G28:G33)</f>
        <v>4365081024</v>
      </c>
      <c r="H34" s="81">
        <f>SUM(H28:H33)</f>
        <v>1160564039</v>
      </c>
      <c r="I34" s="82">
        <f t="shared" si="1"/>
        <v>5525645063</v>
      </c>
      <c r="J34" s="80">
        <f>SUM(J28:J33)</f>
        <v>1002450746</v>
      </c>
      <c r="K34" s="81">
        <f>SUM(K28:K33)</f>
        <v>136344875</v>
      </c>
      <c r="L34" s="81">
        <f t="shared" si="2"/>
        <v>1138795621</v>
      </c>
      <c r="M34" s="96">
        <f t="shared" si="3"/>
        <v>0.22163023792974479</v>
      </c>
      <c r="N34" s="80">
        <f>SUM(N28:N33)</f>
        <v>971245886</v>
      </c>
      <c r="O34" s="81">
        <f>SUM(O28:O33)</f>
        <v>328787945</v>
      </c>
      <c r="P34" s="81">
        <f t="shared" si="4"/>
        <v>1300033831</v>
      </c>
      <c r="Q34" s="96">
        <f t="shared" si="5"/>
        <v>0.25301011170752263</v>
      </c>
      <c r="R34" s="80">
        <f>SUM(R28:R33)</f>
        <v>772982152</v>
      </c>
      <c r="S34" s="81">
        <f>SUM(S28:S33)</f>
        <v>175442721</v>
      </c>
      <c r="T34" s="81">
        <f t="shared" si="6"/>
        <v>948424873</v>
      </c>
      <c r="U34" s="96">
        <f t="shared" si="7"/>
        <v>0.17164057086306558</v>
      </c>
      <c r="V34" s="80">
        <f>SUM(V28:V33)</f>
        <v>1036755156</v>
      </c>
      <c r="W34" s="81">
        <f>SUM(W28:W33)</f>
        <v>248385461</v>
      </c>
      <c r="X34" s="81">
        <f t="shared" si="8"/>
        <v>1285140617</v>
      </c>
      <c r="Y34" s="96">
        <f t="shared" si="9"/>
        <v>0.23257748232968614</v>
      </c>
      <c r="Z34" s="80">
        <f t="shared" si="10"/>
        <v>3783433940</v>
      </c>
      <c r="AA34" s="81">
        <f t="shared" si="11"/>
        <v>888961002</v>
      </c>
      <c r="AB34" s="81">
        <f t="shared" si="12"/>
        <v>4672394942</v>
      </c>
      <c r="AC34" s="96">
        <f t="shared" si="13"/>
        <v>0.84558361760993184</v>
      </c>
      <c r="AD34" s="80">
        <f>SUM(AD28:AD33)</f>
        <v>727013643</v>
      </c>
      <c r="AE34" s="81">
        <f>SUM(AE28:AE33)</f>
        <v>184377336</v>
      </c>
      <c r="AF34" s="81">
        <f t="shared" si="14"/>
        <v>911390979</v>
      </c>
      <c r="AG34" s="81">
        <f>SUM(AG28:AG33)</f>
        <v>4607197860</v>
      </c>
      <c r="AH34" s="81">
        <f>SUM(AH28:AH33)</f>
        <v>4809425839</v>
      </c>
      <c r="AI34" s="82">
        <f>SUM(AI28:AI33)</f>
        <v>3374502558</v>
      </c>
      <c r="AJ34" s="116">
        <f t="shared" si="15"/>
        <v>0.70164353728794449</v>
      </c>
      <c r="AK34" s="117">
        <f t="shared" si="16"/>
        <v>0.4100870500277356</v>
      </c>
    </row>
    <row r="35" spans="1:37" x14ac:dyDescent="0.2">
      <c r="A35" s="55" t="s">
        <v>101</v>
      </c>
      <c r="B35" s="56" t="s">
        <v>403</v>
      </c>
      <c r="C35" s="57" t="s">
        <v>404</v>
      </c>
      <c r="D35" s="77">
        <v>375665653</v>
      </c>
      <c r="E35" s="78">
        <v>79359008</v>
      </c>
      <c r="F35" s="79">
        <f t="shared" si="0"/>
        <v>455024661</v>
      </c>
      <c r="G35" s="77">
        <v>397731458</v>
      </c>
      <c r="H35" s="78">
        <v>73313629</v>
      </c>
      <c r="I35" s="79">
        <f t="shared" si="1"/>
        <v>471045087</v>
      </c>
      <c r="J35" s="77">
        <v>55468878</v>
      </c>
      <c r="K35" s="78">
        <v>6189533</v>
      </c>
      <c r="L35" s="78">
        <f t="shared" si="2"/>
        <v>61658411</v>
      </c>
      <c r="M35" s="95">
        <f t="shared" si="3"/>
        <v>0.1355056468027345</v>
      </c>
      <c r="N35" s="77">
        <v>81989899</v>
      </c>
      <c r="O35" s="78">
        <v>17068179</v>
      </c>
      <c r="P35" s="78">
        <f t="shared" si="4"/>
        <v>99058078</v>
      </c>
      <c r="Q35" s="95">
        <f t="shared" si="5"/>
        <v>0.21769826229264527</v>
      </c>
      <c r="R35" s="77">
        <v>90826399</v>
      </c>
      <c r="S35" s="78">
        <v>12797598</v>
      </c>
      <c r="T35" s="78">
        <f t="shared" si="6"/>
        <v>103623997</v>
      </c>
      <c r="U35" s="95">
        <f t="shared" si="7"/>
        <v>0.2199874276578539</v>
      </c>
      <c r="V35" s="77">
        <v>108720529</v>
      </c>
      <c r="W35" s="78">
        <v>13907692</v>
      </c>
      <c r="X35" s="78">
        <f t="shared" si="8"/>
        <v>122628221</v>
      </c>
      <c r="Y35" s="95">
        <f t="shared" si="9"/>
        <v>0.2603322365190065</v>
      </c>
      <c r="Z35" s="77">
        <f t="shared" si="10"/>
        <v>337005705</v>
      </c>
      <c r="AA35" s="78">
        <f t="shared" si="11"/>
        <v>49963002</v>
      </c>
      <c r="AB35" s="78">
        <f t="shared" si="12"/>
        <v>386968707</v>
      </c>
      <c r="AC35" s="95">
        <f t="shared" si="13"/>
        <v>0.82151097141153284</v>
      </c>
      <c r="AD35" s="77">
        <v>114883124</v>
      </c>
      <c r="AE35" s="78">
        <v>33237323</v>
      </c>
      <c r="AF35" s="78">
        <f t="shared" si="14"/>
        <v>148120447</v>
      </c>
      <c r="AG35" s="78">
        <v>444709366</v>
      </c>
      <c r="AH35" s="78">
        <v>458126561</v>
      </c>
      <c r="AI35" s="79">
        <v>334483083</v>
      </c>
      <c r="AJ35" s="114">
        <f t="shared" si="15"/>
        <v>0.73011065385488527</v>
      </c>
      <c r="AK35" s="115">
        <f t="shared" si="16"/>
        <v>-0.17210470611123663</v>
      </c>
    </row>
    <row r="36" spans="1:37" x14ac:dyDescent="0.2">
      <c r="A36" s="55" t="s">
        <v>101</v>
      </c>
      <c r="B36" s="56" t="s">
        <v>405</v>
      </c>
      <c r="C36" s="57" t="s">
        <v>406</v>
      </c>
      <c r="D36" s="77">
        <v>654216898</v>
      </c>
      <c r="E36" s="78">
        <v>84156000</v>
      </c>
      <c r="F36" s="79">
        <f t="shared" si="0"/>
        <v>738372898</v>
      </c>
      <c r="G36" s="77">
        <v>677674528</v>
      </c>
      <c r="H36" s="78">
        <v>94038144</v>
      </c>
      <c r="I36" s="79">
        <f t="shared" si="1"/>
        <v>771712672</v>
      </c>
      <c r="J36" s="77">
        <v>130965260</v>
      </c>
      <c r="K36" s="78">
        <v>6825293</v>
      </c>
      <c r="L36" s="78">
        <f t="shared" si="2"/>
        <v>137790553</v>
      </c>
      <c r="M36" s="95">
        <f t="shared" si="3"/>
        <v>0.1866137738441207</v>
      </c>
      <c r="N36" s="77">
        <v>146528749</v>
      </c>
      <c r="O36" s="78">
        <v>21622175</v>
      </c>
      <c r="P36" s="78">
        <f t="shared" si="4"/>
        <v>168150924</v>
      </c>
      <c r="Q36" s="95">
        <f t="shared" si="5"/>
        <v>0.22773171178880403</v>
      </c>
      <c r="R36" s="77">
        <v>189181063</v>
      </c>
      <c r="S36" s="78">
        <v>35685072</v>
      </c>
      <c r="T36" s="78">
        <f t="shared" si="6"/>
        <v>224866135</v>
      </c>
      <c r="U36" s="95">
        <f t="shared" si="7"/>
        <v>0.29138582682234354</v>
      </c>
      <c r="V36" s="77">
        <v>143518405</v>
      </c>
      <c r="W36" s="78">
        <v>26469052</v>
      </c>
      <c r="X36" s="78">
        <f t="shared" si="8"/>
        <v>169987457</v>
      </c>
      <c r="Y36" s="95">
        <f t="shared" si="9"/>
        <v>0.22027298911582471</v>
      </c>
      <c r="Z36" s="77">
        <f t="shared" si="10"/>
        <v>610193477</v>
      </c>
      <c r="AA36" s="78">
        <f t="shared" si="11"/>
        <v>90601592</v>
      </c>
      <c r="AB36" s="78">
        <f t="shared" si="12"/>
        <v>700795069</v>
      </c>
      <c r="AC36" s="95">
        <f t="shared" si="13"/>
        <v>0.90810361735254752</v>
      </c>
      <c r="AD36" s="77">
        <v>245313045</v>
      </c>
      <c r="AE36" s="78">
        <v>26237079</v>
      </c>
      <c r="AF36" s="78">
        <f t="shared" si="14"/>
        <v>271550124</v>
      </c>
      <c r="AG36" s="78">
        <v>695324012</v>
      </c>
      <c r="AH36" s="78">
        <v>662448509</v>
      </c>
      <c r="AI36" s="79">
        <v>677797399</v>
      </c>
      <c r="AJ36" s="114">
        <f t="shared" si="15"/>
        <v>1.0231699366689948</v>
      </c>
      <c r="AK36" s="115">
        <f t="shared" si="16"/>
        <v>-0.37401075537715456</v>
      </c>
    </row>
    <row r="37" spans="1:37" x14ac:dyDescent="0.2">
      <c r="A37" s="55" t="s">
        <v>101</v>
      </c>
      <c r="B37" s="56" t="s">
        <v>407</v>
      </c>
      <c r="C37" s="57" t="s">
        <v>408</v>
      </c>
      <c r="D37" s="77">
        <v>371204925</v>
      </c>
      <c r="E37" s="78">
        <v>236116080</v>
      </c>
      <c r="F37" s="79">
        <f t="shared" si="0"/>
        <v>607321005</v>
      </c>
      <c r="G37" s="77">
        <v>416936770</v>
      </c>
      <c r="H37" s="78">
        <v>225419666</v>
      </c>
      <c r="I37" s="79">
        <f t="shared" si="1"/>
        <v>642356436</v>
      </c>
      <c r="J37" s="77">
        <v>114961867</v>
      </c>
      <c r="K37" s="78">
        <v>46469830</v>
      </c>
      <c r="L37" s="78">
        <f t="shared" si="2"/>
        <v>161431697</v>
      </c>
      <c r="M37" s="95">
        <f t="shared" si="3"/>
        <v>0.26580950711559859</v>
      </c>
      <c r="N37" s="77">
        <v>123517829</v>
      </c>
      <c r="O37" s="78">
        <v>56050943</v>
      </c>
      <c r="P37" s="78">
        <f t="shared" si="4"/>
        <v>179568772</v>
      </c>
      <c r="Q37" s="95">
        <f t="shared" si="5"/>
        <v>0.29567357381291298</v>
      </c>
      <c r="R37" s="77">
        <v>104047526</v>
      </c>
      <c r="S37" s="78">
        <v>29637318</v>
      </c>
      <c r="T37" s="78">
        <f t="shared" si="6"/>
        <v>133684844</v>
      </c>
      <c r="U37" s="95">
        <f t="shared" si="7"/>
        <v>0.20811629884564586</v>
      </c>
      <c r="V37" s="77">
        <v>104722923</v>
      </c>
      <c r="W37" s="78">
        <v>51235349</v>
      </c>
      <c r="X37" s="78">
        <f t="shared" si="8"/>
        <v>155958272</v>
      </c>
      <c r="Y37" s="95">
        <f t="shared" si="9"/>
        <v>0.24279086074261735</v>
      </c>
      <c r="Z37" s="77">
        <f t="shared" si="10"/>
        <v>447250145</v>
      </c>
      <c r="AA37" s="78">
        <f t="shared" si="11"/>
        <v>183393440</v>
      </c>
      <c r="AB37" s="78">
        <f t="shared" si="12"/>
        <v>630643585</v>
      </c>
      <c r="AC37" s="95">
        <f t="shared" si="13"/>
        <v>0.98176580735621366</v>
      </c>
      <c r="AD37" s="77">
        <v>183306348</v>
      </c>
      <c r="AE37" s="78">
        <v>-15579801</v>
      </c>
      <c r="AF37" s="78">
        <f t="shared" si="14"/>
        <v>167726547</v>
      </c>
      <c r="AG37" s="78">
        <v>563520909</v>
      </c>
      <c r="AH37" s="78">
        <v>619678473</v>
      </c>
      <c r="AI37" s="79">
        <v>596628300</v>
      </c>
      <c r="AJ37" s="114">
        <f t="shared" si="15"/>
        <v>0.96280301155467118</v>
      </c>
      <c r="AK37" s="115">
        <f t="shared" si="16"/>
        <v>-7.0163460766887398E-2</v>
      </c>
    </row>
    <row r="38" spans="1:37" x14ac:dyDescent="0.2">
      <c r="A38" s="55" t="s">
        <v>101</v>
      </c>
      <c r="B38" s="56" t="s">
        <v>409</v>
      </c>
      <c r="C38" s="57" t="s">
        <v>410</v>
      </c>
      <c r="D38" s="77">
        <v>838095586</v>
      </c>
      <c r="E38" s="78">
        <v>299863484</v>
      </c>
      <c r="F38" s="79">
        <f t="shared" si="0"/>
        <v>1137959070</v>
      </c>
      <c r="G38" s="77">
        <v>1017533422</v>
      </c>
      <c r="H38" s="78">
        <v>450746296</v>
      </c>
      <c r="I38" s="79">
        <f t="shared" si="1"/>
        <v>1468279718</v>
      </c>
      <c r="J38" s="77">
        <v>152396967</v>
      </c>
      <c r="K38" s="78">
        <v>99143597</v>
      </c>
      <c r="L38" s="78">
        <f t="shared" si="2"/>
        <v>251540564</v>
      </c>
      <c r="M38" s="95">
        <f t="shared" si="3"/>
        <v>0.2210453527120268</v>
      </c>
      <c r="N38" s="77">
        <v>232998577</v>
      </c>
      <c r="O38" s="78">
        <v>145037956</v>
      </c>
      <c r="P38" s="78">
        <f t="shared" si="4"/>
        <v>378036533</v>
      </c>
      <c r="Q38" s="95">
        <f t="shared" si="5"/>
        <v>0.33220573829601796</v>
      </c>
      <c r="R38" s="77">
        <v>173448235</v>
      </c>
      <c r="S38" s="78">
        <v>38999802</v>
      </c>
      <c r="T38" s="78">
        <f t="shared" si="6"/>
        <v>212448037</v>
      </c>
      <c r="U38" s="95">
        <f t="shared" si="7"/>
        <v>0.14469180115719613</v>
      </c>
      <c r="V38" s="77">
        <v>284168038</v>
      </c>
      <c r="W38" s="78">
        <v>95187505</v>
      </c>
      <c r="X38" s="78">
        <f t="shared" si="8"/>
        <v>379355543</v>
      </c>
      <c r="Y38" s="95">
        <f t="shared" si="9"/>
        <v>0.25836735218050599</v>
      </c>
      <c r="Z38" s="77">
        <f t="shared" si="10"/>
        <v>843011817</v>
      </c>
      <c r="AA38" s="78">
        <f t="shared" si="11"/>
        <v>378368860</v>
      </c>
      <c r="AB38" s="78">
        <f t="shared" si="12"/>
        <v>1221380677</v>
      </c>
      <c r="AC38" s="95">
        <f t="shared" si="13"/>
        <v>0.83184468328942751</v>
      </c>
      <c r="AD38" s="77">
        <v>182882416</v>
      </c>
      <c r="AE38" s="78">
        <v>61983005</v>
      </c>
      <c r="AF38" s="78">
        <f t="shared" si="14"/>
        <v>244865421</v>
      </c>
      <c r="AG38" s="78">
        <v>1184624791</v>
      </c>
      <c r="AH38" s="78">
        <v>1239060209</v>
      </c>
      <c r="AI38" s="79">
        <v>916232051</v>
      </c>
      <c r="AJ38" s="114">
        <f t="shared" si="15"/>
        <v>0.73945724698839066</v>
      </c>
      <c r="AK38" s="115">
        <f t="shared" si="16"/>
        <v>0.54924097265656791</v>
      </c>
    </row>
    <row r="39" spans="1:37" x14ac:dyDescent="0.2">
      <c r="A39" s="55" t="s">
        <v>116</v>
      </c>
      <c r="B39" s="56" t="s">
        <v>411</v>
      </c>
      <c r="C39" s="57" t="s">
        <v>412</v>
      </c>
      <c r="D39" s="77">
        <v>1230746803</v>
      </c>
      <c r="E39" s="78">
        <v>593743325</v>
      </c>
      <c r="F39" s="79">
        <f t="shared" si="0"/>
        <v>1824490128</v>
      </c>
      <c r="G39" s="77">
        <v>1258511389</v>
      </c>
      <c r="H39" s="78">
        <v>569617873</v>
      </c>
      <c r="I39" s="79">
        <f t="shared" si="1"/>
        <v>1828129262</v>
      </c>
      <c r="J39" s="77">
        <v>249793934</v>
      </c>
      <c r="K39" s="78">
        <v>33707763</v>
      </c>
      <c r="L39" s="78">
        <f t="shared" si="2"/>
        <v>283501697</v>
      </c>
      <c r="M39" s="95">
        <f t="shared" si="3"/>
        <v>0.15538680788082621</v>
      </c>
      <c r="N39" s="77">
        <v>321848999</v>
      </c>
      <c r="O39" s="78">
        <v>118772491</v>
      </c>
      <c r="P39" s="78">
        <f t="shared" si="4"/>
        <v>440621490</v>
      </c>
      <c r="Q39" s="95">
        <f t="shared" si="5"/>
        <v>0.2415039047007658</v>
      </c>
      <c r="R39" s="77">
        <v>296785311</v>
      </c>
      <c r="S39" s="78">
        <v>70938544</v>
      </c>
      <c r="T39" s="78">
        <f t="shared" si="6"/>
        <v>367723855</v>
      </c>
      <c r="U39" s="95">
        <f t="shared" si="7"/>
        <v>0.20114762267833552</v>
      </c>
      <c r="V39" s="77">
        <v>332869886</v>
      </c>
      <c r="W39" s="78">
        <v>195982346</v>
      </c>
      <c r="X39" s="78">
        <f t="shared" si="8"/>
        <v>528852232</v>
      </c>
      <c r="Y39" s="95">
        <f t="shared" si="9"/>
        <v>0.28928601658146863</v>
      </c>
      <c r="Z39" s="77">
        <f t="shared" si="10"/>
        <v>1201298130</v>
      </c>
      <c r="AA39" s="78">
        <f t="shared" si="11"/>
        <v>419401144</v>
      </c>
      <c r="AB39" s="78">
        <f t="shared" si="12"/>
        <v>1620699274</v>
      </c>
      <c r="AC39" s="95">
        <f t="shared" si="13"/>
        <v>0.88653428818645541</v>
      </c>
      <c r="AD39" s="77">
        <v>307594245</v>
      </c>
      <c r="AE39" s="78">
        <v>99722996</v>
      </c>
      <c r="AF39" s="78">
        <f t="shared" si="14"/>
        <v>407317241</v>
      </c>
      <c r="AG39" s="78">
        <v>1699792176</v>
      </c>
      <c r="AH39" s="78">
        <v>1762278844</v>
      </c>
      <c r="AI39" s="79">
        <v>1136745773</v>
      </c>
      <c r="AJ39" s="114">
        <f t="shared" si="15"/>
        <v>0.64504307979991848</v>
      </c>
      <c r="AK39" s="115">
        <f t="shared" si="16"/>
        <v>0.29837919627860776</v>
      </c>
    </row>
    <row r="40" spans="1:37" ht="16.5" x14ac:dyDescent="0.3">
      <c r="A40" s="58" t="s">
        <v>0</v>
      </c>
      <c r="B40" s="59" t="s">
        <v>413</v>
      </c>
      <c r="C40" s="60" t="s">
        <v>0</v>
      </c>
      <c r="D40" s="80">
        <f>SUM(D35:D39)</f>
        <v>3469929865</v>
      </c>
      <c r="E40" s="81">
        <f>SUM(E35:E39)</f>
        <v>1293237897</v>
      </c>
      <c r="F40" s="82">
        <f t="shared" si="0"/>
        <v>4763167762</v>
      </c>
      <c r="G40" s="80">
        <f>SUM(G35:G39)</f>
        <v>3768387567</v>
      </c>
      <c r="H40" s="81">
        <f>SUM(H35:H39)</f>
        <v>1413135608</v>
      </c>
      <c r="I40" s="82">
        <f t="shared" si="1"/>
        <v>5181523175</v>
      </c>
      <c r="J40" s="80">
        <f>SUM(J35:J39)</f>
        <v>703586906</v>
      </c>
      <c r="K40" s="81">
        <f>SUM(K35:K39)</f>
        <v>192336016</v>
      </c>
      <c r="L40" s="81">
        <f t="shared" si="2"/>
        <v>895922922</v>
      </c>
      <c r="M40" s="96">
        <f t="shared" si="3"/>
        <v>0.18809392546438719</v>
      </c>
      <c r="N40" s="80">
        <f>SUM(N35:N39)</f>
        <v>906884053</v>
      </c>
      <c r="O40" s="81">
        <f>SUM(O35:O39)</f>
        <v>358551744</v>
      </c>
      <c r="P40" s="81">
        <f t="shared" si="4"/>
        <v>1265435797</v>
      </c>
      <c r="Q40" s="96">
        <f t="shared" si="5"/>
        <v>0.26567105343118502</v>
      </c>
      <c r="R40" s="80">
        <f>SUM(R35:R39)</f>
        <v>854288534</v>
      </c>
      <c r="S40" s="81">
        <f>SUM(S35:S39)</f>
        <v>188058334</v>
      </c>
      <c r="T40" s="81">
        <f t="shared" si="6"/>
        <v>1042346868</v>
      </c>
      <c r="U40" s="96">
        <f t="shared" si="7"/>
        <v>0.20116611135296139</v>
      </c>
      <c r="V40" s="80">
        <f>SUM(V35:V39)</f>
        <v>973999781</v>
      </c>
      <c r="W40" s="81">
        <f>SUM(W35:W39)</f>
        <v>382781944</v>
      </c>
      <c r="X40" s="81">
        <f t="shared" si="8"/>
        <v>1356781725</v>
      </c>
      <c r="Y40" s="96">
        <f t="shared" si="9"/>
        <v>0.26184997715464237</v>
      </c>
      <c r="Z40" s="80">
        <f t="shared" si="10"/>
        <v>3438759274</v>
      </c>
      <c r="AA40" s="81">
        <f t="shared" si="11"/>
        <v>1121728038</v>
      </c>
      <c r="AB40" s="81">
        <f t="shared" si="12"/>
        <v>4560487312</v>
      </c>
      <c r="AC40" s="96">
        <f t="shared" si="13"/>
        <v>0.88014415027681503</v>
      </c>
      <c r="AD40" s="80">
        <f>SUM(AD35:AD39)</f>
        <v>1033979178</v>
      </c>
      <c r="AE40" s="81">
        <f>SUM(AE35:AE39)</f>
        <v>205600602</v>
      </c>
      <c r="AF40" s="81">
        <f t="shared" si="14"/>
        <v>1239579780</v>
      </c>
      <c r="AG40" s="81">
        <f>SUM(AG35:AG39)</f>
        <v>4587971254</v>
      </c>
      <c r="AH40" s="81">
        <f>SUM(AH35:AH39)</f>
        <v>4741592596</v>
      </c>
      <c r="AI40" s="82">
        <f>SUM(AI35:AI39)</f>
        <v>3661886606</v>
      </c>
      <c r="AJ40" s="116">
        <f t="shared" si="15"/>
        <v>0.77229043446059908</v>
      </c>
      <c r="AK40" s="117">
        <f t="shared" si="16"/>
        <v>9.454973926728627E-2</v>
      </c>
    </row>
    <row r="41" spans="1:37" ht="16.5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25319256865</v>
      </c>
      <c r="E41" s="84">
        <f>SUM(E9:E14,E16:E20,E22:E26,E28:E33,E35:E39)</f>
        <v>7157260130</v>
      </c>
      <c r="F41" s="85">
        <f t="shared" si="0"/>
        <v>32476516995</v>
      </c>
      <c r="G41" s="83">
        <f>SUM(G9:G14,G16:G20,G22:G26,G28:G33,G35:G39)</f>
        <v>26318866841</v>
      </c>
      <c r="H41" s="84">
        <f>SUM(H9:H14,H16:H20,H22:H26,H28:H33,H35:H39)</f>
        <v>7779364718</v>
      </c>
      <c r="I41" s="85">
        <f t="shared" si="1"/>
        <v>34098231559</v>
      </c>
      <c r="J41" s="83">
        <f>SUM(J9:J14,J16:J20,J22:J26,J28:J33,J35:J39)</f>
        <v>6092346160</v>
      </c>
      <c r="K41" s="84">
        <f>SUM(K9:K14,K16:K20,K22:K26,K28:K33,K35:K39)</f>
        <v>1353496537</v>
      </c>
      <c r="L41" s="84">
        <f t="shared" si="2"/>
        <v>7445842697</v>
      </c>
      <c r="M41" s="97">
        <f t="shared" si="3"/>
        <v>0.22926851109515045</v>
      </c>
      <c r="N41" s="83">
        <f>SUM(N9:N14,N16:N20,N22:N26,N28:N33,N35:N39)</f>
        <v>5699425858</v>
      </c>
      <c r="O41" s="84">
        <f>SUM(O9:O14,O16:O20,O22:O26,O28:O33,O35:O39)</f>
        <v>1889543965</v>
      </c>
      <c r="P41" s="84">
        <f t="shared" si="4"/>
        <v>7588969823</v>
      </c>
      <c r="Q41" s="97">
        <f t="shared" si="5"/>
        <v>0.23367560702917675</v>
      </c>
      <c r="R41" s="83">
        <f>SUM(R9:R14,R16:R20,R22:R26,R28:R33,R35:R39)</f>
        <v>5090498801</v>
      </c>
      <c r="S41" s="84">
        <f>SUM(S9:S14,S16:S20,S22:S26,S28:S33,S35:S39)</f>
        <v>1120735374</v>
      </c>
      <c r="T41" s="84">
        <f t="shared" si="6"/>
        <v>6211234175</v>
      </c>
      <c r="U41" s="97">
        <f t="shared" si="7"/>
        <v>0.18215707651151153</v>
      </c>
      <c r="V41" s="83">
        <f>SUM(V9:V14,V16:V20,V22:V26,V28:V33,V35:V39)</f>
        <v>6645850362</v>
      </c>
      <c r="W41" s="84">
        <f>SUM(W9:W14,W16:W20,W22:W26,W28:W33,W35:W39)</f>
        <v>1809571705</v>
      </c>
      <c r="X41" s="84">
        <f t="shared" si="8"/>
        <v>8455422067</v>
      </c>
      <c r="Y41" s="97">
        <f t="shared" si="9"/>
        <v>0.24797245136803137</v>
      </c>
      <c r="Z41" s="83">
        <f t="shared" si="10"/>
        <v>23528121181</v>
      </c>
      <c r="AA41" s="84">
        <f t="shared" si="11"/>
        <v>6173347581</v>
      </c>
      <c r="AB41" s="84">
        <f t="shared" si="12"/>
        <v>29701468762</v>
      </c>
      <c r="AC41" s="97">
        <f t="shared" si="13"/>
        <v>0.87105598748157065</v>
      </c>
      <c r="AD41" s="83">
        <f>SUM(AD9:AD14,AD16:AD20,AD22:AD26,AD28:AD33,AD35:AD39)</f>
        <v>5657150524</v>
      </c>
      <c r="AE41" s="84">
        <f>SUM(AE9:AE14,AE16:AE20,AE22:AE26,AE28:AE33,AE35:AE39)</f>
        <v>1828830875</v>
      </c>
      <c r="AF41" s="84">
        <f t="shared" si="14"/>
        <v>7485981399</v>
      </c>
      <c r="AG41" s="84">
        <f>SUM(AG9:AG14,AG16:AG20,AG22:AG26,AG28:AG33,AG35:AG39)</f>
        <v>29393504913</v>
      </c>
      <c r="AH41" s="84">
        <f>SUM(AH9:AH14,AH16:AH20,AH22:AH26,AH28:AH33,AH35:AH39)</f>
        <v>30777613632</v>
      </c>
      <c r="AI41" s="85">
        <f>SUM(AI9:AI14,AI16:AI20,AI22:AI26,AI28:AI33,AI35:AI39)</f>
        <v>24457855460</v>
      </c>
      <c r="AJ41" s="118">
        <f t="shared" si="15"/>
        <v>0.79466380182805196</v>
      </c>
      <c r="AK41" s="119">
        <f t="shared" si="16"/>
        <v>0.12950081176123418</v>
      </c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415</v>
      </c>
      <c r="C9" s="57" t="s">
        <v>416</v>
      </c>
      <c r="D9" s="77">
        <v>722340312</v>
      </c>
      <c r="E9" s="78">
        <v>20500000</v>
      </c>
      <c r="F9" s="79">
        <f>$D9       +$E9</f>
        <v>742840312</v>
      </c>
      <c r="G9" s="77">
        <v>781276379</v>
      </c>
      <c r="H9" s="78">
        <v>520706563</v>
      </c>
      <c r="I9" s="79">
        <f>$G9       +$H9</f>
        <v>1301982942</v>
      </c>
      <c r="J9" s="77">
        <v>56584815</v>
      </c>
      <c r="K9" s="78">
        <v>30199976</v>
      </c>
      <c r="L9" s="78">
        <f>$J9       +$K9</f>
        <v>86784791</v>
      </c>
      <c r="M9" s="95">
        <f>IF(($F9       =0),0,($L9       /$F9       ))</f>
        <v>0.11682832716272942</v>
      </c>
      <c r="N9" s="77">
        <v>156670264</v>
      </c>
      <c r="O9" s="78">
        <v>91015975</v>
      </c>
      <c r="P9" s="78">
        <f>$N9       +$O9</f>
        <v>247686239</v>
      </c>
      <c r="Q9" s="95">
        <f>IF(($F9       =0),0,($P9       /$F9       ))</f>
        <v>0.33343133779740269</v>
      </c>
      <c r="R9" s="77">
        <v>171330635</v>
      </c>
      <c r="S9" s="78">
        <v>98927417</v>
      </c>
      <c r="T9" s="78">
        <f>$R9       +$S9</f>
        <v>270258052</v>
      </c>
      <c r="U9" s="95">
        <f>IF(($I9       =0),0,($T9       /$I9       ))</f>
        <v>0.20757418801881661</v>
      </c>
      <c r="V9" s="77">
        <v>131784524</v>
      </c>
      <c r="W9" s="78">
        <v>172226211</v>
      </c>
      <c r="X9" s="78">
        <f>$V9       +$W9</f>
        <v>304010735</v>
      </c>
      <c r="Y9" s="95">
        <f>IF(($I9       =0),0,($X9       /$I9       ))</f>
        <v>0.23349824732189156</v>
      </c>
      <c r="Z9" s="77">
        <f>$J9       +$N9       +$R9       +$V9</f>
        <v>516370238</v>
      </c>
      <c r="AA9" s="78">
        <f>$K9       +$O9       +$S9       +$W9</f>
        <v>392369579</v>
      </c>
      <c r="AB9" s="78">
        <f>$Z9       +$AA9</f>
        <v>908739817</v>
      </c>
      <c r="AC9" s="95">
        <f>IF(($I9       =0),0,($AB9       /$I9       ))</f>
        <v>0.69796599301375484</v>
      </c>
      <c r="AD9" s="77">
        <v>143098031</v>
      </c>
      <c r="AE9" s="78">
        <v>113751274</v>
      </c>
      <c r="AF9" s="78">
        <f>$AD9       +$AE9</f>
        <v>256849305</v>
      </c>
      <c r="AG9" s="78">
        <v>1014059158</v>
      </c>
      <c r="AH9" s="78">
        <v>1080102813</v>
      </c>
      <c r="AI9" s="79">
        <v>996825826</v>
      </c>
      <c r="AJ9" s="114">
        <f>IF(($AH9       =0),0,($AI9       /$AH9       ))</f>
        <v>0.92289901850297285</v>
      </c>
      <c r="AK9" s="115">
        <f>IF(($AF9       =0),0,(($X9       /$AF9       )-1))</f>
        <v>0.18361517466438149</v>
      </c>
    </row>
    <row r="10" spans="1:37" x14ac:dyDescent="0.2">
      <c r="A10" s="55" t="s">
        <v>101</v>
      </c>
      <c r="B10" s="56" t="s">
        <v>417</v>
      </c>
      <c r="C10" s="57" t="s">
        <v>418</v>
      </c>
      <c r="D10" s="77">
        <v>1161047161</v>
      </c>
      <c r="E10" s="78">
        <v>166448450</v>
      </c>
      <c r="F10" s="79">
        <f t="shared" ref="F10:F32" si="0">$D10      +$E10</f>
        <v>1327495611</v>
      </c>
      <c r="G10" s="77">
        <v>1285770295</v>
      </c>
      <c r="H10" s="78">
        <v>168051680</v>
      </c>
      <c r="I10" s="79">
        <f t="shared" ref="I10:I32" si="1">$G10      +$H10</f>
        <v>1453821975</v>
      </c>
      <c r="J10" s="77">
        <v>161235480</v>
      </c>
      <c r="K10" s="78">
        <v>42795928</v>
      </c>
      <c r="L10" s="78">
        <f t="shared" ref="L10:L32" si="2">$J10      +$K10</f>
        <v>204031408</v>
      </c>
      <c r="M10" s="95">
        <f t="shared" ref="M10:M32" si="3">IF(($F10      =0),0,($L10      /$F10      ))</f>
        <v>0.15369648404811184</v>
      </c>
      <c r="N10" s="77">
        <v>240652384</v>
      </c>
      <c r="O10" s="78">
        <v>28730621</v>
      </c>
      <c r="P10" s="78">
        <f t="shared" ref="P10:P32" si="4">$N10      +$O10</f>
        <v>269383005</v>
      </c>
      <c r="Q10" s="95">
        <f t="shared" ref="Q10:Q32" si="5">IF(($F10      =0),0,($P10      /$F10      ))</f>
        <v>0.20292572176345974</v>
      </c>
      <c r="R10" s="77">
        <v>204969877</v>
      </c>
      <c r="S10" s="78">
        <v>22834362</v>
      </c>
      <c r="T10" s="78">
        <f t="shared" ref="T10:T32" si="6">$R10      +$S10</f>
        <v>227804239</v>
      </c>
      <c r="U10" s="95">
        <f t="shared" ref="U10:U32" si="7">IF(($I10      =0),0,($T10      /$I10      ))</f>
        <v>0.15669335236179793</v>
      </c>
      <c r="V10" s="77">
        <v>391390852</v>
      </c>
      <c r="W10" s="78">
        <v>43995915</v>
      </c>
      <c r="X10" s="78">
        <f t="shared" ref="X10:X32" si="8">$V10      +$W10</f>
        <v>435386767</v>
      </c>
      <c r="Y10" s="95">
        <f t="shared" ref="Y10:Y32" si="9">IF(($I10      =0),0,($X10      /$I10      ))</f>
        <v>0.29947736001170294</v>
      </c>
      <c r="Z10" s="77">
        <f t="shared" ref="Z10:Z32" si="10">$J10      +$N10      +$R10      +$V10</f>
        <v>998248593</v>
      </c>
      <c r="AA10" s="78">
        <f t="shared" ref="AA10:AA32" si="11">$K10      +$O10      +$S10      +$W10</f>
        <v>138356826</v>
      </c>
      <c r="AB10" s="78">
        <f t="shared" ref="AB10:AB32" si="12">$Z10      +$AA10</f>
        <v>1136605419</v>
      </c>
      <c r="AC10" s="95">
        <f t="shared" ref="AC10:AC32" si="13">IF(($I10      =0),0,($AB10      /$I10      ))</f>
        <v>0.78180508930606862</v>
      </c>
      <c r="AD10" s="77">
        <v>308817427</v>
      </c>
      <c r="AE10" s="78">
        <v>78794440</v>
      </c>
      <c r="AF10" s="78">
        <f t="shared" ref="AF10:AF32" si="14">$AD10      +$AE10</f>
        <v>387611867</v>
      </c>
      <c r="AG10" s="78">
        <v>1423199220</v>
      </c>
      <c r="AH10" s="78">
        <v>1430137047</v>
      </c>
      <c r="AI10" s="79">
        <v>1090717487</v>
      </c>
      <c r="AJ10" s="114">
        <f t="shared" ref="AJ10:AJ32" si="15">IF(($AH10      =0),0,($AI10      /$AH10      ))</f>
        <v>0.76266640968989596</v>
      </c>
      <c r="AK10" s="115">
        <f t="shared" ref="AK10:AK32" si="16">IF(($AF10      =0),0,(($X10      /$AF10      )-1))</f>
        <v>0.12325448229891278</v>
      </c>
    </row>
    <row r="11" spans="1:37" x14ac:dyDescent="0.2">
      <c r="A11" s="55" t="s">
        <v>101</v>
      </c>
      <c r="B11" s="56" t="s">
        <v>419</v>
      </c>
      <c r="C11" s="57" t="s">
        <v>420</v>
      </c>
      <c r="D11" s="77">
        <v>774729361</v>
      </c>
      <c r="E11" s="78">
        <v>82001634</v>
      </c>
      <c r="F11" s="79">
        <f t="shared" si="0"/>
        <v>856730995</v>
      </c>
      <c r="G11" s="77">
        <v>888833909</v>
      </c>
      <c r="H11" s="78">
        <v>104524095</v>
      </c>
      <c r="I11" s="79">
        <f t="shared" si="1"/>
        <v>993358004</v>
      </c>
      <c r="J11" s="77">
        <v>189486442</v>
      </c>
      <c r="K11" s="78">
        <v>27961234</v>
      </c>
      <c r="L11" s="78">
        <f t="shared" si="2"/>
        <v>217447676</v>
      </c>
      <c r="M11" s="95">
        <f t="shared" si="3"/>
        <v>0.25381091295757313</v>
      </c>
      <c r="N11" s="77">
        <v>208006878</v>
      </c>
      <c r="O11" s="78">
        <v>20666517</v>
      </c>
      <c r="P11" s="78">
        <f t="shared" si="4"/>
        <v>228673395</v>
      </c>
      <c r="Q11" s="95">
        <f t="shared" si="5"/>
        <v>0.26691388117690312</v>
      </c>
      <c r="R11" s="77">
        <v>197427395</v>
      </c>
      <c r="S11" s="78">
        <v>13187005</v>
      </c>
      <c r="T11" s="78">
        <f t="shared" si="6"/>
        <v>210614400</v>
      </c>
      <c r="U11" s="95">
        <f t="shared" si="7"/>
        <v>0.21202265361723507</v>
      </c>
      <c r="V11" s="77">
        <v>260471221</v>
      </c>
      <c r="W11" s="78">
        <v>22560683</v>
      </c>
      <c r="X11" s="78">
        <f t="shared" si="8"/>
        <v>283031904</v>
      </c>
      <c r="Y11" s="95">
        <f t="shared" si="9"/>
        <v>0.28492437052935854</v>
      </c>
      <c r="Z11" s="77">
        <f t="shared" si="10"/>
        <v>855391936</v>
      </c>
      <c r="AA11" s="78">
        <f t="shared" si="11"/>
        <v>84375439</v>
      </c>
      <c r="AB11" s="78">
        <f t="shared" si="12"/>
        <v>939767375</v>
      </c>
      <c r="AC11" s="95">
        <f t="shared" si="13"/>
        <v>0.94605104223834291</v>
      </c>
      <c r="AD11" s="77">
        <v>74645022</v>
      </c>
      <c r="AE11" s="78">
        <v>19335920</v>
      </c>
      <c r="AF11" s="78">
        <f t="shared" si="14"/>
        <v>93980942</v>
      </c>
      <c r="AG11" s="78">
        <v>810882953</v>
      </c>
      <c r="AH11" s="78">
        <v>866212268</v>
      </c>
      <c r="AI11" s="79">
        <v>619646159</v>
      </c>
      <c r="AJ11" s="114">
        <f t="shared" si="15"/>
        <v>0.71535140044911028</v>
      </c>
      <c r="AK11" s="115">
        <f t="shared" si="16"/>
        <v>2.011588285633485</v>
      </c>
    </row>
    <row r="12" spans="1:37" x14ac:dyDescent="0.2">
      <c r="A12" s="55" t="s">
        <v>101</v>
      </c>
      <c r="B12" s="56" t="s">
        <v>421</v>
      </c>
      <c r="C12" s="57" t="s">
        <v>422</v>
      </c>
      <c r="D12" s="77">
        <v>578147666</v>
      </c>
      <c r="E12" s="78">
        <v>52356900</v>
      </c>
      <c r="F12" s="79">
        <f t="shared" si="0"/>
        <v>630504566</v>
      </c>
      <c r="G12" s="77">
        <v>555758794</v>
      </c>
      <c r="H12" s="78">
        <v>46489900</v>
      </c>
      <c r="I12" s="79">
        <f t="shared" si="1"/>
        <v>602248694</v>
      </c>
      <c r="J12" s="77">
        <v>106470846</v>
      </c>
      <c r="K12" s="78">
        <v>9556885</v>
      </c>
      <c r="L12" s="78">
        <f t="shared" si="2"/>
        <v>116027731</v>
      </c>
      <c r="M12" s="95">
        <f t="shared" si="3"/>
        <v>0.18402361736425554</v>
      </c>
      <c r="N12" s="77">
        <v>67840173</v>
      </c>
      <c r="O12" s="78">
        <v>16674170</v>
      </c>
      <c r="P12" s="78">
        <f t="shared" si="4"/>
        <v>84514343</v>
      </c>
      <c r="Q12" s="95">
        <f t="shared" si="5"/>
        <v>0.13404239645109881</v>
      </c>
      <c r="R12" s="77">
        <v>48357796</v>
      </c>
      <c r="S12" s="78">
        <v>2943411</v>
      </c>
      <c r="T12" s="78">
        <f t="shared" si="6"/>
        <v>51301207</v>
      </c>
      <c r="U12" s="95">
        <f t="shared" si="7"/>
        <v>8.5182761724677147E-2</v>
      </c>
      <c r="V12" s="77">
        <v>99943866</v>
      </c>
      <c r="W12" s="78">
        <v>9746428</v>
      </c>
      <c r="X12" s="78">
        <f t="shared" si="8"/>
        <v>109690294</v>
      </c>
      <c r="Y12" s="95">
        <f t="shared" si="9"/>
        <v>0.18213454855578318</v>
      </c>
      <c r="Z12" s="77">
        <f t="shared" si="10"/>
        <v>322612681</v>
      </c>
      <c r="AA12" s="78">
        <f t="shared" si="11"/>
        <v>38920894</v>
      </c>
      <c r="AB12" s="78">
        <f t="shared" si="12"/>
        <v>361533575</v>
      </c>
      <c r="AC12" s="95">
        <f t="shared" si="13"/>
        <v>0.60030611706067061</v>
      </c>
      <c r="AD12" s="77">
        <v>122475017</v>
      </c>
      <c r="AE12" s="78">
        <v>14058833</v>
      </c>
      <c r="AF12" s="78">
        <f t="shared" si="14"/>
        <v>136533850</v>
      </c>
      <c r="AG12" s="78">
        <v>453571142</v>
      </c>
      <c r="AH12" s="78">
        <v>597692908</v>
      </c>
      <c r="AI12" s="79">
        <v>418184486</v>
      </c>
      <c r="AJ12" s="114">
        <f t="shared" si="15"/>
        <v>0.69966446046570796</v>
      </c>
      <c r="AK12" s="115">
        <f t="shared" si="16"/>
        <v>-0.19660733217440218</v>
      </c>
    </row>
    <row r="13" spans="1:37" x14ac:dyDescent="0.2">
      <c r="A13" s="55" t="s">
        <v>101</v>
      </c>
      <c r="B13" s="56" t="s">
        <v>423</v>
      </c>
      <c r="C13" s="57" t="s">
        <v>424</v>
      </c>
      <c r="D13" s="77">
        <v>1361479615</v>
      </c>
      <c r="E13" s="78">
        <v>75686600</v>
      </c>
      <c r="F13" s="79">
        <f t="shared" si="0"/>
        <v>1437166215</v>
      </c>
      <c r="G13" s="77">
        <v>1442533709</v>
      </c>
      <c r="H13" s="78">
        <v>92243791</v>
      </c>
      <c r="I13" s="79">
        <f t="shared" si="1"/>
        <v>1534777500</v>
      </c>
      <c r="J13" s="77">
        <v>383223612</v>
      </c>
      <c r="K13" s="78">
        <v>17322438</v>
      </c>
      <c r="L13" s="78">
        <f t="shared" si="2"/>
        <v>400546050</v>
      </c>
      <c r="M13" s="95">
        <f t="shared" si="3"/>
        <v>0.27870544535448882</v>
      </c>
      <c r="N13" s="77">
        <v>302131107</v>
      </c>
      <c r="O13" s="78">
        <v>12155655</v>
      </c>
      <c r="P13" s="78">
        <f t="shared" si="4"/>
        <v>314286762</v>
      </c>
      <c r="Q13" s="95">
        <f t="shared" si="5"/>
        <v>0.21868504750510018</v>
      </c>
      <c r="R13" s="77">
        <v>105398247</v>
      </c>
      <c r="S13" s="78">
        <v>8288577</v>
      </c>
      <c r="T13" s="78">
        <f t="shared" si="6"/>
        <v>113686824</v>
      </c>
      <c r="U13" s="95">
        <f t="shared" si="7"/>
        <v>7.4073814608306421E-2</v>
      </c>
      <c r="V13" s="77">
        <v>443217767</v>
      </c>
      <c r="W13" s="78">
        <v>23500989</v>
      </c>
      <c r="X13" s="78">
        <f t="shared" si="8"/>
        <v>466718756</v>
      </c>
      <c r="Y13" s="95">
        <f t="shared" si="9"/>
        <v>0.30409538581325307</v>
      </c>
      <c r="Z13" s="77">
        <f t="shared" si="10"/>
        <v>1233970733</v>
      </c>
      <c r="AA13" s="78">
        <f t="shared" si="11"/>
        <v>61267659</v>
      </c>
      <c r="AB13" s="78">
        <f t="shared" si="12"/>
        <v>1295238392</v>
      </c>
      <c r="AC13" s="95">
        <f t="shared" si="13"/>
        <v>0.84392584071632537</v>
      </c>
      <c r="AD13" s="77">
        <v>834431374</v>
      </c>
      <c r="AE13" s="78">
        <v>22939540</v>
      </c>
      <c r="AF13" s="78">
        <f t="shared" si="14"/>
        <v>857370914</v>
      </c>
      <c r="AG13" s="78">
        <v>1327056302</v>
      </c>
      <c r="AH13" s="78">
        <v>1327056302</v>
      </c>
      <c r="AI13" s="79">
        <v>1575216436</v>
      </c>
      <c r="AJ13" s="114">
        <f t="shared" si="15"/>
        <v>1.1870004562926224</v>
      </c>
      <c r="AK13" s="115">
        <f t="shared" si="16"/>
        <v>-0.45563962063681573</v>
      </c>
    </row>
    <row r="14" spans="1:37" x14ac:dyDescent="0.2">
      <c r="A14" s="55" t="s">
        <v>101</v>
      </c>
      <c r="B14" s="56" t="s">
        <v>425</v>
      </c>
      <c r="C14" s="57" t="s">
        <v>426</v>
      </c>
      <c r="D14" s="77">
        <v>349012336</v>
      </c>
      <c r="E14" s="78">
        <v>36500000</v>
      </c>
      <c r="F14" s="79">
        <f t="shared" si="0"/>
        <v>385512336</v>
      </c>
      <c r="G14" s="77">
        <v>349012336</v>
      </c>
      <c r="H14" s="78">
        <v>36500000</v>
      </c>
      <c r="I14" s="79">
        <f t="shared" si="1"/>
        <v>385512336</v>
      </c>
      <c r="J14" s="77">
        <v>70599351</v>
      </c>
      <c r="K14" s="78">
        <v>6920026</v>
      </c>
      <c r="L14" s="78">
        <f t="shared" si="2"/>
        <v>77519377</v>
      </c>
      <c r="M14" s="95">
        <f t="shared" si="3"/>
        <v>0.20108144347422388</v>
      </c>
      <c r="N14" s="77">
        <v>45349881</v>
      </c>
      <c r="O14" s="78">
        <v>9532296</v>
      </c>
      <c r="P14" s="78">
        <f t="shared" si="4"/>
        <v>54882177</v>
      </c>
      <c r="Q14" s="95">
        <f t="shared" si="5"/>
        <v>0.14236166232563827</v>
      </c>
      <c r="R14" s="77">
        <v>106432732</v>
      </c>
      <c r="S14" s="78">
        <v>7534795</v>
      </c>
      <c r="T14" s="78">
        <f t="shared" si="6"/>
        <v>113967527</v>
      </c>
      <c r="U14" s="95">
        <f t="shared" si="7"/>
        <v>0.29562614826416345</v>
      </c>
      <c r="V14" s="77">
        <v>108940115</v>
      </c>
      <c r="W14" s="78">
        <v>10902586</v>
      </c>
      <c r="X14" s="78">
        <f t="shared" si="8"/>
        <v>119842701</v>
      </c>
      <c r="Y14" s="95">
        <f t="shared" si="9"/>
        <v>0.31086606006817896</v>
      </c>
      <c r="Z14" s="77">
        <f t="shared" si="10"/>
        <v>331322079</v>
      </c>
      <c r="AA14" s="78">
        <f t="shared" si="11"/>
        <v>34889703</v>
      </c>
      <c r="AB14" s="78">
        <f t="shared" si="12"/>
        <v>366211782</v>
      </c>
      <c r="AC14" s="95">
        <f t="shared" si="13"/>
        <v>0.94993531413220456</v>
      </c>
      <c r="AD14" s="77">
        <v>158173840</v>
      </c>
      <c r="AE14" s="78">
        <v>17622821</v>
      </c>
      <c r="AF14" s="78">
        <f t="shared" si="14"/>
        <v>175796661</v>
      </c>
      <c r="AG14" s="78">
        <v>355022009</v>
      </c>
      <c r="AH14" s="78">
        <v>349381009</v>
      </c>
      <c r="AI14" s="79">
        <v>338809617</v>
      </c>
      <c r="AJ14" s="114">
        <f t="shared" si="15"/>
        <v>0.96974251110483223</v>
      </c>
      <c r="AK14" s="115">
        <f t="shared" si="16"/>
        <v>-0.31828795656135922</v>
      </c>
    </row>
    <row r="15" spans="1:37" x14ac:dyDescent="0.2">
      <c r="A15" s="55" t="s">
        <v>101</v>
      </c>
      <c r="B15" s="56" t="s">
        <v>75</v>
      </c>
      <c r="C15" s="57" t="s">
        <v>76</v>
      </c>
      <c r="D15" s="77">
        <v>3019754344</v>
      </c>
      <c r="E15" s="78">
        <v>172676550</v>
      </c>
      <c r="F15" s="79">
        <f t="shared" si="0"/>
        <v>3192430894</v>
      </c>
      <c r="G15" s="77">
        <v>3141751504</v>
      </c>
      <c r="H15" s="78">
        <v>196092505</v>
      </c>
      <c r="I15" s="79">
        <f t="shared" si="1"/>
        <v>3337844009</v>
      </c>
      <c r="J15" s="77">
        <v>880096450</v>
      </c>
      <c r="K15" s="78">
        <v>48662589</v>
      </c>
      <c r="L15" s="78">
        <f t="shared" si="2"/>
        <v>928759039</v>
      </c>
      <c r="M15" s="95">
        <f t="shared" si="3"/>
        <v>0.29092533866451176</v>
      </c>
      <c r="N15" s="77">
        <v>785039316</v>
      </c>
      <c r="O15" s="78">
        <v>38308603</v>
      </c>
      <c r="P15" s="78">
        <f t="shared" si="4"/>
        <v>823347919</v>
      </c>
      <c r="Q15" s="95">
        <f t="shared" si="5"/>
        <v>0.25790626213630419</v>
      </c>
      <c r="R15" s="77">
        <v>760224257</v>
      </c>
      <c r="S15" s="78">
        <v>45502654</v>
      </c>
      <c r="T15" s="78">
        <f t="shared" si="6"/>
        <v>805726911</v>
      </c>
      <c r="U15" s="95">
        <f t="shared" si="7"/>
        <v>0.24139142177629547</v>
      </c>
      <c r="V15" s="77">
        <v>460251888</v>
      </c>
      <c r="W15" s="78">
        <v>14856787</v>
      </c>
      <c r="X15" s="78">
        <f t="shared" si="8"/>
        <v>475108675</v>
      </c>
      <c r="Y15" s="95">
        <f t="shared" si="9"/>
        <v>0.14233998764440162</v>
      </c>
      <c r="Z15" s="77">
        <f t="shared" si="10"/>
        <v>2885611911</v>
      </c>
      <c r="AA15" s="78">
        <f t="shared" si="11"/>
        <v>147330633</v>
      </c>
      <c r="AB15" s="78">
        <f t="shared" si="12"/>
        <v>3032942544</v>
      </c>
      <c r="AC15" s="95">
        <f t="shared" si="13"/>
        <v>0.90865317127526679</v>
      </c>
      <c r="AD15" s="77">
        <v>815834131</v>
      </c>
      <c r="AE15" s="78">
        <v>97564300</v>
      </c>
      <c r="AF15" s="78">
        <f t="shared" si="14"/>
        <v>913398431</v>
      </c>
      <c r="AG15" s="78">
        <v>2939221504</v>
      </c>
      <c r="AH15" s="78">
        <v>2994749672</v>
      </c>
      <c r="AI15" s="79">
        <v>2985210093</v>
      </c>
      <c r="AJ15" s="114">
        <f t="shared" si="15"/>
        <v>0.99681456547463976</v>
      </c>
      <c r="AK15" s="115">
        <f t="shared" si="16"/>
        <v>-0.47984509401899766</v>
      </c>
    </row>
    <row r="16" spans="1:37" x14ac:dyDescent="0.2">
      <c r="A16" s="55" t="s">
        <v>116</v>
      </c>
      <c r="B16" s="56" t="s">
        <v>427</v>
      </c>
      <c r="C16" s="57" t="s">
        <v>428</v>
      </c>
      <c r="D16" s="77">
        <v>401383230</v>
      </c>
      <c r="E16" s="78">
        <v>8277000</v>
      </c>
      <c r="F16" s="79">
        <f t="shared" si="0"/>
        <v>409660230</v>
      </c>
      <c r="G16" s="77">
        <v>848662509</v>
      </c>
      <c r="H16" s="78">
        <v>8527000</v>
      </c>
      <c r="I16" s="79">
        <f t="shared" si="1"/>
        <v>857189509</v>
      </c>
      <c r="J16" s="77">
        <v>194044338</v>
      </c>
      <c r="K16" s="78">
        <v>10325</v>
      </c>
      <c r="L16" s="78">
        <f t="shared" si="2"/>
        <v>194054663</v>
      </c>
      <c r="M16" s="95">
        <f t="shared" si="3"/>
        <v>0.47369661194595336</v>
      </c>
      <c r="N16" s="77">
        <v>207879739</v>
      </c>
      <c r="O16" s="78">
        <v>5594077</v>
      </c>
      <c r="P16" s="78">
        <f t="shared" si="4"/>
        <v>213473816</v>
      </c>
      <c r="Q16" s="95">
        <f t="shared" si="5"/>
        <v>0.52109968302268439</v>
      </c>
      <c r="R16" s="77">
        <v>140370379</v>
      </c>
      <c r="S16" s="78">
        <v>2036072</v>
      </c>
      <c r="T16" s="78">
        <f t="shared" si="6"/>
        <v>142406451</v>
      </c>
      <c r="U16" s="95">
        <f t="shared" si="7"/>
        <v>0.16613181741588487</v>
      </c>
      <c r="V16" s="77">
        <v>233960213</v>
      </c>
      <c r="W16" s="78">
        <v>723896</v>
      </c>
      <c r="X16" s="78">
        <f t="shared" si="8"/>
        <v>234684109</v>
      </c>
      <c r="Y16" s="95">
        <f t="shared" si="9"/>
        <v>0.27378322592139892</v>
      </c>
      <c r="Z16" s="77">
        <f t="shared" si="10"/>
        <v>776254669</v>
      </c>
      <c r="AA16" s="78">
        <f t="shared" si="11"/>
        <v>8364370</v>
      </c>
      <c r="AB16" s="78">
        <f t="shared" si="12"/>
        <v>784619039</v>
      </c>
      <c r="AC16" s="95">
        <f t="shared" si="13"/>
        <v>0.91533905952178418</v>
      </c>
      <c r="AD16" s="77">
        <v>94062405</v>
      </c>
      <c r="AE16" s="78">
        <v>648417</v>
      </c>
      <c r="AF16" s="78">
        <f t="shared" si="14"/>
        <v>94710822</v>
      </c>
      <c r="AG16" s="78">
        <v>389567717</v>
      </c>
      <c r="AH16" s="78">
        <v>394394839</v>
      </c>
      <c r="AI16" s="79">
        <v>358764845</v>
      </c>
      <c r="AJ16" s="114">
        <f t="shared" si="15"/>
        <v>0.90965907644648458</v>
      </c>
      <c r="AK16" s="115">
        <f t="shared" si="16"/>
        <v>1.4779017227830629</v>
      </c>
    </row>
    <row r="17" spans="1:37" ht="16.5" x14ac:dyDescent="0.3">
      <c r="A17" s="58" t="s">
        <v>0</v>
      </c>
      <c r="B17" s="59" t="s">
        <v>429</v>
      </c>
      <c r="C17" s="60" t="s">
        <v>0</v>
      </c>
      <c r="D17" s="80">
        <f>SUM(D9:D16)</f>
        <v>8367894025</v>
      </c>
      <c r="E17" s="81">
        <f>SUM(E9:E16)</f>
        <v>614447134</v>
      </c>
      <c r="F17" s="82">
        <f t="shared" si="0"/>
        <v>8982341159</v>
      </c>
      <c r="G17" s="80">
        <f>SUM(G9:G16)</f>
        <v>9293599435</v>
      </c>
      <c r="H17" s="81">
        <f>SUM(H9:H16)</f>
        <v>1173135534</v>
      </c>
      <c r="I17" s="82">
        <f t="shared" si="1"/>
        <v>10466734969</v>
      </c>
      <c r="J17" s="80">
        <f>SUM(J9:J16)</f>
        <v>2041741334</v>
      </c>
      <c r="K17" s="81">
        <f>SUM(K9:K16)</f>
        <v>183429401</v>
      </c>
      <c r="L17" s="81">
        <f t="shared" si="2"/>
        <v>2225170735</v>
      </c>
      <c r="M17" s="96">
        <f t="shared" si="3"/>
        <v>0.24772725680436383</v>
      </c>
      <c r="N17" s="80">
        <f>SUM(N9:N16)</f>
        <v>2013569742</v>
      </c>
      <c r="O17" s="81">
        <f>SUM(O9:O16)</f>
        <v>222677914</v>
      </c>
      <c r="P17" s="81">
        <f t="shared" si="4"/>
        <v>2236247656</v>
      </c>
      <c r="Q17" s="96">
        <f t="shared" si="5"/>
        <v>0.24896044543569312</v>
      </c>
      <c r="R17" s="80">
        <f>SUM(R9:R16)</f>
        <v>1734511318</v>
      </c>
      <c r="S17" s="81">
        <f>SUM(S9:S16)</f>
        <v>201254293</v>
      </c>
      <c r="T17" s="81">
        <f t="shared" si="6"/>
        <v>1935765611</v>
      </c>
      <c r="U17" s="96">
        <f t="shared" si="7"/>
        <v>0.18494455211995728</v>
      </c>
      <c r="V17" s="80">
        <f>SUM(V9:V16)</f>
        <v>2129960446</v>
      </c>
      <c r="W17" s="81">
        <f>SUM(W9:W16)</f>
        <v>298513495</v>
      </c>
      <c r="X17" s="81">
        <f t="shared" si="8"/>
        <v>2428473941</v>
      </c>
      <c r="Y17" s="96">
        <f t="shared" si="9"/>
        <v>0.23201828919835718</v>
      </c>
      <c r="Z17" s="80">
        <f t="shared" si="10"/>
        <v>7919782840</v>
      </c>
      <c r="AA17" s="81">
        <f t="shared" si="11"/>
        <v>905875103</v>
      </c>
      <c r="AB17" s="81">
        <f t="shared" si="12"/>
        <v>8825657943</v>
      </c>
      <c r="AC17" s="96">
        <f t="shared" si="13"/>
        <v>0.84321022450071748</v>
      </c>
      <c r="AD17" s="80">
        <f>SUM(AD9:AD16)</f>
        <v>2551537247</v>
      </c>
      <c r="AE17" s="81">
        <f>SUM(AE9:AE16)</f>
        <v>364715545</v>
      </c>
      <c r="AF17" s="81">
        <f t="shared" si="14"/>
        <v>2916252792</v>
      </c>
      <c r="AG17" s="81">
        <f>SUM(AG9:AG16)</f>
        <v>8712580005</v>
      </c>
      <c r="AH17" s="81">
        <f>SUM(AH9:AH16)</f>
        <v>9039726858</v>
      </c>
      <c r="AI17" s="82">
        <f>SUM(AI9:AI16)</f>
        <v>8383374949</v>
      </c>
      <c r="AJ17" s="116">
        <f t="shared" si="15"/>
        <v>0.9273925065092935</v>
      </c>
      <c r="AK17" s="117">
        <f t="shared" si="16"/>
        <v>-0.16726219768673611</v>
      </c>
    </row>
    <row r="18" spans="1:37" x14ac:dyDescent="0.2">
      <c r="A18" s="55" t="s">
        <v>101</v>
      </c>
      <c r="B18" s="56" t="s">
        <v>430</v>
      </c>
      <c r="C18" s="57" t="s">
        <v>431</v>
      </c>
      <c r="D18" s="77">
        <v>810716319</v>
      </c>
      <c r="E18" s="78">
        <v>67530996</v>
      </c>
      <c r="F18" s="79">
        <f t="shared" si="0"/>
        <v>878247315</v>
      </c>
      <c r="G18" s="77">
        <v>810716319</v>
      </c>
      <c r="H18" s="78">
        <v>67530996</v>
      </c>
      <c r="I18" s="79">
        <f t="shared" si="1"/>
        <v>878247315</v>
      </c>
      <c r="J18" s="77">
        <v>197190167</v>
      </c>
      <c r="K18" s="78">
        <v>9544920</v>
      </c>
      <c r="L18" s="78">
        <f t="shared" si="2"/>
        <v>206735087</v>
      </c>
      <c r="M18" s="95">
        <f t="shared" si="3"/>
        <v>0.23539506864305074</v>
      </c>
      <c r="N18" s="77">
        <v>121856144</v>
      </c>
      <c r="O18" s="78">
        <v>6295678</v>
      </c>
      <c r="P18" s="78">
        <f t="shared" si="4"/>
        <v>128151822</v>
      </c>
      <c r="Q18" s="95">
        <f t="shared" si="5"/>
        <v>0.14591769289952228</v>
      </c>
      <c r="R18" s="77">
        <v>193517628</v>
      </c>
      <c r="S18" s="78">
        <v>14950887</v>
      </c>
      <c r="T18" s="78">
        <f t="shared" si="6"/>
        <v>208468515</v>
      </c>
      <c r="U18" s="95">
        <f t="shared" si="7"/>
        <v>0.23736880425304802</v>
      </c>
      <c r="V18" s="77">
        <v>265015040</v>
      </c>
      <c r="W18" s="78">
        <v>30994340</v>
      </c>
      <c r="X18" s="78">
        <f t="shared" si="8"/>
        <v>296009380</v>
      </c>
      <c r="Y18" s="95">
        <f t="shared" si="9"/>
        <v>0.3370455849329867</v>
      </c>
      <c r="Z18" s="77">
        <f t="shared" si="10"/>
        <v>777578979</v>
      </c>
      <c r="AA18" s="78">
        <f t="shared" si="11"/>
        <v>61785825</v>
      </c>
      <c r="AB18" s="78">
        <f t="shared" si="12"/>
        <v>839364804</v>
      </c>
      <c r="AC18" s="95">
        <f t="shared" si="13"/>
        <v>0.9557271507286077</v>
      </c>
      <c r="AD18" s="77">
        <v>237899327</v>
      </c>
      <c r="AE18" s="78">
        <v>13684517</v>
      </c>
      <c r="AF18" s="78">
        <f t="shared" si="14"/>
        <v>251583844</v>
      </c>
      <c r="AG18" s="78">
        <v>790772186</v>
      </c>
      <c r="AH18" s="78">
        <v>873915359</v>
      </c>
      <c r="AI18" s="79">
        <v>713589808</v>
      </c>
      <c r="AJ18" s="114">
        <f t="shared" si="15"/>
        <v>0.81654338792780046</v>
      </c>
      <c r="AK18" s="115">
        <f t="shared" si="16"/>
        <v>0.17658342162861618</v>
      </c>
    </row>
    <row r="19" spans="1:37" x14ac:dyDescent="0.2">
      <c r="A19" s="55" t="s">
        <v>101</v>
      </c>
      <c r="B19" s="56" t="s">
        <v>77</v>
      </c>
      <c r="C19" s="57" t="s">
        <v>78</v>
      </c>
      <c r="D19" s="77">
        <v>4909489775</v>
      </c>
      <c r="E19" s="78">
        <v>241268500</v>
      </c>
      <c r="F19" s="79">
        <f t="shared" si="0"/>
        <v>5150758275</v>
      </c>
      <c r="G19" s="77">
        <v>5192631781</v>
      </c>
      <c r="H19" s="78">
        <v>231324194</v>
      </c>
      <c r="I19" s="79">
        <f t="shared" si="1"/>
        <v>5423955975</v>
      </c>
      <c r="J19" s="77">
        <v>859593627</v>
      </c>
      <c r="K19" s="78">
        <v>40340107</v>
      </c>
      <c r="L19" s="78">
        <f t="shared" si="2"/>
        <v>899933734</v>
      </c>
      <c r="M19" s="95">
        <f t="shared" si="3"/>
        <v>0.17471868916232533</v>
      </c>
      <c r="N19" s="77">
        <v>787570728</v>
      </c>
      <c r="O19" s="78">
        <v>37358454</v>
      </c>
      <c r="P19" s="78">
        <f t="shared" si="4"/>
        <v>824929182</v>
      </c>
      <c r="Q19" s="95">
        <f t="shared" si="5"/>
        <v>0.16015684253790768</v>
      </c>
      <c r="R19" s="77">
        <v>986317430</v>
      </c>
      <c r="S19" s="78">
        <v>26926507</v>
      </c>
      <c r="T19" s="78">
        <f t="shared" si="6"/>
        <v>1013243937</v>
      </c>
      <c r="U19" s="95">
        <f t="shared" si="7"/>
        <v>0.18680902678233852</v>
      </c>
      <c r="V19" s="77">
        <v>600437865</v>
      </c>
      <c r="W19" s="78">
        <v>63258421</v>
      </c>
      <c r="X19" s="78">
        <f t="shared" si="8"/>
        <v>663696286</v>
      </c>
      <c r="Y19" s="95">
        <f t="shared" si="9"/>
        <v>0.12236387777834055</v>
      </c>
      <c r="Z19" s="77">
        <f t="shared" si="10"/>
        <v>3233919650</v>
      </c>
      <c r="AA19" s="78">
        <f t="shared" si="11"/>
        <v>167883489</v>
      </c>
      <c r="AB19" s="78">
        <f t="shared" si="12"/>
        <v>3401803139</v>
      </c>
      <c r="AC19" s="95">
        <f t="shared" si="13"/>
        <v>0.62718118559212677</v>
      </c>
      <c r="AD19" s="77">
        <v>1489229420</v>
      </c>
      <c r="AE19" s="78">
        <v>70652677</v>
      </c>
      <c r="AF19" s="78">
        <f t="shared" si="14"/>
        <v>1559882097</v>
      </c>
      <c r="AG19" s="78">
        <v>4420014018</v>
      </c>
      <c r="AH19" s="78">
        <v>5027098571</v>
      </c>
      <c r="AI19" s="79">
        <v>4753227629</v>
      </c>
      <c r="AJ19" s="114">
        <f t="shared" si="15"/>
        <v>0.94552107182065437</v>
      </c>
      <c r="AK19" s="115">
        <f t="shared" si="16"/>
        <v>-0.57452150564684634</v>
      </c>
    </row>
    <row r="20" spans="1:37" x14ac:dyDescent="0.2">
      <c r="A20" s="55" t="s">
        <v>101</v>
      </c>
      <c r="B20" s="56" t="s">
        <v>79</v>
      </c>
      <c r="C20" s="57" t="s">
        <v>80</v>
      </c>
      <c r="D20" s="77">
        <v>2435283109</v>
      </c>
      <c r="E20" s="78">
        <v>234740664</v>
      </c>
      <c r="F20" s="79">
        <f t="shared" si="0"/>
        <v>2670023773</v>
      </c>
      <c r="G20" s="77">
        <v>2458261878</v>
      </c>
      <c r="H20" s="78">
        <v>279446122</v>
      </c>
      <c r="I20" s="79">
        <f t="shared" si="1"/>
        <v>2737708000</v>
      </c>
      <c r="J20" s="77">
        <v>621728732</v>
      </c>
      <c r="K20" s="78">
        <v>22558051</v>
      </c>
      <c r="L20" s="78">
        <f t="shared" si="2"/>
        <v>644286783</v>
      </c>
      <c r="M20" s="95">
        <f t="shared" si="3"/>
        <v>0.24130376272870735</v>
      </c>
      <c r="N20" s="77">
        <v>500317344</v>
      </c>
      <c r="O20" s="78">
        <v>71965367</v>
      </c>
      <c r="P20" s="78">
        <f t="shared" si="4"/>
        <v>572282711</v>
      </c>
      <c r="Q20" s="95">
        <f t="shared" si="5"/>
        <v>0.21433618561268145</v>
      </c>
      <c r="R20" s="77">
        <v>583950069</v>
      </c>
      <c r="S20" s="78">
        <v>38159363</v>
      </c>
      <c r="T20" s="78">
        <f t="shared" si="6"/>
        <v>622109432</v>
      </c>
      <c r="U20" s="95">
        <f t="shared" si="7"/>
        <v>0.22723732114600972</v>
      </c>
      <c r="V20" s="77">
        <v>343394212</v>
      </c>
      <c r="W20" s="78">
        <v>59452857</v>
      </c>
      <c r="X20" s="78">
        <f t="shared" si="8"/>
        <v>402847069</v>
      </c>
      <c r="Y20" s="95">
        <f t="shared" si="9"/>
        <v>0.14714756613926686</v>
      </c>
      <c r="Z20" s="77">
        <f t="shared" si="10"/>
        <v>2049390357</v>
      </c>
      <c r="AA20" s="78">
        <f t="shared" si="11"/>
        <v>192135638</v>
      </c>
      <c r="AB20" s="78">
        <f t="shared" si="12"/>
        <v>2241525995</v>
      </c>
      <c r="AC20" s="95">
        <f t="shared" si="13"/>
        <v>0.81876007046770505</v>
      </c>
      <c r="AD20" s="77">
        <v>513834935</v>
      </c>
      <c r="AE20" s="78">
        <v>163577394</v>
      </c>
      <c r="AF20" s="78">
        <f t="shared" si="14"/>
        <v>677412329</v>
      </c>
      <c r="AG20" s="78">
        <v>2870257778</v>
      </c>
      <c r="AH20" s="78">
        <v>2986363334</v>
      </c>
      <c r="AI20" s="79">
        <v>2606289356</v>
      </c>
      <c r="AJ20" s="114">
        <f t="shared" si="15"/>
        <v>0.87273016190869157</v>
      </c>
      <c r="AK20" s="115">
        <f t="shared" si="16"/>
        <v>-0.40531482561782539</v>
      </c>
    </row>
    <row r="21" spans="1:37" x14ac:dyDescent="0.2">
      <c r="A21" s="55" t="s">
        <v>101</v>
      </c>
      <c r="B21" s="56" t="s">
        <v>432</v>
      </c>
      <c r="C21" s="57" t="s">
        <v>433</v>
      </c>
      <c r="D21" s="77">
        <v>520874861</v>
      </c>
      <c r="E21" s="78">
        <v>58090950</v>
      </c>
      <c r="F21" s="79">
        <f t="shared" si="0"/>
        <v>578965811</v>
      </c>
      <c r="G21" s="77">
        <v>518365129</v>
      </c>
      <c r="H21" s="78">
        <v>53431202</v>
      </c>
      <c r="I21" s="79">
        <f t="shared" si="1"/>
        <v>571796331</v>
      </c>
      <c r="J21" s="77">
        <v>70795458</v>
      </c>
      <c r="K21" s="78">
        <v>3772823</v>
      </c>
      <c r="L21" s="78">
        <f t="shared" si="2"/>
        <v>74568281</v>
      </c>
      <c r="M21" s="95">
        <f t="shared" si="3"/>
        <v>0.12879565525847606</v>
      </c>
      <c r="N21" s="77">
        <v>90671051</v>
      </c>
      <c r="O21" s="78">
        <v>15127901</v>
      </c>
      <c r="P21" s="78">
        <f t="shared" si="4"/>
        <v>105798952</v>
      </c>
      <c r="Q21" s="95">
        <f t="shared" si="5"/>
        <v>0.18273782318382872</v>
      </c>
      <c r="R21" s="77">
        <v>22638279</v>
      </c>
      <c r="S21" s="78">
        <v>7908117</v>
      </c>
      <c r="T21" s="78">
        <f t="shared" si="6"/>
        <v>30546396</v>
      </c>
      <c r="U21" s="95">
        <f t="shared" si="7"/>
        <v>5.3421811830408547E-2</v>
      </c>
      <c r="V21" s="77">
        <v>78581167</v>
      </c>
      <c r="W21" s="78">
        <v>20511534</v>
      </c>
      <c r="X21" s="78">
        <f t="shared" si="8"/>
        <v>99092701</v>
      </c>
      <c r="Y21" s="95">
        <f t="shared" si="9"/>
        <v>0.17330069401931858</v>
      </c>
      <c r="Z21" s="77">
        <f t="shared" si="10"/>
        <v>262685955</v>
      </c>
      <c r="AA21" s="78">
        <f t="shared" si="11"/>
        <v>47320375</v>
      </c>
      <c r="AB21" s="78">
        <f t="shared" si="12"/>
        <v>310006330</v>
      </c>
      <c r="AC21" s="95">
        <f t="shared" si="13"/>
        <v>0.54216215318807282</v>
      </c>
      <c r="AD21" s="77">
        <v>42299109</v>
      </c>
      <c r="AE21" s="78">
        <v>12846267</v>
      </c>
      <c r="AF21" s="78">
        <f t="shared" si="14"/>
        <v>55145376</v>
      </c>
      <c r="AG21" s="78">
        <v>456141113</v>
      </c>
      <c r="AH21" s="78">
        <v>474703236</v>
      </c>
      <c r="AI21" s="79">
        <v>251636939</v>
      </c>
      <c r="AJ21" s="114">
        <f t="shared" si="15"/>
        <v>0.53009316119344929</v>
      </c>
      <c r="AK21" s="115">
        <f t="shared" si="16"/>
        <v>0.7969358119890233</v>
      </c>
    </row>
    <row r="22" spans="1:37" x14ac:dyDescent="0.2">
      <c r="A22" s="55" t="s">
        <v>101</v>
      </c>
      <c r="B22" s="56" t="s">
        <v>434</v>
      </c>
      <c r="C22" s="57" t="s">
        <v>435</v>
      </c>
      <c r="D22" s="77">
        <v>1004035444</v>
      </c>
      <c r="E22" s="78">
        <v>274269047</v>
      </c>
      <c r="F22" s="79">
        <f t="shared" si="0"/>
        <v>1278304491</v>
      </c>
      <c r="G22" s="77">
        <v>1084925563</v>
      </c>
      <c r="H22" s="78">
        <v>251294951</v>
      </c>
      <c r="I22" s="79">
        <f t="shared" si="1"/>
        <v>1336220514</v>
      </c>
      <c r="J22" s="77">
        <v>145782953</v>
      </c>
      <c r="K22" s="78">
        <v>53582724</v>
      </c>
      <c r="L22" s="78">
        <f t="shared" si="2"/>
        <v>199365677</v>
      </c>
      <c r="M22" s="95">
        <f t="shared" si="3"/>
        <v>0.1559610236869613</v>
      </c>
      <c r="N22" s="77">
        <v>185555313</v>
      </c>
      <c r="O22" s="78">
        <v>86029650</v>
      </c>
      <c r="P22" s="78">
        <f t="shared" si="4"/>
        <v>271584963</v>
      </c>
      <c r="Q22" s="95">
        <f t="shared" si="5"/>
        <v>0.2124571766055072</v>
      </c>
      <c r="R22" s="77">
        <v>182181731</v>
      </c>
      <c r="S22" s="78">
        <v>25231444</v>
      </c>
      <c r="T22" s="78">
        <f t="shared" si="6"/>
        <v>207413175</v>
      </c>
      <c r="U22" s="95">
        <f t="shared" si="7"/>
        <v>0.15522376196658211</v>
      </c>
      <c r="V22" s="77">
        <v>205501850</v>
      </c>
      <c r="W22" s="78">
        <v>44360697</v>
      </c>
      <c r="X22" s="78">
        <f t="shared" si="8"/>
        <v>249862547</v>
      </c>
      <c r="Y22" s="95">
        <f t="shared" si="9"/>
        <v>0.18699200048353695</v>
      </c>
      <c r="Z22" s="77">
        <f t="shared" si="10"/>
        <v>719021847</v>
      </c>
      <c r="AA22" s="78">
        <f t="shared" si="11"/>
        <v>209204515</v>
      </c>
      <c r="AB22" s="78">
        <f t="shared" si="12"/>
        <v>928226362</v>
      </c>
      <c r="AC22" s="95">
        <f t="shared" si="13"/>
        <v>0.69466555278465059</v>
      </c>
      <c r="AD22" s="77">
        <v>249216729</v>
      </c>
      <c r="AE22" s="78">
        <v>80734908</v>
      </c>
      <c r="AF22" s="78">
        <f t="shared" si="14"/>
        <v>329951637</v>
      </c>
      <c r="AG22" s="78">
        <v>1131365262</v>
      </c>
      <c r="AH22" s="78">
        <v>1171527352</v>
      </c>
      <c r="AI22" s="79">
        <v>825179117</v>
      </c>
      <c r="AJ22" s="114">
        <f t="shared" si="15"/>
        <v>0.70436180221595035</v>
      </c>
      <c r="AK22" s="115">
        <f t="shared" si="16"/>
        <v>-0.24272978527456135</v>
      </c>
    </row>
    <row r="23" spans="1:37" x14ac:dyDescent="0.2">
      <c r="A23" s="55" t="s">
        <v>101</v>
      </c>
      <c r="B23" s="56" t="s">
        <v>436</v>
      </c>
      <c r="C23" s="57" t="s">
        <v>437</v>
      </c>
      <c r="D23" s="77">
        <v>698776489</v>
      </c>
      <c r="E23" s="78">
        <v>160610054</v>
      </c>
      <c r="F23" s="79">
        <f t="shared" si="0"/>
        <v>859386543</v>
      </c>
      <c r="G23" s="77">
        <v>791479076</v>
      </c>
      <c r="H23" s="78">
        <v>147376545</v>
      </c>
      <c r="I23" s="79">
        <f t="shared" si="1"/>
        <v>938855621</v>
      </c>
      <c r="J23" s="77">
        <v>168080831</v>
      </c>
      <c r="K23" s="78">
        <v>13188579</v>
      </c>
      <c r="L23" s="78">
        <f t="shared" si="2"/>
        <v>181269410</v>
      </c>
      <c r="M23" s="95">
        <f t="shared" si="3"/>
        <v>0.21092884392535804</v>
      </c>
      <c r="N23" s="77">
        <v>149965736</v>
      </c>
      <c r="O23" s="78">
        <v>52268723</v>
      </c>
      <c r="P23" s="78">
        <f t="shared" si="4"/>
        <v>202234459</v>
      </c>
      <c r="Q23" s="95">
        <f t="shared" si="5"/>
        <v>0.23532420963217246</v>
      </c>
      <c r="R23" s="77">
        <v>166177662</v>
      </c>
      <c r="S23" s="78">
        <v>32865459</v>
      </c>
      <c r="T23" s="78">
        <f t="shared" si="6"/>
        <v>199043121</v>
      </c>
      <c r="U23" s="95">
        <f t="shared" si="7"/>
        <v>0.21200610248037274</v>
      </c>
      <c r="V23" s="77">
        <v>133165560</v>
      </c>
      <c r="W23" s="78">
        <v>26363089</v>
      </c>
      <c r="X23" s="78">
        <f t="shared" si="8"/>
        <v>159528649</v>
      </c>
      <c r="Y23" s="95">
        <f t="shared" si="9"/>
        <v>0.16991819128704988</v>
      </c>
      <c r="Z23" s="77">
        <f t="shared" si="10"/>
        <v>617389789</v>
      </c>
      <c r="AA23" s="78">
        <f t="shared" si="11"/>
        <v>124685850</v>
      </c>
      <c r="AB23" s="78">
        <f t="shared" si="12"/>
        <v>742075639</v>
      </c>
      <c r="AC23" s="95">
        <f t="shared" si="13"/>
        <v>0.79040442683785139</v>
      </c>
      <c r="AD23" s="77">
        <v>159469627</v>
      </c>
      <c r="AE23" s="78">
        <v>41619786</v>
      </c>
      <c r="AF23" s="78">
        <f t="shared" si="14"/>
        <v>201089413</v>
      </c>
      <c r="AG23" s="78">
        <v>838315056</v>
      </c>
      <c r="AH23" s="78">
        <v>826346401</v>
      </c>
      <c r="AI23" s="79">
        <v>681738140</v>
      </c>
      <c r="AJ23" s="114">
        <f t="shared" si="15"/>
        <v>0.82500285494678405</v>
      </c>
      <c r="AK23" s="115">
        <f t="shared" si="16"/>
        <v>-0.20667803132927742</v>
      </c>
    </row>
    <row r="24" spans="1:37" x14ac:dyDescent="0.2">
      <c r="A24" s="55" t="s">
        <v>116</v>
      </c>
      <c r="B24" s="56" t="s">
        <v>438</v>
      </c>
      <c r="C24" s="57" t="s">
        <v>439</v>
      </c>
      <c r="D24" s="77">
        <v>1044930775</v>
      </c>
      <c r="E24" s="78">
        <v>60195000</v>
      </c>
      <c r="F24" s="79">
        <f t="shared" si="0"/>
        <v>1105125775</v>
      </c>
      <c r="G24" s="77">
        <v>993409177</v>
      </c>
      <c r="H24" s="78">
        <v>52521249</v>
      </c>
      <c r="I24" s="79">
        <f t="shared" si="1"/>
        <v>1045930426</v>
      </c>
      <c r="J24" s="77">
        <v>230112682</v>
      </c>
      <c r="K24" s="78">
        <v>2220382</v>
      </c>
      <c r="L24" s="78">
        <f t="shared" si="2"/>
        <v>232333064</v>
      </c>
      <c r="M24" s="95">
        <f t="shared" si="3"/>
        <v>0.21023223714060962</v>
      </c>
      <c r="N24" s="77">
        <v>301056008</v>
      </c>
      <c r="O24" s="78">
        <v>13788907</v>
      </c>
      <c r="P24" s="78">
        <f t="shared" si="4"/>
        <v>314844915</v>
      </c>
      <c r="Q24" s="95">
        <f t="shared" si="5"/>
        <v>0.28489509712141137</v>
      </c>
      <c r="R24" s="77">
        <v>203262024</v>
      </c>
      <c r="S24" s="78">
        <v>3713019</v>
      </c>
      <c r="T24" s="78">
        <f t="shared" si="6"/>
        <v>206975043</v>
      </c>
      <c r="U24" s="95">
        <f t="shared" si="7"/>
        <v>0.1978860523175946</v>
      </c>
      <c r="V24" s="77">
        <v>259801251</v>
      </c>
      <c r="W24" s="78">
        <v>10676139</v>
      </c>
      <c r="X24" s="78">
        <f t="shared" si="8"/>
        <v>270477390</v>
      </c>
      <c r="Y24" s="95">
        <f t="shared" si="9"/>
        <v>0.25859979141671896</v>
      </c>
      <c r="Z24" s="77">
        <f t="shared" si="10"/>
        <v>994231965</v>
      </c>
      <c r="AA24" s="78">
        <f t="shared" si="11"/>
        <v>30398447</v>
      </c>
      <c r="AB24" s="78">
        <f t="shared" si="12"/>
        <v>1024630412</v>
      </c>
      <c r="AC24" s="95">
        <f t="shared" si="13"/>
        <v>0.97963534335504643</v>
      </c>
      <c r="AD24" s="77">
        <v>200605962</v>
      </c>
      <c r="AE24" s="78">
        <v>19362860</v>
      </c>
      <c r="AF24" s="78">
        <f t="shared" si="14"/>
        <v>219968822</v>
      </c>
      <c r="AG24" s="78">
        <v>701526562</v>
      </c>
      <c r="AH24" s="78">
        <v>837959974</v>
      </c>
      <c r="AI24" s="79">
        <v>740360672</v>
      </c>
      <c r="AJ24" s="114">
        <f t="shared" si="15"/>
        <v>0.88352748934521308</v>
      </c>
      <c r="AK24" s="115">
        <f t="shared" si="16"/>
        <v>0.22961694089537832</v>
      </c>
    </row>
    <row r="25" spans="1:37" ht="16.5" x14ac:dyDescent="0.3">
      <c r="A25" s="58" t="s">
        <v>0</v>
      </c>
      <c r="B25" s="59" t="s">
        <v>440</v>
      </c>
      <c r="C25" s="60" t="s">
        <v>0</v>
      </c>
      <c r="D25" s="80">
        <f>SUM(D18:D24)</f>
        <v>11424106772</v>
      </c>
      <c r="E25" s="81">
        <f>SUM(E18:E24)</f>
        <v>1096705211</v>
      </c>
      <c r="F25" s="82">
        <f t="shared" si="0"/>
        <v>12520811983</v>
      </c>
      <c r="G25" s="80">
        <f>SUM(G18:G24)</f>
        <v>11849788923</v>
      </c>
      <c r="H25" s="81">
        <f>SUM(H18:H24)</f>
        <v>1082925259</v>
      </c>
      <c r="I25" s="82">
        <f t="shared" si="1"/>
        <v>12932714182</v>
      </c>
      <c r="J25" s="80">
        <f>SUM(J18:J24)</f>
        <v>2293284450</v>
      </c>
      <c r="K25" s="81">
        <f>SUM(K18:K24)</f>
        <v>145207586</v>
      </c>
      <c r="L25" s="81">
        <f t="shared" si="2"/>
        <v>2438492036</v>
      </c>
      <c r="M25" s="96">
        <f t="shared" si="3"/>
        <v>0.19475510368743151</v>
      </c>
      <c r="N25" s="80">
        <f>SUM(N18:N24)</f>
        <v>2136992324</v>
      </c>
      <c r="O25" s="81">
        <f>SUM(O18:O24)</f>
        <v>282834680</v>
      </c>
      <c r="P25" s="81">
        <f t="shared" si="4"/>
        <v>2419827004</v>
      </c>
      <c r="Q25" s="96">
        <f t="shared" si="5"/>
        <v>0.19326438311552754</v>
      </c>
      <c r="R25" s="80">
        <f>SUM(R18:R24)</f>
        <v>2338044823</v>
      </c>
      <c r="S25" s="81">
        <f>SUM(S18:S24)</f>
        <v>149754796</v>
      </c>
      <c r="T25" s="81">
        <f t="shared" si="6"/>
        <v>2487799619</v>
      </c>
      <c r="U25" s="96">
        <f t="shared" si="7"/>
        <v>0.19236484963555192</v>
      </c>
      <c r="V25" s="80">
        <f>SUM(V18:V24)</f>
        <v>1885896945</v>
      </c>
      <c r="W25" s="81">
        <f>SUM(W18:W24)</f>
        <v>255617077</v>
      </c>
      <c r="X25" s="81">
        <f t="shared" si="8"/>
        <v>2141514022</v>
      </c>
      <c r="Y25" s="96">
        <f t="shared" si="9"/>
        <v>0.16558890824175179</v>
      </c>
      <c r="Z25" s="80">
        <f t="shared" si="10"/>
        <v>8654218542</v>
      </c>
      <c r="AA25" s="81">
        <f t="shared" si="11"/>
        <v>833414139</v>
      </c>
      <c r="AB25" s="81">
        <f t="shared" si="12"/>
        <v>9487632681</v>
      </c>
      <c r="AC25" s="96">
        <f t="shared" si="13"/>
        <v>0.73361496647046209</v>
      </c>
      <c r="AD25" s="80">
        <f>SUM(AD18:AD24)</f>
        <v>2892555109</v>
      </c>
      <c r="AE25" s="81">
        <f>SUM(AE18:AE24)</f>
        <v>402478409</v>
      </c>
      <c r="AF25" s="81">
        <f t="shared" si="14"/>
        <v>3295033518</v>
      </c>
      <c r="AG25" s="81">
        <f>SUM(AG18:AG24)</f>
        <v>11208391975</v>
      </c>
      <c r="AH25" s="81">
        <f>SUM(AH18:AH24)</f>
        <v>12197914227</v>
      </c>
      <c r="AI25" s="82">
        <f>SUM(AI18:AI24)</f>
        <v>10572021661</v>
      </c>
      <c r="AJ25" s="116">
        <f t="shared" si="15"/>
        <v>0.86670732915951332</v>
      </c>
      <c r="AK25" s="117">
        <f t="shared" si="16"/>
        <v>-0.35007822824823842</v>
      </c>
    </row>
    <row r="26" spans="1:37" x14ac:dyDescent="0.2">
      <c r="A26" s="55" t="s">
        <v>101</v>
      </c>
      <c r="B26" s="56" t="s">
        <v>441</v>
      </c>
      <c r="C26" s="57" t="s">
        <v>442</v>
      </c>
      <c r="D26" s="77">
        <v>976685653</v>
      </c>
      <c r="E26" s="78">
        <v>164615600</v>
      </c>
      <c r="F26" s="79">
        <f t="shared" si="0"/>
        <v>1141301253</v>
      </c>
      <c r="G26" s="77">
        <v>981942045</v>
      </c>
      <c r="H26" s="78">
        <v>160988220</v>
      </c>
      <c r="I26" s="79">
        <f t="shared" si="1"/>
        <v>1142930265</v>
      </c>
      <c r="J26" s="77">
        <v>234860028</v>
      </c>
      <c r="K26" s="78">
        <v>11323922</v>
      </c>
      <c r="L26" s="78">
        <f t="shared" si="2"/>
        <v>246183950</v>
      </c>
      <c r="M26" s="95">
        <f t="shared" si="3"/>
        <v>0.21570461729791862</v>
      </c>
      <c r="N26" s="77">
        <v>231874733</v>
      </c>
      <c r="O26" s="78">
        <v>35677522</v>
      </c>
      <c r="P26" s="78">
        <f t="shared" si="4"/>
        <v>267552255</v>
      </c>
      <c r="Q26" s="95">
        <f t="shared" si="5"/>
        <v>0.23442737340094727</v>
      </c>
      <c r="R26" s="77">
        <v>159662205</v>
      </c>
      <c r="S26" s="78">
        <v>55061342</v>
      </c>
      <c r="T26" s="78">
        <f t="shared" si="6"/>
        <v>214723547</v>
      </c>
      <c r="U26" s="95">
        <f t="shared" si="7"/>
        <v>0.18787108328083341</v>
      </c>
      <c r="V26" s="77">
        <v>252113923</v>
      </c>
      <c r="W26" s="78">
        <v>57711369</v>
      </c>
      <c r="X26" s="78">
        <f t="shared" si="8"/>
        <v>309825292</v>
      </c>
      <c r="Y26" s="95">
        <f t="shared" si="9"/>
        <v>0.27107978630699747</v>
      </c>
      <c r="Z26" s="77">
        <f t="shared" si="10"/>
        <v>878510889</v>
      </c>
      <c r="AA26" s="78">
        <f t="shared" si="11"/>
        <v>159774155</v>
      </c>
      <c r="AB26" s="78">
        <f t="shared" si="12"/>
        <v>1038285044</v>
      </c>
      <c r="AC26" s="95">
        <f t="shared" si="13"/>
        <v>0.90844128972295612</v>
      </c>
      <c r="AD26" s="77">
        <v>222787319</v>
      </c>
      <c r="AE26" s="78">
        <v>31532891</v>
      </c>
      <c r="AF26" s="78">
        <f t="shared" si="14"/>
        <v>254320210</v>
      </c>
      <c r="AG26" s="78">
        <v>1010912892</v>
      </c>
      <c r="AH26" s="78">
        <v>1010912902</v>
      </c>
      <c r="AI26" s="79">
        <v>900505740</v>
      </c>
      <c r="AJ26" s="114">
        <f t="shared" si="15"/>
        <v>0.89078469393201987</v>
      </c>
      <c r="AK26" s="115">
        <f t="shared" si="16"/>
        <v>0.21824880531515767</v>
      </c>
    </row>
    <row r="27" spans="1:37" x14ac:dyDescent="0.2">
      <c r="A27" s="55" t="s">
        <v>101</v>
      </c>
      <c r="B27" s="56" t="s">
        <v>443</v>
      </c>
      <c r="C27" s="57" t="s">
        <v>444</v>
      </c>
      <c r="D27" s="77">
        <v>1291010003</v>
      </c>
      <c r="E27" s="78">
        <v>390121492</v>
      </c>
      <c r="F27" s="79">
        <f t="shared" si="0"/>
        <v>1681131495</v>
      </c>
      <c r="G27" s="77">
        <v>1303327483</v>
      </c>
      <c r="H27" s="78">
        <v>458899455</v>
      </c>
      <c r="I27" s="79">
        <f t="shared" si="1"/>
        <v>1762226938</v>
      </c>
      <c r="J27" s="77">
        <v>364585321</v>
      </c>
      <c r="K27" s="78">
        <v>59086050</v>
      </c>
      <c r="L27" s="78">
        <f t="shared" si="2"/>
        <v>423671371</v>
      </c>
      <c r="M27" s="95">
        <f t="shared" si="3"/>
        <v>0.25201560512076421</v>
      </c>
      <c r="N27" s="77">
        <v>408021550</v>
      </c>
      <c r="O27" s="78">
        <v>82029561</v>
      </c>
      <c r="P27" s="78">
        <f t="shared" si="4"/>
        <v>490051111</v>
      </c>
      <c r="Q27" s="95">
        <f t="shared" si="5"/>
        <v>0.2915007615153864</v>
      </c>
      <c r="R27" s="77">
        <v>389670153</v>
      </c>
      <c r="S27" s="78">
        <v>75458815</v>
      </c>
      <c r="T27" s="78">
        <f t="shared" si="6"/>
        <v>465128968</v>
      </c>
      <c r="U27" s="95">
        <f t="shared" si="7"/>
        <v>0.26394385307030188</v>
      </c>
      <c r="V27" s="77">
        <v>395107267</v>
      </c>
      <c r="W27" s="78">
        <v>130072403</v>
      </c>
      <c r="X27" s="78">
        <f t="shared" si="8"/>
        <v>525179670</v>
      </c>
      <c r="Y27" s="95">
        <f t="shared" si="9"/>
        <v>0.29802045280050077</v>
      </c>
      <c r="Z27" s="77">
        <f t="shared" si="10"/>
        <v>1557384291</v>
      </c>
      <c r="AA27" s="78">
        <f t="shared" si="11"/>
        <v>346646829</v>
      </c>
      <c r="AB27" s="78">
        <f t="shared" si="12"/>
        <v>1904031120</v>
      </c>
      <c r="AC27" s="95">
        <f t="shared" si="13"/>
        <v>1.0804687404001085</v>
      </c>
      <c r="AD27" s="77">
        <v>352548612</v>
      </c>
      <c r="AE27" s="78">
        <v>158394642</v>
      </c>
      <c r="AF27" s="78">
        <f t="shared" si="14"/>
        <v>510943254</v>
      </c>
      <c r="AG27" s="78">
        <v>1743369459</v>
      </c>
      <c r="AH27" s="78">
        <v>1731503862</v>
      </c>
      <c r="AI27" s="79">
        <v>1642735594</v>
      </c>
      <c r="AJ27" s="114">
        <f t="shared" si="15"/>
        <v>0.94873342765896762</v>
      </c>
      <c r="AK27" s="115">
        <f t="shared" si="16"/>
        <v>2.7863008051379312E-2</v>
      </c>
    </row>
    <row r="28" spans="1:37" x14ac:dyDescent="0.2">
      <c r="A28" s="55" t="s">
        <v>101</v>
      </c>
      <c r="B28" s="56" t="s">
        <v>445</v>
      </c>
      <c r="C28" s="57" t="s">
        <v>446</v>
      </c>
      <c r="D28" s="77">
        <v>1279621005</v>
      </c>
      <c r="E28" s="78">
        <v>751483000</v>
      </c>
      <c r="F28" s="79">
        <f t="shared" si="0"/>
        <v>2031104005</v>
      </c>
      <c r="G28" s="77">
        <v>1852265604</v>
      </c>
      <c r="H28" s="78">
        <v>711979987</v>
      </c>
      <c r="I28" s="79">
        <f t="shared" si="1"/>
        <v>2564245591</v>
      </c>
      <c r="J28" s="77">
        <v>290666107</v>
      </c>
      <c r="K28" s="78">
        <v>127891273</v>
      </c>
      <c r="L28" s="78">
        <f t="shared" si="2"/>
        <v>418557380</v>
      </c>
      <c r="M28" s="95">
        <f t="shared" si="3"/>
        <v>0.20607382929167137</v>
      </c>
      <c r="N28" s="77">
        <v>355818452</v>
      </c>
      <c r="O28" s="78">
        <v>102208213</v>
      </c>
      <c r="P28" s="78">
        <f t="shared" si="4"/>
        <v>458026665</v>
      </c>
      <c r="Q28" s="95">
        <f t="shared" si="5"/>
        <v>0.22550625860244908</v>
      </c>
      <c r="R28" s="77">
        <v>295263482</v>
      </c>
      <c r="S28" s="78">
        <v>174066504</v>
      </c>
      <c r="T28" s="78">
        <f t="shared" si="6"/>
        <v>469329986</v>
      </c>
      <c r="U28" s="95">
        <f t="shared" si="7"/>
        <v>0.18302848512141598</v>
      </c>
      <c r="V28" s="77">
        <v>330387573</v>
      </c>
      <c r="W28" s="78">
        <v>40996644</v>
      </c>
      <c r="X28" s="78">
        <f t="shared" si="8"/>
        <v>371384217</v>
      </c>
      <c r="Y28" s="95">
        <f t="shared" si="9"/>
        <v>0.1448317658431337</v>
      </c>
      <c r="Z28" s="77">
        <f t="shared" si="10"/>
        <v>1272135614</v>
      </c>
      <c r="AA28" s="78">
        <f t="shared" si="11"/>
        <v>445162634</v>
      </c>
      <c r="AB28" s="78">
        <f t="shared" si="12"/>
        <v>1717298248</v>
      </c>
      <c r="AC28" s="95">
        <f t="shared" si="13"/>
        <v>0.6697089600260524</v>
      </c>
      <c r="AD28" s="77">
        <v>259090972</v>
      </c>
      <c r="AE28" s="78">
        <v>99345492</v>
      </c>
      <c r="AF28" s="78">
        <f t="shared" si="14"/>
        <v>358436464</v>
      </c>
      <c r="AG28" s="78">
        <v>2134847605</v>
      </c>
      <c r="AH28" s="78">
        <v>2230848437</v>
      </c>
      <c r="AI28" s="79">
        <v>1143996359</v>
      </c>
      <c r="AJ28" s="114">
        <f t="shared" si="15"/>
        <v>0.51280774615886648</v>
      </c>
      <c r="AK28" s="115">
        <f t="shared" si="16"/>
        <v>3.6122867789478041E-2</v>
      </c>
    </row>
    <row r="29" spans="1:37" x14ac:dyDescent="0.2">
      <c r="A29" s="55" t="s">
        <v>101</v>
      </c>
      <c r="B29" s="56" t="s">
        <v>81</v>
      </c>
      <c r="C29" s="57" t="s">
        <v>82</v>
      </c>
      <c r="D29" s="77">
        <v>3916388500</v>
      </c>
      <c r="E29" s="78">
        <v>645473997</v>
      </c>
      <c r="F29" s="79">
        <f t="shared" si="0"/>
        <v>4561862497</v>
      </c>
      <c r="G29" s="77">
        <v>4128000850</v>
      </c>
      <c r="H29" s="78">
        <v>683978488</v>
      </c>
      <c r="I29" s="79">
        <f t="shared" si="1"/>
        <v>4811979338</v>
      </c>
      <c r="J29" s="77">
        <v>829861075</v>
      </c>
      <c r="K29" s="78">
        <v>143059158</v>
      </c>
      <c r="L29" s="78">
        <f t="shared" si="2"/>
        <v>972920233</v>
      </c>
      <c r="M29" s="95">
        <f t="shared" si="3"/>
        <v>0.21327259066660115</v>
      </c>
      <c r="N29" s="77">
        <v>1190993029</v>
      </c>
      <c r="O29" s="78">
        <v>197708906</v>
      </c>
      <c r="P29" s="78">
        <f t="shared" si="4"/>
        <v>1388701935</v>
      </c>
      <c r="Q29" s="95">
        <f t="shared" si="5"/>
        <v>0.30441556182661067</v>
      </c>
      <c r="R29" s="77">
        <v>1038994519</v>
      </c>
      <c r="S29" s="78">
        <v>141969930</v>
      </c>
      <c r="T29" s="78">
        <f t="shared" si="6"/>
        <v>1180964449</v>
      </c>
      <c r="U29" s="95">
        <f t="shared" si="7"/>
        <v>0.24542176224115783</v>
      </c>
      <c r="V29" s="77">
        <v>1365440541</v>
      </c>
      <c r="W29" s="78">
        <v>37306677</v>
      </c>
      <c r="X29" s="78">
        <f t="shared" si="8"/>
        <v>1402747218</v>
      </c>
      <c r="Y29" s="95">
        <f t="shared" si="9"/>
        <v>0.29151147988574344</v>
      </c>
      <c r="Z29" s="77">
        <f t="shared" si="10"/>
        <v>4425289164</v>
      </c>
      <c r="AA29" s="78">
        <f t="shared" si="11"/>
        <v>520044671</v>
      </c>
      <c r="AB29" s="78">
        <f t="shared" si="12"/>
        <v>4945333835</v>
      </c>
      <c r="AC29" s="95">
        <f t="shared" si="13"/>
        <v>1.0277130236089971</v>
      </c>
      <c r="AD29" s="77">
        <v>851660978</v>
      </c>
      <c r="AE29" s="78">
        <v>179487680</v>
      </c>
      <c r="AF29" s="78">
        <f t="shared" si="14"/>
        <v>1031148658</v>
      </c>
      <c r="AG29" s="78">
        <v>4381774328</v>
      </c>
      <c r="AH29" s="78">
        <v>4444455525</v>
      </c>
      <c r="AI29" s="79">
        <v>4047324276</v>
      </c>
      <c r="AJ29" s="114">
        <f t="shared" si="15"/>
        <v>0.91064569174645982</v>
      </c>
      <c r="AK29" s="115">
        <f t="shared" si="16"/>
        <v>0.36037341184223304</v>
      </c>
    </row>
    <row r="30" spans="1:37" x14ac:dyDescent="0.2">
      <c r="A30" s="55" t="s">
        <v>116</v>
      </c>
      <c r="B30" s="56" t="s">
        <v>447</v>
      </c>
      <c r="C30" s="57" t="s">
        <v>448</v>
      </c>
      <c r="D30" s="77">
        <v>299519056</v>
      </c>
      <c r="E30" s="78">
        <v>34613750</v>
      </c>
      <c r="F30" s="79">
        <f t="shared" si="0"/>
        <v>334132806</v>
      </c>
      <c r="G30" s="77">
        <v>309448235</v>
      </c>
      <c r="H30" s="78">
        <v>135234890</v>
      </c>
      <c r="I30" s="79">
        <f t="shared" si="1"/>
        <v>444683125</v>
      </c>
      <c r="J30" s="77">
        <v>75901950</v>
      </c>
      <c r="K30" s="78">
        <v>6065599</v>
      </c>
      <c r="L30" s="78">
        <f t="shared" si="2"/>
        <v>81967549</v>
      </c>
      <c r="M30" s="95">
        <f t="shared" si="3"/>
        <v>0.24531428081324047</v>
      </c>
      <c r="N30" s="77">
        <v>81130025</v>
      </c>
      <c r="O30" s="78">
        <v>31028422</v>
      </c>
      <c r="P30" s="78">
        <f t="shared" si="4"/>
        <v>112158447</v>
      </c>
      <c r="Q30" s="95">
        <f t="shared" si="5"/>
        <v>0.335670263398201</v>
      </c>
      <c r="R30" s="77">
        <v>72917817</v>
      </c>
      <c r="S30" s="78">
        <v>28386479</v>
      </c>
      <c r="T30" s="78">
        <f t="shared" si="6"/>
        <v>101304296</v>
      </c>
      <c r="U30" s="95">
        <f t="shared" si="7"/>
        <v>0.22781232366305781</v>
      </c>
      <c r="V30" s="77">
        <v>77469397</v>
      </c>
      <c r="W30" s="78">
        <v>36391321</v>
      </c>
      <c r="X30" s="78">
        <f t="shared" si="8"/>
        <v>113860718</v>
      </c>
      <c r="Y30" s="95">
        <f t="shared" si="9"/>
        <v>0.25604910912686424</v>
      </c>
      <c r="Z30" s="77">
        <f t="shared" si="10"/>
        <v>307419189</v>
      </c>
      <c r="AA30" s="78">
        <f t="shared" si="11"/>
        <v>101871821</v>
      </c>
      <c r="AB30" s="78">
        <f t="shared" si="12"/>
        <v>409291010</v>
      </c>
      <c r="AC30" s="95">
        <f t="shared" si="13"/>
        <v>0.9204104833076362</v>
      </c>
      <c r="AD30" s="77">
        <v>77715112</v>
      </c>
      <c r="AE30" s="78">
        <v>9762269</v>
      </c>
      <c r="AF30" s="78">
        <f t="shared" si="14"/>
        <v>87477381</v>
      </c>
      <c r="AG30" s="78">
        <v>317460904</v>
      </c>
      <c r="AH30" s="78">
        <v>336335186</v>
      </c>
      <c r="AI30" s="79">
        <v>307982818</v>
      </c>
      <c r="AJ30" s="114">
        <f t="shared" si="15"/>
        <v>0.91570204611301065</v>
      </c>
      <c r="AK30" s="115">
        <f t="shared" si="16"/>
        <v>0.30160181635981997</v>
      </c>
    </row>
    <row r="31" spans="1:37" ht="16.5" x14ac:dyDescent="0.3">
      <c r="A31" s="58" t="s">
        <v>0</v>
      </c>
      <c r="B31" s="59" t="s">
        <v>449</v>
      </c>
      <c r="C31" s="60" t="s">
        <v>0</v>
      </c>
      <c r="D31" s="80">
        <f>SUM(D26:D30)</f>
        <v>7763224217</v>
      </c>
      <c r="E31" s="81">
        <f>SUM(E26:E30)</f>
        <v>1986307839</v>
      </c>
      <c r="F31" s="82">
        <f t="shared" si="0"/>
        <v>9749532056</v>
      </c>
      <c r="G31" s="80">
        <f>SUM(G26:G30)</f>
        <v>8574984217</v>
      </c>
      <c r="H31" s="81">
        <f>SUM(H26:H30)</f>
        <v>2151081040</v>
      </c>
      <c r="I31" s="82">
        <f t="shared" si="1"/>
        <v>10726065257</v>
      </c>
      <c r="J31" s="80">
        <f>SUM(J26:J30)</f>
        <v>1795874481</v>
      </c>
      <c r="K31" s="81">
        <f>SUM(K26:K30)</f>
        <v>347426002</v>
      </c>
      <c r="L31" s="81">
        <f t="shared" si="2"/>
        <v>2143300483</v>
      </c>
      <c r="M31" s="96">
        <f t="shared" si="3"/>
        <v>0.21983624144104255</v>
      </c>
      <c r="N31" s="80">
        <f>SUM(N26:N30)</f>
        <v>2267837789</v>
      </c>
      <c r="O31" s="81">
        <f>SUM(O26:O30)</f>
        <v>448652624</v>
      </c>
      <c r="P31" s="81">
        <f t="shared" si="4"/>
        <v>2716490413</v>
      </c>
      <c r="Q31" s="96">
        <f t="shared" si="5"/>
        <v>0.27862777386615528</v>
      </c>
      <c r="R31" s="80">
        <f>SUM(R26:R30)</f>
        <v>1956508176</v>
      </c>
      <c r="S31" s="81">
        <f>SUM(S26:S30)</f>
        <v>474943070</v>
      </c>
      <c r="T31" s="81">
        <f t="shared" si="6"/>
        <v>2431451246</v>
      </c>
      <c r="U31" s="96">
        <f t="shared" si="7"/>
        <v>0.22668622535306657</v>
      </c>
      <c r="V31" s="80">
        <f>SUM(V26:V30)</f>
        <v>2420518701</v>
      </c>
      <c r="W31" s="81">
        <f>SUM(W26:W30)</f>
        <v>302478414</v>
      </c>
      <c r="X31" s="81">
        <f t="shared" si="8"/>
        <v>2722997115</v>
      </c>
      <c r="Y31" s="96">
        <f t="shared" si="9"/>
        <v>0.2538672896123701</v>
      </c>
      <c r="Z31" s="80">
        <f t="shared" si="10"/>
        <v>8440739147</v>
      </c>
      <c r="AA31" s="81">
        <f t="shared" si="11"/>
        <v>1573500110</v>
      </c>
      <c r="AB31" s="81">
        <f t="shared" si="12"/>
        <v>10014239257</v>
      </c>
      <c r="AC31" s="96">
        <f t="shared" si="13"/>
        <v>0.93363586898415973</v>
      </c>
      <c r="AD31" s="80">
        <f>SUM(AD26:AD30)</f>
        <v>1763802993</v>
      </c>
      <c r="AE31" s="81">
        <f>SUM(AE26:AE30)</f>
        <v>478522974</v>
      </c>
      <c r="AF31" s="81">
        <f t="shared" si="14"/>
        <v>2242325967</v>
      </c>
      <c r="AG31" s="81">
        <f>SUM(AG26:AG30)</f>
        <v>9588365188</v>
      </c>
      <c r="AH31" s="81">
        <f>SUM(AH26:AH30)</f>
        <v>9754055912</v>
      </c>
      <c r="AI31" s="82">
        <f>SUM(AI26:AI30)</f>
        <v>8042544787</v>
      </c>
      <c r="AJ31" s="116">
        <f t="shared" si="15"/>
        <v>0.82453338996197467</v>
      </c>
      <c r="AK31" s="117">
        <f t="shared" si="16"/>
        <v>0.21436274434402969</v>
      </c>
    </row>
    <row r="32" spans="1:37" ht="16.5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27555225014</v>
      </c>
      <c r="E32" s="84">
        <f>SUM(E9:E16,E18:E24,E26:E30)</f>
        <v>3697460184</v>
      </c>
      <c r="F32" s="85">
        <f t="shared" si="0"/>
        <v>31252685198</v>
      </c>
      <c r="G32" s="83">
        <f>SUM(G9:G16,G18:G24,G26:G30)</f>
        <v>29718372575</v>
      </c>
      <c r="H32" s="84">
        <f>SUM(H9:H16,H18:H24,H26:H30)</f>
        <v>4407141833</v>
      </c>
      <c r="I32" s="85">
        <f t="shared" si="1"/>
        <v>34125514408</v>
      </c>
      <c r="J32" s="83">
        <f>SUM(J9:J16,J18:J24,J26:J30)</f>
        <v>6130900265</v>
      </c>
      <c r="K32" s="84">
        <f>SUM(K9:K16,K18:K24,K26:K30)</f>
        <v>676062989</v>
      </c>
      <c r="L32" s="84">
        <f t="shared" si="2"/>
        <v>6806963254</v>
      </c>
      <c r="M32" s="97">
        <f t="shared" si="3"/>
        <v>0.21780410901894626</v>
      </c>
      <c r="N32" s="83">
        <f>SUM(N9:N16,N18:N24,N26:N30)</f>
        <v>6418399855</v>
      </c>
      <c r="O32" s="84">
        <f>SUM(O9:O16,O18:O24,O26:O30)</f>
        <v>954165218</v>
      </c>
      <c r="P32" s="84">
        <f t="shared" si="4"/>
        <v>7372565073</v>
      </c>
      <c r="Q32" s="97">
        <f t="shared" si="5"/>
        <v>0.23590181215762554</v>
      </c>
      <c r="R32" s="83">
        <f>SUM(R9:R16,R18:R24,R26:R30)</f>
        <v>6029064317</v>
      </c>
      <c r="S32" s="84">
        <f>SUM(S9:S16,S18:S24,S26:S30)</f>
        <v>825952159</v>
      </c>
      <c r="T32" s="84">
        <f t="shared" si="6"/>
        <v>6855016476</v>
      </c>
      <c r="U32" s="97">
        <f t="shared" si="7"/>
        <v>0.20087657563318628</v>
      </c>
      <c r="V32" s="83">
        <f>SUM(V9:V16,V18:V24,V26:V30)</f>
        <v>6436376092</v>
      </c>
      <c r="W32" s="84">
        <f>SUM(W9:W16,W18:W24,W26:W30)</f>
        <v>856608986</v>
      </c>
      <c r="X32" s="84">
        <f t="shared" si="8"/>
        <v>7292985078</v>
      </c>
      <c r="Y32" s="97">
        <f t="shared" si="9"/>
        <v>0.21371062691703527</v>
      </c>
      <c r="Z32" s="83">
        <f t="shared" si="10"/>
        <v>25014740529</v>
      </c>
      <c r="AA32" s="84">
        <f t="shared" si="11"/>
        <v>3312789352</v>
      </c>
      <c r="AB32" s="84">
        <f t="shared" si="12"/>
        <v>28327529881</v>
      </c>
      <c r="AC32" s="97">
        <f t="shared" si="13"/>
        <v>0.83009825265400872</v>
      </c>
      <c r="AD32" s="83">
        <f>SUM(AD9:AD16,AD18:AD24,AD26:AD30)</f>
        <v>7207895349</v>
      </c>
      <c r="AE32" s="84">
        <f>SUM(AE9:AE16,AE18:AE24,AE26:AE30)</f>
        <v>1245716928</v>
      </c>
      <c r="AF32" s="84">
        <f t="shared" si="14"/>
        <v>8453612277</v>
      </c>
      <c r="AG32" s="84">
        <f>SUM(AG9:AG16,AG18:AG24,AG26:AG30)</f>
        <v>29509337168</v>
      </c>
      <c r="AH32" s="84">
        <f>SUM(AH9:AH16,AH18:AH24,AH26:AH30)</f>
        <v>30991696997</v>
      </c>
      <c r="AI32" s="85">
        <f>SUM(AI9:AI16,AI18:AI24,AI26:AI30)</f>
        <v>26997941397</v>
      </c>
      <c r="AJ32" s="118">
        <f t="shared" si="15"/>
        <v>0.87113465905443654</v>
      </c>
      <c r="AK32" s="119">
        <f t="shared" si="16"/>
        <v>-0.13729363980386866</v>
      </c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2BD7B5A-BE09-45AD-80E0-8728FDB32AEC}"/>
</file>

<file path=customXml/itemProps2.xml><?xml version="1.0" encoding="utf-8"?>
<ds:datastoreItem xmlns:ds="http://schemas.openxmlformats.org/officeDocument/2006/customXml" ds:itemID="{A1193DB4-8AAE-42BD-90CA-63C6AF8D0CB5}"/>
</file>

<file path=customXml/itemProps3.xml><?xml version="1.0" encoding="utf-8"?>
<ds:datastoreItem xmlns:ds="http://schemas.openxmlformats.org/officeDocument/2006/customXml" ds:itemID="{E599A434-7425-4070-8860-A1EA9CE655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2024-08-02T05:37:56Z</dcterms:created>
  <dcterms:modified xsi:type="dcterms:W3CDTF">2024-08-02T05:40:08Z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