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82481D07-7AB6-480E-9AF7-4060498556D7}" xr6:coauthVersionLast="47" xr6:coauthVersionMax="47" xr10:uidLastSave="{00000000-0000-0000-0000-000000000000}"/>
  <workbookProtection workbookAlgorithmName="SHA-512" workbookHashValue="JGYuoaAVuXbo89BKSQpxbVQqEQPEvSCYH+8BIUeI0mkp28kgbfyJFNl99/d2z0PucW4PgZV0vJ8H1IFBh0owlQ==" workbookSaltValue="IvByNLBkzclhqcOY48FWvA==" workbookSpinCount="100000" lockStructure="1"/>
  <bookViews>
    <workbookView xWindow="32535" yWindow="780" windowWidth="21600" windowHeight="11835" xr2:uid="{00000000-000D-0000-FFFF-FFFF00000000}"/>
  </bookViews>
  <sheets>
    <sheet name="Summary" sheetId="1" r:id="rId1"/>
    <sheet name="MAN" sheetId="2" r:id="rId2"/>
    <sheet name="FS161" sheetId="3" r:id="rId3"/>
    <sheet name="FS162" sheetId="4" r:id="rId4"/>
    <sheet name="FS163" sheetId="5" r:id="rId5"/>
    <sheet name="DC16" sheetId="6" r:id="rId6"/>
    <sheet name="FS181" sheetId="7" r:id="rId7"/>
    <sheet name="FS182" sheetId="8" r:id="rId8"/>
    <sheet name="FS183" sheetId="9" r:id="rId9"/>
    <sheet name="FS184" sheetId="10" r:id="rId10"/>
    <sheet name="FS185" sheetId="11" r:id="rId11"/>
    <sheet name="DC18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DC19" sheetId="19" r:id="rId19"/>
    <sheet name="FS201" sheetId="20" r:id="rId20"/>
    <sheet name="FS203" sheetId="21" r:id="rId21"/>
    <sheet name="FS204" sheetId="22" r:id="rId22"/>
    <sheet name="FS205" sheetId="23" r:id="rId23"/>
    <sheet name="DC20" sheetId="24" r:id="rId24"/>
  </sheets>
  <definedNames>
    <definedName name="_xlnm.Print_Area" localSheetId="5">'DC16'!$A$1:$X$128</definedName>
    <definedName name="_xlnm.Print_Area" localSheetId="11">'DC18'!$A$1:$X$128</definedName>
    <definedName name="_xlnm.Print_Area" localSheetId="18">'DC19'!$A$1:$X$128</definedName>
    <definedName name="_xlnm.Print_Area" localSheetId="23">'DC20'!$A$1:$X$128</definedName>
    <definedName name="_xlnm.Print_Area" localSheetId="2">'FS161'!$A$1:$X$128</definedName>
    <definedName name="_xlnm.Print_Area" localSheetId="3">'FS162'!$A$1:$X$128</definedName>
    <definedName name="_xlnm.Print_Area" localSheetId="4">'FS163'!$A$1:$X$128</definedName>
    <definedName name="_xlnm.Print_Area" localSheetId="6">'FS181'!$A$1:$X$128</definedName>
    <definedName name="_xlnm.Print_Area" localSheetId="7">'FS182'!$A$1:$X$128</definedName>
    <definedName name="_xlnm.Print_Area" localSheetId="8">'FS183'!$A$1:$X$128</definedName>
    <definedName name="_xlnm.Print_Area" localSheetId="9">'FS184'!$A$1:$X$128</definedName>
    <definedName name="_xlnm.Print_Area" localSheetId="10">'FS185'!$A$1:$X$128</definedName>
    <definedName name="_xlnm.Print_Area" localSheetId="12">'FS191'!$A$1:$X$128</definedName>
    <definedName name="_xlnm.Print_Area" localSheetId="13">'FS192'!$A$1:$X$128</definedName>
    <definedName name="_xlnm.Print_Area" localSheetId="14">'FS193'!$A$1:$X$128</definedName>
    <definedName name="_xlnm.Print_Area" localSheetId="15">'FS194'!$A$1:$X$128</definedName>
    <definedName name="_xlnm.Print_Area" localSheetId="16">'FS195'!$A$1:$X$128</definedName>
    <definedName name="_xlnm.Print_Area" localSheetId="17">'FS196'!$A$1:$X$128</definedName>
    <definedName name="_xlnm.Print_Area" localSheetId="19">'FS201'!$A$1:$X$128</definedName>
    <definedName name="_xlnm.Print_Area" localSheetId="20">'FS203'!$A$1:$X$128</definedName>
    <definedName name="_xlnm.Print_Area" localSheetId="21">'FS204'!$A$1:$X$128</definedName>
    <definedName name="_xlnm.Print_Area" localSheetId="22">'FS205'!$A$1:$X$128</definedName>
    <definedName name="_xlnm.Print_Area" localSheetId="1">MAN!$A$1:$X$128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S108" i="2"/>
  <c r="R108" i="2"/>
  <c r="E108" i="2"/>
  <c r="S107" i="2"/>
  <c r="R107" i="2"/>
  <c r="E107" i="2"/>
  <c r="U107" i="2" s="1"/>
  <c r="S106" i="2"/>
  <c r="R106" i="2"/>
  <c r="E106" i="2"/>
  <c r="S105" i="2"/>
  <c r="R105" i="2"/>
  <c r="E105" i="2"/>
  <c r="U105" i="2" s="1"/>
  <c r="S104" i="2"/>
  <c r="R104" i="2"/>
  <c r="E104" i="2"/>
  <c r="S103" i="2"/>
  <c r="R103" i="2"/>
  <c r="E103" i="2"/>
  <c r="U103" i="2" s="1"/>
  <c r="U102" i="2"/>
  <c r="S102" i="2"/>
  <c r="R102" i="2"/>
  <c r="E102" i="2"/>
  <c r="T102" i="2" s="1"/>
  <c r="S101" i="2"/>
  <c r="R101" i="2"/>
  <c r="E101" i="2"/>
  <c r="S100" i="2"/>
  <c r="R100" i="2"/>
  <c r="E100" i="2"/>
  <c r="T100" i="2" s="1"/>
  <c r="S99" i="2"/>
  <c r="R99" i="2"/>
  <c r="E99" i="2"/>
  <c r="S98" i="2"/>
  <c r="R98" i="2"/>
  <c r="E98" i="2"/>
  <c r="S97" i="2"/>
  <c r="R97" i="2"/>
  <c r="E97" i="2"/>
  <c r="U97" i="2" s="1"/>
  <c r="W96" i="2"/>
  <c r="W113" i="2" s="1"/>
  <c r="V96" i="2"/>
  <c r="V113" i="2" s="1"/>
  <c r="S96" i="2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R114" i="3"/>
  <c r="Q114" i="3"/>
  <c r="P114" i="3"/>
  <c r="O114" i="3"/>
  <c r="N114" i="3"/>
  <c r="M114" i="3"/>
  <c r="S114" i="3" s="1"/>
  <c r="L114" i="3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U111" i="3"/>
  <c r="T111" i="3"/>
  <c r="S111" i="3"/>
  <c r="R111" i="3"/>
  <c r="E111" i="3"/>
  <c r="S110" i="3"/>
  <c r="R110" i="3"/>
  <c r="E110" i="3"/>
  <c r="S109" i="3"/>
  <c r="R109" i="3"/>
  <c r="E109" i="3"/>
  <c r="T109" i="3" s="1"/>
  <c r="S108" i="3"/>
  <c r="R108" i="3"/>
  <c r="E108" i="3"/>
  <c r="U108" i="3" s="1"/>
  <c r="S107" i="3"/>
  <c r="R107" i="3"/>
  <c r="E107" i="3"/>
  <c r="S106" i="3"/>
  <c r="R106" i="3"/>
  <c r="E106" i="3"/>
  <c r="U106" i="3" s="1"/>
  <c r="S105" i="3"/>
  <c r="R105" i="3"/>
  <c r="E105" i="3"/>
  <c r="S104" i="3"/>
  <c r="R104" i="3"/>
  <c r="E104" i="3"/>
  <c r="U104" i="3" s="1"/>
  <c r="S103" i="3"/>
  <c r="R103" i="3"/>
  <c r="E103" i="3"/>
  <c r="U103" i="3" s="1"/>
  <c r="S102" i="3"/>
  <c r="R102" i="3"/>
  <c r="E102" i="3"/>
  <c r="S101" i="3"/>
  <c r="R101" i="3"/>
  <c r="E101" i="3"/>
  <c r="T101" i="3" s="1"/>
  <c r="S100" i="3"/>
  <c r="R100" i="3"/>
  <c r="E100" i="3"/>
  <c r="T100" i="3" s="1"/>
  <c r="S99" i="3"/>
  <c r="R99" i="3"/>
  <c r="E99" i="3"/>
  <c r="S98" i="3"/>
  <c r="R98" i="3"/>
  <c r="E98" i="3"/>
  <c r="T98" i="3" s="1"/>
  <c r="S97" i="3"/>
  <c r="R97" i="3"/>
  <c r="E97" i="3"/>
  <c r="W96" i="3"/>
  <c r="W113" i="3" s="1"/>
  <c r="V96" i="3"/>
  <c r="V113" i="3" s="1"/>
  <c r="M96" i="3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T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S113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U110" i="4" s="1"/>
  <c r="S109" i="4"/>
  <c r="R109" i="4"/>
  <c r="E109" i="4"/>
  <c r="S108" i="4"/>
  <c r="R108" i="4"/>
  <c r="E108" i="4"/>
  <c r="S107" i="4"/>
  <c r="R107" i="4"/>
  <c r="E107" i="4"/>
  <c r="S106" i="4"/>
  <c r="R106" i="4"/>
  <c r="E106" i="4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S101" i="4"/>
  <c r="R101" i="4"/>
  <c r="E101" i="4"/>
  <c r="S100" i="4"/>
  <c r="R100" i="4"/>
  <c r="E100" i="4"/>
  <c r="S99" i="4"/>
  <c r="R99" i="4"/>
  <c r="E99" i="4"/>
  <c r="S98" i="4"/>
  <c r="R98" i="4"/>
  <c r="E98" i="4"/>
  <c r="S97" i="4"/>
  <c r="R97" i="4"/>
  <c r="E97" i="4"/>
  <c r="U97" i="4" s="1"/>
  <c r="W96" i="4"/>
  <c r="W113" i="4" s="1"/>
  <c r="V96" i="4"/>
  <c r="V113" i="4" s="1"/>
  <c r="S96" i="4"/>
  <c r="M96" i="4"/>
  <c r="M113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S110" i="5"/>
  <c r="R110" i="5"/>
  <c r="E110" i="5"/>
  <c r="U110" i="5" s="1"/>
  <c r="S109" i="5"/>
  <c r="R109" i="5"/>
  <c r="E109" i="5"/>
  <c r="S108" i="5"/>
  <c r="R108" i="5"/>
  <c r="E108" i="5"/>
  <c r="U108" i="5" s="1"/>
  <c r="T107" i="5"/>
  <c r="S107" i="5"/>
  <c r="R107" i="5"/>
  <c r="E107" i="5"/>
  <c r="U107" i="5" s="1"/>
  <c r="S106" i="5"/>
  <c r="R106" i="5"/>
  <c r="E106" i="5"/>
  <c r="T105" i="5"/>
  <c r="S105" i="5"/>
  <c r="R105" i="5"/>
  <c r="E105" i="5"/>
  <c r="U105" i="5" s="1"/>
  <c r="S104" i="5"/>
  <c r="R104" i="5"/>
  <c r="E104" i="5"/>
  <c r="S103" i="5"/>
  <c r="R103" i="5"/>
  <c r="E103" i="5"/>
  <c r="T103" i="5" s="1"/>
  <c r="S102" i="5"/>
  <c r="R102" i="5"/>
  <c r="E102" i="5"/>
  <c r="U102" i="5" s="1"/>
  <c r="S101" i="5"/>
  <c r="R101" i="5"/>
  <c r="E101" i="5"/>
  <c r="S100" i="5"/>
  <c r="R100" i="5"/>
  <c r="E100" i="5"/>
  <c r="U100" i="5" s="1"/>
  <c r="S99" i="5"/>
  <c r="R99" i="5"/>
  <c r="E99" i="5"/>
  <c r="S98" i="5"/>
  <c r="R98" i="5"/>
  <c r="E98" i="5"/>
  <c r="S97" i="5"/>
  <c r="R97" i="5"/>
  <c r="E97" i="5"/>
  <c r="W96" i="5"/>
  <c r="W113" i="5" s="1"/>
  <c r="V96" i="5"/>
  <c r="V113" i="5" s="1"/>
  <c r="M96" i="5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U114" i="6"/>
  <c r="T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S110" i="6"/>
  <c r="R110" i="6"/>
  <c r="E110" i="6"/>
  <c r="S109" i="6"/>
  <c r="R109" i="6"/>
  <c r="E109" i="6"/>
  <c r="S108" i="6"/>
  <c r="R108" i="6"/>
  <c r="E108" i="6"/>
  <c r="S107" i="6"/>
  <c r="R107" i="6"/>
  <c r="E107" i="6"/>
  <c r="S106" i="6"/>
  <c r="R106" i="6"/>
  <c r="E106" i="6"/>
  <c r="U106" i="6" s="1"/>
  <c r="S105" i="6"/>
  <c r="R105" i="6"/>
  <c r="E105" i="6"/>
  <c r="S104" i="6"/>
  <c r="R104" i="6"/>
  <c r="E104" i="6"/>
  <c r="T104" i="6" s="1"/>
  <c r="S103" i="6"/>
  <c r="R103" i="6"/>
  <c r="E103" i="6"/>
  <c r="U103" i="6" s="1"/>
  <c r="S102" i="6"/>
  <c r="R102" i="6"/>
  <c r="E102" i="6"/>
  <c r="S101" i="6"/>
  <c r="R101" i="6"/>
  <c r="E101" i="6"/>
  <c r="U101" i="6" s="1"/>
  <c r="S100" i="6"/>
  <c r="R100" i="6"/>
  <c r="E100" i="6"/>
  <c r="S99" i="6"/>
  <c r="R99" i="6"/>
  <c r="E99" i="6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T114" i="7"/>
  <c r="S114" i="7"/>
  <c r="Q114" i="7"/>
  <c r="P114" i="7"/>
  <c r="O114" i="7"/>
  <c r="N114" i="7"/>
  <c r="M114" i="7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S107" i="7"/>
  <c r="R107" i="7"/>
  <c r="E107" i="7"/>
  <c r="S106" i="7"/>
  <c r="R106" i="7"/>
  <c r="E106" i="7"/>
  <c r="S105" i="7"/>
  <c r="R105" i="7"/>
  <c r="E105" i="7"/>
  <c r="S104" i="7"/>
  <c r="R104" i="7"/>
  <c r="E104" i="7"/>
  <c r="U104" i="7" s="1"/>
  <c r="S103" i="7"/>
  <c r="R103" i="7"/>
  <c r="E103" i="7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S97" i="7"/>
  <c r="R97" i="7"/>
  <c r="E97" i="7"/>
  <c r="W96" i="7"/>
  <c r="W113" i="7" s="1"/>
  <c r="V96" i="7"/>
  <c r="V113" i="7" s="1"/>
  <c r="M96" i="7"/>
  <c r="S96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S110" i="8"/>
  <c r="R110" i="8"/>
  <c r="E110" i="8"/>
  <c r="U110" i="8" s="1"/>
  <c r="S109" i="8"/>
  <c r="R109" i="8"/>
  <c r="E109" i="8"/>
  <c r="U108" i="8"/>
  <c r="S108" i="8"/>
  <c r="R108" i="8"/>
  <c r="E108" i="8"/>
  <c r="T108" i="8" s="1"/>
  <c r="S107" i="8"/>
  <c r="R107" i="8"/>
  <c r="E107" i="8"/>
  <c r="S106" i="8"/>
  <c r="R106" i="8"/>
  <c r="E106" i="8"/>
  <c r="S105" i="8"/>
  <c r="R105" i="8"/>
  <c r="E105" i="8"/>
  <c r="U105" i="8" s="1"/>
  <c r="S104" i="8"/>
  <c r="R104" i="8"/>
  <c r="E104" i="8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S98" i="8"/>
  <c r="R98" i="8"/>
  <c r="E98" i="8"/>
  <c r="S97" i="8"/>
  <c r="R97" i="8"/>
  <c r="E97" i="8"/>
  <c r="U97" i="8" s="1"/>
  <c r="W96" i="8"/>
  <c r="W113" i="8" s="1"/>
  <c r="V96" i="8"/>
  <c r="V113" i="8" s="1"/>
  <c r="M96" i="8"/>
  <c r="S96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T107" i="9" s="1"/>
  <c r="S106" i="9"/>
  <c r="R106" i="9"/>
  <c r="E106" i="9"/>
  <c r="T106" i="9" s="1"/>
  <c r="S105" i="9"/>
  <c r="R105" i="9"/>
  <c r="E105" i="9"/>
  <c r="S104" i="9"/>
  <c r="R104" i="9"/>
  <c r="E104" i="9"/>
  <c r="T104" i="9" s="1"/>
  <c r="S103" i="9"/>
  <c r="R103" i="9"/>
  <c r="E103" i="9"/>
  <c r="S102" i="9"/>
  <c r="R102" i="9"/>
  <c r="E102" i="9"/>
  <c r="S101" i="9"/>
  <c r="R101" i="9"/>
  <c r="E101" i="9"/>
  <c r="S100" i="9"/>
  <c r="R100" i="9"/>
  <c r="E100" i="9"/>
  <c r="S99" i="9"/>
  <c r="R99" i="9"/>
  <c r="E99" i="9"/>
  <c r="U99" i="9" s="1"/>
  <c r="S98" i="9"/>
  <c r="R98" i="9"/>
  <c r="E98" i="9"/>
  <c r="S97" i="9"/>
  <c r="R97" i="9"/>
  <c r="E97" i="9"/>
  <c r="W96" i="9"/>
  <c r="W113" i="9" s="1"/>
  <c r="V96" i="9"/>
  <c r="V113" i="9" s="1"/>
  <c r="M96" i="9"/>
  <c r="L96" i="9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U110" i="10"/>
  <c r="T110" i="10"/>
  <c r="S110" i="10"/>
  <c r="R110" i="10"/>
  <c r="E110" i="10"/>
  <c r="S109" i="10"/>
  <c r="R109" i="10"/>
  <c r="E109" i="10"/>
  <c r="U108" i="10"/>
  <c r="T108" i="10"/>
  <c r="S108" i="10"/>
  <c r="R108" i="10"/>
  <c r="E108" i="10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S103" i="10"/>
  <c r="R103" i="10"/>
  <c r="E103" i="10"/>
  <c r="S102" i="10"/>
  <c r="R102" i="10"/>
  <c r="E102" i="10"/>
  <c r="T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S98" i="10"/>
  <c r="R98" i="10"/>
  <c r="E98" i="10"/>
  <c r="U98" i="10" s="1"/>
  <c r="S97" i="10"/>
  <c r="R97" i="10"/>
  <c r="E97" i="10"/>
  <c r="W96" i="10"/>
  <c r="W113" i="10" s="1"/>
  <c r="V96" i="10"/>
  <c r="V113" i="10" s="1"/>
  <c r="M96" i="10"/>
  <c r="M113" i="10" s="1"/>
  <c r="S113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S110" i="11"/>
  <c r="R110" i="11"/>
  <c r="E110" i="1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T103" i="11" s="1"/>
  <c r="S102" i="11"/>
  <c r="R102" i="11"/>
  <c r="E102" i="11"/>
  <c r="S101" i="11"/>
  <c r="R101" i="11"/>
  <c r="E101" i="11"/>
  <c r="T101" i="11" s="1"/>
  <c r="S100" i="11"/>
  <c r="R100" i="11"/>
  <c r="E100" i="11"/>
  <c r="U100" i="11" s="1"/>
  <c r="S99" i="11"/>
  <c r="R99" i="11"/>
  <c r="E99" i="11"/>
  <c r="S98" i="11"/>
  <c r="R98" i="11"/>
  <c r="E98" i="11"/>
  <c r="S97" i="11"/>
  <c r="R97" i="11"/>
  <c r="E97" i="11"/>
  <c r="W96" i="11"/>
  <c r="W113" i="11" s="1"/>
  <c r="V96" i="11"/>
  <c r="V113" i="11" s="1"/>
  <c r="M96" i="11"/>
  <c r="L96" i="1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T110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S103" i="12"/>
  <c r="R103" i="12"/>
  <c r="E103" i="12"/>
  <c r="T103" i="12" s="1"/>
  <c r="S102" i="12"/>
  <c r="R102" i="12"/>
  <c r="E102" i="12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S97" i="12"/>
  <c r="R97" i="12"/>
  <c r="E97" i="12"/>
  <c r="W96" i="12"/>
  <c r="W113" i="12" s="1"/>
  <c r="V96" i="12"/>
  <c r="V113" i="12" s="1"/>
  <c r="M96" i="12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R114" i="13"/>
  <c r="Q114" i="13"/>
  <c r="P114" i="13"/>
  <c r="O114" i="13"/>
  <c r="N114" i="13"/>
  <c r="M114" i="13"/>
  <c r="S114" i="13" s="1"/>
  <c r="L114" i="13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T111" i="13" s="1"/>
  <c r="S110" i="13"/>
  <c r="R110" i="13"/>
  <c r="E110" i="13"/>
  <c r="S109" i="13"/>
  <c r="R109" i="13"/>
  <c r="E109" i="13"/>
  <c r="S108" i="13"/>
  <c r="R108" i="13"/>
  <c r="E108" i="13"/>
  <c r="S107" i="13"/>
  <c r="R107" i="13"/>
  <c r="E107" i="13"/>
  <c r="S106" i="13"/>
  <c r="R106" i="13"/>
  <c r="E106" i="13"/>
  <c r="U105" i="13"/>
  <c r="S105" i="13"/>
  <c r="R105" i="13"/>
  <c r="E105" i="13"/>
  <c r="T105" i="13" s="1"/>
  <c r="S104" i="13"/>
  <c r="R104" i="13"/>
  <c r="E104" i="13"/>
  <c r="T104" i="13" s="1"/>
  <c r="S103" i="13"/>
  <c r="R103" i="13"/>
  <c r="E103" i="13"/>
  <c r="S102" i="13"/>
  <c r="R102" i="13"/>
  <c r="E102" i="13"/>
  <c r="U102" i="13" s="1"/>
  <c r="S101" i="13"/>
  <c r="R101" i="13"/>
  <c r="E101" i="13"/>
  <c r="S100" i="13"/>
  <c r="R100" i="13"/>
  <c r="E100" i="13"/>
  <c r="S99" i="13"/>
  <c r="R99" i="13"/>
  <c r="E99" i="13"/>
  <c r="S98" i="13"/>
  <c r="R98" i="13"/>
  <c r="E98" i="13"/>
  <c r="S97" i="13"/>
  <c r="R97" i="13"/>
  <c r="E97" i="13"/>
  <c r="W96" i="13"/>
  <c r="W113" i="13" s="1"/>
  <c r="V96" i="13"/>
  <c r="V113" i="13" s="1"/>
  <c r="S96" i="13"/>
  <c r="M96" i="13"/>
  <c r="M113" i="13" s="1"/>
  <c r="S113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S110" i="14"/>
  <c r="R110" i="14"/>
  <c r="E110" i="14"/>
  <c r="S109" i="14"/>
  <c r="R109" i="14"/>
  <c r="E109" i="14"/>
  <c r="T109" i="14" s="1"/>
  <c r="S108" i="14"/>
  <c r="R108" i="14"/>
  <c r="E108" i="14"/>
  <c r="S107" i="14"/>
  <c r="R107" i="14"/>
  <c r="E107" i="14"/>
  <c r="U107" i="14" s="1"/>
  <c r="S106" i="14"/>
  <c r="R106" i="14"/>
  <c r="E106" i="14"/>
  <c r="S105" i="14"/>
  <c r="R105" i="14"/>
  <c r="E105" i="14"/>
  <c r="U105" i="14" s="1"/>
  <c r="S104" i="14"/>
  <c r="R104" i="14"/>
  <c r="E104" i="14"/>
  <c r="S103" i="14"/>
  <c r="R103" i="14"/>
  <c r="E103" i="14"/>
  <c r="S102" i="14"/>
  <c r="R102" i="14"/>
  <c r="E102" i="14"/>
  <c r="S101" i="14"/>
  <c r="R101" i="14"/>
  <c r="E101" i="14"/>
  <c r="T101" i="14" s="1"/>
  <c r="T100" i="14"/>
  <c r="S100" i="14"/>
  <c r="R100" i="14"/>
  <c r="E100" i="14"/>
  <c r="U100" i="14" s="1"/>
  <c r="S99" i="14"/>
  <c r="R99" i="14"/>
  <c r="E99" i="14"/>
  <c r="U99" i="14" s="1"/>
  <c r="S98" i="14"/>
  <c r="R98" i="14"/>
  <c r="E98" i="14"/>
  <c r="S97" i="14"/>
  <c r="R97" i="14"/>
  <c r="E97" i="14"/>
  <c r="U97" i="14" s="1"/>
  <c r="W96" i="14"/>
  <c r="W113" i="14" s="1"/>
  <c r="V96" i="14"/>
  <c r="V113" i="14" s="1"/>
  <c r="M96" i="14"/>
  <c r="S96" i="14" s="1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F113" i="15"/>
  <c r="U112" i="15"/>
  <c r="T112" i="15"/>
  <c r="S112" i="15"/>
  <c r="R112" i="15"/>
  <c r="S111" i="15"/>
  <c r="R111" i="15"/>
  <c r="E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S106" i="15"/>
  <c r="R106" i="15"/>
  <c r="E106" i="15"/>
  <c r="U106" i="15" s="1"/>
  <c r="S105" i="15"/>
  <c r="R105" i="15"/>
  <c r="E105" i="15"/>
  <c r="S104" i="15"/>
  <c r="R104" i="15"/>
  <c r="E104" i="15"/>
  <c r="S103" i="15"/>
  <c r="R103" i="15"/>
  <c r="E103" i="15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S98" i="15"/>
  <c r="R98" i="15"/>
  <c r="E98" i="15"/>
  <c r="U98" i="15" s="1"/>
  <c r="S97" i="15"/>
  <c r="R97" i="15"/>
  <c r="E97" i="15"/>
  <c r="W96" i="15"/>
  <c r="W113" i="15" s="1"/>
  <c r="V96" i="15"/>
  <c r="V113" i="15" s="1"/>
  <c r="M96" i="15"/>
  <c r="M113" i="15" s="1"/>
  <c r="S113" i="15" s="1"/>
  <c r="L96" i="15"/>
  <c r="L113" i="15" s="1"/>
  <c r="R113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T111" i="16" s="1"/>
  <c r="S110" i="16"/>
  <c r="R110" i="16"/>
  <c r="E110" i="16"/>
  <c r="T110" i="16" s="1"/>
  <c r="S109" i="16"/>
  <c r="R109" i="16"/>
  <c r="E109" i="16"/>
  <c r="S108" i="16"/>
  <c r="R108" i="16"/>
  <c r="E108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S104" i="16"/>
  <c r="R104" i="16"/>
  <c r="E104" i="16"/>
  <c r="U104" i="16" s="1"/>
  <c r="S103" i="16"/>
  <c r="R103" i="16"/>
  <c r="E103" i="16"/>
  <c r="T103" i="16" s="1"/>
  <c r="S102" i="16"/>
  <c r="R102" i="16"/>
  <c r="E102" i="16"/>
  <c r="S101" i="16"/>
  <c r="R101" i="16"/>
  <c r="E101" i="16"/>
  <c r="T101" i="16" s="1"/>
  <c r="S100" i="16"/>
  <c r="R100" i="16"/>
  <c r="E100" i="16"/>
  <c r="S99" i="16"/>
  <c r="R99" i="16"/>
  <c r="E99" i="16"/>
  <c r="U99" i="16" s="1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S96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R114" i="17"/>
  <c r="Q114" i="17"/>
  <c r="P114" i="17"/>
  <c r="O114" i="17"/>
  <c r="N114" i="17"/>
  <c r="M114" i="17"/>
  <c r="S114" i="17" s="1"/>
  <c r="L114" i="17"/>
  <c r="K114" i="17"/>
  <c r="J114" i="17"/>
  <c r="I114" i="17"/>
  <c r="H114" i="17"/>
  <c r="G114" i="17"/>
  <c r="F114" i="17"/>
  <c r="E114" i="17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U110" i="17" s="1"/>
  <c r="S109" i="17"/>
  <c r="R109" i="17"/>
  <c r="E109" i="17"/>
  <c r="S108" i="17"/>
  <c r="R108" i="17"/>
  <c r="E108" i="17"/>
  <c r="U108" i="17" s="1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S103" i="17"/>
  <c r="R103" i="17"/>
  <c r="E103" i="17"/>
  <c r="T103" i="17" s="1"/>
  <c r="S102" i="17"/>
  <c r="R102" i="17"/>
  <c r="E102" i="17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S97" i="17"/>
  <c r="R97" i="17"/>
  <c r="E97" i="17"/>
  <c r="W96" i="17"/>
  <c r="W113" i="17" s="1"/>
  <c r="V96" i="17"/>
  <c r="V113" i="17" s="1"/>
  <c r="R96" i="17"/>
  <c r="M96" i="17"/>
  <c r="S96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S110" i="18"/>
  <c r="R110" i="18"/>
  <c r="E110" i="18"/>
  <c r="U110" i="18" s="1"/>
  <c r="S109" i="18"/>
  <c r="R109" i="18"/>
  <c r="E109" i="18"/>
  <c r="S108" i="18"/>
  <c r="R108" i="18"/>
  <c r="E108" i="18"/>
  <c r="U108" i="18" s="1"/>
  <c r="S107" i="18"/>
  <c r="R107" i="18"/>
  <c r="E107" i="18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S102" i="18"/>
  <c r="R102" i="18"/>
  <c r="E102" i="18"/>
  <c r="U102" i="18" s="1"/>
  <c r="S101" i="18"/>
  <c r="R101" i="18"/>
  <c r="E101" i="18"/>
  <c r="S100" i="18"/>
  <c r="R100" i="18"/>
  <c r="E100" i="18"/>
  <c r="U100" i="18" s="1"/>
  <c r="S99" i="18"/>
  <c r="R99" i="18"/>
  <c r="E99" i="18"/>
  <c r="S98" i="18"/>
  <c r="R98" i="18"/>
  <c r="E98" i="18"/>
  <c r="U98" i="18" s="1"/>
  <c r="S97" i="18"/>
  <c r="R97" i="18"/>
  <c r="E97" i="18"/>
  <c r="T97" i="18" s="1"/>
  <c r="W96" i="18"/>
  <c r="W113" i="18" s="1"/>
  <c r="V96" i="18"/>
  <c r="V113" i="18" s="1"/>
  <c r="M96" i="18"/>
  <c r="S96" i="18" s="1"/>
  <c r="L96" i="18"/>
  <c r="L113" i="18" s="1"/>
  <c r="R113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S114" i="19"/>
  <c r="Q114" i="19"/>
  <c r="P114" i="19"/>
  <c r="O114" i="19"/>
  <c r="N114" i="19"/>
  <c r="M114" i="19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U111" i="19" s="1"/>
  <c r="S110" i="19"/>
  <c r="R110" i="19"/>
  <c r="E110" i="19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S97" i="19"/>
  <c r="R97" i="19"/>
  <c r="E97" i="19"/>
  <c r="U97" i="19" s="1"/>
  <c r="W96" i="19"/>
  <c r="W113" i="19" s="1"/>
  <c r="V96" i="19"/>
  <c r="V113" i="19" s="1"/>
  <c r="M96" i="19"/>
  <c r="M113" i="19" s="1"/>
  <c r="S113" i="19" s="1"/>
  <c r="L96" i="19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U111" i="20" s="1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T99" i="20" s="1"/>
  <c r="S98" i="20"/>
  <c r="R98" i="20"/>
  <c r="E98" i="20"/>
  <c r="U98" i="20" s="1"/>
  <c r="S97" i="20"/>
  <c r="R97" i="20"/>
  <c r="E97" i="20"/>
  <c r="W96" i="20"/>
  <c r="W113" i="20" s="1"/>
  <c r="V96" i="20"/>
  <c r="V113" i="20" s="1"/>
  <c r="M96" i="20"/>
  <c r="S96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S114" i="21"/>
  <c r="Q114" i="21"/>
  <c r="P114" i="21"/>
  <c r="O114" i="21"/>
  <c r="N114" i="21"/>
  <c r="M114" i="21"/>
  <c r="L114" i="21"/>
  <c r="R114" i="21" s="1"/>
  <c r="K114" i="21"/>
  <c r="J114" i="21"/>
  <c r="I114" i="21"/>
  <c r="H114" i="21"/>
  <c r="G114" i="21"/>
  <c r="F114" i="21"/>
  <c r="E114" i="21"/>
  <c r="U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U111" i="21" s="1"/>
  <c r="S110" i="21"/>
  <c r="R110" i="21"/>
  <c r="E110" i="21"/>
  <c r="S109" i="21"/>
  <c r="R109" i="21"/>
  <c r="E109" i="21"/>
  <c r="U109" i="21" s="1"/>
  <c r="S108" i="21"/>
  <c r="R108" i="21"/>
  <c r="E108" i="21"/>
  <c r="S107" i="21"/>
  <c r="R107" i="21"/>
  <c r="E107" i="21"/>
  <c r="S106" i="21"/>
  <c r="R106" i="21"/>
  <c r="E106" i="21"/>
  <c r="U106" i="21" s="1"/>
  <c r="S105" i="21"/>
  <c r="R105" i="21"/>
  <c r="E105" i="21"/>
  <c r="T105" i="21" s="1"/>
  <c r="S104" i="21"/>
  <c r="R104" i="21"/>
  <c r="E104" i="21"/>
  <c r="S103" i="21"/>
  <c r="R103" i="21"/>
  <c r="E103" i="21"/>
  <c r="U103" i="21" s="1"/>
  <c r="S102" i="21"/>
  <c r="R102" i="21"/>
  <c r="E102" i="21"/>
  <c r="S101" i="21"/>
  <c r="R101" i="21"/>
  <c r="E101" i="21"/>
  <c r="U101" i="21" s="1"/>
  <c r="S100" i="21"/>
  <c r="R100" i="21"/>
  <c r="E100" i="21"/>
  <c r="S99" i="21"/>
  <c r="R99" i="21"/>
  <c r="E99" i="21"/>
  <c r="S98" i="21"/>
  <c r="R98" i="21"/>
  <c r="E98" i="21"/>
  <c r="U98" i="21" s="1"/>
  <c r="S97" i="21"/>
  <c r="R97" i="21"/>
  <c r="E97" i="21"/>
  <c r="W96" i="21"/>
  <c r="W113" i="21" s="1"/>
  <c r="V96" i="21"/>
  <c r="V113" i="21" s="1"/>
  <c r="M96" i="21"/>
  <c r="M113" i="21" s="1"/>
  <c r="S113" i="21" s="1"/>
  <c r="L96" i="21"/>
  <c r="R96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U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T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T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S104" i="22"/>
  <c r="R104" i="22"/>
  <c r="E104" i="22"/>
  <c r="U104" i="22" s="1"/>
  <c r="S103" i="22"/>
  <c r="R103" i="22"/>
  <c r="E103" i="22"/>
  <c r="T103" i="22" s="1"/>
  <c r="S102" i="22"/>
  <c r="R102" i="22"/>
  <c r="E102" i="22"/>
  <c r="S101" i="22"/>
  <c r="R101" i="22"/>
  <c r="E101" i="22"/>
  <c r="U101" i="22" s="1"/>
  <c r="S100" i="22"/>
  <c r="R100" i="22"/>
  <c r="E100" i="22"/>
  <c r="S99" i="22"/>
  <c r="R99" i="22"/>
  <c r="E99" i="22"/>
  <c r="S98" i="22"/>
  <c r="R98" i="22"/>
  <c r="E98" i="22"/>
  <c r="U98" i="22" s="1"/>
  <c r="S97" i="22"/>
  <c r="R97" i="22"/>
  <c r="E97" i="22"/>
  <c r="W96" i="22"/>
  <c r="W113" i="22" s="1"/>
  <c r="V96" i="22"/>
  <c r="V113" i="22" s="1"/>
  <c r="M96" i="22"/>
  <c r="M113" i="22" s="1"/>
  <c r="S113" i="22" s="1"/>
  <c r="L96" i="22"/>
  <c r="L113" i="22" s="1"/>
  <c r="R113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U111" i="23" s="1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U106" i="23"/>
  <c r="T106" i="23"/>
  <c r="S106" i="23"/>
  <c r="R106" i="23"/>
  <c r="E106" i="23"/>
  <c r="S105" i="23"/>
  <c r="R105" i="23"/>
  <c r="E105" i="23"/>
  <c r="U105" i="23" s="1"/>
  <c r="U104" i="23"/>
  <c r="S104" i="23"/>
  <c r="R104" i="23"/>
  <c r="E104" i="23"/>
  <c r="T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W96" i="23"/>
  <c r="W113" i="23" s="1"/>
  <c r="V96" i="23"/>
  <c r="V113" i="23" s="1"/>
  <c r="M96" i="23"/>
  <c r="S96" i="23" s="1"/>
  <c r="L96" i="23"/>
  <c r="R96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R114" i="24"/>
  <c r="Q114" i="24"/>
  <c r="P114" i="24"/>
  <c r="O114" i="24"/>
  <c r="N114" i="24"/>
  <c r="M114" i="24"/>
  <c r="S114" i="24" s="1"/>
  <c r="L114" i="24"/>
  <c r="K114" i="24"/>
  <c r="J114" i="24"/>
  <c r="I114" i="24"/>
  <c r="H114" i="24"/>
  <c r="G114" i="24"/>
  <c r="F114" i="24"/>
  <c r="E114" i="24"/>
  <c r="U114" i="24" s="1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S106" i="24"/>
  <c r="R106" i="24"/>
  <c r="E106" i="24"/>
  <c r="U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S98" i="24"/>
  <c r="R98" i="24"/>
  <c r="E98" i="24"/>
  <c r="U98" i="24" s="1"/>
  <c r="S97" i="24"/>
  <c r="R97" i="24"/>
  <c r="E97" i="24"/>
  <c r="T97" i="24" s="1"/>
  <c r="W96" i="24"/>
  <c r="W113" i="24" s="1"/>
  <c r="V96" i="24"/>
  <c r="V113" i="24" s="1"/>
  <c r="M96" i="24"/>
  <c r="M113" i="24" s="1"/>
  <c r="S113" i="24" s="1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U103" i="1"/>
  <c r="S103" i="1"/>
  <c r="R103" i="1"/>
  <c r="E103" i="1"/>
  <c r="T103" i="1" s="1"/>
  <c r="S102" i="1"/>
  <c r="R102" i="1"/>
  <c r="E102" i="1"/>
  <c r="S101" i="1"/>
  <c r="R101" i="1"/>
  <c r="E101" i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W96" i="1"/>
  <c r="W113" i="1" s="1"/>
  <c r="V96" i="1"/>
  <c r="V113" i="1" s="1"/>
  <c r="R96" i="1"/>
  <c r="M96" i="1"/>
  <c r="S96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E80" i="24" s="1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T94" i="24"/>
  <c r="S94" i="24"/>
  <c r="R94" i="24"/>
  <c r="Q94" i="24"/>
  <c r="P94" i="24"/>
  <c r="E94" i="24"/>
  <c r="U94" i="24" s="1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U91" i="24" s="1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U88" i="24"/>
  <c r="T88" i="24"/>
  <c r="S88" i="24"/>
  <c r="R88" i="24"/>
  <c r="Q88" i="24"/>
  <c r="P88" i="24"/>
  <c r="E88" i="24"/>
  <c r="S87" i="24"/>
  <c r="R87" i="24"/>
  <c r="Q87" i="24"/>
  <c r="P87" i="24"/>
  <c r="E87" i="24"/>
  <c r="V73" i="24"/>
  <c r="O73" i="24"/>
  <c r="N73" i="24"/>
  <c r="M73" i="24"/>
  <c r="L73" i="24"/>
  <c r="K73" i="24"/>
  <c r="J73" i="24"/>
  <c r="I73" i="24"/>
  <c r="H73" i="24"/>
  <c r="G73" i="24"/>
  <c r="F73" i="24"/>
  <c r="C73" i="24"/>
  <c r="B73" i="24"/>
  <c r="E73" i="24" s="1"/>
  <c r="V72" i="24"/>
  <c r="O72" i="24"/>
  <c r="N72" i="24"/>
  <c r="M72" i="24"/>
  <c r="S72" i="24" s="1"/>
  <c r="L72" i="24"/>
  <c r="R72" i="24" s="1"/>
  <c r="K72" i="24"/>
  <c r="J72" i="24"/>
  <c r="I72" i="24"/>
  <c r="H72" i="24"/>
  <c r="P72" i="24" s="1"/>
  <c r="G72" i="24"/>
  <c r="F72" i="24"/>
  <c r="C72" i="24"/>
  <c r="B72" i="24"/>
  <c r="E72" i="24" s="1"/>
  <c r="V71" i="24"/>
  <c r="O71" i="24"/>
  <c r="N71" i="24"/>
  <c r="M71" i="24"/>
  <c r="S71" i="24" s="1"/>
  <c r="L71" i="24"/>
  <c r="R71" i="24" s="1"/>
  <c r="K71" i="24"/>
  <c r="J71" i="24"/>
  <c r="I71" i="24"/>
  <c r="H71" i="24"/>
  <c r="G71" i="24"/>
  <c r="F71" i="24"/>
  <c r="C71" i="24"/>
  <c r="B71" i="24"/>
  <c r="E71" i="24" s="1"/>
  <c r="S70" i="24"/>
  <c r="R70" i="24"/>
  <c r="Q70" i="24"/>
  <c r="P70" i="24"/>
  <c r="E70" i="24"/>
  <c r="S69" i="24"/>
  <c r="R69" i="24"/>
  <c r="Q69" i="24"/>
  <c r="P69" i="24"/>
  <c r="E69" i="24"/>
  <c r="U69" i="24" s="1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O66" i="24"/>
  <c r="N66" i="24"/>
  <c r="M66" i="24"/>
  <c r="S66" i="24" s="1"/>
  <c r="L66" i="24"/>
  <c r="R66" i="24" s="1"/>
  <c r="K66" i="24"/>
  <c r="J66" i="24"/>
  <c r="I66" i="24"/>
  <c r="H66" i="24"/>
  <c r="G66" i="24"/>
  <c r="F66" i="24"/>
  <c r="C66" i="24"/>
  <c r="B66" i="24"/>
  <c r="E66" i="24" s="1"/>
  <c r="T65" i="24"/>
  <c r="S65" i="24"/>
  <c r="R65" i="24"/>
  <c r="Q65" i="24"/>
  <c r="P65" i="24"/>
  <c r="E65" i="24"/>
  <c r="U65" i="24" s="1"/>
  <c r="U64" i="24"/>
  <c r="S64" i="24"/>
  <c r="R64" i="24"/>
  <c r="Q64" i="24"/>
  <c r="P64" i="24"/>
  <c r="E64" i="24"/>
  <c r="T64" i="24" s="1"/>
  <c r="S63" i="24"/>
  <c r="R63" i="24"/>
  <c r="Q63" i="24"/>
  <c r="P63" i="24"/>
  <c r="E63" i="24"/>
  <c r="S62" i="24"/>
  <c r="R62" i="24"/>
  <c r="Q62" i="24"/>
  <c r="P62" i="24"/>
  <c r="E62" i="24"/>
  <c r="S61" i="24"/>
  <c r="R61" i="24"/>
  <c r="Q61" i="24"/>
  <c r="P61" i="24"/>
  <c r="E61" i="24"/>
  <c r="U61" i="24" s="1"/>
  <c r="V59" i="24"/>
  <c r="R59" i="24"/>
  <c r="O59" i="24"/>
  <c r="N59" i="24"/>
  <c r="M59" i="24"/>
  <c r="S59" i="24" s="1"/>
  <c r="L59" i="24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S57" i="24"/>
  <c r="R57" i="24"/>
  <c r="Q57" i="24"/>
  <c r="P57" i="24"/>
  <c r="E57" i="24"/>
  <c r="U57" i="24" s="1"/>
  <c r="S56" i="24"/>
  <c r="R56" i="24"/>
  <c r="Q56" i="24"/>
  <c r="P56" i="24"/>
  <c r="E56" i="24"/>
  <c r="U56" i="24" s="1"/>
  <c r="S55" i="24"/>
  <c r="R55" i="24"/>
  <c r="Q55" i="24"/>
  <c r="P55" i="24"/>
  <c r="E55" i="24"/>
  <c r="V53" i="24"/>
  <c r="O53" i="24"/>
  <c r="N53" i="24"/>
  <c r="M53" i="24"/>
  <c r="S53" i="24" s="1"/>
  <c r="L53" i="24"/>
  <c r="R53" i="24" s="1"/>
  <c r="K53" i="24"/>
  <c r="J53" i="24"/>
  <c r="I53" i="24"/>
  <c r="Q53" i="24" s="1"/>
  <c r="H53" i="24"/>
  <c r="G53" i="24"/>
  <c r="F53" i="24"/>
  <c r="C53" i="24"/>
  <c r="B53" i="24"/>
  <c r="E53" i="24" s="1"/>
  <c r="S52" i="24"/>
  <c r="R52" i="24"/>
  <c r="Q52" i="24"/>
  <c r="P52" i="24"/>
  <c r="E52" i="24"/>
  <c r="U52" i="24" s="1"/>
  <c r="S51" i="24"/>
  <c r="R51" i="24"/>
  <c r="Q51" i="24"/>
  <c r="P51" i="24"/>
  <c r="E51" i="24"/>
  <c r="S50" i="24"/>
  <c r="R50" i="24"/>
  <c r="Q50" i="24"/>
  <c r="P50" i="24"/>
  <c r="E50" i="24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S47" i="24"/>
  <c r="R47" i="24"/>
  <c r="Q47" i="24"/>
  <c r="P47" i="24"/>
  <c r="E47" i="24"/>
  <c r="U47" i="24" s="1"/>
  <c r="U46" i="24"/>
  <c r="S46" i="24"/>
  <c r="R46" i="24"/>
  <c r="Q46" i="24"/>
  <c r="P46" i="24"/>
  <c r="E46" i="24"/>
  <c r="T46" i="24" s="1"/>
  <c r="S45" i="24"/>
  <c r="R45" i="24"/>
  <c r="Q45" i="24"/>
  <c r="P45" i="24"/>
  <c r="E45" i="24"/>
  <c r="U45" i="24" s="1"/>
  <c r="S44" i="24"/>
  <c r="R44" i="24"/>
  <c r="Q44" i="24"/>
  <c r="P44" i="24"/>
  <c r="E44" i="24"/>
  <c r="U44" i="24" s="1"/>
  <c r="U43" i="24"/>
  <c r="S43" i="24"/>
  <c r="R43" i="24"/>
  <c r="Q43" i="24"/>
  <c r="P43" i="24"/>
  <c r="E43" i="24"/>
  <c r="T43" i="24" s="1"/>
  <c r="S42" i="24"/>
  <c r="R42" i="24"/>
  <c r="Q42" i="24"/>
  <c r="P42" i="24"/>
  <c r="E42" i="24"/>
  <c r="V40" i="24"/>
  <c r="O40" i="24"/>
  <c r="N40" i="24"/>
  <c r="M40" i="24"/>
  <c r="S40" i="24" s="1"/>
  <c r="L40" i="24"/>
  <c r="R40" i="24" s="1"/>
  <c r="K40" i="24"/>
  <c r="J40" i="24"/>
  <c r="I40" i="24"/>
  <c r="H40" i="24"/>
  <c r="G40" i="24"/>
  <c r="F40" i="24"/>
  <c r="C40" i="24"/>
  <c r="B40" i="24"/>
  <c r="U39" i="24"/>
  <c r="S39" i="24"/>
  <c r="R39" i="24"/>
  <c r="Q39" i="24"/>
  <c r="P39" i="24"/>
  <c r="E39" i="24"/>
  <c r="T39" i="24" s="1"/>
  <c r="T38" i="24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S36" i="24"/>
  <c r="R36" i="24"/>
  <c r="Q36" i="24"/>
  <c r="P36" i="24"/>
  <c r="E36" i="24"/>
  <c r="T35" i="24"/>
  <c r="S35" i="24"/>
  <c r="R35" i="24"/>
  <c r="Q35" i="24"/>
  <c r="P35" i="24"/>
  <c r="E35" i="24"/>
  <c r="U35" i="24" s="1"/>
  <c r="V33" i="24"/>
  <c r="O33" i="24"/>
  <c r="N33" i="24"/>
  <c r="M33" i="24"/>
  <c r="L33" i="24"/>
  <c r="K33" i="24"/>
  <c r="J33" i="24"/>
  <c r="I33" i="24"/>
  <c r="H33" i="24"/>
  <c r="G33" i="24"/>
  <c r="F33" i="24"/>
  <c r="C33" i="24"/>
  <c r="E33" i="24" s="1"/>
  <c r="B33" i="24"/>
  <c r="S32" i="24"/>
  <c r="R32" i="24"/>
  <c r="Q32" i="24"/>
  <c r="P32" i="24"/>
  <c r="E32" i="24"/>
  <c r="V30" i="24"/>
  <c r="S30" i="24"/>
  <c r="O30" i="24"/>
  <c r="N30" i="24"/>
  <c r="M30" i="24"/>
  <c r="L30" i="24"/>
  <c r="K30" i="24"/>
  <c r="J30" i="24"/>
  <c r="I30" i="24"/>
  <c r="Q30" i="24" s="1"/>
  <c r="H30" i="24"/>
  <c r="G30" i="24"/>
  <c r="F30" i="24"/>
  <c r="C30" i="24"/>
  <c r="B30" i="24"/>
  <c r="E30" i="24" s="1"/>
  <c r="T29" i="24"/>
  <c r="S29" i="24"/>
  <c r="R29" i="24"/>
  <c r="Q29" i="24"/>
  <c r="P29" i="24"/>
  <c r="E29" i="24"/>
  <c r="S28" i="24"/>
  <c r="R28" i="24"/>
  <c r="Q28" i="24"/>
  <c r="P28" i="24"/>
  <c r="E28" i="24"/>
  <c r="T28" i="24" s="1"/>
  <c r="S27" i="24"/>
  <c r="R27" i="24"/>
  <c r="Q27" i="24"/>
  <c r="P27" i="24"/>
  <c r="E27" i="24"/>
  <c r="S26" i="24"/>
  <c r="R26" i="24"/>
  <c r="Q26" i="24"/>
  <c r="P26" i="24"/>
  <c r="E26" i="24"/>
  <c r="T26" i="24" s="1"/>
  <c r="V24" i="24"/>
  <c r="S24" i="24"/>
  <c r="O24" i="24"/>
  <c r="N24" i="24"/>
  <c r="M24" i="24"/>
  <c r="L24" i="24"/>
  <c r="R24" i="24" s="1"/>
  <c r="K24" i="24"/>
  <c r="J24" i="24"/>
  <c r="I24" i="24"/>
  <c r="H24" i="24"/>
  <c r="G24" i="24"/>
  <c r="F24" i="24"/>
  <c r="C24" i="24"/>
  <c r="B24" i="24"/>
  <c r="S23" i="24"/>
  <c r="R23" i="24"/>
  <c r="Q23" i="24"/>
  <c r="P23" i="24"/>
  <c r="E23" i="24"/>
  <c r="S22" i="24"/>
  <c r="R22" i="24"/>
  <c r="Q22" i="24"/>
  <c r="P22" i="24"/>
  <c r="E22" i="24"/>
  <c r="U21" i="24"/>
  <c r="S21" i="24"/>
  <c r="R21" i="24"/>
  <c r="Q21" i="24"/>
  <c r="P21" i="24"/>
  <c r="E21" i="24"/>
  <c r="T21" i="24" s="1"/>
  <c r="S20" i="24"/>
  <c r="R20" i="24"/>
  <c r="Q20" i="24"/>
  <c r="P20" i="24"/>
  <c r="E20" i="24"/>
  <c r="U20" i="24" s="1"/>
  <c r="S19" i="24"/>
  <c r="R19" i="24"/>
  <c r="Q19" i="24"/>
  <c r="P19" i="24"/>
  <c r="E19" i="24"/>
  <c r="U18" i="24"/>
  <c r="S18" i="24"/>
  <c r="R18" i="24"/>
  <c r="Q18" i="24"/>
  <c r="P18" i="24"/>
  <c r="E18" i="24"/>
  <c r="T18" i="24" s="1"/>
  <c r="S17" i="24"/>
  <c r="R17" i="24"/>
  <c r="Q17" i="24"/>
  <c r="P17" i="24"/>
  <c r="E17" i="24"/>
  <c r="V15" i="24"/>
  <c r="O15" i="24"/>
  <c r="N15" i="24"/>
  <c r="M15" i="24"/>
  <c r="S15" i="24" s="1"/>
  <c r="L15" i="24"/>
  <c r="R15" i="24" s="1"/>
  <c r="K15" i="24"/>
  <c r="J15" i="24"/>
  <c r="I15" i="24"/>
  <c r="H15" i="24"/>
  <c r="G15" i="24"/>
  <c r="F15" i="24"/>
  <c r="C15" i="24"/>
  <c r="E15" i="24" s="1"/>
  <c r="B15" i="24"/>
  <c r="S14" i="24"/>
  <c r="R14" i="24"/>
  <c r="Q14" i="24"/>
  <c r="P14" i="24"/>
  <c r="E14" i="24"/>
  <c r="S13" i="24"/>
  <c r="R13" i="24"/>
  <c r="Q13" i="24"/>
  <c r="P13" i="24"/>
  <c r="E13" i="24"/>
  <c r="U12" i="24"/>
  <c r="T12" i="24"/>
  <c r="S12" i="24"/>
  <c r="R12" i="24"/>
  <c r="Q12" i="24"/>
  <c r="P12" i="24"/>
  <c r="E12" i="24"/>
  <c r="S11" i="24"/>
  <c r="R11" i="24"/>
  <c r="Q11" i="24"/>
  <c r="P11" i="24"/>
  <c r="E11" i="24"/>
  <c r="S10" i="24"/>
  <c r="R10" i="24"/>
  <c r="Q10" i="24"/>
  <c r="P10" i="24"/>
  <c r="E10" i="24"/>
  <c r="U9" i="24"/>
  <c r="S9" i="24"/>
  <c r="R9" i="24"/>
  <c r="Q9" i="24"/>
  <c r="P9" i="24"/>
  <c r="E9" i="24"/>
  <c r="T9" i="24" s="1"/>
  <c r="S94" i="23"/>
  <c r="R94" i="23"/>
  <c r="Q94" i="23"/>
  <c r="P94" i="23"/>
  <c r="E94" i="23"/>
  <c r="U94" i="23" s="1"/>
  <c r="S93" i="23"/>
  <c r="R93" i="23"/>
  <c r="Q93" i="23"/>
  <c r="P93" i="23"/>
  <c r="E93" i="23"/>
  <c r="U93" i="23" s="1"/>
  <c r="U92" i="23"/>
  <c r="S92" i="23"/>
  <c r="R92" i="23"/>
  <c r="Q92" i="23"/>
  <c r="P92" i="23"/>
  <c r="E92" i="23"/>
  <c r="T92" i="23" s="1"/>
  <c r="S91" i="23"/>
  <c r="R91" i="23"/>
  <c r="Q91" i="23"/>
  <c r="P91" i="23"/>
  <c r="E91" i="23"/>
  <c r="S90" i="23"/>
  <c r="R90" i="23"/>
  <c r="Q90" i="23"/>
  <c r="P90" i="23"/>
  <c r="E90" i="23"/>
  <c r="S89" i="23"/>
  <c r="R89" i="23"/>
  <c r="Q89" i="23"/>
  <c r="P89" i="23"/>
  <c r="E89" i="23"/>
  <c r="T88" i="23"/>
  <c r="S88" i="23"/>
  <c r="R88" i="23"/>
  <c r="Q88" i="23"/>
  <c r="P88" i="23"/>
  <c r="E88" i="23"/>
  <c r="U88" i="23" s="1"/>
  <c r="U87" i="23"/>
  <c r="S87" i="23"/>
  <c r="R87" i="23"/>
  <c r="Q87" i="23"/>
  <c r="P87" i="23"/>
  <c r="E87" i="23"/>
  <c r="T87" i="23" s="1"/>
  <c r="V73" i="23"/>
  <c r="O73" i="23"/>
  <c r="N73" i="23"/>
  <c r="M73" i="23"/>
  <c r="L73" i="23"/>
  <c r="R73" i="23" s="1"/>
  <c r="K73" i="23"/>
  <c r="Q73" i="23" s="1"/>
  <c r="J73" i="23"/>
  <c r="I73" i="23"/>
  <c r="H73" i="23"/>
  <c r="G73" i="23"/>
  <c r="F73" i="23"/>
  <c r="C73" i="23"/>
  <c r="B73" i="23"/>
  <c r="V72" i="23"/>
  <c r="S72" i="23"/>
  <c r="O72" i="23"/>
  <c r="N72" i="23"/>
  <c r="M72" i="23"/>
  <c r="L72" i="23"/>
  <c r="K72" i="23"/>
  <c r="J72" i="23"/>
  <c r="I72" i="23"/>
  <c r="H72" i="23"/>
  <c r="G72" i="23"/>
  <c r="F72" i="23"/>
  <c r="C72" i="23"/>
  <c r="B72" i="23"/>
  <c r="E72" i="23" s="1"/>
  <c r="V71" i="23"/>
  <c r="R71" i="23"/>
  <c r="O71" i="23"/>
  <c r="N71" i="23"/>
  <c r="M71" i="23"/>
  <c r="L71" i="23"/>
  <c r="K71" i="23"/>
  <c r="J71" i="23"/>
  <c r="I71" i="23"/>
  <c r="H71" i="23"/>
  <c r="P71" i="23" s="1"/>
  <c r="G71" i="23"/>
  <c r="F71" i="23"/>
  <c r="C71" i="23"/>
  <c r="B71" i="23"/>
  <c r="E71" i="23" s="1"/>
  <c r="U70" i="23"/>
  <c r="S70" i="23"/>
  <c r="R70" i="23"/>
  <c r="Q70" i="23"/>
  <c r="P70" i="23"/>
  <c r="E70" i="23"/>
  <c r="T70" i="23" s="1"/>
  <c r="S69" i="23"/>
  <c r="R69" i="23"/>
  <c r="Q69" i="23"/>
  <c r="P69" i="23"/>
  <c r="E69" i="23"/>
  <c r="V67" i="23"/>
  <c r="O67" i="23"/>
  <c r="N67" i="23"/>
  <c r="M67" i="23"/>
  <c r="L67" i="23"/>
  <c r="R67" i="23" s="1"/>
  <c r="K67" i="23"/>
  <c r="J67" i="23"/>
  <c r="I67" i="23"/>
  <c r="H67" i="23"/>
  <c r="G67" i="23"/>
  <c r="F67" i="23"/>
  <c r="C67" i="23"/>
  <c r="B67" i="23"/>
  <c r="V66" i="23"/>
  <c r="O66" i="23"/>
  <c r="N66" i="23"/>
  <c r="M66" i="23"/>
  <c r="S66" i="23" s="1"/>
  <c r="L66" i="23"/>
  <c r="R66" i="23" s="1"/>
  <c r="K66" i="23"/>
  <c r="J66" i="23"/>
  <c r="I66" i="23"/>
  <c r="H66" i="23"/>
  <c r="G66" i="23"/>
  <c r="F66" i="23"/>
  <c r="E66" i="23"/>
  <c r="C66" i="23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U63" i="23"/>
  <c r="S63" i="23"/>
  <c r="R63" i="23"/>
  <c r="Q63" i="23"/>
  <c r="P63" i="23"/>
  <c r="E63" i="23"/>
  <c r="T63" i="23" s="1"/>
  <c r="S62" i="23"/>
  <c r="R62" i="23"/>
  <c r="Q62" i="23"/>
  <c r="P62" i="23"/>
  <c r="E62" i="23"/>
  <c r="U61" i="23"/>
  <c r="S61" i="23"/>
  <c r="R61" i="23"/>
  <c r="Q61" i="23"/>
  <c r="P61" i="23"/>
  <c r="E61" i="23"/>
  <c r="T61" i="23" s="1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S58" i="23"/>
  <c r="R58" i="23"/>
  <c r="Q58" i="23"/>
  <c r="P58" i="23"/>
  <c r="E58" i="23"/>
  <c r="S57" i="23"/>
  <c r="R57" i="23"/>
  <c r="Q57" i="23"/>
  <c r="P57" i="23"/>
  <c r="E57" i="23"/>
  <c r="U56" i="23"/>
  <c r="S56" i="23"/>
  <c r="R56" i="23"/>
  <c r="Q56" i="23"/>
  <c r="P56" i="23"/>
  <c r="E56" i="23"/>
  <c r="T56" i="23" s="1"/>
  <c r="T55" i="23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J53" i="23"/>
  <c r="I53" i="23"/>
  <c r="H53" i="23"/>
  <c r="G53" i="23"/>
  <c r="F53" i="23"/>
  <c r="E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U47" i="23"/>
  <c r="S47" i="23"/>
  <c r="R47" i="23"/>
  <c r="Q47" i="23"/>
  <c r="P47" i="23"/>
  <c r="E47" i="23"/>
  <c r="T47" i="23" s="1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U44" i="23" s="1"/>
  <c r="T43" i="23"/>
  <c r="S43" i="23"/>
  <c r="R43" i="23"/>
  <c r="Q43" i="23"/>
  <c r="P43" i="23"/>
  <c r="E43" i="23"/>
  <c r="U43" i="23" s="1"/>
  <c r="U42" i="23"/>
  <c r="S42" i="23"/>
  <c r="R42" i="23"/>
  <c r="Q42" i="23"/>
  <c r="P42" i="23"/>
  <c r="E42" i="23"/>
  <c r="T42" i="23" s="1"/>
  <c r="V40" i="23"/>
  <c r="O40" i="23"/>
  <c r="N40" i="23"/>
  <c r="M40" i="23"/>
  <c r="L40" i="23"/>
  <c r="K40" i="23"/>
  <c r="J40" i="23"/>
  <c r="I40" i="23"/>
  <c r="H40" i="23"/>
  <c r="G40" i="23"/>
  <c r="F40" i="23"/>
  <c r="C40" i="23"/>
  <c r="B40" i="23"/>
  <c r="E40" i="23" s="1"/>
  <c r="S39" i="23"/>
  <c r="R39" i="23"/>
  <c r="Q39" i="23"/>
  <c r="P39" i="23"/>
  <c r="E39" i="23"/>
  <c r="S38" i="23"/>
  <c r="R38" i="23"/>
  <c r="Q38" i="23"/>
  <c r="P38" i="23"/>
  <c r="E38" i="23"/>
  <c r="U38" i="23" s="1"/>
  <c r="S37" i="23"/>
  <c r="R37" i="23"/>
  <c r="Q37" i="23"/>
  <c r="P37" i="23"/>
  <c r="E37" i="23"/>
  <c r="U37" i="23" s="1"/>
  <c r="S36" i="23"/>
  <c r="R36" i="23"/>
  <c r="Q36" i="23"/>
  <c r="P36" i="23"/>
  <c r="E36" i="23"/>
  <c r="U36" i="23" s="1"/>
  <c r="U35" i="23"/>
  <c r="S35" i="23"/>
  <c r="R35" i="23"/>
  <c r="Q35" i="23"/>
  <c r="P35" i="23"/>
  <c r="E35" i="23"/>
  <c r="V33" i="23"/>
  <c r="O33" i="23"/>
  <c r="N33" i="23"/>
  <c r="M33" i="23"/>
  <c r="S33" i="23" s="1"/>
  <c r="L33" i="23"/>
  <c r="R33" i="23" s="1"/>
  <c r="K33" i="23"/>
  <c r="J33" i="23"/>
  <c r="I33" i="23"/>
  <c r="H33" i="23"/>
  <c r="G33" i="23"/>
  <c r="F33" i="23"/>
  <c r="C33" i="23"/>
  <c r="B33" i="23"/>
  <c r="S32" i="23"/>
  <c r="R32" i="23"/>
  <c r="Q32" i="23"/>
  <c r="P32" i="23"/>
  <c r="E32" i="23"/>
  <c r="U32" i="23" s="1"/>
  <c r="V30" i="23"/>
  <c r="O30" i="23"/>
  <c r="N30" i="23"/>
  <c r="M30" i="23"/>
  <c r="S30" i="23" s="1"/>
  <c r="L30" i="23"/>
  <c r="R30" i="23" s="1"/>
  <c r="K30" i="23"/>
  <c r="J30" i="23"/>
  <c r="I30" i="23"/>
  <c r="H30" i="23"/>
  <c r="P30" i="23" s="1"/>
  <c r="G30" i="23"/>
  <c r="F30" i="23"/>
  <c r="C30" i="23"/>
  <c r="B30" i="23"/>
  <c r="E30" i="23" s="1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U27" i="23"/>
  <c r="T27" i="23"/>
  <c r="S27" i="23"/>
  <c r="R27" i="23"/>
  <c r="Q27" i="23"/>
  <c r="P27" i="23"/>
  <c r="E27" i="23"/>
  <c r="S26" i="23"/>
  <c r="R26" i="23"/>
  <c r="Q26" i="23"/>
  <c r="P26" i="23"/>
  <c r="E26" i="23"/>
  <c r="V24" i="23"/>
  <c r="O24" i="23"/>
  <c r="N24" i="23"/>
  <c r="M24" i="23"/>
  <c r="S24" i="23" s="1"/>
  <c r="L24" i="23"/>
  <c r="R24" i="23" s="1"/>
  <c r="K24" i="23"/>
  <c r="J24" i="23"/>
  <c r="I24" i="23"/>
  <c r="H24" i="23"/>
  <c r="G24" i="23"/>
  <c r="F24" i="23"/>
  <c r="E24" i="23"/>
  <c r="C24" i="23"/>
  <c r="B24" i="23"/>
  <c r="S23" i="23"/>
  <c r="R23" i="23"/>
  <c r="Q23" i="23"/>
  <c r="P23" i="23"/>
  <c r="E23" i="23"/>
  <c r="S22" i="23"/>
  <c r="R22" i="23"/>
  <c r="Q22" i="23"/>
  <c r="P22" i="23"/>
  <c r="E22" i="23"/>
  <c r="U21" i="23"/>
  <c r="T21" i="23"/>
  <c r="S21" i="23"/>
  <c r="R21" i="23"/>
  <c r="Q21" i="23"/>
  <c r="P21" i="23"/>
  <c r="E21" i="23"/>
  <c r="U20" i="23"/>
  <c r="T20" i="23"/>
  <c r="S20" i="23"/>
  <c r="R20" i="23"/>
  <c r="Q20" i="23"/>
  <c r="P20" i="23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S17" i="23"/>
  <c r="R17" i="23"/>
  <c r="Q17" i="23"/>
  <c r="P17" i="23"/>
  <c r="E17" i="23"/>
  <c r="U17" i="23" s="1"/>
  <c r="V15" i="23"/>
  <c r="O15" i="23"/>
  <c r="N15" i="23"/>
  <c r="M15" i="23"/>
  <c r="S15" i="23" s="1"/>
  <c r="L15" i="23"/>
  <c r="K15" i="23"/>
  <c r="J15" i="23"/>
  <c r="I15" i="23"/>
  <c r="H15" i="23"/>
  <c r="G15" i="23"/>
  <c r="F15" i="23"/>
  <c r="E15" i="23"/>
  <c r="C15" i="23"/>
  <c r="B15" i="23"/>
  <c r="S14" i="23"/>
  <c r="R14" i="23"/>
  <c r="Q14" i="23"/>
  <c r="P14" i="23"/>
  <c r="E14" i="23"/>
  <c r="U14" i="23" s="1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U9" i="23"/>
  <c r="T9" i="23"/>
  <c r="S9" i="23"/>
  <c r="R9" i="23"/>
  <c r="Q9" i="23"/>
  <c r="P9" i="23"/>
  <c r="E9" i="23"/>
  <c r="U94" i="22"/>
  <c r="T94" i="22"/>
  <c r="S94" i="22"/>
  <c r="R94" i="22"/>
  <c r="Q94" i="22"/>
  <c r="P94" i="22"/>
  <c r="E94" i="22"/>
  <c r="S93" i="22"/>
  <c r="R93" i="22"/>
  <c r="Q93" i="22"/>
  <c r="P93" i="22"/>
  <c r="E93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S90" i="22"/>
  <c r="R90" i="22"/>
  <c r="Q90" i="22"/>
  <c r="P90" i="22"/>
  <c r="E90" i="22"/>
  <c r="U90" i="22" s="1"/>
  <c r="S89" i="22"/>
  <c r="R89" i="22"/>
  <c r="Q89" i="22"/>
  <c r="P89" i="22"/>
  <c r="E89" i="22"/>
  <c r="S88" i="22"/>
  <c r="R88" i="22"/>
  <c r="Q88" i="22"/>
  <c r="P88" i="22"/>
  <c r="E88" i="22"/>
  <c r="U87" i="22"/>
  <c r="T87" i="22"/>
  <c r="S87" i="22"/>
  <c r="R87" i="22"/>
  <c r="Q87" i="22"/>
  <c r="P87" i="22"/>
  <c r="E87" i="22"/>
  <c r="V73" i="22"/>
  <c r="O73" i="22"/>
  <c r="N73" i="22"/>
  <c r="M73" i="22"/>
  <c r="L73" i="22"/>
  <c r="R73" i="22" s="1"/>
  <c r="K73" i="22"/>
  <c r="J73" i="22"/>
  <c r="I73" i="22"/>
  <c r="H73" i="22"/>
  <c r="G73" i="22"/>
  <c r="F73" i="22"/>
  <c r="C73" i="22"/>
  <c r="B73" i="22"/>
  <c r="V72" i="22"/>
  <c r="S72" i="22"/>
  <c r="O72" i="22"/>
  <c r="N72" i="22"/>
  <c r="M72" i="22"/>
  <c r="L72" i="22"/>
  <c r="R72" i="22" s="1"/>
  <c r="K72" i="22"/>
  <c r="J72" i="22"/>
  <c r="I72" i="22"/>
  <c r="H72" i="22"/>
  <c r="G72" i="22"/>
  <c r="F72" i="22"/>
  <c r="C72" i="22"/>
  <c r="B72" i="22"/>
  <c r="E72" i="22" s="1"/>
  <c r="V71" i="22"/>
  <c r="O71" i="22"/>
  <c r="N71" i="22"/>
  <c r="M71" i="22"/>
  <c r="L71" i="22"/>
  <c r="K71" i="22"/>
  <c r="J71" i="22"/>
  <c r="I71" i="22"/>
  <c r="H71" i="22"/>
  <c r="P71" i="22" s="1"/>
  <c r="G71" i="22"/>
  <c r="F71" i="22"/>
  <c r="E71" i="22"/>
  <c r="C71" i="22"/>
  <c r="B71" i="22"/>
  <c r="S70" i="22"/>
  <c r="R70" i="22"/>
  <c r="Q70" i="22"/>
  <c r="P70" i="22"/>
  <c r="E70" i="22"/>
  <c r="U70" i="22" s="1"/>
  <c r="S69" i="22"/>
  <c r="R69" i="22"/>
  <c r="Q69" i="22"/>
  <c r="P69" i="22"/>
  <c r="E69" i="22"/>
  <c r="U69" i="22" s="1"/>
  <c r="V67" i="22"/>
  <c r="O67" i="22"/>
  <c r="N67" i="22"/>
  <c r="M67" i="22"/>
  <c r="L67" i="22"/>
  <c r="K67" i="22"/>
  <c r="J67" i="22"/>
  <c r="I67" i="22"/>
  <c r="H67" i="22"/>
  <c r="G67" i="22"/>
  <c r="F67" i="22"/>
  <c r="E67" i="22"/>
  <c r="C67" i="22"/>
  <c r="B67" i="22"/>
  <c r="V66" i="22"/>
  <c r="R66" i="22"/>
  <c r="O66" i="22"/>
  <c r="N66" i="22"/>
  <c r="M66" i="22"/>
  <c r="S66" i="22" s="1"/>
  <c r="L66" i="22"/>
  <c r="K66" i="22"/>
  <c r="J66" i="22"/>
  <c r="I66" i="22"/>
  <c r="H66" i="22"/>
  <c r="G66" i="22"/>
  <c r="F66" i="22"/>
  <c r="E66" i="22"/>
  <c r="C66" i="22"/>
  <c r="B66" i="22"/>
  <c r="S65" i="22"/>
  <c r="R65" i="22"/>
  <c r="Q65" i="22"/>
  <c r="P65" i="22"/>
  <c r="E65" i="22"/>
  <c r="U65" i="22" s="1"/>
  <c r="S64" i="22"/>
  <c r="R64" i="22"/>
  <c r="Q64" i="22"/>
  <c r="P64" i="22"/>
  <c r="E64" i="22"/>
  <c r="S63" i="22"/>
  <c r="R63" i="22"/>
  <c r="Q63" i="22"/>
  <c r="P63" i="22"/>
  <c r="E63" i="22"/>
  <c r="U63" i="22" s="1"/>
  <c r="S62" i="22"/>
  <c r="R62" i="22"/>
  <c r="Q62" i="22"/>
  <c r="P62" i="22"/>
  <c r="E62" i="22"/>
  <c r="U62" i="22" s="1"/>
  <c r="S61" i="22"/>
  <c r="R61" i="22"/>
  <c r="Q61" i="22"/>
  <c r="P61" i="22"/>
  <c r="E61" i="22"/>
  <c r="U61" i="22" s="1"/>
  <c r="V59" i="22"/>
  <c r="O59" i="22"/>
  <c r="N59" i="22"/>
  <c r="M59" i="22"/>
  <c r="S59" i="22" s="1"/>
  <c r="L59" i="22"/>
  <c r="R59" i="22" s="1"/>
  <c r="K59" i="22"/>
  <c r="J59" i="22"/>
  <c r="I59" i="22"/>
  <c r="H59" i="22"/>
  <c r="G59" i="22"/>
  <c r="F59" i="22"/>
  <c r="C59" i="22"/>
  <c r="B59" i="22"/>
  <c r="E59" i="22" s="1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U56" i="22"/>
  <c r="T56" i="22"/>
  <c r="S56" i="22"/>
  <c r="R56" i="22"/>
  <c r="Q56" i="22"/>
  <c r="P56" i="22"/>
  <c r="E56" i="22"/>
  <c r="S55" i="22"/>
  <c r="R55" i="22"/>
  <c r="Q55" i="22"/>
  <c r="P55" i="22"/>
  <c r="E55" i="22"/>
  <c r="V53" i="22"/>
  <c r="O53" i="22"/>
  <c r="N53" i="22"/>
  <c r="M53" i="22"/>
  <c r="S53" i="22" s="1"/>
  <c r="L53" i="22"/>
  <c r="R53" i="22" s="1"/>
  <c r="K53" i="22"/>
  <c r="J53" i="22"/>
  <c r="I53" i="22"/>
  <c r="H53" i="22"/>
  <c r="G53" i="22"/>
  <c r="F53" i="22"/>
  <c r="C53" i="22"/>
  <c r="B53" i="22"/>
  <c r="E53" i="22" s="1"/>
  <c r="T52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S45" i="22"/>
  <c r="R45" i="22"/>
  <c r="Q45" i="22"/>
  <c r="P45" i="22"/>
  <c r="E45" i="22"/>
  <c r="U45" i="22" s="1"/>
  <c r="U44" i="22"/>
  <c r="S44" i="22"/>
  <c r="R44" i="22"/>
  <c r="Q44" i="22"/>
  <c r="P44" i="22"/>
  <c r="T44" i="22" s="1"/>
  <c r="E44" i="22"/>
  <c r="S43" i="22"/>
  <c r="R43" i="22"/>
  <c r="Q43" i="22"/>
  <c r="P43" i="22"/>
  <c r="E43" i="22"/>
  <c r="S42" i="22"/>
  <c r="R42" i="22"/>
  <c r="Q42" i="22"/>
  <c r="P42" i="22"/>
  <c r="E42" i="22"/>
  <c r="V40" i="22"/>
  <c r="O40" i="22"/>
  <c r="S40" i="22" s="1"/>
  <c r="N40" i="22"/>
  <c r="M40" i="22"/>
  <c r="L40" i="22"/>
  <c r="R40" i="22" s="1"/>
  <c r="K40" i="22"/>
  <c r="J40" i="22"/>
  <c r="I40" i="22"/>
  <c r="Q40" i="22" s="1"/>
  <c r="H40" i="22"/>
  <c r="G40" i="22"/>
  <c r="F40" i="22"/>
  <c r="C40" i="22"/>
  <c r="B40" i="22"/>
  <c r="E40" i="22" s="1"/>
  <c r="S39" i="22"/>
  <c r="R39" i="22"/>
  <c r="Q39" i="22"/>
  <c r="P39" i="22"/>
  <c r="E39" i="22"/>
  <c r="S38" i="22"/>
  <c r="R38" i="22"/>
  <c r="Q38" i="22"/>
  <c r="P38" i="22"/>
  <c r="E38" i="22"/>
  <c r="S37" i="22"/>
  <c r="R37" i="22"/>
  <c r="Q37" i="22"/>
  <c r="P37" i="22"/>
  <c r="E37" i="22"/>
  <c r="T36" i="22"/>
  <c r="S36" i="22"/>
  <c r="R36" i="22"/>
  <c r="Q36" i="22"/>
  <c r="P36" i="22"/>
  <c r="E36" i="22"/>
  <c r="U36" i="22" s="1"/>
  <c r="S35" i="22"/>
  <c r="R35" i="22"/>
  <c r="Q35" i="22"/>
  <c r="P35" i="22"/>
  <c r="E35" i="22"/>
  <c r="V33" i="22"/>
  <c r="O33" i="22"/>
  <c r="N33" i="22"/>
  <c r="M33" i="22"/>
  <c r="L33" i="22"/>
  <c r="R33" i="22" s="1"/>
  <c r="K33" i="22"/>
  <c r="J33" i="22"/>
  <c r="I33" i="22"/>
  <c r="H33" i="22"/>
  <c r="G33" i="22"/>
  <c r="F33" i="22"/>
  <c r="C33" i="22"/>
  <c r="B33" i="22"/>
  <c r="S32" i="22"/>
  <c r="R32" i="22"/>
  <c r="Q32" i="22"/>
  <c r="P32" i="22"/>
  <c r="E32" i="22"/>
  <c r="V30" i="22"/>
  <c r="R30" i="22"/>
  <c r="O30" i="22"/>
  <c r="N30" i="22"/>
  <c r="M30" i="22"/>
  <c r="S30" i="22" s="1"/>
  <c r="L30" i="22"/>
  <c r="K30" i="22"/>
  <c r="J30" i="22"/>
  <c r="I30" i="22"/>
  <c r="H30" i="22"/>
  <c r="G30" i="22"/>
  <c r="F30" i="22"/>
  <c r="C30" i="22"/>
  <c r="B30" i="22"/>
  <c r="E30" i="22" s="1"/>
  <c r="U29" i="22"/>
  <c r="T29" i="22"/>
  <c r="S29" i="22"/>
  <c r="R29" i="22"/>
  <c r="Q29" i="22"/>
  <c r="P29" i="22"/>
  <c r="E29" i="22"/>
  <c r="T28" i="22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V24" i="22"/>
  <c r="O24" i="22"/>
  <c r="N24" i="22"/>
  <c r="M24" i="22"/>
  <c r="S24" i="22" s="1"/>
  <c r="L24" i="22"/>
  <c r="R24" i="22" s="1"/>
  <c r="K24" i="22"/>
  <c r="J24" i="22"/>
  <c r="I24" i="22"/>
  <c r="H24" i="22"/>
  <c r="G24" i="22"/>
  <c r="F24" i="22"/>
  <c r="E24" i="22"/>
  <c r="C24" i="22"/>
  <c r="B24" i="22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U20" i="22" s="1"/>
  <c r="U19" i="22"/>
  <c r="S19" i="22"/>
  <c r="R19" i="22"/>
  <c r="Q19" i="22"/>
  <c r="P19" i="22"/>
  <c r="E19" i="22"/>
  <c r="T19" i="22" s="1"/>
  <c r="U18" i="22"/>
  <c r="T18" i="22"/>
  <c r="S18" i="22"/>
  <c r="R18" i="22"/>
  <c r="Q18" i="22"/>
  <c r="P18" i="22"/>
  <c r="E18" i="22"/>
  <c r="U17" i="22"/>
  <c r="T17" i="22"/>
  <c r="S17" i="22"/>
  <c r="R17" i="22"/>
  <c r="Q17" i="22"/>
  <c r="P17" i="22"/>
  <c r="E17" i="22"/>
  <c r="V15" i="22"/>
  <c r="O15" i="22"/>
  <c r="N15" i="22"/>
  <c r="R15" i="22" s="1"/>
  <c r="M15" i="22"/>
  <c r="S15" i="22" s="1"/>
  <c r="L15" i="22"/>
  <c r="K15" i="22"/>
  <c r="J15" i="22"/>
  <c r="I15" i="22"/>
  <c r="H15" i="22"/>
  <c r="G15" i="22"/>
  <c r="F15" i="22"/>
  <c r="C15" i="22"/>
  <c r="B15" i="22"/>
  <c r="S14" i="22"/>
  <c r="R14" i="22"/>
  <c r="Q14" i="22"/>
  <c r="P14" i="22"/>
  <c r="E14" i="22"/>
  <c r="S13" i="22"/>
  <c r="R13" i="22"/>
  <c r="Q13" i="22"/>
  <c r="P13" i="22"/>
  <c r="E13" i="22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P10" i="22"/>
  <c r="E10" i="22"/>
  <c r="U10" i="22" s="1"/>
  <c r="S9" i="22"/>
  <c r="R9" i="22"/>
  <c r="Q9" i="22"/>
  <c r="P9" i="22"/>
  <c r="E9" i="22"/>
  <c r="U94" i="21"/>
  <c r="T94" i="21"/>
  <c r="S94" i="21"/>
  <c r="R94" i="21"/>
  <c r="Q94" i="21"/>
  <c r="P94" i="21"/>
  <c r="E94" i="21"/>
  <c r="S93" i="21"/>
  <c r="R93" i="21"/>
  <c r="Q93" i="21"/>
  <c r="P93" i="21"/>
  <c r="E93" i="21"/>
  <c r="T93" i="21" s="1"/>
  <c r="S92" i="21"/>
  <c r="R92" i="21"/>
  <c r="Q92" i="21"/>
  <c r="P92" i="21"/>
  <c r="E92" i="21"/>
  <c r="S91" i="21"/>
  <c r="R91" i="21"/>
  <c r="Q91" i="21"/>
  <c r="P91" i="21"/>
  <c r="E91" i="21"/>
  <c r="T90" i="21"/>
  <c r="S90" i="21"/>
  <c r="R90" i="21"/>
  <c r="Q90" i="21"/>
  <c r="P90" i="21"/>
  <c r="E90" i="21"/>
  <c r="U90" i="21" s="1"/>
  <c r="S89" i="21"/>
  <c r="R89" i="21"/>
  <c r="Q89" i="21"/>
  <c r="P89" i="21"/>
  <c r="E89" i="21"/>
  <c r="T89" i="21" s="1"/>
  <c r="S88" i="21"/>
  <c r="R88" i="21"/>
  <c r="Q88" i="21"/>
  <c r="P88" i="21"/>
  <c r="E88" i="21"/>
  <c r="S87" i="21"/>
  <c r="R87" i="21"/>
  <c r="Q87" i="21"/>
  <c r="P87" i="21"/>
  <c r="E87" i="21"/>
  <c r="V73" i="21"/>
  <c r="O73" i="21"/>
  <c r="N73" i="21"/>
  <c r="M73" i="21"/>
  <c r="L73" i="21"/>
  <c r="K73" i="21"/>
  <c r="J73" i="21"/>
  <c r="I73" i="21"/>
  <c r="H73" i="21"/>
  <c r="G73" i="21"/>
  <c r="F73" i="21"/>
  <c r="C73" i="21"/>
  <c r="B73" i="21"/>
  <c r="V72" i="21"/>
  <c r="O72" i="21"/>
  <c r="N72" i="21"/>
  <c r="M72" i="21"/>
  <c r="L72" i="21"/>
  <c r="R72" i="21" s="1"/>
  <c r="K72" i="21"/>
  <c r="J72" i="21"/>
  <c r="I72" i="21"/>
  <c r="H72" i="21"/>
  <c r="G72" i="21"/>
  <c r="F72" i="21"/>
  <c r="C72" i="21"/>
  <c r="B72" i="21"/>
  <c r="V71" i="21"/>
  <c r="S71" i="21"/>
  <c r="O71" i="21"/>
  <c r="N71" i="21"/>
  <c r="R71" i="21" s="1"/>
  <c r="M71" i="21"/>
  <c r="L71" i="21"/>
  <c r="K71" i="21"/>
  <c r="J71" i="21"/>
  <c r="I71" i="21"/>
  <c r="Q71" i="21" s="1"/>
  <c r="H71" i="21"/>
  <c r="P71" i="21" s="1"/>
  <c r="G71" i="21"/>
  <c r="F71" i="21"/>
  <c r="C71" i="21"/>
  <c r="B71" i="21"/>
  <c r="U70" i="21"/>
  <c r="T70" i="21"/>
  <c r="S70" i="21"/>
  <c r="R70" i="21"/>
  <c r="Q70" i="21"/>
  <c r="P70" i="21"/>
  <c r="E70" i="21"/>
  <c r="S69" i="21"/>
  <c r="R69" i="21"/>
  <c r="Q69" i="21"/>
  <c r="P69" i="21"/>
  <c r="E69" i="21"/>
  <c r="U69" i="21" s="1"/>
  <c r="V67" i="21"/>
  <c r="O67" i="21"/>
  <c r="N67" i="21"/>
  <c r="M67" i="21"/>
  <c r="S67" i="21" s="1"/>
  <c r="L67" i="21"/>
  <c r="K67" i="21"/>
  <c r="J67" i="21"/>
  <c r="I67" i="21"/>
  <c r="H67" i="21"/>
  <c r="G67" i="21"/>
  <c r="F67" i="21"/>
  <c r="C67" i="21"/>
  <c r="B67" i="21"/>
  <c r="V66" i="21"/>
  <c r="S66" i="21"/>
  <c r="O66" i="21"/>
  <c r="N66" i="21"/>
  <c r="M66" i="21"/>
  <c r="L66" i="21"/>
  <c r="R66" i="21" s="1"/>
  <c r="K66" i="21"/>
  <c r="J66" i="21"/>
  <c r="I66" i="21"/>
  <c r="H66" i="21"/>
  <c r="G66" i="21"/>
  <c r="F66" i="21"/>
  <c r="C66" i="21"/>
  <c r="B66" i="21"/>
  <c r="E66" i="21" s="1"/>
  <c r="U65" i="21"/>
  <c r="S65" i="21"/>
  <c r="R65" i="21"/>
  <c r="Q65" i="21"/>
  <c r="P65" i="21"/>
  <c r="E65" i="21"/>
  <c r="T65" i="21" s="1"/>
  <c r="S64" i="21"/>
  <c r="R64" i="21"/>
  <c r="Q64" i="21"/>
  <c r="P64" i="21"/>
  <c r="E64" i="21"/>
  <c r="T64" i="21" s="1"/>
  <c r="S63" i="21"/>
  <c r="R63" i="21"/>
  <c r="Q63" i="21"/>
  <c r="P63" i="21"/>
  <c r="E63" i="21"/>
  <c r="U62" i="21"/>
  <c r="S62" i="21"/>
  <c r="R62" i="21"/>
  <c r="Q62" i="21"/>
  <c r="P62" i="21"/>
  <c r="E62" i="21"/>
  <c r="T62" i="21" s="1"/>
  <c r="T61" i="21"/>
  <c r="S61" i="21"/>
  <c r="R61" i="21"/>
  <c r="Q61" i="21"/>
  <c r="P61" i="21"/>
  <c r="E61" i="21"/>
  <c r="V59" i="21"/>
  <c r="R59" i="21"/>
  <c r="O59" i="21"/>
  <c r="N59" i="21"/>
  <c r="M59" i="21"/>
  <c r="S59" i="21" s="1"/>
  <c r="L59" i="2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U57" i="21" s="1"/>
  <c r="U56" i="21"/>
  <c r="S56" i="21"/>
  <c r="R56" i="21"/>
  <c r="Q56" i="21"/>
  <c r="P56" i="21"/>
  <c r="E56" i="21"/>
  <c r="T56" i="21" s="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E53" i="21" s="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U46" i="21"/>
  <c r="S46" i="21"/>
  <c r="R46" i="21"/>
  <c r="Q46" i="21"/>
  <c r="P46" i="21"/>
  <c r="E46" i="21"/>
  <c r="T46" i="21" s="1"/>
  <c r="T45" i="21"/>
  <c r="S45" i="21"/>
  <c r="R45" i="21"/>
  <c r="Q45" i="21"/>
  <c r="P45" i="21"/>
  <c r="E45" i="21"/>
  <c r="U45" i="21" s="1"/>
  <c r="S44" i="21"/>
  <c r="R44" i="21"/>
  <c r="Q44" i="21"/>
  <c r="P44" i="21"/>
  <c r="E44" i="21"/>
  <c r="S43" i="21"/>
  <c r="R43" i="21"/>
  <c r="Q43" i="21"/>
  <c r="P43" i="21"/>
  <c r="E43" i="21"/>
  <c r="U43" i="21" s="1"/>
  <c r="T42" i="21"/>
  <c r="S42" i="21"/>
  <c r="R42" i="21"/>
  <c r="Q42" i="21"/>
  <c r="P42" i="21"/>
  <c r="E42" i="21"/>
  <c r="U42" i="21" s="1"/>
  <c r="V40" i="21"/>
  <c r="R40" i="21"/>
  <c r="O40" i="21"/>
  <c r="N40" i="21"/>
  <c r="M40" i="21"/>
  <c r="S40" i="21" s="1"/>
  <c r="L40" i="21"/>
  <c r="K40" i="21"/>
  <c r="J40" i="21"/>
  <c r="I40" i="21"/>
  <c r="Q40" i="21" s="1"/>
  <c r="H40" i="21"/>
  <c r="G40" i="21"/>
  <c r="F40" i="21"/>
  <c r="C40" i="21"/>
  <c r="B40" i="21"/>
  <c r="E40" i="21" s="1"/>
  <c r="S39" i="21"/>
  <c r="R39" i="21"/>
  <c r="Q39" i="21"/>
  <c r="P39" i="21"/>
  <c r="E39" i="21"/>
  <c r="T39" i="21" s="1"/>
  <c r="S38" i="21"/>
  <c r="R38" i="21"/>
  <c r="Q38" i="21"/>
  <c r="P38" i="21"/>
  <c r="E38" i="21"/>
  <c r="U38" i="21" s="1"/>
  <c r="U37" i="21"/>
  <c r="S37" i="21"/>
  <c r="R37" i="21"/>
  <c r="Q37" i="21"/>
  <c r="P37" i="21"/>
  <c r="E37" i="21"/>
  <c r="T37" i="21" s="1"/>
  <c r="S36" i="21"/>
  <c r="R36" i="21"/>
  <c r="Q36" i="21"/>
  <c r="P36" i="21"/>
  <c r="E36" i="21"/>
  <c r="T36" i="21" s="1"/>
  <c r="S35" i="21"/>
  <c r="R35" i="21"/>
  <c r="Q35" i="21"/>
  <c r="P35" i="21"/>
  <c r="E35" i="21"/>
  <c r="T35" i="21" s="1"/>
  <c r="V33" i="21"/>
  <c r="S33" i="21"/>
  <c r="O33" i="21"/>
  <c r="N33" i="21"/>
  <c r="M33" i="21"/>
  <c r="L33" i="21"/>
  <c r="R33" i="21" s="1"/>
  <c r="K33" i="21"/>
  <c r="J33" i="21"/>
  <c r="I33" i="21"/>
  <c r="H33" i="21"/>
  <c r="G33" i="21"/>
  <c r="F33" i="21"/>
  <c r="C33" i="21"/>
  <c r="B33" i="21"/>
  <c r="E33" i="21" s="1"/>
  <c r="S32" i="21"/>
  <c r="R32" i="21"/>
  <c r="Q32" i="21"/>
  <c r="P32" i="21"/>
  <c r="E32" i="21"/>
  <c r="V30" i="21"/>
  <c r="R30" i="21"/>
  <c r="O30" i="21"/>
  <c r="N30" i="21"/>
  <c r="M30" i="21"/>
  <c r="S30" i="21" s="1"/>
  <c r="L30" i="21"/>
  <c r="K30" i="21"/>
  <c r="J30" i="21"/>
  <c r="I30" i="21"/>
  <c r="H30" i="21"/>
  <c r="P30" i="21" s="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U27" i="21"/>
  <c r="T27" i="21"/>
  <c r="S27" i="21"/>
  <c r="R27" i="21"/>
  <c r="Q27" i="21"/>
  <c r="P27" i="21"/>
  <c r="E27" i="21"/>
  <c r="S26" i="21"/>
  <c r="R26" i="21"/>
  <c r="Q26" i="21"/>
  <c r="P26" i="21"/>
  <c r="E26" i="21"/>
  <c r="T26" i="21" s="1"/>
  <c r="V24" i="21"/>
  <c r="O24" i="21"/>
  <c r="N24" i="21"/>
  <c r="M24" i="21"/>
  <c r="S24" i="21" s="1"/>
  <c r="L24" i="21"/>
  <c r="R24" i="21" s="1"/>
  <c r="K24" i="21"/>
  <c r="J24" i="21"/>
  <c r="I24" i="21"/>
  <c r="H24" i="21"/>
  <c r="G24" i="21"/>
  <c r="F24" i="21"/>
  <c r="C24" i="21"/>
  <c r="B24" i="21"/>
  <c r="E24" i="21" s="1"/>
  <c r="S23" i="21"/>
  <c r="R23" i="21"/>
  <c r="Q23" i="21"/>
  <c r="P23" i="21"/>
  <c r="E23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S20" i="21"/>
  <c r="R20" i="21"/>
  <c r="Q20" i="21"/>
  <c r="P20" i="21"/>
  <c r="E20" i="21"/>
  <c r="T19" i="21"/>
  <c r="S19" i="21"/>
  <c r="R19" i="21"/>
  <c r="Q19" i="21"/>
  <c r="P19" i="21"/>
  <c r="E19" i="21"/>
  <c r="U19" i="21" s="1"/>
  <c r="T18" i="21"/>
  <c r="S18" i="21"/>
  <c r="R18" i="21"/>
  <c r="Q18" i="21"/>
  <c r="P18" i="21"/>
  <c r="E18" i="21"/>
  <c r="U18" i="21" s="1"/>
  <c r="S17" i="21"/>
  <c r="R17" i="21"/>
  <c r="Q17" i="21"/>
  <c r="P17" i="21"/>
  <c r="E17" i="21"/>
  <c r="T17" i="21" s="1"/>
  <c r="V15" i="21"/>
  <c r="O15" i="21"/>
  <c r="N15" i="21"/>
  <c r="M15" i="21"/>
  <c r="S15" i="21" s="1"/>
  <c r="L15" i="21"/>
  <c r="K15" i="21"/>
  <c r="J15" i="21"/>
  <c r="I15" i="21"/>
  <c r="H15" i="21"/>
  <c r="G15" i="21"/>
  <c r="F15" i="21"/>
  <c r="C15" i="21"/>
  <c r="B15" i="21"/>
  <c r="S14" i="21"/>
  <c r="R14" i="21"/>
  <c r="Q14" i="21"/>
  <c r="P14" i="21"/>
  <c r="E14" i="21"/>
  <c r="U13" i="21"/>
  <c r="S13" i="21"/>
  <c r="R13" i="21"/>
  <c r="Q13" i="21"/>
  <c r="P13" i="21"/>
  <c r="E13" i="21"/>
  <c r="T13" i="21" s="1"/>
  <c r="S12" i="21"/>
  <c r="R12" i="21"/>
  <c r="Q12" i="21"/>
  <c r="P12" i="21"/>
  <c r="E12" i="21"/>
  <c r="T12" i="21" s="1"/>
  <c r="S11" i="21"/>
  <c r="R11" i="21"/>
  <c r="Q11" i="21"/>
  <c r="P11" i="21"/>
  <c r="E11" i="21"/>
  <c r="S10" i="21"/>
  <c r="R10" i="21"/>
  <c r="Q10" i="21"/>
  <c r="P10" i="21"/>
  <c r="E10" i="21"/>
  <c r="T10" i="21" s="1"/>
  <c r="T9" i="21"/>
  <c r="S9" i="21"/>
  <c r="R9" i="21"/>
  <c r="Q9" i="21"/>
  <c r="P9" i="21"/>
  <c r="E9" i="21"/>
  <c r="S94" i="20"/>
  <c r="R94" i="20"/>
  <c r="Q94" i="20"/>
  <c r="P94" i="20"/>
  <c r="E94" i="20"/>
  <c r="T94" i="20" s="1"/>
  <c r="S93" i="20"/>
  <c r="R93" i="20"/>
  <c r="Q93" i="20"/>
  <c r="P93" i="20"/>
  <c r="E93" i="20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U90" i="20"/>
  <c r="S90" i="20"/>
  <c r="R90" i="20"/>
  <c r="Q90" i="20"/>
  <c r="P90" i="20"/>
  <c r="E90" i="20"/>
  <c r="T90" i="20" s="1"/>
  <c r="S89" i="20"/>
  <c r="R89" i="20"/>
  <c r="Q89" i="20"/>
  <c r="P89" i="20"/>
  <c r="E89" i="20"/>
  <c r="S88" i="20"/>
  <c r="R88" i="20"/>
  <c r="Q88" i="20"/>
  <c r="P88" i="20"/>
  <c r="E88" i="20"/>
  <c r="T88" i="20" s="1"/>
  <c r="S87" i="20"/>
  <c r="R87" i="20"/>
  <c r="Q87" i="20"/>
  <c r="P87" i="20"/>
  <c r="E87" i="20"/>
  <c r="U87" i="20" s="1"/>
  <c r="V73" i="20"/>
  <c r="O73" i="20"/>
  <c r="N73" i="20"/>
  <c r="M73" i="20"/>
  <c r="S73" i="20" s="1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S72" i="20" s="1"/>
  <c r="L72" i="20"/>
  <c r="R72" i="20" s="1"/>
  <c r="K72" i="20"/>
  <c r="Q72" i="20" s="1"/>
  <c r="J72" i="20"/>
  <c r="I72" i="20"/>
  <c r="H72" i="20"/>
  <c r="G72" i="20"/>
  <c r="F72" i="20"/>
  <c r="C72" i="20"/>
  <c r="B72" i="20"/>
  <c r="V71" i="20"/>
  <c r="S71" i="20"/>
  <c r="O71" i="20"/>
  <c r="N71" i="20"/>
  <c r="M71" i="20"/>
  <c r="L71" i="20"/>
  <c r="K71" i="20"/>
  <c r="J71" i="20"/>
  <c r="I71" i="20"/>
  <c r="Q71" i="20" s="1"/>
  <c r="H71" i="20"/>
  <c r="P71" i="20" s="1"/>
  <c r="G71" i="20"/>
  <c r="F71" i="20"/>
  <c r="C71" i="20"/>
  <c r="B71" i="20"/>
  <c r="S70" i="20"/>
  <c r="R70" i="20"/>
  <c r="Q70" i="20"/>
  <c r="P70" i="20"/>
  <c r="E70" i="20"/>
  <c r="U70" i="20" s="1"/>
  <c r="S69" i="20"/>
  <c r="R69" i="20"/>
  <c r="Q69" i="20"/>
  <c r="P69" i="20"/>
  <c r="E69" i="20"/>
  <c r="V67" i="20"/>
  <c r="S67" i="20"/>
  <c r="O67" i="20"/>
  <c r="N67" i="20"/>
  <c r="M67" i="20"/>
  <c r="L67" i="20"/>
  <c r="R67" i="20" s="1"/>
  <c r="K67" i="20"/>
  <c r="J67" i="20"/>
  <c r="I67" i="20"/>
  <c r="Q67" i="20" s="1"/>
  <c r="H67" i="20"/>
  <c r="G67" i="20"/>
  <c r="F67" i="20"/>
  <c r="C67" i="20"/>
  <c r="B67" i="20"/>
  <c r="E67" i="20" s="1"/>
  <c r="V66" i="20"/>
  <c r="S66" i="20"/>
  <c r="R66" i="20"/>
  <c r="O66" i="20"/>
  <c r="N66" i="20"/>
  <c r="M66" i="20"/>
  <c r="L66" i="20"/>
  <c r="K66" i="20"/>
  <c r="J66" i="20"/>
  <c r="I66" i="20"/>
  <c r="H66" i="20"/>
  <c r="P66" i="20" s="1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T64" i="20" s="1"/>
  <c r="S63" i="20"/>
  <c r="R63" i="20"/>
  <c r="Q63" i="20"/>
  <c r="P63" i="20"/>
  <c r="E63" i="20"/>
  <c r="U63" i="20" s="1"/>
  <c r="U62" i="20"/>
  <c r="S62" i="20"/>
  <c r="R62" i="20"/>
  <c r="Q62" i="20"/>
  <c r="P62" i="20"/>
  <c r="E62" i="20"/>
  <c r="T62" i="20" s="1"/>
  <c r="U61" i="20"/>
  <c r="T61" i="20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E59" i="20" s="1"/>
  <c r="B59" i="20"/>
  <c r="S58" i="20"/>
  <c r="R58" i="20"/>
  <c r="Q58" i="20"/>
  <c r="P58" i="20"/>
  <c r="E58" i="20"/>
  <c r="T58" i="20" s="1"/>
  <c r="T57" i="20"/>
  <c r="S57" i="20"/>
  <c r="R57" i="20"/>
  <c r="Q57" i="20"/>
  <c r="P57" i="20"/>
  <c r="E57" i="20"/>
  <c r="U57" i="20" s="1"/>
  <c r="T56" i="20"/>
  <c r="S56" i="20"/>
  <c r="R56" i="20"/>
  <c r="Q56" i="20"/>
  <c r="P56" i="20"/>
  <c r="E56" i="20"/>
  <c r="U56" i="20" s="1"/>
  <c r="S55" i="20"/>
  <c r="R55" i="20"/>
  <c r="Q55" i="20"/>
  <c r="P55" i="20"/>
  <c r="E55" i="20"/>
  <c r="T55" i="20" s="1"/>
  <c r="V53" i="20"/>
  <c r="O53" i="20"/>
  <c r="N53" i="20"/>
  <c r="M53" i="20"/>
  <c r="S53" i="20" s="1"/>
  <c r="L53" i="20"/>
  <c r="K53" i="20"/>
  <c r="J53" i="20"/>
  <c r="I53" i="20"/>
  <c r="H53" i="20"/>
  <c r="P53" i="20" s="1"/>
  <c r="G53" i="20"/>
  <c r="F53" i="20"/>
  <c r="C53" i="20"/>
  <c r="B53" i="20"/>
  <c r="U52" i="20"/>
  <c r="T52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U49" i="20"/>
  <c r="S49" i="20"/>
  <c r="R49" i="20"/>
  <c r="Q49" i="20"/>
  <c r="P49" i="20"/>
  <c r="E49" i="20"/>
  <c r="T49" i="20" s="1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R44" i="20"/>
  <c r="Q44" i="20"/>
  <c r="U44" i="20" s="1"/>
  <c r="P44" i="20"/>
  <c r="T44" i="20" s="1"/>
  <c r="E44" i="20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V40" i="20"/>
  <c r="O40" i="20"/>
  <c r="N40" i="20"/>
  <c r="M40" i="20"/>
  <c r="S40" i="20" s="1"/>
  <c r="L40" i="20"/>
  <c r="K40" i="20"/>
  <c r="J40" i="20"/>
  <c r="I40" i="20"/>
  <c r="H40" i="20"/>
  <c r="G40" i="20"/>
  <c r="F40" i="20"/>
  <c r="E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U38" i="20" s="1"/>
  <c r="S37" i="20"/>
  <c r="R37" i="20"/>
  <c r="Q37" i="20"/>
  <c r="P37" i="20"/>
  <c r="E37" i="20"/>
  <c r="S36" i="20"/>
  <c r="R36" i="20"/>
  <c r="Q36" i="20"/>
  <c r="P36" i="20"/>
  <c r="E36" i="20"/>
  <c r="U36" i="20" s="1"/>
  <c r="S35" i="20"/>
  <c r="R35" i="20"/>
  <c r="Q35" i="20"/>
  <c r="P35" i="20"/>
  <c r="T35" i="20" s="1"/>
  <c r="E35" i="20"/>
  <c r="V33" i="20"/>
  <c r="O33" i="20"/>
  <c r="N33" i="20"/>
  <c r="M33" i="20"/>
  <c r="S33" i="20" s="1"/>
  <c r="L33" i="20"/>
  <c r="K33" i="20"/>
  <c r="J33" i="20"/>
  <c r="I33" i="20"/>
  <c r="H33" i="20"/>
  <c r="G33" i="20"/>
  <c r="F33" i="20"/>
  <c r="C33" i="20"/>
  <c r="E33" i="20" s="1"/>
  <c r="B33" i="20"/>
  <c r="S32" i="20"/>
  <c r="R32" i="20"/>
  <c r="Q32" i="20"/>
  <c r="P32" i="20"/>
  <c r="E32" i="20"/>
  <c r="V30" i="20"/>
  <c r="S30" i="20"/>
  <c r="R30" i="20"/>
  <c r="O30" i="20"/>
  <c r="N30" i="20"/>
  <c r="M30" i="20"/>
  <c r="L30" i="20"/>
  <c r="K30" i="20"/>
  <c r="J30" i="20"/>
  <c r="I30" i="20"/>
  <c r="Q30" i="20" s="1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S28" i="20"/>
  <c r="R28" i="20"/>
  <c r="Q28" i="20"/>
  <c r="P28" i="20"/>
  <c r="E28" i="20"/>
  <c r="T28" i="20" s="1"/>
  <c r="S27" i="20"/>
  <c r="R27" i="20"/>
  <c r="Q27" i="20"/>
  <c r="P27" i="20"/>
  <c r="E27" i="20"/>
  <c r="U27" i="20" s="1"/>
  <c r="U26" i="20"/>
  <c r="S26" i="20"/>
  <c r="R26" i="20"/>
  <c r="Q26" i="20"/>
  <c r="P26" i="20"/>
  <c r="E26" i="20"/>
  <c r="T26" i="20" s="1"/>
  <c r="V24" i="20"/>
  <c r="S24" i="20"/>
  <c r="O24" i="20"/>
  <c r="N24" i="20"/>
  <c r="M24" i="20"/>
  <c r="L24" i="20"/>
  <c r="R24" i="20" s="1"/>
  <c r="K24" i="20"/>
  <c r="J24" i="20"/>
  <c r="I24" i="20"/>
  <c r="Q24" i="20" s="1"/>
  <c r="H24" i="20"/>
  <c r="G24" i="20"/>
  <c r="F24" i="20"/>
  <c r="C24" i="20"/>
  <c r="B24" i="20"/>
  <c r="E24" i="20" s="1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U20" i="20" s="1"/>
  <c r="P20" i="20"/>
  <c r="E20" i="20"/>
  <c r="T20" i="20" s="1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V15" i="20"/>
  <c r="O15" i="20"/>
  <c r="N15" i="20"/>
  <c r="M15" i="20"/>
  <c r="S15" i="20" s="1"/>
  <c r="L15" i="20"/>
  <c r="R15" i="20" s="1"/>
  <c r="K15" i="20"/>
  <c r="J15" i="20"/>
  <c r="I15" i="20"/>
  <c r="H15" i="20"/>
  <c r="G15" i="20"/>
  <c r="F15" i="20"/>
  <c r="C15" i="20"/>
  <c r="E15" i="20" s="1"/>
  <c r="B15" i="20"/>
  <c r="T14" i="20"/>
  <c r="S14" i="20"/>
  <c r="R14" i="20"/>
  <c r="Q14" i="20"/>
  <c r="P14" i="20"/>
  <c r="E14" i="20"/>
  <c r="U14" i="20" s="1"/>
  <c r="U13" i="20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U9" i="20"/>
  <c r="S9" i="20"/>
  <c r="R9" i="20"/>
  <c r="Q9" i="20"/>
  <c r="P9" i="20"/>
  <c r="E9" i="20"/>
  <c r="T9" i="20" s="1"/>
  <c r="S94" i="19"/>
  <c r="R94" i="19"/>
  <c r="Q94" i="19"/>
  <c r="P94" i="19"/>
  <c r="E94" i="19"/>
  <c r="T93" i="19"/>
  <c r="S93" i="19"/>
  <c r="R93" i="19"/>
  <c r="Q93" i="19"/>
  <c r="P93" i="19"/>
  <c r="E93" i="19"/>
  <c r="U93" i="19" s="1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T91" i="19" s="1"/>
  <c r="S90" i="19"/>
  <c r="R90" i="19"/>
  <c r="Q90" i="19"/>
  <c r="P90" i="19"/>
  <c r="E90" i="19"/>
  <c r="U90" i="19" s="1"/>
  <c r="U89" i="19"/>
  <c r="T89" i="19"/>
  <c r="S89" i="19"/>
  <c r="R89" i="19"/>
  <c r="Q89" i="19"/>
  <c r="P89" i="19"/>
  <c r="E89" i="19"/>
  <c r="S88" i="19"/>
  <c r="R88" i="19"/>
  <c r="Q88" i="19"/>
  <c r="P88" i="19"/>
  <c r="E88" i="19"/>
  <c r="S87" i="19"/>
  <c r="R87" i="19"/>
  <c r="Q87" i="19"/>
  <c r="P87" i="19"/>
  <c r="E87" i="19"/>
  <c r="V73" i="19"/>
  <c r="O73" i="19"/>
  <c r="N73" i="19"/>
  <c r="M73" i="19"/>
  <c r="S73" i="19" s="1"/>
  <c r="L73" i="19"/>
  <c r="K73" i="19"/>
  <c r="J73" i="19"/>
  <c r="I73" i="19"/>
  <c r="H73" i="19"/>
  <c r="G73" i="19"/>
  <c r="F73" i="19"/>
  <c r="C73" i="19"/>
  <c r="E73" i="19" s="1"/>
  <c r="B73" i="19"/>
  <c r="V72" i="19"/>
  <c r="O72" i="19"/>
  <c r="N72" i="19"/>
  <c r="M72" i="19"/>
  <c r="S72" i="19" s="1"/>
  <c r="L72" i="19"/>
  <c r="R72" i="19" s="1"/>
  <c r="K72" i="19"/>
  <c r="J72" i="19"/>
  <c r="I72" i="19"/>
  <c r="H72" i="19"/>
  <c r="G72" i="19"/>
  <c r="F72" i="19"/>
  <c r="C72" i="19"/>
  <c r="B72" i="19"/>
  <c r="V71" i="19"/>
  <c r="S71" i="19"/>
  <c r="O71" i="19"/>
  <c r="N71" i="19"/>
  <c r="M71" i="19"/>
  <c r="L71" i="19"/>
  <c r="R71" i="19" s="1"/>
  <c r="K71" i="19"/>
  <c r="J71" i="19"/>
  <c r="I71" i="19"/>
  <c r="H71" i="19"/>
  <c r="G71" i="19"/>
  <c r="F71" i="19"/>
  <c r="C71" i="19"/>
  <c r="B71" i="19"/>
  <c r="T70" i="19"/>
  <c r="S70" i="19"/>
  <c r="R70" i="19"/>
  <c r="Q70" i="19"/>
  <c r="P70" i="19"/>
  <c r="E70" i="19"/>
  <c r="U70" i="19" s="1"/>
  <c r="S69" i="19"/>
  <c r="R69" i="19"/>
  <c r="Q69" i="19"/>
  <c r="P69" i="19"/>
  <c r="E69" i="19"/>
  <c r="U69" i="19" s="1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E66" i="19"/>
  <c r="C66" i="19"/>
  <c r="B66" i="19"/>
  <c r="U65" i="19"/>
  <c r="S65" i="19"/>
  <c r="R65" i="19"/>
  <c r="Q65" i="19"/>
  <c r="P65" i="19"/>
  <c r="E65" i="19"/>
  <c r="T65" i="19" s="1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S61" i="19"/>
  <c r="R61" i="19"/>
  <c r="Q61" i="19"/>
  <c r="P61" i="19"/>
  <c r="E61" i="19"/>
  <c r="U61" i="19" s="1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B59" i="19"/>
  <c r="S58" i="19"/>
  <c r="R58" i="19"/>
  <c r="Q58" i="19"/>
  <c r="P58" i="19"/>
  <c r="E58" i="19"/>
  <c r="T58" i="19" s="1"/>
  <c r="U57" i="19"/>
  <c r="T57" i="19"/>
  <c r="S57" i="19"/>
  <c r="R57" i="19"/>
  <c r="Q57" i="19"/>
  <c r="P57" i="19"/>
  <c r="E57" i="19"/>
  <c r="S56" i="19"/>
  <c r="R56" i="19"/>
  <c r="Q56" i="19"/>
  <c r="P56" i="19"/>
  <c r="E56" i="19"/>
  <c r="S55" i="19"/>
  <c r="R55" i="19"/>
  <c r="Q55" i="19"/>
  <c r="P55" i="19"/>
  <c r="E55" i="19"/>
  <c r="V53" i="19"/>
  <c r="O53" i="19"/>
  <c r="N53" i="19"/>
  <c r="M53" i="19"/>
  <c r="S53" i="19" s="1"/>
  <c r="L53" i="19"/>
  <c r="R53" i="19" s="1"/>
  <c r="K53" i="19"/>
  <c r="J53" i="19"/>
  <c r="I53" i="19"/>
  <c r="Q53" i="19" s="1"/>
  <c r="H53" i="19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U46" i="19" s="1"/>
  <c r="U45" i="19"/>
  <c r="T45" i="19"/>
  <c r="S45" i="19"/>
  <c r="R45" i="19"/>
  <c r="Q45" i="19"/>
  <c r="P45" i="19"/>
  <c r="E45" i="19"/>
  <c r="S44" i="19"/>
  <c r="R44" i="19"/>
  <c r="Q44" i="19"/>
  <c r="P44" i="19"/>
  <c r="E44" i="19"/>
  <c r="U44" i="19" s="1"/>
  <c r="T43" i="19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O40" i="19"/>
  <c r="N40" i="19"/>
  <c r="M40" i="19"/>
  <c r="S40" i="19" s="1"/>
  <c r="L40" i="19"/>
  <c r="R40" i="19" s="1"/>
  <c r="K40" i="19"/>
  <c r="J40" i="19"/>
  <c r="I40" i="19"/>
  <c r="Q40" i="19" s="1"/>
  <c r="H40" i="19"/>
  <c r="P40" i="19" s="1"/>
  <c r="G40" i="19"/>
  <c r="F40" i="19"/>
  <c r="C40" i="19"/>
  <c r="B40" i="19"/>
  <c r="S39" i="19"/>
  <c r="R39" i="19"/>
  <c r="Q39" i="19"/>
  <c r="P39" i="19"/>
  <c r="E39" i="19"/>
  <c r="U39" i="19" s="1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S36" i="19"/>
  <c r="R36" i="19"/>
  <c r="Q36" i="19"/>
  <c r="P36" i="19"/>
  <c r="E36" i="19"/>
  <c r="U36" i="19" s="1"/>
  <c r="S35" i="19"/>
  <c r="R35" i="19"/>
  <c r="Q35" i="19"/>
  <c r="P35" i="19"/>
  <c r="E35" i="19"/>
  <c r="V33" i="19"/>
  <c r="O33" i="19"/>
  <c r="N33" i="19"/>
  <c r="M33" i="19"/>
  <c r="L33" i="19"/>
  <c r="R33" i="19" s="1"/>
  <c r="K33" i="19"/>
  <c r="J33" i="19"/>
  <c r="I33" i="19"/>
  <c r="H33" i="19"/>
  <c r="G33" i="19"/>
  <c r="F33" i="19"/>
  <c r="C33" i="19"/>
  <c r="B33" i="19"/>
  <c r="S32" i="19"/>
  <c r="R32" i="19"/>
  <c r="Q32" i="19"/>
  <c r="P32" i="19"/>
  <c r="E32" i="19"/>
  <c r="U32" i="19" s="1"/>
  <c r="V30" i="19"/>
  <c r="R30" i="19"/>
  <c r="O30" i="19"/>
  <c r="N30" i="19"/>
  <c r="M30" i="19"/>
  <c r="S30" i="19" s="1"/>
  <c r="L30" i="19"/>
  <c r="K30" i="19"/>
  <c r="J30" i="19"/>
  <c r="I30" i="19"/>
  <c r="H30" i="19"/>
  <c r="G30" i="19"/>
  <c r="F30" i="19"/>
  <c r="C30" i="19"/>
  <c r="B30" i="19"/>
  <c r="E30" i="19" s="1"/>
  <c r="S29" i="19"/>
  <c r="R29" i="19"/>
  <c r="Q29" i="19"/>
  <c r="U29" i="19" s="1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S26" i="19"/>
  <c r="R26" i="19"/>
  <c r="Q26" i="19"/>
  <c r="P26" i="19"/>
  <c r="E26" i="19"/>
  <c r="V24" i="19"/>
  <c r="O24" i="19"/>
  <c r="N24" i="19"/>
  <c r="M24" i="19"/>
  <c r="S24" i="19" s="1"/>
  <c r="L24" i="19"/>
  <c r="R24" i="19" s="1"/>
  <c r="K24" i="19"/>
  <c r="J24" i="19"/>
  <c r="I24" i="19"/>
  <c r="H24" i="19"/>
  <c r="G24" i="19"/>
  <c r="F24" i="19"/>
  <c r="C24" i="19"/>
  <c r="E24" i="19" s="1"/>
  <c r="B24" i="19"/>
  <c r="S23" i="19"/>
  <c r="R23" i="19"/>
  <c r="Q23" i="19"/>
  <c r="P23" i="19"/>
  <c r="E23" i="19"/>
  <c r="S22" i="19"/>
  <c r="R22" i="19"/>
  <c r="Q22" i="19"/>
  <c r="P22" i="19"/>
  <c r="E22" i="19"/>
  <c r="U21" i="19"/>
  <c r="T21" i="19"/>
  <c r="S21" i="19"/>
  <c r="R21" i="19"/>
  <c r="Q21" i="19"/>
  <c r="P21" i="19"/>
  <c r="E21" i="19"/>
  <c r="U20" i="19"/>
  <c r="T20" i="19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T17" i="19"/>
  <c r="S17" i="19"/>
  <c r="R17" i="19"/>
  <c r="Q17" i="19"/>
  <c r="P17" i="19"/>
  <c r="E17" i="19"/>
  <c r="U17" i="19" s="1"/>
  <c r="V15" i="19"/>
  <c r="O15" i="19"/>
  <c r="S15" i="19" s="1"/>
  <c r="N15" i="19"/>
  <c r="M15" i="19"/>
  <c r="L15" i="19"/>
  <c r="R15" i="19" s="1"/>
  <c r="K15" i="19"/>
  <c r="J15" i="19"/>
  <c r="I15" i="19"/>
  <c r="H15" i="19"/>
  <c r="G15" i="19"/>
  <c r="F15" i="19"/>
  <c r="C15" i="19"/>
  <c r="B15" i="19"/>
  <c r="E15" i="19" s="1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E10" i="19"/>
  <c r="U9" i="19"/>
  <c r="S9" i="19"/>
  <c r="R9" i="19"/>
  <c r="Q9" i="19"/>
  <c r="P9" i="19"/>
  <c r="E9" i="19"/>
  <c r="T9" i="19" s="1"/>
  <c r="S94" i="18"/>
  <c r="R94" i="18"/>
  <c r="Q94" i="18"/>
  <c r="P94" i="18"/>
  <c r="E94" i="18"/>
  <c r="T93" i="18"/>
  <c r="S93" i="18"/>
  <c r="R93" i="18"/>
  <c r="Q93" i="18"/>
  <c r="P93" i="18"/>
  <c r="E93" i="18"/>
  <c r="U93" i="18" s="1"/>
  <c r="U92" i="18"/>
  <c r="S92" i="18"/>
  <c r="R92" i="18"/>
  <c r="Q92" i="18"/>
  <c r="P92" i="18"/>
  <c r="E92" i="18"/>
  <c r="T92" i="18" s="1"/>
  <c r="U91" i="18"/>
  <c r="S91" i="18"/>
  <c r="R91" i="18"/>
  <c r="Q91" i="18"/>
  <c r="P91" i="18"/>
  <c r="E91" i="18"/>
  <c r="T91" i="18" s="1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T88" i="18" s="1"/>
  <c r="S87" i="18"/>
  <c r="R87" i="18"/>
  <c r="Q87" i="18"/>
  <c r="P87" i="18"/>
  <c r="E87" i="18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V71" i="18"/>
  <c r="O71" i="18"/>
  <c r="S71" i="18" s="1"/>
  <c r="N71" i="18"/>
  <c r="M71" i="18"/>
  <c r="L71" i="18"/>
  <c r="R71" i="18" s="1"/>
  <c r="K71" i="18"/>
  <c r="J71" i="18"/>
  <c r="I71" i="18"/>
  <c r="H71" i="18"/>
  <c r="G71" i="18"/>
  <c r="F71" i="18"/>
  <c r="C71" i="18"/>
  <c r="B71" i="18"/>
  <c r="E71" i="18" s="1"/>
  <c r="S70" i="18"/>
  <c r="R70" i="18"/>
  <c r="Q70" i="18"/>
  <c r="P70" i="18"/>
  <c r="E70" i="18"/>
  <c r="S69" i="18"/>
  <c r="R69" i="18"/>
  <c r="Q69" i="18"/>
  <c r="P69" i="18"/>
  <c r="T69" i="18" s="1"/>
  <c r="E69" i="18"/>
  <c r="V67" i="18"/>
  <c r="O67" i="18"/>
  <c r="S67" i="18" s="1"/>
  <c r="N67" i="18"/>
  <c r="M67" i="18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S66" i="18" s="1"/>
  <c r="L66" i="18"/>
  <c r="R66" i="18" s="1"/>
  <c r="K66" i="18"/>
  <c r="J66" i="18"/>
  <c r="I66" i="18"/>
  <c r="H66" i="18"/>
  <c r="G66" i="18"/>
  <c r="F66" i="18"/>
  <c r="C66" i="18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S63" i="18"/>
  <c r="R63" i="18"/>
  <c r="Q63" i="18"/>
  <c r="P63" i="18"/>
  <c r="E63" i="18"/>
  <c r="U62" i="18"/>
  <c r="T62" i="18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E59" i="18" s="1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S56" i="18"/>
  <c r="R56" i="18"/>
  <c r="Q56" i="18"/>
  <c r="P56" i="18"/>
  <c r="E56" i="18"/>
  <c r="S55" i="18"/>
  <c r="R55" i="18"/>
  <c r="Q55" i="18"/>
  <c r="P55" i="18"/>
  <c r="E55" i="18"/>
  <c r="T55" i="18" s="1"/>
  <c r="V53" i="18"/>
  <c r="O53" i="18"/>
  <c r="N53" i="18"/>
  <c r="M53" i="18"/>
  <c r="S53" i="18" s="1"/>
  <c r="L53" i="18"/>
  <c r="K53" i="18"/>
  <c r="J53" i="18"/>
  <c r="I53" i="18"/>
  <c r="H53" i="18"/>
  <c r="G53" i="18"/>
  <c r="F53" i="18"/>
  <c r="C53" i="18"/>
  <c r="B53" i="18"/>
  <c r="S52" i="18"/>
  <c r="R52" i="18"/>
  <c r="Q52" i="18"/>
  <c r="P52" i="18"/>
  <c r="E52" i="18"/>
  <c r="S51" i="18"/>
  <c r="R51" i="18"/>
  <c r="Q51" i="18"/>
  <c r="P51" i="18"/>
  <c r="E51" i="18"/>
  <c r="U50" i="18"/>
  <c r="T50" i="18"/>
  <c r="S50" i="18"/>
  <c r="R50" i="18"/>
  <c r="Q50" i="18"/>
  <c r="P50" i="18"/>
  <c r="E50" i="18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U46" i="18"/>
  <c r="T46" i="18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U43" i="18"/>
  <c r="S43" i="18"/>
  <c r="R43" i="18"/>
  <c r="Q43" i="18"/>
  <c r="P43" i="18"/>
  <c r="E43" i="18"/>
  <c r="U42" i="18"/>
  <c r="T42" i="18"/>
  <c r="S42" i="18"/>
  <c r="R42" i="18"/>
  <c r="Q42" i="18"/>
  <c r="P42" i="18"/>
  <c r="E42" i="18"/>
  <c r="V40" i="18"/>
  <c r="S40" i="18"/>
  <c r="O40" i="18"/>
  <c r="N40" i="18"/>
  <c r="M40" i="18"/>
  <c r="L40" i="18"/>
  <c r="R40" i="18" s="1"/>
  <c r="K40" i="18"/>
  <c r="J40" i="18"/>
  <c r="I40" i="18"/>
  <c r="H40" i="18"/>
  <c r="G40" i="18"/>
  <c r="F40" i="18"/>
  <c r="C40" i="18"/>
  <c r="B40" i="18"/>
  <c r="E40" i="18" s="1"/>
  <c r="S39" i="18"/>
  <c r="R39" i="18"/>
  <c r="Q39" i="18"/>
  <c r="P39" i="18"/>
  <c r="E39" i="18"/>
  <c r="T38" i="18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T36" i="18" s="1"/>
  <c r="E36" i="18"/>
  <c r="U36" i="18" s="1"/>
  <c r="S35" i="18"/>
  <c r="R35" i="18"/>
  <c r="Q35" i="18"/>
  <c r="P35" i="18"/>
  <c r="E35" i="18"/>
  <c r="U35" i="18" s="1"/>
  <c r="V33" i="18"/>
  <c r="O33" i="18"/>
  <c r="N33" i="18"/>
  <c r="M33" i="18"/>
  <c r="L33" i="18"/>
  <c r="R33" i="18" s="1"/>
  <c r="K33" i="18"/>
  <c r="J33" i="18"/>
  <c r="I33" i="18"/>
  <c r="H33" i="18"/>
  <c r="P33" i="18" s="1"/>
  <c r="G33" i="18"/>
  <c r="F33" i="18"/>
  <c r="C33" i="18"/>
  <c r="B33" i="18"/>
  <c r="E33" i="18" s="1"/>
  <c r="T32" i="18"/>
  <c r="S32" i="18"/>
  <c r="R32" i="18"/>
  <c r="Q32" i="18"/>
  <c r="P32" i="18"/>
  <c r="E32" i="18"/>
  <c r="V30" i="18"/>
  <c r="R30" i="18"/>
  <c r="O30" i="18"/>
  <c r="N30" i="18"/>
  <c r="M30" i="18"/>
  <c r="S30" i="18" s="1"/>
  <c r="L30" i="18"/>
  <c r="K30" i="18"/>
  <c r="J30" i="18"/>
  <c r="I30" i="18"/>
  <c r="Q30" i="18" s="1"/>
  <c r="H30" i="18"/>
  <c r="P30" i="18" s="1"/>
  <c r="G30" i="18"/>
  <c r="F30" i="18"/>
  <c r="C30" i="18"/>
  <c r="E30" i="18" s="1"/>
  <c r="B30" i="18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S27" i="18"/>
  <c r="R27" i="18"/>
  <c r="Q27" i="18"/>
  <c r="P27" i="18"/>
  <c r="E27" i="18"/>
  <c r="S26" i="18"/>
  <c r="R26" i="18"/>
  <c r="Q26" i="18"/>
  <c r="P26" i="18"/>
  <c r="E26" i="18"/>
  <c r="V24" i="18"/>
  <c r="S24" i="18"/>
  <c r="R24" i="18"/>
  <c r="O24" i="18"/>
  <c r="N24" i="18"/>
  <c r="M24" i="18"/>
  <c r="L24" i="18"/>
  <c r="K24" i="18"/>
  <c r="J24" i="18"/>
  <c r="I24" i="18"/>
  <c r="H24" i="18"/>
  <c r="G24" i="18"/>
  <c r="F24" i="18"/>
  <c r="C24" i="18"/>
  <c r="B24" i="18"/>
  <c r="U23" i="18"/>
  <c r="S23" i="18"/>
  <c r="R23" i="18"/>
  <c r="Q23" i="18"/>
  <c r="P23" i="18"/>
  <c r="E23" i="18"/>
  <c r="T23" i="18" s="1"/>
  <c r="U22" i="18"/>
  <c r="S22" i="18"/>
  <c r="R22" i="18"/>
  <c r="Q22" i="18"/>
  <c r="P22" i="18"/>
  <c r="E22" i="18"/>
  <c r="T22" i="18" s="1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T19" i="18" s="1"/>
  <c r="S18" i="18"/>
  <c r="R18" i="18"/>
  <c r="Q18" i="18"/>
  <c r="P18" i="18"/>
  <c r="E18" i="18"/>
  <c r="S17" i="18"/>
  <c r="R17" i="18"/>
  <c r="Q17" i="18"/>
  <c r="P17" i="18"/>
  <c r="E17" i="18"/>
  <c r="V15" i="18"/>
  <c r="S15" i="18"/>
  <c r="O15" i="18"/>
  <c r="N15" i="18"/>
  <c r="M15" i="18"/>
  <c r="L15" i="18"/>
  <c r="R15" i="18" s="1"/>
  <c r="K15" i="18"/>
  <c r="J15" i="18"/>
  <c r="I15" i="18"/>
  <c r="H15" i="18"/>
  <c r="G15" i="18"/>
  <c r="F15" i="18"/>
  <c r="C15" i="18"/>
  <c r="B15" i="18"/>
  <c r="E15" i="18" s="1"/>
  <c r="U14" i="18"/>
  <c r="T14" i="18"/>
  <c r="S14" i="18"/>
  <c r="R14" i="18"/>
  <c r="Q14" i="18"/>
  <c r="P14" i="18"/>
  <c r="E14" i="18"/>
  <c r="U13" i="18"/>
  <c r="T13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U10" i="18" s="1"/>
  <c r="P10" i="18"/>
  <c r="T10" i="18" s="1"/>
  <c r="E10" i="18"/>
  <c r="S9" i="18"/>
  <c r="R9" i="18"/>
  <c r="Q9" i="18"/>
  <c r="P9" i="18"/>
  <c r="E9" i="18"/>
  <c r="S94" i="17"/>
  <c r="R94" i="17"/>
  <c r="Q94" i="17"/>
  <c r="P94" i="17"/>
  <c r="E94" i="17"/>
  <c r="S93" i="17"/>
  <c r="R93" i="17"/>
  <c r="Q93" i="17"/>
  <c r="P93" i="17"/>
  <c r="E93" i="17"/>
  <c r="T93" i="17" s="1"/>
  <c r="T92" i="17"/>
  <c r="S92" i="17"/>
  <c r="R92" i="17"/>
  <c r="Q92" i="17"/>
  <c r="P92" i="17"/>
  <c r="E92" i="17"/>
  <c r="U92" i="17" s="1"/>
  <c r="U91" i="17"/>
  <c r="S91" i="17"/>
  <c r="R91" i="17"/>
  <c r="Q91" i="17"/>
  <c r="P91" i="17"/>
  <c r="E91" i="17"/>
  <c r="T91" i="17" s="1"/>
  <c r="S90" i="17"/>
  <c r="R90" i="17"/>
  <c r="Q90" i="17"/>
  <c r="P90" i="17"/>
  <c r="E90" i="17"/>
  <c r="U90" i="17" s="1"/>
  <c r="U89" i="17"/>
  <c r="S89" i="17"/>
  <c r="R89" i="17"/>
  <c r="Q89" i="17"/>
  <c r="P89" i="17"/>
  <c r="E89" i="17"/>
  <c r="T89" i="17" s="1"/>
  <c r="U88" i="17"/>
  <c r="T88" i="17"/>
  <c r="S88" i="17"/>
  <c r="R88" i="17"/>
  <c r="Q88" i="17"/>
  <c r="P88" i="17"/>
  <c r="E88" i="17"/>
  <c r="S87" i="17"/>
  <c r="R87" i="17"/>
  <c r="Q87" i="17"/>
  <c r="P87" i="17"/>
  <c r="E87" i="17"/>
  <c r="U87" i="17" s="1"/>
  <c r="V73" i="17"/>
  <c r="O73" i="17"/>
  <c r="N73" i="17"/>
  <c r="M73" i="17"/>
  <c r="L73" i="17"/>
  <c r="K73" i="17"/>
  <c r="J73" i="17"/>
  <c r="I73" i="17"/>
  <c r="H73" i="17"/>
  <c r="G73" i="17"/>
  <c r="F73" i="17"/>
  <c r="C73" i="17"/>
  <c r="B73" i="17"/>
  <c r="V72" i="17"/>
  <c r="O72" i="17"/>
  <c r="N72" i="17"/>
  <c r="M72" i="17"/>
  <c r="S72" i="17" s="1"/>
  <c r="L72" i="17"/>
  <c r="K72" i="17"/>
  <c r="J72" i="17"/>
  <c r="I72" i="17"/>
  <c r="Q72" i="17" s="1"/>
  <c r="H72" i="17"/>
  <c r="G72" i="17"/>
  <c r="F72" i="17"/>
  <c r="C72" i="17"/>
  <c r="B72" i="17"/>
  <c r="V71" i="17"/>
  <c r="S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E71" i="17" s="1"/>
  <c r="U70" i="17"/>
  <c r="S70" i="17"/>
  <c r="R70" i="17"/>
  <c r="Q70" i="17"/>
  <c r="P70" i="17"/>
  <c r="E70" i="17"/>
  <c r="T70" i="17" s="1"/>
  <c r="S69" i="17"/>
  <c r="R69" i="17"/>
  <c r="Q69" i="17"/>
  <c r="P69" i="17"/>
  <c r="T69" i="17" s="1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T64" i="17" s="1"/>
  <c r="S63" i="17"/>
  <c r="R63" i="17"/>
  <c r="Q63" i="17"/>
  <c r="P63" i="17"/>
  <c r="E63" i="17"/>
  <c r="T62" i="17"/>
  <c r="S62" i="17"/>
  <c r="R62" i="17"/>
  <c r="Q62" i="17"/>
  <c r="P62" i="17"/>
  <c r="E62" i="17"/>
  <c r="U62" i="17" s="1"/>
  <c r="S61" i="17"/>
  <c r="R61" i="17"/>
  <c r="Q61" i="17"/>
  <c r="P61" i="17"/>
  <c r="E61" i="17"/>
  <c r="T61" i="17" s="1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U55" i="17"/>
  <c r="T55" i="17"/>
  <c r="S55" i="17"/>
  <c r="R55" i="17"/>
  <c r="Q55" i="17"/>
  <c r="P55" i="17"/>
  <c r="E55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U52" i="17"/>
  <c r="S52" i="17"/>
  <c r="R52" i="17"/>
  <c r="Q52" i="17"/>
  <c r="P52" i="17"/>
  <c r="E52" i="17"/>
  <c r="T52" i="17" s="1"/>
  <c r="U51" i="17"/>
  <c r="S51" i="17"/>
  <c r="R51" i="17"/>
  <c r="Q51" i="17"/>
  <c r="P51" i="17"/>
  <c r="E51" i="17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T48" i="17" s="1"/>
  <c r="U47" i="17"/>
  <c r="T47" i="17"/>
  <c r="S47" i="17"/>
  <c r="R47" i="17"/>
  <c r="Q47" i="17"/>
  <c r="P47" i="17"/>
  <c r="E47" i="17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U43" i="17"/>
  <c r="T43" i="17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S40" i="17" s="1"/>
  <c r="L40" i="17"/>
  <c r="K40" i="17"/>
  <c r="J40" i="17"/>
  <c r="I40" i="17"/>
  <c r="H40" i="17"/>
  <c r="G40" i="17"/>
  <c r="F40" i="17"/>
  <c r="E40" i="17"/>
  <c r="C40" i="17"/>
  <c r="B40" i="17"/>
  <c r="U39" i="17"/>
  <c r="S39" i="17"/>
  <c r="R39" i="17"/>
  <c r="Q39" i="17"/>
  <c r="P39" i="17"/>
  <c r="E39" i="17"/>
  <c r="T39" i="17" s="1"/>
  <c r="T38" i="17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T35" i="17" s="1"/>
  <c r="V33" i="17"/>
  <c r="O33" i="17"/>
  <c r="N33" i="17"/>
  <c r="M33" i="17"/>
  <c r="L33" i="17"/>
  <c r="R33" i="17" s="1"/>
  <c r="K33" i="17"/>
  <c r="J33" i="17"/>
  <c r="I33" i="17"/>
  <c r="H33" i="17"/>
  <c r="G33" i="17"/>
  <c r="F33" i="17"/>
  <c r="C33" i="17"/>
  <c r="B33" i="17"/>
  <c r="E33" i="17" s="1"/>
  <c r="T32" i="17"/>
  <c r="S32" i="17"/>
  <c r="R32" i="17"/>
  <c r="Q32" i="17"/>
  <c r="P32" i="17"/>
  <c r="E32" i="17"/>
  <c r="V30" i="17"/>
  <c r="O30" i="17"/>
  <c r="N30" i="17"/>
  <c r="M30" i="17"/>
  <c r="S30" i="17" s="1"/>
  <c r="L30" i="17"/>
  <c r="R30" i="17" s="1"/>
  <c r="K30" i="17"/>
  <c r="J30" i="17"/>
  <c r="I30" i="17"/>
  <c r="H30" i="17"/>
  <c r="P30" i="17" s="1"/>
  <c r="G30" i="17"/>
  <c r="F30" i="17"/>
  <c r="C30" i="17"/>
  <c r="B30" i="17"/>
  <c r="S29" i="17"/>
  <c r="R29" i="17"/>
  <c r="Q29" i="17"/>
  <c r="P29" i="17"/>
  <c r="E29" i="17"/>
  <c r="U29" i="17" s="1"/>
  <c r="T28" i="17"/>
  <c r="S28" i="17"/>
  <c r="R28" i="17"/>
  <c r="Q28" i="17"/>
  <c r="P28" i="17"/>
  <c r="E28" i="17"/>
  <c r="U28" i="17" s="1"/>
  <c r="U27" i="17"/>
  <c r="T27" i="17"/>
  <c r="S27" i="17"/>
  <c r="R27" i="17"/>
  <c r="Q27" i="17"/>
  <c r="P27" i="17"/>
  <c r="E27" i="17"/>
  <c r="S26" i="17"/>
  <c r="R26" i="17"/>
  <c r="Q26" i="17"/>
  <c r="P26" i="17"/>
  <c r="E26" i="17"/>
  <c r="V24" i="17"/>
  <c r="O24" i="17"/>
  <c r="N24" i="17"/>
  <c r="M24" i="17"/>
  <c r="S24" i="17" s="1"/>
  <c r="L24" i="17"/>
  <c r="R24" i="17" s="1"/>
  <c r="K24" i="17"/>
  <c r="J24" i="17"/>
  <c r="I24" i="17"/>
  <c r="H24" i="17"/>
  <c r="G24" i="17"/>
  <c r="F24" i="17"/>
  <c r="E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U17" i="17" s="1"/>
  <c r="V15" i="17"/>
  <c r="O15" i="17"/>
  <c r="N15" i="17"/>
  <c r="M15" i="17"/>
  <c r="L15" i="17"/>
  <c r="R15" i="17" s="1"/>
  <c r="K15" i="17"/>
  <c r="J15" i="17"/>
  <c r="I15" i="17"/>
  <c r="H15" i="17"/>
  <c r="P15" i="17" s="1"/>
  <c r="G15" i="17"/>
  <c r="F15" i="17"/>
  <c r="C15" i="17"/>
  <c r="B15" i="17"/>
  <c r="E15" i="17" s="1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T12" i="17"/>
  <c r="S12" i="17"/>
  <c r="R12" i="17"/>
  <c r="Q12" i="17"/>
  <c r="P12" i="17"/>
  <c r="E12" i="17"/>
  <c r="U12" i="17" s="1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T9" i="17" s="1"/>
  <c r="U94" i="16"/>
  <c r="S94" i="16"/>
  <c r="R94" i="16"/>
  <c r="Q94" i="16"/>
  <c r="P94" i="16"/>
  <c r="E94" i="16"/>
  <c r="T94" i="16" s="1"/>
  <c r="S93" i="16"/>
  <c r="R93" i="16"/>
  <c r="Q93" i="16"/>
  <c r="P93" i="16"/>
  <c r="E93" i="16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E88" i="16"/>
  <c r="T87" i="16"/>
  <c r="S87" i="16"/>
  <c r="R87" i="16"/>
  <c r="Q87" i="16"/>
  <c r="P87" i="16"/>
  <c r="E87" i="16"/>
  <c r="U87" i="16" s="1"/>
  <c r="V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V72" i="16"/>
  <c r="O72" i="16"/>
  <c r="N72" i="16"/>
  <c r="M72" i="16"/>
  <c r="S72" i="16" s="1"/>
  <c r="L72" i="16"/>
  <c r="K72" i="16"/>
  <c r="J72" i="16"/>
  <c r="I72" i="16"/>
  <c r="Q72" i="16" s="1"/>
  <c r="H72" i="16"/>
  <c r="G72" i="16"/>
  <c r="F72" i="16"/>
  <c r="C72" i="16"/>
  <c r="B72" i="16"/>
  <c r="V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E71" i="16" s="1"/>
  <c r="T70" i="16"/>
  <c r="S70" i="16"/>
  <c r="R70" i="16"/>
  <c r="Q70" i="16"/>
  <c r="P70" i="16"/>
  <c r="E70" i="16"/>
  <c r="U70" i="16" s="1"/>
  <c r="S69" i="16"/>
  <c r="R69" i="16"/>
  <c r="Q69" i="16"/>
  <c r="P69" i="16"/>
  <c r="E69" i="16"/>
  <c r="V67" i="16"/>
  <c r="O67" i="16"/>
  <c r="N67" i="16"/>
  <c r="M67" i="16"/>
  <c r="L67" i="16"/>
  <c r="R67" i="16" s="1"/>
  <c r="K67" i="16"/>
  <c r="J67" i="16"/>
  <c r="I67" i="16"/>
  <c r="H67" i="16"/>
  <c r="G67" i="16"/>
  <c r="F67" i="16"/>
  <c r="C67" i="16"/>
  <c r="B67" i="16"/>
  <c r="E67" i="16" s="1"/>
  <c r="V66" i="16"/>
  <c r="O66" i="16"/>
  <c r="N66" i="16"/>
  <c r="M66" i="16"/>
  <c r="S66" i="16" s="1"/>
  <c r="L66" i="16"/>
  <c r="R66" i="16" s="1"/>
  <c r="K66" i="16"/>
  <c r="J66" i="16"/>
  <c r="I66" i="16"/>
  <c r="H66" i="16"/>
  <c r="G66" i="16"/>
  <c r="F66" i="16"/>
  <c r="E66" i="16"/>
  <c r="C66" i="16"/>
  <c r="B66" i="16"/>
  <c r="U65" i="16"/>
  <c r="S65" i="16"/>
  <c r="R65" i="16"/>
  <c r="Q65" i="16"/>
  <c r="P65" i="16"/>
  <c r="E65" i="16"/>
  <c r="T65" i="16" s="1"/>
  <c r="T64" i="16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T61" i="16"/>
  <c r="S61" i="16"/>
  <c r="R61" i="16"/>
  <c r="Q61" i="16"/>
  <c r="P61" i="16"/>
  <c r="E61" i="16"/>
  <c r="U61" i="16" s="1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T57" i="16"/>
  <c r="S57" i="16"/>
  <c r="R57" i="16"/>
  <c r="Q57" i="16"/>
  <c r="P57" i="16"/>
  <c r="E57" i="16"/>
  <c r="U57" i="16" s="1"/>
  <c r="U56" i="16"/>
  <c r="T56" i="16"/>
  <c r="S56" i="16"/>
  <c r="R56" i="16"/>
  <c r="Q56" i="16"/>
  <c r="P56" i="16"/>
  <c r="E56" i="16"/>
  <c r="S55" i="16"/>
  <c r="R55" i="16"/>
  <c r="Q55" i="16"/>
  <c r="P55" i="16"/>
  <c r="E55" i="16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E53" i="16" s="1"/>
  <c r="S52" i="16"/>
  <c r="R52" i="16"/>
  <c r="Q52" i="16"/>
  <c r="U52" i="16" s="1"/>
  <c r="P52" i="16"/>
  <c r="T52" i="16" s="1"/>
  <c r="E52" i="16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U49" i="16"/>
  <c r="S49" i="16"/>
  <c r="R49" i="16"/>
  <c r="Q49" i="16"/>
  <c r="P49" i="16"/>
  <c r="E49" i="16"/>
  <c r="T49" i="16" s="1"/>
  <c r="T48" i="16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T45" i="16"/>
  <c r="S45" i="16"/>
  <c r="R45" i="16"/>
  <c r="Q45" i="16"/>
  <c r="P45" i="16"/>
  <c r="E45" i="16"/>
  <c r="U45" i="16" s="1"/>
  <c r="S44" i="16"/>
  <c r="R44" i="16"/>
  <c r="Q44" i="16"/>
  <c r="U44" i="16" s="1"/>
  <c r="P44" i="16"/>
  <c r="T44" i="16" s="1"/>
  <c r="E44" i="16"/>
  <c r="S43" i="16"/>
  <c r="R43" i="16"/>
  <c r="Q43" i="16"/>
  <c r="P43" i="16"/>
  <c r="E43" i="16"/>
  <c r="T42" i="16"/>
  <c r="S42" i="16"/>
  <c r="R42" i="16"/>
  <c r="Q42" i="16"/>
  <c r="P42" i="16"/>
  <c r="E42" i="16"/>
  <c r="U42" i="16" s="1"/>
  <c r="V40" i="16"/>
  <c r="O40" i="16"/>
  <c r="N40" i="16"/>
  <c r="M40" i="16"/>
  <c r="S40" i="16" s="1"/>
  <c r="L40" i="16"/>
  <c r="R40" i="16" s="1"/>
  <c r="K40" i="16"/>
  <c r="J40" i="16"/>
  <c r="I40" i="16"/>
  <c r="H40" i="16"/>
  <c r="G40" i="16"/>
  <c r="F40" i="16"/>
  <c r="C40" i="16"/>
  <c r="E40" i="16" s="1"/>
  <c r="B40" i="16"/>
  <c r="S39" i="16"/>
  <c r="R39" i="16"/>
  <c r="Q39" i="16"/>
  <c r="P39" i="16"/>
  <c r="E39" i="16"/>
  <c r="T38" i="16"/>
  <c r="S38" i="16"/>
  <c r="R38" i="16"/>
  <c r="Q38" i="16"/>
  <c r="P38" i="16"/>
  <c r="E38" i="16"/>
  <c r="U38" i="16" s="1"/>
  <c r="S37" i="16"/>
  <c r="R37" i="16"/>
  <c r="Q37" i="16"/>
  <c r="P37" i="16"/>
  <c r="E37" i="16"/>
  <c r="S36" i="16"/>
  <c r="R36" i="16"/>
  <c r="Q36" i="16"/>
  <c r="P36" i="16"/>
  <c r="T36" i="16" s="1"/>
  <c r="E36" i="16"/>
  <c r="S35" i="16"/>
  <c r="R35" i="16"/>
  <c r="Q35" i="16"/>
  <c r="P35" i="16"/>
  <c r="E35" i="16"/>
  <c r="U35" i="16" s="1"/>
  <c r="V33" i="16"/>
  <c r="Q33" i="16"/>
  <c r="O33" i="16"/>
  <c r="N33" i="16"/>
  <c r="M33" i="16"/>
  <c r="S33" i="16" s="1"/>
  <c r="L33" i="16"/>
  <c r="R33" i="16" s="1"/>
  <c r="K33" i="16"/>
  <c r="J33" i="16"/>
  <c r="I33" i="16"/>
  <c r="H33" i="16"/>
  <c r="P33" i="16" s="1"/>
  <c r="G33" i="16"/>
  <c r="F33" i="16"/>
  <c r="E33" i="16"/>
  <c r="C33" i="16"/>
  <c r="B33" i="16"/>
  <c r="S32" i="16"/>
  <c r="R32" i="16"/>
  <c r="Q32" i="16"/>
  <c r="P32" i="16"/>
  <c r="E32" i="16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E30" i="16"/>
  <c r="C30" i="16"/>
  <c r="B30" i="16"/>
  <c r="S29" i="16"/>
  <c r="R29" i="16"/>
  <c r="Q29" i="16"/>
  <c r="P29" i="16"/>
  <c r="E29" i="16"/>
  <c r="T28" i="16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V24" i="16"/>
  <c r="O24" i="16"/>
  <c r="N24" i="16"/>
  <c r="M24" i="16"/>
  <c r="S24" i="16" s="1"/>
  <c r="L24" i="16"/>
  <c r="R24" i="16" s="1"/>
  <c r="K24" i="16"/>
  <c r="J24" i="16"/>
  <c r="I24" i="16"/>
  <c r="Q24" i="16" s="1"/>
  <c r="H24" i="16"/>
  <c r="G24" i="16"/>
  <c r="F24" i="16"/>
  <c r="E24" i="16"/>
  <c r="C24" i="16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U20" i="16"/>
  <c r="T20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U17" i="16"/>
  <c r="S17" i="16"/>
  <c r="R17" i="16"/>
  <c r="Q17" i="16"/>
  <c r="P17" i="16"/>
  <c r="E17" i="16"/>
  <c r="T17" i="16" s="1"/>
  <c r="V15" i="16"/>
  <c r="S15" i="16"/>
  <c r="O15" i="16"/>
  <c r="N15" i="16"/>
  <c r="M15" i="16"/>
  <c r="L15" i="16"/>
  <c r="R15" i="16" s="1"/>
  <c r="K15" i="16"/>
  <c r="J15" i="16"/>
  <c r="I15" i="16"/>
  <c r="H15" i="16"/>
  <c r="P15" i="16" s="1"/>
  <c r="G15" i="16"/>
  <c r="F15" i="16"/>
  <c r="C15" i="16"/>
  <c r="B15" i="16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U10" i="16" s="1"/>
  <c r="U9" i="16"/>
  <c r="S9" i="16"/>
  <c r="R9" i="16"/>
  <c r="Q9" i="16"/>
  <c r="P9" i="16"/>
  <c r="E9" i="16"/>
  <c r="T9" i="16" s="1"/>
  <c r="U94" i="15"/>
  <c r="T94" i="15"/>
  <c r="S94" i="15"/>
  <c r="R94" i="15"/>
  <c r="Q94" i="15"/>
  <c r="P94" i="15"/>
  <c r="E94" i="15"/>
  <c r="S93" i="15"/>
  <c r="R93" i="15"/>
  <c r="Q93" i="15"/>
  <c r="P93" i="15"/>
  <c r="E93" i="15"/>
  <c r="S92" i="15"/>
  <c r="R92" i="15"/>
  <c r="Q92" i="15"/>
  <c r="P92" i="15"/>
  <c r="E92" i="15"/>
  <c r="U91" i="15"/>
  <c r="S91" i="15"/>
  <c r="R91" i="15"/>
  <c r="Q91" i="15"/>
  <c r="P91" i="15"/>
  <c r="E91" i="15"/>
  <c r="T91" i="15" s="1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U87" i="15"/>
  <c r="S87" i="15"/>
  <c r="R87" i="15"/>
  <c r="Q87" i="15"/>
  <c r="P87" i="15"/>
  <c r="E87" i="15"/>
  <c r="T87" i="15" s="1"/>
  <c r="V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V72" i="15"/>
  <c r="O72" i="15"/>
  <c r="N72" i="15"/>
  <c r="M72" i="15"/>
  <c r="L72" i="15"/>
  <c r="R72" i="15" s="1"/>
  <c r="K72" i="15"/>
  <c r="Q72" i="15" s="1"/>
  <c r="J72" i="15"/>
  <c r="I72" i="15"/>
  <c r="H72" i="15"/>
  <c r="G72" i="15"/>
  <c r="F72" i="15"/>
  <c r="C72" i="15"/>
  <c r="B72" i="15"/>
  <c r="E72" i="15" s="1"/>
  <c r="V71" i="15"/>
  <c r="O71" i="15"/>
  <c r="N71" i="15"/>
  <c r="M71" i="15"/>
  <c r="L71" i="15"/>
  <c r="K71" i="15"/>
  <c r="J71" i="15"/>
  <c r="I71" i="15"/>
  <c r="H71" i="15"/>
  <c r="G71" i="15"/>
  <c r="F71" i="15"/>
  <c r="C71" i="15"/>
  <c r="B71" i="15"/>
  <c r="T70" i="15"/>
  <c r="S70" i="15"/>
  <c r="R70" i="15"/>
  <c r="Q70" i="15"/>
  <c r="P70" i="15"/>
  <c r="E70" i="15"/>
  <c r="U70" i="15" s="1"/>
  <c r="S69" i="15"/>
  <c r="R69" i="15"/>
  <c r="Q69" i="15"/>
  <c r="U69" i="15" s="1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R66" i="15"/>
  <c r="O66" i="15"/>
  <c r="N66" i="15"/>
  <c r="M66" i="15"/>
  <c r="S66" i="15" s="1"/>
  <c r="L66" i="15"/>
  <c r="K66" i="15"/>
  <c r="J66" i="15"/>
  <c r="I66" i="15"/>
  <c r="H66" i="15"/>
  <c r="G66" i="15"/>
  <c r="F66" i="15"/>
  <c r="E66" i="15"/>
  <c r="C66" i="15"/>
  <c r="B66" i="15"/>
  <c r="U65" i="15"/>
  <c r="T65" i="15"/>
  <c r="S65" i="15"/>
  <c r="R65" i="15"/>
  <c r="Q65" i="15"/>
  <c r="P65" i="15"/>
  <c r="E65" i="15"/>
  <c r="S64" i="15"/>
  <c r="R64" i="15"/>
  <c r="Q64" i="15"/>
  <c r="P64" i="15"/>
  <c r="E64" i="15"/>
  <c r="T63" i="15"/>
  <c r="S63" i="15"/>
  <c r="R63" i="15"/>
  <c r="Q63" i="15"/>
  <c r="P63" i="15"/>
  <c r="E63" i="15"/>
  <c r="U63" i="15" s="1"/>
  <c r="U62" i="15"/>
  <c r="S62" i="15"/>
  <c r="R62" i="15"/>
  <c r="Q62" i="15"/>
  <c r="P62" i="15"/>
  <c r="E62" i="15"/>
  <c r="T62" i="15" s="1"/>
  <c r="T61" i="15"/>
  <c r="S61" i="15"/>
  <c r="R61" i="15"/>
  <c r="Q61" i="15"/>
  <c r="P61" i="15"/>
  <c r="E61" i="15"/>
  <c r="U61" i="15" s="1"/>
  <c r="V59" i="15"/>
  <c r="R59" i="15"/>
  <c r="O59" i="15"/>
  <c r="N59" i="15"/>
  <c r="M59" i="15"/>
  <c r="S59" i="15" s="1"/>
  <c r="L59" i="15"/>
  <c r="K59" i="15"/>
  <c r="J59" i="15"/>
  <c r="I59" i="15"/>
  <c r="H59" i="15"/>
  <c r="G59" i="15"/>
  <c r="F59" i="15"/>
  <c r="C59" i="15"/>
  <c r="E59" i="15" s="1"/>
  <c r="B59" i="15"/>
  <c r="U58" i="15"/>
  <c r="S58" i="15"/>
  <c r="R58" i="15"/>
  <c r="Q58" i="15"/>
  <c r="P58" i="15"/>
  <c r="E58" i="15"/>
  <c r="T58" i="15" s="1"/>
  <c r="T57" i="15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U55" i="15" s="1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U50" i="15"/>
  <c r="S50" i="15"/>
  <c r="R50" i="15"/>
  <c r="Q50" i="15"/>
  <c r="P50" i="15"/>
  <c r="E50" i="15"/>
  <c r="T50" i="15" s="1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U46" i="15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O40" i="15"/>
  <c r="N40" i="15"/>
  <c r="M40" i="15"/>
  <c r="S40" i="15" s="1"/>
  <c r="L40" i="15"/>
  <c r="R40" i="15" s="1"/>
  <c r="K40" i="15"/>
  <c r="J40" i="15"/>
  <c r="I40" i="15"/>
  <c r="H40" i="15"/>
  <c r="G40" i="15"/>
  <c r="F40" i="15"/>
  <c r="C40" i="15"/>
  <c r="B40" i="15"/>
  <c r="S39" i="15"/>
  <c r="R39" i="15"/>
  <c r="Q39" i="15"/>
  <c r="P39" i="15"/>
  <c r="E39" i="15"/>
  <c r="U39" i="15" s="1"/>
  <c r="U38" i="15"/>
  <c r="S38" i="15"/>
  <c r="R38" i="15"/>
  <c r="Q38" i="15"/>
  <c r="P38" i="15"/>
  <c r="E38" i="15"/>
  <c r="T38" i="15" s="1"/>
  <c r="S37" i="15"/>
  <c r="R37" i="15"/>
  <c r="Q37" i="15"/>
  <c r="P37" i="15"/>
  <c r="E37" i="15"/>
  <c r="S36" i="15"/>
  <c r="R36" i="15"/>
  <c r="Q36" i="15"/>
  <c r="P36" i="15"/>
  <c r="E36" i="15"/>
  <c r="T35" i="15"/>
  <c r="S35" i="15"/>
  <c r="R35" i="15"/>
  <c r="Q35" i="15"/>
  <c r="P35" i="15"/>
  <c r="E35" i="15"/>
  <c r="V33" i="15"/>
  <c r="O33" i="15"/>
  <c r="N33" i="15"/>
  <c r="M33" i="15"/>
  <c r="L33" i="15"/>
  <c r="R33" i="15" s="1"/>
  <c r="K33" i="15"/>
  <c r="J33" i="15"/>
  <c r="I33" i="15"/>
  <c r="H33" i="15"/>
  <c r="G33" i="15"/>
  <c r="F33" i="15"/>
  <c r="C33" i="15"/>
  <c r="B33" i="15"/>
  <c r="S32" i="15"/>
  <c r="R32" i="15"/>
  <c r="Q32" i="15"/>
  <c r="P32" i="15"/>
  <c r="E32" i="15"/>
  <c r="V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S28" i="15"/>
  <c r="R28" i="15"/>
  <c r="Q28" i="15"/>
  <c r="P28" i="15"/>
  <c r="E28" i="15"/>
  <c r="T27" i="15"/>
  <c r="S27" i="15"/>
  <c r="R27" i="15"/>
  <c r="Q27" i="15"/>
  <c r="P27" i="15"/>
  <c r="E27" i="15"/>
  <c r="U27" i="15" s="1"/>
  <c r="S26" i="15"/>
  <c r="R26" i="15"/>
  <c r="Q26" i="15"/>
  <c r="P26" i="15"/>
  <c r="E26" i="15"/>
  <c r="V24" i="15"/>
  <c r="O24" i="15"/>
  <c r="N24" i="15"/>
  <c r="M24" i="15"/>
  <c r="S24" i="15" s="1"/>
  <c r="L24" i="15"/>
  <c r="R24" i="15" s="1"/>
  <c r="K24" i="15"/>
  <c r="J24" i="15"/>
  <c r="I24" i="15"/>
  <c r="Q24" i="15" s="1"/>
  <c r="H24" i="15"/>
  <c r="G24" i="15"/>
  <c r="F24" i="15"/>
  <c r="C24" i="15"/>
  <c r="B24" i="15"/>
  <c r="S23" i="15"/>
  <c r="R23" i="15"/>
  <c r="Q23" i="15"/>
  <c r="P23" i="15"/>
  <c r="E23" i="15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S18" i="15"/>
  <c r="R18" i="15"/>
  <c r="Q18" i="15"/>
  <c r="P18" i="15"/>
  <c r="E18" i="15"/>
  <c r="U17" i="15"/>
  <c r="T17" i="15"/>
  <c r="S17" i="15"/>
  <c r="R17" i="15"/>
  <c r="Q17" i="15"/>
  <c r="P17" i="15"/>
  <c r="E17" i="15"/>
  <c r="V15" i="15"/>
  <c r="S15" i="15"/>
  <c r="O15" i="15"/>
  <c r="N15" i="15"/>
  <c r="M15" i="15"/>
  <c r="L15" i="15"/>
  <c r="K15" i="15"/>
  <c r="J15" i="15"/>
  <c r="I15" i="15"/>
  <c r="H15" i="15"/>
  <c r="P15" i="15" s="1"/>
  <c r="G15" i="15"/>
  <c r="F15" i="15"/>
  <c r="C15" i="15"/>
  <c r="B15" i="15"/>
  <c r="U14" i="15"/>
  <c r="S14" i="15"/>
  <c r="R14" i="15"/>
  <c r="Q14" i="15"/>
  <c r="P14" i="15"/>
  <c r="E14" i="15"/>
  <c r="T14" i="15" s="1"/>
  <c r="U13" i="15"/>
  <c r="T13" i="15"/>
  <c r="S13" i="15"/>
  <c r="R13" i="15"/>
  <c r="Q13" i="15"/>
  <c r="P13" i="15"/>
  <c r="E13" i="15"/>
  <c r="S12" i="15"/>
  <c r="R12" i="15"/>
  <c r="Q12" i="15"/>
  <c r="P12" i="15"/>
  <c r="E12" i="15"/>
  <c r="T11" i="15"/>
  <c r="S11" i="15"/>
  <c r="R11" i="15"/>
  <c r="Q11" i="15"/>
  <c r="P11" i="15"/>
  <c r="E11" i="15"/>
  <c r="U11" i="15" s="1"/>
  <c r="S10" i="15"/>
  <c r="R10" i="15"/>
  <c r="Q10" i="15"/>
  <c r="U10" i="15" s="1"/>
  <c r="P10" i="15"/>
  <c r="E10" i="15"/>
  <c r="T9" i="15"/>
  <c r="S9" i="15"/>
  <c r="R9" i="15"/>
  <c r="Q9" i="15"/>
  <c r="P9" i="15"/>
  <c r="E9" i="15"/>
  <c r="U9" i="15" s="1"/>
  <c r="S94" i="14"/>
  <c r="R94" i="14"/>
  <c r="Q94" i="14"/>
  <c r="P94" i="14"/>
  <c r="E94" i="14"/>
  <c r="U94" i="14" s="1"/>
  <c r="S93" i="14"/>
  <c r="R93" i="14"/>
  <c r="Q93" i="14"/>
  <c r="P93" i="14"/>
  <c r="E93" i="14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S90" i="14"/>
  <c r="R90" i="14"/>
  <c r="Q90" i="14"/>
  <c r="P90" i="14"/>
  <c r="E90" i="14"/>
  <c r="U90" i="14" s="1"/>
  <c r="T89" i="14"/>
  <c r="S89" i="14"/>
  <c r="R89" i="14"/>
  <c r="Q89" i="14"/>
  <c r="P89" i="14"/>
  <c r="E89" i="14"/>
  <c r="U89" i="14" s="1"/>
  <c r="U88" i="14"/>
  <c r="S88" i="14"/>
  <c r="R88" i="14"/>
  <c r="Q88" i="14"/>
  <c r="P88" i="14"/>
  <c r="E88" i="14"/>
  <c r="T88" i="14" s="1"/>
  <c r="T87" i="14"/>
  <c r="S87" i="14"/>
  <c r="R87" i="14"/>
  <c r="Q87" i="14"/>
  <c r="P87" i="14"/>
  <c r="E87" i="14"/>
  <c r="U87" i="14" s="1"/>
  <c r="V73" i="14"/>
  <c r="R73" i="14"/>
  <c r="O73" i="14"/>
  <c r="N73" i="14"/>
  <c r="M73" i="14"/>
  <c r="S73" i="14" s="1"/>
  <c r="L73" i="14"/>
  <c r="K73" i="14"/>
  <c r="J73" i="14"/>
  <c r="I73" i="14"/>
  <c r="H73" i="14"/>
  <c r="P73" i="14" s="1"/>
  <c r="G73" i="14"/>
  <c r="F73" i="14"/>
  <c r="C73" i="14"/>
  <c r="B73" i="14"/>
  <c r="V72" i="14"/>
  <c r="O72" i="14"/>
  <c r="N72" i="14"/>
  <c r="M72" i="14"/>
  <c r="S72" i="14" s="1"/>
  <c r="L72" i="14"/>
  <c r="K72" i="14"/>
  <c r="J72" i="14"/>
  <c r="I72" i="14"/>
  <c r="H72" i="14"/>
  <c r="G72" i="14"/>
  <c r="F72" i="14"/>
  <c r="C72" i="14"/>
  <c r="E72" i="14" s="1"/>
  <c r="B72" i="14"/>
  <c r="V71" i="14"/>
  <c r="S71" i="14"/>
  <c r="O71" i="14"/>
  <c r="N71" i="14"/>
  <c r="M71" i="14"/>
  <c r="L71" i="14"/>
  <c r="R71" i="14" s="1"/>
  <c r="K71" i="14"/>
  <c r="J71" i="14"/>
  <c r="I71" i="14"/>
  <c r="H71" i="14"/>
  <c r="G71" i="14"/>
  <c r="F71" i="14"/>
  <c r="C71" i="14"/>
  <c r="B71" i="14"/>
  <c r="U70" i="14"/>
  <c r="S70" i="14"/>
  <c r="R70" i="14"/>
  <c r="Q70" i="14"/>
  <c r="P70" i="14"/>
  <c r="E70" i="14"/>
  <c r="T70" i="14" s="1"/>
  <c r="U69" i="14"/>
  <c r="T69" i="14"/>
  <c r="S69" i="14"/>
  <c r="R69" i="14"/>
  <c r="Q69" i="14"/>
  <c r="P69" i="14"/>
  <c r="E69" i="14"/>
  <c r="V67" i="14"/>
  <c r="S67" i="14"/>
  <c r="O67" i="14"/>
  <c r="N67" i="14"/>
  <c r="M67" i="14"/>
  <c r="L67" i="14"/>
  <c r="R67" i="14" s="1"/>
  <c r="K67" i="14"/>
  <c r="J67" i="14"/>
  <c r="I67" i="14"/>
  <c r="H67" i="14"/>
  <c r="G67" i="14"/>
  <c r="F67" i="14"/>
  <c r="C67" i="14"/>
  <c r="B67" i="14"/>
  <c r="E67" i="14" s="1"/>
  <c r="V66" i="14"/>
  <c r="O66" i="14"/>
  <c r="N66" i="14"/>
  <c r="M66" i="14"/>
  <c r="S66" i="14" s="1"/>
  <c r="L66" i="14"/>
  <c r="R66" i="14" s="1"/>
  <c r="K66" i="14"/>
  <c r="J66" i="14"/>
  <c r="I66" i="14"/>
  <c r="H66" i="14"/>
  <c r="G66" i="14"/>
  <c r="F66" i="14"/>
  <c r="E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U63" i="14"/>
  <c r="S63" i="14"/>
  <c r="R63" i="14"/>
  <c r="Q63" i="14"/>
  <c r="P63" i="14"/>
  <c r="E63" i="14"/>
  <c r="T63" i="14" s="1"/>
  <c r="S62" i="14"/>
  <c r="R62" i="14"/>
  <c r="Q62" i="14"/>
  <c r="P62" i="14"/>
  <c r="E62" i="14"/>
  <c r="S61" i="14"/>
  <c r="R61" i="14"/>
  <c r="Q61" i="14"/>
  <c r="P61" i="14"/>
  <c r="E61" i="14"/>
  <c r="T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S56" i="14"/>
  <c r="R56" i="14"/>
  <c r="Q56" i="14"/>
  <c r="P56" i="14"/>
  <c r="E56" i="14"/>
  <c r="U55" i="14"/>
  <c r="S55" i="14"/>
  <c r="R55" i="14"/>
  <c r="Q55" i="14"/>
  <c r="P55" i="14"/>
  <c r="E55" i="14"/>
  <c r="T55" i="14" s="1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T52" i="14"/>
  <c r="S52" i="14"/>
  <c r="R52" i="14"/>
  <c r="Q52" i="14"/>
  <c r="P52" i="14"/>
  <c r="E52" i="14"/>
  <c r="U52" i="14" s="1"/>
  <c r="S51" i="14"/>
  <c r="R51" i="14"/>
  <c r="Q51" i="14"/>
  <c r="U51" i="14" s="1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T47" i="14" s="1"/>
  <c r="U46" i="14"/>
  <c r="T46" i="14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U43" i="14" s="1"/>
  <c r="T42" i="14"/>
  <c r="S42" i="14"/>
  <c r="R42" i="14"/>
  <c r="Q42" i="14"/>
  <c r="P42" i="14"/>
  <c r="E42" i="14"/>
  <c r="U42" i="14" s="1"/>
  <c r="V40" i="14"/>
  <c r="O40" i="14"/>
  <c r="N40" i="14"/>
  <c r="M40" i="14"/>
  <c r="S40" i="14" s="1"/>
  <c r="L40" i="14"/>
  <c r="R40" i="14" s="1"/>
  <c r="K40" i="14"/>
  <c r="J40" i="14"/>
  <c r="I40" i="14"/>
  <c r="H40" i="14"/>
  <c r="G40" i="14"/>
  <c r="F40" i="14"/>
  <c r="C40" i="14"/>
  <c r="B40" i="14"/>
  <c r="U39" i="14"/>
  <c r="S39" i="14"/>
  <c r="R39" i="14"/>
  <c r="Q39" i="14"/>
  <c r="P39" i="14"/>
  <c r="E39" i="14"/>
  <c r="T39" i="14" s="1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V33" i="14"/>
  <c r="S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V30" i="14"/>
  <c r="O30" i="14"/>
  <c r="N30" i="14"/>
  <c r="M30" i="14"/>
  <c r="S30" i="14" s="1"/>
  <c r="L30" i="14"/>
  <c r="R30" i="14" s="1"/>
  <c r="K30" i="14"/>
  <c r="J30" i="14"/>
  <c r="I30" i="14"/>
  <c r="H30" i="14"/>
  <c r="G30" i="14"/>
  <c r="F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S27" i="14"/>
  <c r="R27" i="14"/>
  <c r="Q27" i="14"/>
  <c r="P27" i="14"/>
  <c r="E27" i="14"/>
  <c r="T27" i="14" s="1"/>
  <c r="U26" i="14"/>
  <c r="T26" i="14"/>
  <c r="S26" i="14"/>
  <c r="R26" i="14"/>
  <c r="Q26" i="14"/>
  <c r="P26" i="14"/>
  <c r="E26" i="14"/>
  <c r="V24" i="14"/>
  <c r="R24" i="14"/>
  <c r="O24" i="14"/>
  <c r="N24" i="14"/>
  <c r="M24" i="14"/>
  <c r="S24" i="14" s="1"/>
  <c r="L24" i="14"/>
  <c r="K24" i="14"/>
  <c r="J24" i="14"/>
  <c r="I24" i="14"/>
  <c r="H24" i="14"/>
  <c r="G24" i="14"/>
  <c r="F24" i="14"/>
  <c r="C24" i="14"/>
  <c r="B24" i="14"/>
  <c r="S23" i="14"/>
  <c r="R23" i="14"/>
  <c r="Q23" i="14"/>
  <c r="P23" i="14"/>
  <c r="E23" i="14"/>
  <c r="T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T20" i="14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8" i="14" s="1"/>
  <c r="S17" i="14"/>
  <c r="R17" i="14"/>
  <c r="Q17" i="14"/>
  <c r="P17" i="14"/>
  <c r="E17" i="14"/>
  <c r="V15" i="14"/>
  <c r="O15" i="14"/>
  <c r="Q15" i="14" s="1"/>
  <c r="N15" i="14"/>
  <c r="M15" i="14"/>
  <c r="L15" i="14"/>
  <c r="K15" i="14"/>
  <c r="J15" i="14"/>
  <c r="I15" i="14"/>
  <c r="H15" i="14"/>
  <c r="G15" i="14"/>
  <c r="F15" i="14"/>
  <c r="C15" i="14"/>
  <c r="B15" i="14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S12" i="14"/>
  <c r="R12" i="14"/>
  <c r="Q12" i="14"/>
  <c r="P12" i="14"/>
  <c r="E12" i="14"/>
  <c r="U11" i="14"/>
  <c r="S11" i="14"/>
  <c r="R11" i="14"/>
  <c r="Q11" i="14"/>
  <c r="P11" i="14"/>
  <c r="E11" i="14"/>
  <c r="T11" i="14" s="1"/>
  <c r="U10" i="14"/>
  <c r="S10" i="14"/>
  <c r="R10" i="14"/>
  <c r="Q10" i="14"/>
  <c r="P10" i="14"/>
  <c r="E10" i="14"/>
  <c r="T10" i="14" s="1"/>
  <c r="S9" i="14"/>
  <c r="R9" i="14"/>
  <c r="Q9" i="14"/>
  <c r="P9" i="14"/>
  <c r="E9" i="14"/>
  <c r="T9" i="14" s="1"/>
  <c r="T94" i="13"/>
  <c r="S94" i="13"/>
  <c r="R94" i="13"/>
  <c r="Q94" i="13"/>
  <c r="P94" i="13"/>
  <c r="E94" i="13"/>
  <c r="U94" i="13" s="1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T89" i="13" s="1"/>
  <c r="S88" i="13"/>
  <c r="R88" i="13"/>
  <c r="Q88" i="13"/>
  <c r="P88" i="13"/>
  <c r="E88" i="13"/>
  <c r="U88" i="13" s="1"/>
  <c r="T87" i="13"/>
  <c r="S87" i="13"/>
  <c r="R87" i="13"/>
  <c r="Q87" i="13"/>
  <c r="P87" i="13"/>
  <c r="E87" i="13"/>
  <c r="U87" i="13" s="1"/>
  <c r="V73" i="13"/>
  <c r="O73" i="13"/>
  <c r="N73" i="13"/>
  <c r="M73" i="13"/>
  <c r="S73" i="13" s="1"/>
  <c r="L73" i="13"/>
  <c r="R73" i="13" s="1"/>
  <c r="K73" i="13"/>
  <c r="J73" i="13"/>
  <c r="I73" i="13"/>
  <c r="H73" i="13"/>
  <c r="G73" i="13"/>
  <c r="F73" i="13"/>
  <c r="C73" i="13"/>
  <c r="B73" i="13"/>
  <c r="E73" i="13" s="1"/>
  <c r="V72" i="13"/>
  <c r="O72" i="13"/>
  <c r="N72" i="13"/>
  <c r="M72" i="13"/>
  <c r="S72" i="13" s="1"/>
  <c r="L72" i="13"/>
  <c r="K72" i="13"/>
  <c r="J72" i="13"/>
  <c r="I72" i="13"/>
  <c r="H72" i="13"/>
  <c r="G72" i="13"/>
  <c r="F72" i="13"/>
  <c r="C72" i="13"/>
  <c r="B72" i="13"/>
  <c r="V71" i="13"/>
  <c r="O71" i="13"/>
  <c r="N71" i="13"/>
  <c r="M71" i="13"/>
  <c r="S71" i="13" s="1"/>
  <c r="L71" i="13"/>
  <c r="K71" i="13"/>
  <c r="J71" i="13"/>
  <c r="I71" i="13"/>
  <c r="H71" i="13"/>
  <c r="G71" i="13"/>
  <c r="F71" i="13"/>
  <c r="C71" i="13"/>
  <c r="B71" i="13"/>
  <c r="E71" i="13" s="1"/>
  <c r="T70" i="13"/>
  <c r="S70" i="13"/>
  <c r="R70" i="13"/>
  <c r="Q70" i="13"/>
  <c r="P70" i="13"/>
  <c r="E70" i="13"/>
  <c r="U70" i="13" s="1"/>
  <c r="S69" i="13"/>
  <c r="R69" i="13"/>
  <c r="Q69" i="13"/>
  <c r="P69" i="13"/>
  <c r="E69" i="13"/>
  <c r="V67" i="13"/>
  <c r="O67" i="13"/>
  <c r="N67" i="13"/>
  <c r="M67" i="13"/>
  <c r="S67" i="13" s="1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C66" i="13"/>
  <c r="B66" i="13"/>
  <c r="S65" i="13"/>
  <c r="R65" i="13"/>
  <c r="Q65" i="13"/>
  <c r="P65" i="13"/>
  <c r="E65" i="13"/>
  <c r="U65" i="13" s="1"/>
  <c r="U64" i="13"/>
  <c r="S64" i="13"/>
  <c r="R64" i="13"/>
  <c r="Q64" i="13"/>
  <c r="P64" i="13"/>
  <c r="E64" i="13"/>
  <c r="T64" i="13" s="1"/>
  <c r="T63" i="13"/>
  <c r="S63" i="13"/>
  <c r="R63" i="13"/>
  <c r="Q63" i="13"/>
  <c r="P63" i="13"/>
  <c r="E63" i="13"/>
  <c r="U63" i="13" s="1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S57" i="13"/>
  <c r="R57" i="13"/>
  <c r="Q57" i="13"/>
  <c r="P57" i="13"/>
  <c r="E57" i="13"/>
  <c r="S56" i="13"/>
  <c r="R56" i="13"/>
  <c r="Q56" i="13"/>
  <c r="P56" i="13"/>
  <c r="E56" i="13"/>
  <c r="T56" i="13" s="1"/>
  <c r="U55" i="13"/>
  <c r="T55" i="13"/>
  <c r="S55" i="13"/>
  <c r="R55" i="13"/>
  <c r="Q55" i="13"/>
  <c r="P55" i="13"/>
  <c r="E55" i="13"/>
  <c r="V53" i="13"/>
  <c r="S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E53" i="13" s="1"/>
  <c r="U52" i="13"/>
  <c r="S52" i="13"/>
  <c r="R52" i="13"/>
  <c r="Q52" i="13"/>
  <c r="P52" i="13"/>
  <c r="T52" i="13" s="1"/>
  <c r="E52" i="13"/>
  <c r="U51" i="13"/>
  <c r="T51" i="13"/>
  <c r="S51" i="13"/>
  <c r="R51" i="13"/>
  <c r="Q51" i="13"/>
  <c r="P51" i="13"/>
  <c r="E51" i="13"/>
  <c r="S50" i="13"/>
  <c r="R50" i="13"/>
  <c r="Q50" i="13"/>
  <c r="P50" i="13"/>
  <c r="E50" i="13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S43" i="13"/>
  <c r="R43" i="13"/>
  <c r="Q43" i="13"/>
  <c r="P43" i="13"/>
  <c r="E43" i="13"/>
  <c r="U42" i="13"/>
  <c r="T42" i="13"/>
  <c r="S42" i="13"/>
  <c r="R42" i="13"/>
  <c r="Q42" i="13"/>
  <c r="P42" i="13"/>
  <c r="E42" i="13"/>
  <c r="V40" i="13"/>
  <c r="S40" i="13"/>
  <c r="R40" i="13"/>
  <c r="O40" i="13"/>
  <c r="N40" i="13"/>
  <c r="M40" i="13"/>
  <c r="L40" i="13"/>
  <c r="K40" i="13"/>
  <c r="J40" i="13"/>
  <c r="I40" i="13"/>
  <c r="Q40" i="13" s="1"/>
  <c r="H40" i="13"/>
  <c r="G40" i="13"/>
  <c r="F40" i="13"/>
  <c r="C40" i="13"/>
  <c r="B40" i="13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P35" i="13"/>
  <c r="E35" i="13"/>
  <c r="T35" i="13" s="1"/>
  <c r="V33" i="13"/>
  <c r="O33" i="13"/>
  <c r="N33" i="13"/>
  <c r="M33" i="13"/>
  <c r="S33" i="13" s="1"/>
  <c r="L33" i="13"/>
  <c r="R33" i="13" s="1"/>
  <c r="K33" i="13"/>
  <c r="J33" i="13"/>
  <c r="I33" i="13"/>
  <c r="H33" i="13"/>
  <c r="G33" i="13"/>
  <c r="F33" i="13"/>
  <c r="C33" i="13"/>
  <c r="B33" i="13"/>
  <c r="E33" i="13" s="1"/>
  <c r="U32" i="13"/>
  <c r="S32" i="13"/>
  <c r="R32" i="13"/>
  <c r="Q32" i="13"/>
  <c r="P32" i="13"/>
  <c r="E32" i="13"/>
  <c r="V30" i="13"/>
  <c r="S30" i="13"/>
  <c r="O30" i="13"/>
  <c r="N30" i="13"/>
  <c r="M30" i="13"/>
  <c r="L30" i="13"/>
  <c r="R30" i="13" s="1"/>
  <c r="K30" i="13"/>
  <c r="J30" i="13"/>
  <c r="I30" i="13"/>
  <c r="H30" i="13"/>
  <c r="P30" i="13" s="1"/>
  <c r="G30" i="13"/>
  <c r="F30" i="13"/>
  <c r="C30" i="13"/>
  <c r="B30" i="13"/>
  <c r="E30" i="13" s="1"/>
  <c r="T29" i="13"/>
  <c r="S29" i="13"/>
  <c r="R29" i="13"/>
  <c r="Q29" i="13"/>
  <c r="P29" i="13"/>
  <c r="E29" i="13"/>
  <c r="U29" i="13" s="1"/>
  <c r="S28" i="13"/>
  <c r="R28" i="13"/>
  <c r="Q28" i="13"/>
  <c r="P28" i="13"/>
  <c r="E28" i="13"/>
  <c r="S27" i="13"/>
  <c r="R27" i="13"/>
  <c r="Q27" i="13"/>
  <c r="P27" i="13"/>
  <c r="E27" i="13"/>
  <c r="U27" i="13" s="1"/>
  <c r="S26" i="13"/>
  <c r="R26" i="13"/>
  <c r="Q26" i="13"/>
  <c r="P26" i="13"/>
  <c r="E26" i="13"/>
  <c r="V24" i="13"/>
  <c r="O24" i="13"/>
  <c r="Q24" i="13" s="1"/>
  <c r="N24" i="13"/>
  <c r="M24" i="13"/>
  <c r="S24" i="13" s="1"/>
  <c r="L24" i="13"/>
  <c r="R24" i="13" s="1"/>
  <c r="K24" i="13"/>
  <c r="J24" i="13"/>
  <c r="I24" i="13"/>
  <c r="H24" i="13"/>
  <c r="G24" i="13"/>
  <c r="F24" i="13"/>
  <c r="C24" i="13"/>
  <c r="E24" i="13" s="1"/>
  <c r="B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8" i="13"/>
  <c r="T18" i="13"/>
  <c r="S18" i="13"/>
  <c r="R18" i="13"/>
  <c r="Q18" i="13"/>
  <c r="P18" i="13"/>
  <c r="E18" i="13"/>
  <c r="T17" i="13"/>
  <c r="S17" i="13"/>
  <c r="R17" i="13"/>
  <c r="Q17" i="13"/>
  <c r="P17" i="13"/>
  <c r="E17" i="13"/>
  <c r="U17" i="13" s="1"/>
  <c r="V15" i="13"/>
  <c r="O15" i="13"/>
  <c r="N15" i="13"/>
  <c r="M15" i="13"/>
  <c r="S15" i="13" s="1"/>
  <c r="L15" i="13"/>
  <c r="K15" i="13"/>
  <c r="J15" i="13"/>
  <c r="I15" i="13"/>
  <c r="H15" i="13"/>
  <c r="G15" i="13"/>
  <c r="F15" i="13"/>
  <c r="C15" i="13"/>
  <c r="E15" i="13" s="1"/>
  <c r="B15" i="13"/>
  <c r="S14" i="13"/>
  <c r="R14" i="13"/>
  <c r="Q14" i="13"/>
  <c r="P14" i="13"/>
  <c r="E14" i="13"/>
  <c r="T13" i="13"/>
  <c r="S13" i="13"/>
  <c r="R13" i="13"/>
  <c r="Q13" i="13"/>
  <c r="P13" i="13"/>
  <c r="E13" i="13"/>
  <c r="U13" i="13" s="1"/>
  <c r="S12" i="13"/>
  <c r="R12" i="13"/>
  <c r="Q12" i="13"/>
  <c r="P12" i="13"/>
  <c r="E12" i="13"/>
  <c r="U11" i="13"/>
  <c r="T11" i="13"/>
  <c r="S11" i="13"/>
  <c r="R11" i="13"/>
  <c r="Q11" i="13"/>
  <c r="P11" i="13"/>
  <c r="E11" i="13"/>
  <c r="S10" i="13"/>
  <c r="R10" i="13"/>
  <c r="Q10" i="13"/>
  <c r="P10" i="13"/>
  <c r="E10" i="13"/>
  <c r="U10" i="13" s="1"/>
  <c r="U9" i="13"/>
  <c r="S9" i="13"/>
  <c r="R9" i="13"/>
  <c r="Q9" i="13"/>
  <c r="P9" i="13"/>
  <c r="E9" i="13"/>
  <c r="S94" i="12"/>
  <c r="R94" i="12"/>
  <c r="Q94" i="12"/>
  <c r="P94" i="12"/>
  <c r="E94" i="12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T90" i="12" s="1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V73" i="12"/>
  <c r="O73" i="12"/>
  <c r="N73" i="12"/>
  <c r="M73" i="12"/>
  <c r="L73" i="12"/>
  <c r="R73" i="12" s="1"/>
  <c r="K73" i="12"/>
  <c r="J73" i="12"/>
  <c r="I73" i="12"/>
  <c r="H73" i="12"/>
  <c r="G73" i="12"/>
  <c r="F73" i="12"/>
  <c r="C73" i="12"/>
  <c r="B73" i="12"/>
  <c r="V72" i="12"/>
  <c r="O72" i="12"/>
  <c r="N72" i="12"/>
  <c r="R72" i="12" s="1"/>
  <c r="M72" i="12"/>
  <c r="S72" i="12" s="1"/>
  <c r="L72" i="12"/>
  <c r="K72" i="12"/>
  <c r="J72" i="12"/>
  <c r="I72" i="12"/>
  <c r="H72" i="12"/>
  <c r="G72" i="12"/>
  <c r="F72" i="12"/>
  <c r="E72" i="12"/>
  <c r="C72" i="12"/>
  <c r="B72" i="12"/>
  <c r="V71" i="12"/>
  <c r="O71" i="12"/>
  <c r="N71" i="12"/>
  <c r="M71" i="12"/>
  <c r="S71" i="12" s="1"/>
  <c r="L71" i="12"/>
  <c r="K71" i="12"/>
  <c r="J71" i="12"/>
  <c r="I71" i="12"/>
  <c r="H71" i="12"/>
  <c r="G71" i="12"/>
  <c r="F71" i="12"/>
  <c r="C71" i="12"/>
  <c r="B71" i="12"/>
  <c r="U70" i="12"/>
  <c r="S70" i="12"/>
  <c r="R70" i="12"/>
  <c r="Q70" i="12"/>
  <c r="P70" i="12"/>
  <c r="E70" i="12"/>
  <c r="T70" i="12" s="1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R66" i="12"/>
  <c r="O66" i="12"/>
  <c r="N66" i="12"/>
  <c r="M66" i="12"/>
  <c r="S66" i="12" s="1"/>
  <c r="L66" i="12"/>
  <c r="K66" i="12"/>
  <c r="J66" i="12"/>
  <c r="I66" i="12"/>
  <c r="H66" i="12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Q56" i="12"/>
  <c r="P56" i="12"/>
  <c r="E56" i="12"/>
  <c r="U55" i="12"/>
  <c r="S55" i="12"/>
  <c r="R55" i="12"/>
  <c r="Q55" i="12"/>
  <c r="P55" i="12"/>
  <c r="E55" i="12"/>
  <c r="T55" i="12" s="1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U51" i="12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S46" i="12"/>
  <c r="R46" i="12"/>
  <c r="Q46" i="12"/>
  <c r="P46" i="12"/>
  <c r="E46" i="12"/>
  <c r="U45" i="12"/>
  <c r="S45" i="12"/>
  <c r="R45" i="12"/>
  <c r="Q45" i="12"/>
  <c r="P45" i="12"/>
  <c r="E45" i="12"/>
  <c r="T45" i="12" s="1"/>
  <c r="S44" i="12"/>
  <c r="R44" i="12"/>
  <c r="Q44" i="12"/>
  <c r="P44" i="12"/>
  <c r="E44" i="12"/>
  <c r="U44" i="12" s="1"/>
  <c r="S43" i="12"/>
  <c r="R43" i="12"/>
  <c r="Q43" i="12"/>
  <c r="P43" i="12"/>
  <c r="E43" i="12"/>
  <c r="U43" i="12" s="1"/>
  <c r="U42" i="12"/>
  <c r="S42" i="12"/>
  <c r="R42" i="12"/>
  <c r="Q42" i="12"/>
  <c r="P42" i="12"/>
  <c r="E42" i="12"/>
  <c r="T42" i="12" s="1"/>
  <c r="V40" i="12"/>
  <c r="S40" i="12"/>
  <c r="O40" i="12"/>
  <c r="N40" i="12"/>
  <c r="M40" i="12"/>
  <c r="L40" i="12"/>
  <c r="R40" i="12" s="1"/>
  <c r="K40" i="12"/>
  <c r="J40" i="12"/>
  <c r="I40" i="12"/>
  <c r="H40" i="12"/>
  <c r="P40" i="12" s="1"/>
  <c r="G40" i="12"/>
  <c r="F40" i="12"/>
  <c r="C40" i="12"/>
  <c r="B40" i="12"/>
  <c r="E40" i="12" s="1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T36" i="12"/>
  <c r="S36" i="12"/>
  <c r="R36" i="12"/>
  <c r="Q36" i="12"/>
  <c r="P36" i="12"/>
  <c r="E36" i="12"/>
  <c r="U36" i="12" s="1"/>
  <c r="T35" i="12"/>
  <c r="S35" i="12"/>
  <c r="R35" i="12"/>
  <c r="Q35" i="12"/>
  <c r="P35" i="12"/>
  <c r="E35" i="12"/>
  <c r="V33" i="12"/>
  <c r="O33" i="12"/>
  <c r="N33" i="12"/>
  <c r="M33" i="12"/>
  <c r="S33" i="12" s="1"/>
  <c r="L33" i="12"/>
  <c r="R33" i="12" s="1"/>
  <c r="K33" i="12"/>
  <c r="J33" i="12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V30" i="12"/>
  <c r="R30" i="12"/>
  <c r="O30" i="12"/>
  <c r="N30" i="12"/>
  <c r="M30" i="12"/>
  <c r="S30" i="12" s="1"/>
  <c r="L30" i="12"/>
  <c r="K30" i="12"/>
  <c r="J30" i="12"/>
  <c r="I30" i="12"/>
  <c r="H30" i="12"/>
  <c r="G30" i="12"/>
  <c r="F30" i="12"/>
  <c r="C30" i="12"/>
  <c r="B30" i="12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V24" i="12"/>
  <c r="O24" i="12"/>
  <c r="N24" i="12"/>
  <c r="M24" i="12"/>
  <c r="S24" i="12" s="1"/>
  <c r="L24" i="12"/>
  <c r="R24" i="12" s="1"/>
  <c r="K24" i="12"/>
  <c r="J24" i="12"/>
  <c r="I24" i="12"/>
  <c r="H24" i="12"/>
  <c r="G24" i="12"/>
  <c r="F24" i="12"/>
  <c r="C24" i="12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U19" i="12"/>
  <c r="S19" i="12"/>
  <c r="R19" i="12"/>
  <c r="Q19" i="12"/>
  <c r="P19" i="12"/>
  <c r="E19" i="12"/>
  <c r="U18" i="12"/>
  <c r="T18" i="12"/>
  <c r="S18" i="12"/>
  <c r="R18" i="12"/>
  <c r="Q18" i="12"/>
  <c r="P18" i="12"/>
  <c r="E18" i="12"/>
  <c r="S17" i="12"/>
  <c r="R17" i="12"/>
  <c r="Q17" i="12"/>
  <c r="P17" i="12"/>
  <c r="E17" i="12"/>
  <c r="U17" i="12" s="1"/>
  <c r="V15" i="12"/>
  <c r="O15" i="12"/>
  <c r="N15" i="12"/>
  <c r="M15" i="12"/>
  <c r="S15" i="12" s="1"/>
  <c r="L15" i="12"/>
  <c r="R15" i="12" s="1"/>
  <c r="K15" i="12"/>
  <c r="J15" i="12"/>
  <c r="I15" i="12"/>
  <c r="Q15" i="12" s="1"/>
  <c r="H15" i="12"/>
  <c r="G15" i="12"/>
  <c r="F15" i="12"/>
  <c r="C15" i="12"/>
  <c r="E15" i="12" s="1"/>
  <c r="B15" i="12"/>
  <c r="U14" i="12"/>
  <c r="T14" i="12"/>
  <c r="S14" i="12"/>
  <c r="R14" i="12"/>
  <c r="Q14" i="12"/>
  <c r="P14" i="12"/>
  <c r="E14" i="12"/>
  <c r="S13" i="12"/>
  <c r="R13" i="12"/>
  <c r="Q13" i="12"/>
  <c r="P13" i="12"/>
  <c r="E13" i="12"/>
  <c r="U13" i="12" s="1"/>
  <c r="U12" i="12"/>
  <c r="T12" i="12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S88" i="11"/>
  <c r="R88" i="11"/>
  <c r="Q88" i="11"/>
  <c r="P88" i="11"/>
  <c r="E88" i="11"/>
  <c r="U88" i="11" s="1"/>
  <c r="S87" i="11"/>
  <c r="R87" i="11"/>
  <c r="Q87" i="11"/>
  <c r="P87" i="11"/>
  <c r="E87" i="11"/>
  <c r="T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L72" i="11"/>
  <c r="R72" i="11" s="1"/>
  <c r="K72" i="11"/>
  <c r="J72" i="1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J71" i="11"/>
  <c r="I71" i="11"/>
  <c r="H71" i="11"/>
  <c r="G71" i="11"/>
  <c r="F71" i="11"/>
  <c r="C71" i="11"/>
  <c r="E71" i="11" s="1"/>
  <c r="B71" i="11"/>
  <c r="S70" i="11"/>
  <c r="R70" i="11"/>
  <c r="Q70" i="11"/>
  <c r="P70" i="11"/>
  <c r="E70" i="11"/>
  <c r="S69" i="11"/>
  <c r="R69" i="11"/>
  <c r="Q69" i="11"/>
  <c r="P69" i="11"/>
  <c r="E69" i="11"/>
  <c r="V67" i="11"/>
  <c r="O67" i="11"/>
  <c r="N67" i="11"/>
  <c r="M67" i="11"/>
  <c r="L67" i="11"/>
  <c r="R67" i="11" s="1"/>
  <c r="K67" i="11"/>
  <c r="J67" i="11"/>
  <c r="I67" i="11"/>
  <c r="H67" i="11"/>
  <c r="G67" i="11"/>
  <c r="F67" i="11"/>
  <c r="C67" i="11"/>
  <c r="B67" i="11"/>
  <c r="V66" i="11"/>
  <c r="S66" i="11"/>
  <c r="R66" i="11"/>
  <c r="O66" i="11"/>
  <c r="N66" i="11"/>
  <c r="M66" i="11"/>
  <c r="L66" i="11"/>
  <c r="K66" i="11"/>
  <c r="J66" i="11"/>
  <c r="I66" i="11"/>
  <c r="Q66" i="11" s="1"/>
  <c r="H66" i="11"/>
  <c r="G66" i="11"/>
  <c r="F66" i="11"/>
  <c r="C66" i="11"/>
  <c r="B66" i="11"/>
  <c r="E66" i="11" s="1"/>
  <c r="S65" i="11"/>
  <c r="R65" i="11"/>
  <c r="Q65" i="11"/>
  <c r="P65" i="11"/>
  <c r="E65" i="11"/>
  <c r="S64" i="11"/>
  <c r="R64" i="11"/>
  <c r="Q64" i="11"/>
  <c r="P64" i="11"/>
  <c r="E64" i="11"/>
  <c r="S63" i="11"/>
  <c r="R63" i="11"/>
  <c r="Q63" i="11"/>
  <c r="P63" i="11"/>
  <c r="E63" i="1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T58" i="11"/>
  <c r="S58" i="11"/>
  <c r="R58" i="11"/>
  <c r="Q58" i="11"/>
  <c r="P58" i="11"/>
  <c r="E58" i="11"/>
  <c r="U58" i="11" s="1"/>
  <c r="U57" i="11"/>
  <c r="S57" i="11"/>
  <c r="R57" i="11"/>
  <c r="Q57" i="11"/>
  <c r="P57" i="11"/>
  <c r="E57" i="11"/>
  <c r="T57" i="11" s="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H53" i="11"/>
  <c r="G53" i="11"/>
  <c r="F53" i="11"/>
  <c r="C53" i="11"/>
  <c r="B53" i="11"/>
  <c r="E53" i="11" s="1"/>
  <c r="U52" i="11"/>
  <c r="T52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T46" i="1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V40" i="11"/>
  <c r="O40" i="11"/>
  <c r="N40" i="11"/>
  <c r="M40" i="11"/>
  <c r="S40" i="11" s="1"/>
  <c r="L40" i="11"/>
  <c r="R40" i="11" s="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U36" i="11"/>
  <c r="S36" i="11"/>
  <c r="R36" i="11"/>
  <c r="Q36" i="11"/>
  <c r="P36" i="11"/>
  <c r="E36" i="11"/>
  <c r="S35" i="11"/>
  <c r="R35" i="11"/>
  <c r="Q35" i="11"/>
  <c r="P35" i="11"/>
  <c r="E35" i="11"/>
  <c r="V33" i="11"/>
  <c r="O33" i="11"/>
  <c r="N33" i="11"/>
  <c r="M33" i="11"/>
  <c r="S33" i="11" s="1"/>
  <c r="L33" i="11"/>
  <c r="R33" i="11" s="1"/>
  <c r="K33" i="11"/>
  <c r="J33" i="11"/>
  <c r="I33" i="11"/>
  <c r="H33" i="11"/>
  <c r="G33" i="11"/>
  <c r="F33" i="11"/>
  <c r="E33" i="11"/>
  <c r="C33" i="11"/>
  <c r="B33" i="11"/>
  <c r="S32" i="11"/>
  <c r="R32" i="11"/>
  <c r="Q32" i="11"/>
  <c r="P32" i="11"/>
  <c r="T32" i="11" s="1"/>
  <c r="E32" i="11"/>
  <c r="U32" i="11" s="1"/>
  <c r="V30" i="11"/>
  <c r="O30" i="11"/>
  <c r="N30" i="11"/>
  <c r="M30" i="11"/>
  <c r="S30" i="11" s="1"/>
  <c r="L30" i="11"/>
  <c r="R30" i="11" s="1"/>
  <c r="K30" i="11"/>
  <c r="J30" i="11"/>
  <c r="I30" i="11"/>
  <c r="H30" i="11"/>
  <c r="G30" i="11"/>
  <c r="F30" i="11"/>
  <c r="C30" i="11"/>
  <c r="B30" i="11"/>
  <c r="E30" i="11" s="1"/>
  <c r="U29" i="11"/>
  <c r="S29" i="11"/>
  <c r="R29" i="11"/>
  <c r="Q29" i="11"/>
  <c r="P29" i="11"/>
  <c r="E29" i="11"/>
  <c r="T29" i="11" s="1"/>
  <c r="U28" i="11"/>
  <c r="T28" i="11"/>
  <c r="S28" i="11"/>
  <c r="R28" i="11"/>
  <c r="Q28" i="11"/>
  <c r="P28" i="11"/>
  <c r="E28" i="11"/>
  <c r="S27" i="11"/>
  <c r="R27" i="11"/>
  <c r="Q27" i="11"/>
  <c r="P27" i="11"/>
  <c r="E27" i="11"/>
  <c r="S26" i="11"/>
  <c r="R26" i="11"/>
  <c r="Q26" i="11"/>
  <c r="P26" i="11"/>
  <c r="E26" i="11"/>
  <c r="V24" i="11"/>
  <c r="O24" i="11"/>
  <c r="N24" i="11"/>
  <c r="M24" i="11"/>
  <c r="S24" i="11" s="1"/>
  <c r="L24" i="11"/>
  <c r="R24" i="11" s="1"/>
  <c r="K24" i="11"/>
  <c r="J24" i="11"/>
  <c r="I24" i="11"/>
  <c r="H24" i="11"/>
  <c r="G24" i="11"/>
  <c r="F24" i="11"/>
  <c r="C24" i="11"/>
  <c r="B24" i="11"/>
  <c r="S23" i="11"/>
  <c r="R23" i="11"/>
  <c r="Q23" i="11"/>
  <c r="P23" i="11"/>
  <c r="E23" i="11"/>
  <c r="S22" i="11"/>
  <c r="R22" i="11"/>
  <c r="Q22" i="11"/>
  <c r="P22" i="11"/>
  <c r="E22" i="11"/>
  <c r="U21" i="11"/>
  <c r="S21" i="11"/>
  <c r="R21" i="11"/>
  <c r="Q21" i="11"/>
  <c r="P21" i="11"/>
  <c r="E21" i="11"/>
  <c r="T21" i="11" s="1"/>
  <c r="U20" i="11"/>
  <c r="T20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U17" i="11"/>
  <c r="S17" i="11"/>
  <c r="R17" i="11"/>
  <c r="Q17" i="11"/>
  <c r="P17" i="11"/>
  <c r="E17" i="11"/>
  <c r="T17" i="11" s="1"/>
  <c r="V15" i="11"/>
  <c r="S15" i="11"/>
  <c r="O15" i="11"/>
  <c r="N15" i="11"/>
  <c r="M15" i="11"/>
  <c r="L15" i="11"/>
  <c r="K15" i="11"/>
  <c r="J15" i="11"/>
  <c r="I15" i="11"/>
  <c r="H15" i="11"/>
  <c r="P15" i="11" s="1"/>
  <c r="G15" i="11"/>
  <c r="F15" i="11"/>
  <c r="C15" i="11"/>
  <c r="B15" i="1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U12" i="11"/>
  <c r="T12" i="1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U9" i="11"/>
  <c r="S9" i="11"/>
  <c r="R9" i="11"/>
  <c r="Q9" i="11"/>
  <c r="P9" i="11"/>
  <c r="E9" i="11"/>
  <c r="U94" i="10"/>
  <c r="T94" i="10"/>
  <c r="S94" i="10"/>
  <c r="R94" i="10"/>
  <c r="Q94" i="10"/>
  <c r="P94" i="10"/>
  <c r="E94" i="10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U91" i="10"/>
  <c r="S91" i="10"/>
  <c r="R91" i="10"/>
  <c r="Q91" i="10"/>
  <c r="P91" i="10"/>
  <c r="E91" i="10"/>
  <c r="T91" i="10" s="1"/>
  <c r="U90" i="10"/>
  <c r="T90" i="10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U88" i="10" s="1"/>
  <c r="U87" i="10"/>
  <c r="S87" i="10"/>
  <c r="R87" i="10"/>
  <c r="Q87" i="10"/>
  <c r="P87" i="10"/>
  <c r="E87" i="10"/>
  <c r="T87" i="10" s="1"/>
  <c r="V73" i="10"/>
  <c r="S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V72" i="10"/>
  <c r="O72" i="10"/>
  <c r="N72" i="10"/>
  <c r="M72" i="10"/>
  <c r="S72" i="10" s="1"/>
  <c r="L72" i="10"/>
  <c r="R72" i="10" s="1"/>
  <c r="K72" i="10"/>
  <c r="J72" i="10"/>
  <c r="I72" i="10"/>
  <c r="H72" i="10"/>
  <c r="G72" i="10"/>
  <c r="F72" i="10"/>
  <c r="C72" i="10"/>
  <c r="B72" i="10"/>
  <c r="E72" i="10" s="1"/>
  <c r="V71" i="10"/>
  <c r="O71" i="10"/>
  <c r="N71" i="10"/>
  <c r="M71" i="10"/>
  <c r="L71" i="10"/>
  <c r="R71" i="10" s="1"/>
  <c r="K71" i="10"/>
  <c r="J71" i="10"/>
  <c r="I71" i="10"/>
  <c r="Q71" i="10" s="1"/>
  <c r="H71" i="10"/>
  <c r="G71" i="10"/>
  <c r="F71" i="10"/>
  <c r="C71" i="10"/>
  <c r="B71" i="10"/>
  <c r="E71" i="10" s="1"/>
  <c r="S70" i="10"/>
  <c r="R70" i="10"/>
  <c r="Q70" i="10"/>
  <c r="P70" i="10"/>
  <c r="E70" i="10"/>
  <c r="U70" i="10" s="1"/>
  <c r="S69" i="10"/>
  <c r="R69" i="10"/>
  <c r="Q69" i="10"/>
  <c r="P69" i="10"/>
  <c r="E69" i="10"/>
  <c r="V67" i="10"/>
  <c r="O67" i="10"/>
  <c r="N67" i="10"/>
  <c r="M67" i="10"/>
  <c r="L67" i="10"/>
  <c r="R67" i="10" s="1"/>
  <c r="K67" i="10"/>
  <c r="J67" i="10"/>
  <c r="I67" i="10"/>
  <c r="H67" i="10"/>
  <c r="G67" i="10"/>
  <c r="F67" i="10"/>
  <c r="C67" i="10"/>
  <c r="B67" i="10"/>
  <c r="V66" i="10"/>
  <c r="R66" i="10"/>
  <c r="O66" i="10"/>
  <c r="N66" i="10"/>
  <c r="M66" i="10"/>
  <c r="S66" i="10" s="1"/>
  <c r="L66" i="10"/>
  <c r="K66" i="10"/>
  <c r="J66" i="10"/>
  <c r="I66" i="10"/>
  <c r="H66" i="10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S57" i="10"/>
  <c r="R57" i="10"/>
  <c r="Q57" i="10"/>
  <c r="P57" i="10"/>
  <c r="E57" i="10"/>
  <c r="U57" i="10" s="1"/>
  <c r="S56" i="10"/>
  <c r="R56" i="10"/>
  <c r="Q56" i="10"/>
  <c r="P56" i="10"/>
  <c r="E56" i="10"/>
  <c r="S55" i="10"/>
  <c r="R55" i="10"/>
  <c r="Q55" i="10"/>
  <c r="P55" i="10"/>
  <c r="E55" i="10"/>
  <c r="V53" i="10"/>
  <c r="O53" i="10"/>
  <c r="N53" i="10"/>
  <c r="M53" i="10"/>
  <c r="L53" i="10"/>
  <c r="R53" i="10" s="1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U50" i="10"/>
  <c r="S50" i="10"/>
  <c r="R50" i="10"/>
  <c r="Q50" i="10"/>
  <c r="P50" i="10"/>
  <c r="E50" i="10"/>
  <c r="T50" i="10" s="1"/>
  <c r="U49" i="10"/>
  <c r="T49" i="10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U46" i="10"/>
  <c r="S46" i="10"/>
  <c r="R46" i="10"/>
  <c r="Q46" i="10"/>
  <c r="P46" i="10"/>
  <c r="E46" i="10"/>
  <c r="T46" i="10" s="1"/>
  <c r="U45" i="10"/>
  <c r="T45" i="10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T43" i="10" s="1"/>
  <c r="U42" i="10"/>
  <c r="S42" i="10"/>
  <c r="R42" i="10"/>
  <c r="Q42" i="10"/>
  <c r="P42" i="10"/>
  <c r="E42" i="10"/>
  <c r="T42" i="10" s="1"/>
  <c r="V40" i="10"/>
  <c r="O40" i="10"/>
  <c r="S40" i="10" s="1"/>
  <c r="N40" i="10"/>
  <c r="M40" i="10"/>
  <c r="L40" i="10"/>
  <c r="R40" i="10" s="1"/>
  <c r="K40" i="10"/>
  <c r="J40" i="10"/>
  <c r="I40" i="10"/>
  <c r="H40" i="10"/>
  <c r="P40" i="10" s="1"/>
  <c r="G40" i="10"/>
  <c r="F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T38" i="10" s="1"/>
  <c r="U37" i="10"/>
  <c r="T37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U35" i="10" s="1"/>
  <c r="V33" i="10"/>
  <c r="O33" i="10"/>
  <c r="N33" i="10"/>
  <c r="M33" i="10"/>
  <c r="L33" i="10"/>
  <c r="R33" i="10" s="1"/>
  <c r="K33" i="10"/>
  <c r="J33" i="10"/>
  <c r="I33" i="10"/>
  <c r="Q33" i="10" s="1"/>
  <c r="H33" i="10"/>
  <c r="P33" i="10" s="1"/>
  <c r="G33" i="10"/>
  <c r="F33" i="10"/>
  <c r="C33" i="10"/>
  <c r="B33" i="10"/>
  <c r="S32" i="10"/>
  <c r="R32" i="10"/>
  <c r="Q32" i="10"/>
  <c r="P32" i="10"/>
  <c r="E32" i="10"/>
  <c r="V30" i="10"/>
  <c r="O30" i="10"/>
  <c r="N30" i="10"/>
  <c r="M30" i="10"/>
  <c r="S30" i="10" s="1"/>
  <c r="L30" i="10"/>
  <c r="R30" i="10" s="1"/>
  <c r="K30" i="10"/>
  <c r="J30" i="10"/>
  <c r="I30" i="10"/>
  <c r="H30" i="10"/>
  <c r="G30" i="10"/>
  <c r="F30" i="10"/>
  <c r="C30" i="10"/>
  <c r="B30" i="10"/>
  <c r="E30" i="10" s="1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S24" i="10"/>
  <c r="O24" i="10"/>
  <c r="N24" i="10"/>
  <c r="M24" i="10"/>
  <c r="L24" i="10"/>
  <c r="R24" i="10" s="1"/>
  <c r="K24" i="10"/>
  <c r="J24" i="10"/>
  <c r="I24" i="10"/>
  <c r="Q24" i="10" s="1"/>
  <c r="H24" i="10"/>
  <c r="G24" i="10"/>
  <c r="F24" i="10"/>
  <c r="C24" i="10"/>
  <c r="B24" i="10"/>
  <c r="S23" i="10"/>
  <c r="R23" i="10"/>
  <c r="Q23" i="10"/>
  <c r="P23" i="10"/>
  <c r="E23" i="10"/>
  <c r="S22" i="10"/>
  <c r="R22" i="10"/>
  <c r="Q22" i="10"/>
  <c r="P22" i="10"/>
  <c r="E22" i="10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S17" i="10"/>
  <c r="R17" i="10"/>
  <c r="Q17" i="10"/>
  <c r="P17" i="10"/>
  <c r="E17" i="10"/>
  <c r="T17" i="10" s="1"/>
  <c r="V15" i="10"/>
  <c r="R15" i="10"/>
  <c r="O15" i="10"/>
  <c r="N15" i="10"/>
  <c r="M15" i="10"/>
  <c r="L15" i="10"/>
  <c r="K15" i="10"/>
  <c r="J15" i="10"/>
  <c r="I15" i="10"/>
  <c r="H15" i="10"/>
  <c r="G15" i="10"/>
  <c r="F15" i="10"/>
  <c r="C15" i="10"/>
  <c r="B15" i="10"/>
  <c r="U14" i="10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U10" i="10" s="1"/>
  <c r="P10" i="10"/>
  <c r="E10" i="10"/>
  <c r="S9" i="10"/>
  <c r="R9" i="10"/>
  <c r="Q9" i="10"/>
  <c r="P9" i="10"/>
  <c r="E9" i="10"/>
  <c r="S94" i="9"/>
  <c r="R94" i="9"/>
  <c r="Q94" i="9"/>
  <c r="P94" i="9"/>
  <c r="E94" i="9"/>
  <c r="U94" i="9" s="1"/>
  <c r="T93" i="9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S88" i="9"/>
  <c r="R88" i="9"/>
  <c r="Q88" i="9"/>
  <c r="P88" i="9"/>
  <c r="E88" i="9"/>
  <c r="U87" i="9"/>
  <c r="S87" i="9"/>
  <c r="R87" i="9"/>
  <c r="Q87" i="9"/>
  <c r="P87" i="9"/>
  <c r="E87" i="9"/>
  <c r="T87" i="9" s="1"/>
  <c r="V73" i="9"/>
  <c r="O73" i="9"/>
  <c r="N73" i="9"/>
  <c r="M73" i="9"/>
  <c r="L73" i="9"/>
  <c r="R73" i="9" s="1"/>
  <c r="K73" i="9"/>
  <c r="J73" i="9"/>
  <c r="I73" i="9"/>
  <c r="H73" i="9"/>
  <c r="G73" i="9"/>
  <c r="F73" i="9"/>
  <c r="C73" i="9"/>
  <c r="B73" i="9"/>
  <c r="V72" i="9"/>
  <c r="O72" i="9"/>
  <c r="N72" i="9"/>
  <c r="M72" i="9"/>
  <c r="L72" i="9"/>
  <c r="K72" i="9"/>
  <c r="J72" i="9"/>
  <c r="I72" i="9"/>
  <c r="H72" i="9"/>
  <c r="G72" i="9"/>
  <c r="F72" i="9"/>
  <c r="C72" i="9"/>
  <c r="E72" i="9" s="1"/>
  <c r="B72" i="9"/>
  <c r="V71" i="9"/>
  <c r="O71" i="9"/>
  <c r="N71" i="9"/>
  <c r="M71" i="9"/>
  <c r="L71" i="9"/>
  <c r="R71" i="9" s="1"/>
  <c r="K71" i="9"/>
  <c r="J71" i="9"/>
  <c r="I71" i="9"/>
  <c r="H71" i="9"/>
  <c r="G71" i="9"/>
  <c r="F71" i="9"/>
  <c r="C71" i="9"/>
  <c r="B71" i="9"/>
  <c r="E71" i="9" s="1"/>
  <c r="U70" i="9"/>
  <c r="S70" i="9"/>
  <c r="R70" i="9"/>
  <c r="Q70" i="9"/>
  <c r="P70" i="9"/>
  <c r="E70" i="9"/>
  <c r="T70" i="9" s="1"/>
  <c r="T69" i="9"/>
  <c r="S69" i="9"/>
  <c r="R69" i="9"/>
  <c r="Q69" i="9"/>
  <c r="U69" i="9" s="1"/>
  <c r="P69" i="9"/>
  <c r="E69" i="9"/>
  <c r="V67" i="9"/>
  <c r="O67" i="9"/>
  <c r="N67" i="9"/>
  <c r="R67" i="9" s="1"/>
  <c r="M67" i="9"/>
  <c r="S67" i="9" s="1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E66" i="9" s="1"/>
  <c r="B66" i="9"/>
  <c r="T65" i="9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U51" i="9" s="1"/>
  <c r="P51" i="9"/>
  <c r="E51" i="9"/>
  <c r="S50" i="9"/>
  <c r="R50" i="9"/>
  <c r="Q50" i="9"/>
  <c r="P50" i="9"/>
  <c r="E50" i="9"/>
  <c r="S49" i="9"/>
  <c r="R49" i="9"/>
  <c r="Q49" i="9"/>
  <c r="P49" i="9"/>
  <c r="E49" i="9"/>
  <c r="U49" i="9" s="1"/>
  <c r="T48" i="9"/>
  <c r="S48" i="9"/>
  <c r="R48" i="9"/>
  <c r="Q48" i="9"/>
  <c r="P48" i="9"/>
  <c r="E48" i="9"/>
  <c r="U48" i="9" s="1"/>
  <c r="U47" i="9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S40" i="9" s="1"/>
  <c r="L40" i="9"/>
  <c r="R40" i="9" s="1"/>
  <c r="K40" i="9"/>
  <c r="J40" i="9"/>
  <c r="I40" i="9"/>
  <c r="H40" i="9"/>
  <c r="G40" i="9"/>
  <c r="F40" i="9"/>
  <c r="C40" i="9"/>
  <c r="B40" i="9"/>
  <c r="E40" i="9" s="1"/>
  <c r="U39" i="9"/>
  <c r="S39" i="9"/>
  <c r="R39" i="9"/>
  <c r="Q39" i="9"/>
  <c r="P39" i="9"/>
  <c r="E39" i="9"/>
  <c r="T39" i="9" s="1"/>
  <c r="S38" i="9"/>
  <c r="R38" i="9"/>
  <c r="Q38" i="9"/>
  <c r="U38" i="9" s="1"/>
  <c r="P38" i="9"/>
  <c r="E38" i="9"/>
  <c r="S37" i="9"/>
  <c r="R37" i="9"/>
  <c r="Q37" i="9"/>
  <c r="P37" i="9"/>
  <c r="E37" i="9"/>
  <c r="U37" i="9" s="1"/>
  <c r="T36" i="9"/>
  <c r="S36" i="9"/>
  <c r="R36" i="9"/>
  <c r="Q36" i="9"/>
  <c r="P36" i="9"/>
  <c r="E36" i="9"/>
  <c r="U36" i="9" s="1"/>
  <c r="U35" i="9"/>
  <c r="S35" i="9"/>
  <c r="R35" i="9"/>
  <c r="Q35" i="9"/>
  <c r="P35" i="9"/>
  <c r="E35" i="9"/>
  <c r="V33" i="9"/>
  <c r="O33" i="9"/>
  <c r="N33" i="9"/>
  <c r="M33" i="9"/>
  <c r="S33" i="9" s="1"/>
  <c r="L33" i="9"/>
  <c r="K33" i="9"/>
  <c r="J33" i="9"/>
  <c r="I33" i="9"/>
  <c r="H33" i="9"/>
  <c r="G33" i="9"/>
  <c r="F33" i="9"/>
  <c r="C33" i="9"/>
  <c r="B33" i="9"/>
  <c r="S32" i="9"/>
  <c r="R32" i="9"/>
  <c r="Q32" i="9"/>
  <c r="P32" i="9"/>
  <c r="E32" i="9"/>
  <c r="V30" i="9"/>
  <c r="O30" i="9"/>
  <c r="N30" i="9"/>
  <c r="M30" i="9"/>
  <c r="S30" i="9" s="1"/>
  <c r="L30" i="9"/>
  <c r="R30" i="9" s="1"/>
  <c r="K30" i="9"/>
  <c r="J30" i="9"/>
  <c r="I30" i="9"/>
  <c r="Q30" i="9" s="1"/>
  <c r="H30" i="9"/>
  <c r="P30" i="9" s="1"/>
  <c r="G30" i="9"/>
  <c r="F30" i="9"/>
  <c r="C30" i="9"/>
  <c r="E30" i="9" s="1"/>
  <c r="B30" i="9"/>
  <c r="S29" i="9"/>
  <c r="R29" i="9"/>
  <c r="Q29" i="9"/>
  <c r="P29" i="9"/>
  <c r="E29" i="9"/>
  <c r="U29" i="9" s="1"/>
  <c r="S28" i="9"/>
  <c r="R28" i="9"/>
  <c r="Q28" i="9"/>
  <c r="P28" i="9"/>
  <c r="E28" i="9"/>
  <c r="U27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V24" i="9"/>
  <c r="S24" i="9"/>
  <c r="R24" i="9"/>
  <c r="O24" i="9"/>
  <c r="N24" i="9"/>
  <c r="M24" i="9"/>
  <c r="L24" i="9"/>
  <c r="K24" i="9"/>
  <c r="J24" i="9"/>
  <c r="I24" i="9"/>
  <c r="H24" i="9"/>
  <c r="G24" i="9"/>
  <c r="F24" i="9"/>
  <c r="C24" i="9"/>
  <c r="B24" i="9"/>
  <c r="E24" i="9" s="1"/>
  <c r="U23" i="9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19" i="9"/>
  <c r="S19" i="9"/>
  <c r="R19" i="9"/>
  <c r="Q19" i="9"/>
  <c r="P19" i="9"/>
  <c r="E19" i="9"/>
  <c r="T19" i="9" s="1"/>
  <c r="S18" i="9"/>
  <c r="R18" i="9"/>
  <c r="Q18" i="9"/>
  <c r="P18" i="9"/>
  <c r="E18" i="9"/>
  <c r="S17" i="9"/>
  <c r="R17" i="9"/>
  <c r="Q17" i="9"/>
  <c r="P17" i="9"/>
  <c r="E17" i="9"/>
  <c r="U17" i="9" s="1"/>
  <c r="V15" i="9"/>
  <c r="R15" i="9"/>
  <c r="O15" i="9"/>
  <c r="N15" i="9"/>
  <c r="M15" i="9"/>
  <c r="S15" i="9" s="1"/>
  <c r="L15" i="9"/>
  <c r="K15" i="9"/>
  <c r="J15" i="9"/>
  <c r="I15" i="9"/>
  <c r="H15" i="9"/>
  <c r="G15" i="9"/>
  <c r="F15" i="9"/>
  <c r="C15" i="9"/>
  <c r="B15" i="9"/>
  <c r="E15" i="9" s="1"/>
  <c r="U14" i="9"/>
  <c r="T14" i="9"/>
  <c r="S14" i="9"/>
  <c r="R14" i="9"/>
  <c r="Q14" i="9"/>
  <c r="P14" i="9"/>
  <c r="E14" i="9"/>
  <c r="T13" i="9"/>
  <c r="S13" i="9"/>
  <c r="R13" i="9"/>
  <c r="Q13" i="9"/>
  <c r="P13" i="9"/>
  <c r="E13" i="9"/>
  <c r="U13" i="9" s="1"/>
  <c r="S12" i="9"/>
  <c r="R12" i="9"/>
  <c r="Q12" i="9"/>
  <c r="P12" i="9"/>
  <c r="E12" i="9"/>
  <c r="U11" i="9"/>
  <c r="S11" i="9"/>
  <c r="R11" i="9"/>
  <c r="Q11" i="9"/>
  <c r="P11" i="9"/>
  <c r="E11" i="9"/>
  <c r="T11" i="9" s="1"/>
  <c r="S10" i="9"/>
  <c r="R10" i="9"/>
  <c r="Q10" i="9"/>
  <c r="U10" i="9" s="1"/>
  <c r="P10" i="9"/>
  <c r="T10" i="9" s="1"/>
  <c r="E10" i="9"/>
  <c r="S9" i="9"/>
  <c r="R9" i="9"/>
  <c r="Q9" i="9"/>
  <c r="P9" i="9"/>
  <c r="E9" i="9"/>
  <c r="S94" i="8"/>
  <c r="R94" i="8"/>
  <c r="Q94" i="8"/>
  <c r="P94" i="8"/>
  <c r="E94" i="8"/>
  <c r="U93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T90" i="8"/>
  <c r="S90" i="8"/>
  <c r="R90" i="8"/>
  <c r="Q90" i="8"/>
  <c r="P90" i="8"/>
  <c r="E90" i="8"/>
  <c r="U90" i="8" s="1"/>
  <c r="U89" i="8"/>
  <c r="S89" i="8"/>
  <c r="R89" i="8"/>
  <c r="Q89" i="8"/>
  <c r="P89" i="8"/>
  <c r="E89" i="8"/>
  <c r="T89" i="8" s="1"/>
  <c r="S88" i="8"/>
  <c r="R88" i="8"/>
  <c r="Q88" i="8"/>
  <c r="P88" i="8"/>
  <c r="E88" i="8"/>
  <c r="U88" i="8" s="1"/>
  <c r="S87" i="8"/>
  <c r="R87" i="8"/>
  <c r="Q87" i="8"/>
  <c r="P87" i="8"/>
  <c r="E87" i="8"/>
  <c r="V73" i="8"/>
  <c r="O73" i="8"/>
  <c r="N73" i="8"/>
  <c r="R73" i="8" s="1"/>
  <c r="M73" i="8"/>
  <c r="L73" i="8"/>
  <c r="K73" i="8"/>
  <c r="J73" i="8"/>
  <c r="I73" i="8"/>
  <c r="H73" i="8"/>
  <c r="G73" i="8"/>
  <c r="F73" i="8"/>
  <c r="C73" i="8"/>
  <c r="B73" i="8"/>
  <c r="V72" i="8"/>
  <c r="O72" i="8"/>
  <c r="N72" i="8"/>
  <c r="M72" i="8"/>
  <c r="L72" i="8"/>
  <c r="R72" i="8" s="1"/>
  <c r="K72" i="8"/>
  <c r="J72" i="8"/>
  <c r="I72" i="8"/>
  <c r="H72" i="8"/>
  <c r="G72" i="8"/>
  <c r="F72" i="8"/>
  <c r="C72" i="8"/>
  <c r="B72" i="8"/>
  <c r="E72" i="8" s="1"/>
  <c r="V71" i="8"/>
  <c r="O71" i="8"/>
  <c r="N71" i="8"/>
  <c r="M71" i="8"/>
  <c r="S71" i="8" s="1"/>
  <c r="L71" i="8"/>
  <c r="K71" i="8"/>
  <c r="J71" i="8"/>
  <c r="I71" i="8"/>
  <c r="Q71" i="8" s="1"/>
  <c r="H71" i="8"/>
  <c r="G71" i="8"/>
  <c r="F71" i="8"/>
  <c r="C71" i="8"/>
  <c r="B71" i="8"/>
  <c r="U70" i="8"/>
  <c r="T70" i="8"/>
  <c r="S70" i="8"/>
  <c r="R70" i="8"/>
  <c r="Q70" i="8"/>
  <c r="P70" i="8"/>
  <c r="E70" i="8"/>
  <c r="S69" i="8"/>
  <c r="R69" i="8"/>
  <c r="Q69" i="8"/>
  <c r="P69" i="8"/>
  <c r="E69" i="8"/>
  <c r="T69" i="8" s="1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V66" i="8"/>
  <c r="O66" i="8"/>
  <c r="N66" i="8"/>
  <c r="M66" i="8"/>
  <c r="S66" i="8" s="1"/>
  <c r="L66" i="8"/>
  <c r="R66" i="8" s="1"/>
  <c r="K66" i="8"/>
  <c r="J66" i="8"/>
  <c r="I66" i="8"/>
  <c r="Q66" i="8" s="1"/>
  <c r="H66" i="8"/>
  <c r="G66" i="8"/>
  <c r="F66" i="8"/>
  <c r="C66" i="8"/>
  <c r="B66" i="8"/>
  <c r="S65" i="8"/>
  <c r="R65" i="8"/>
  <c r="Q65" i="8"/>
  <c r="P65" i="8"/>
  <c r="E65" i="8"/>
  <c r="U64" i="8"/>
  <c r="S64" i="8"/>
  <c r="R64" i="8"/>
  <c r="Q64" i="8"/>
  <c r="P64" i="8"/>
  <c r="E64" i="8"/>
  <c r="T64" i="8" s="1"/>
  <c r="S63" i="8"/>
  <c r="R63" i="8"/>
  <c r="Q63" i="8"/>
  <c r="P63" i="8"/>
  <c r="E63" i="8"/>
  <c r="S62" i="8"/>
  <c r="R62" i="8"/>
  <c r="Q62" i="8"/>
  <c r="P62" i="8"/>
  <c r="E62" i="8"/>
  <c r="U62" i="8" s="1"/>
  <c r="T61" i="8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U56" i="8"/>
  <c r="S56" i="8"/>
  <c r="R56" i="8"/>
  <c r="Q56" i="8"/>
  <c r="P56" i="8"/>
  <c r="E56" i="8"/>
  <c r="T56" i="8" s="1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Q53" i="8" s="1"/>
  <c r="H53" i="8"/>
  <c r="G53" i="8"/>
  <c r="F53" i="8"/>
  <c r="C53" i="8"/>
  <c r="B53" i="8"/>
  <c r="E53" i="8" s="1"/>
  <c r="U52" i="8"/>
  <c r="S52" i="8"/>
  <c r="R52" i="8"/>
  <c r="Q52" i="8"/>
  <c r="P52" i="8"/>
  <c r="E52" i="8"/>
  <c r="T52" i="8" s="1"/>
  <c r="S51" i="8"/>
  <c r="R51" i="8"/>
  <c r="Q51" i="8"/>
  <c r="P51" i="8"/>
  <c r="T51" i="8" s="1"/>
  <c r="E51" i="8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T44" i="8" s="1"/>
  <c r="T43" i="8"/>
  <c r="S43" i="8"/>
  <c r="R43" i="8"/>
  <c r="Q43" i="8"/>
  <c r="P43" i="8"/>
  <c r="E43" i="8"/>
  <c r="U43" i="8" s="1"/>
  <c r="S42" i="8"/>
  <c r="R42" i="8"/>
  <c r="Q42" i="8"/>
  <c r="P42" i="8"/>
  <c r="E42" i="8"/>
  <c r="V40" i="8"/>
  <c r="O40" i="8"/>
  <c r="N40" i="8"/>
  <c r="R40" i="8" s="1"/>
  <c r="M40" i="8"/>
  <c r="S40" i="8" s="1"/>
  <c r="L40" i="8"/>
  <c r="K40" i="8"/>
  <c r="J40" i="8"/>
  <c r="I40" i="8"/>
  <c r="H40" i="8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U36" i="8" s="1"/>
  <c r="P36" i="8"/>
  <c r="E36" i="8"/>
  <c r="S35" i="8"/>
  <c r="R35" i="8"/>
  <c r="Q35" i="8"/>
  <c r="P35" i="8"/>
  <c r="E35" i="8"/>
  <c r="U35" i="8" s="1"/>
  <c r="V33" i="8"/>
  <c r="S33" i="8"/>
  <c r="R33" i="8"/>
  <c r="O33" i="8"/>
  <c r="N33" i="8"/>
  <c r="M33" i="8"/>
  <c r="L33" i="8"/>
  <c r="K33" i="8"/>
  <c r="J33" i="8"/>
  <c r="I33" i="8"/>
  <c r="H33" i="8"/>
  <c r="G33" i="8"/>
  <c r="F33" i="8"/>
  <c r="C33" i="8"/>
  <c r="B33" i="8"/>
  <c r="E33" i="8" s="1"/>
  <c r="U32" i="8"/>
  <c r="S32" i="8"/>
  <c r="R32" i="8"/>
  <c r="Q32" i="8"/>
  <c r="P32" i="8"/>
  <c r="E32" i="8"/>
  <c r="T32" i="8" s="1"/>
  <c r="V30" i="8"/>
  <c r="O30" i="8"/>
  <c r="N30" i="8"/>
  <c r="M30" i="8"/>
  <c r="S30" i="8" s="1"/>
  <c r="L30" i="8"/>
  <c r="R30" i="8" s="1"/>
  <c r="K30" i="8"/>
  <c r="J30" i="8"/>
  <c r="I30" i="8"/>
  <c r="H30" i="8"/>
  <c r="G30" i="8"/>
  <c r="F30" i="8"/>
  <c r="C30" i="8"/>
  <c r="B30" i="8"/>
  <c r="S29" i="8"/>
  <c r="R29" i="8"/>
  <c r="Q29" i="8"/>
  <c r="P29" i="8"/>
  <c r="E29" i="8"/>
  <c r="U28" i="8"/>
  <c r="S28" i="8"/>
  <c r="R28" i="8"/>
  <c r="Q28" i="8"/>
  <c r="P28" i="8"/>
  <c r="E28" i="8"/>
  <c r="T28" i="8" s="1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S24" i="8" s="1"/>
  <c r="L24" i="8"/>
  <c r="R24" i="8" s="1"/>
  <c r="K24" i="8"/>
  <c r="J24" i="8"/>
  <c r="I24" i="8"/>
  <c r="Q24" i="8" s="1"/>
  <c r="H24" i="8"/>
  <c r="G24" i="8"/>
  <c r="F24" i="8"/>
  <c r="C24" i="8"/>
  <c r="B24" i="8"/>
  <c r="E24" i="8" s="1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U20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S18" i="8"/>
  <c r="R18" i="8"/>
  <c r="Q18" i="8"/>
  <c r="P18" i="8"/>
  <c r="E18" i="8"/>
  <c r="S17" i="8"/>
  <c r="R17" i="8"/>
  <c r="Q17" i="8"/>
  <c r="P17" i="8"/>
  <c r="E17" i="8"/>
  <c r="V15" i="8"/>
  <c r="O15" i="8"/>
  <c r="N15" i="8"/>
  <c r="M15" i="8"/>
  <c r="S15" i="8" s="1"/>
  <c r="L15" i="8"/>
  <c r="R15" i="8" s="1"/>
  <c r="K15" i="8"/>
  <c r="J15" i="8"/>
  <c r="I15" i="8"/>
  <c r="H15" i="8"/>
  <c r="G15" i="8"/>
  <c r="F15" i="8"/>
  <c r="C15" i="8"/>
  <c r="B15" i="8"/>
  <c r="E15" i="8" s="1"/>
  <c r="S14" i="8"/>
  <c r="R14" i="8"/>
  <c r="Q14" i="8"/>
  <c r="P14" i="8"/>
  <c r="E14" i="8"/>
  <c r="S13" i="8"/>
  <c r="R13" i="8"/>
  <c r="Q13" i="8"/>
  <c r="P13" i="8"/>
  <c r="E13" i="8"/>
  <c r="U12" i="8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U10" i="8" s="1"/>
  <c r="T9" i="8"/>
  <c r="S9" i="8"/>
  <c r="R9" i="8"/>
  <c r="Q9" i="8"/>
  <c r="P9" i="8"/>
  <c r="E9" i="8"/>
  <c r="U94" i="7"/>
  <c r="S94" i="7"/>
  <c r="R94" i="7"/>
  <c r="Q94" i="7"/>
  <c r="P94" i="7"/>
  <c r="E94" i="7"/>
  <c r="T94" i="7" s="1"/>
  <c r="U93" i="7"/>
  <c r="T93" i="7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U90" i="7"/>
  <c r="S90" i="7"/>
  <c r="R90" i="7"/>
  <c r="Q90" i="7"/>
  <c r="P90" i="7"/>
  <c r="E90" i="7"/>
  <c r="T90" i="7" s="1"/>
  <c r="U89" i="7"/>
  <c r="T89" i="7"/>
  <c r="S89" i="7"/>
  <c r="R89" i="7"/>
  <c r="Q89" i="7"/>
  <c r="P89" i="7"/>
  <c r="E89" i="7"/>
  <c r="S88" i="7"/>
  <c r="R88" i="7"/>
  <c r="Q88" i="7"/>
  <c r="P88" i="7"/>
  <c r="E88" i="7"/>
  <c r="T87" i="7"/>
  <c r="S87" i="7"/>
  <c r="R87" i="7"/>
  <c r="Q87" i="7"/>
  <c r="P87" i="7"/>
  <c r="E87" i="7"/>
  <c r="U87" i="7" s="1"/>
  <c r="V73" i="7"/>
  <c r="O73" i="7"/>
  <c r="N73" i="7"/>
  <c r="M73" i="7"/>
  <c r="S73" i="7" s="1"/>
  <c r="L73" i="7"/>
  <c r="K73" i="7"/>
  <c r="J73" i="7"/>
  <c r="I73" i="7"/>
  <c r="H73" i="7"/>
  <c r="G73" i="7"/>
  <c r="F73" i="7"/>
  <c r="C73" i="7"/>
  <c r="B73" i="7"/>
  <c r="V72" i="7"/>
  <c r="O72" i="7"/>
  <c r="N72" i="7"/>
  <c r="M72" i="7"/>
  <c r="S72" i="7" s="1"/>
  <c r="L72" i="7"/>
  <c r="R72" i="7" s="1"/>
  <c r="K72" i="7"/>
  <c r="J72" i="7"/>
  <c r="I72" i="7"/>
  <c r="H72" i="7"/>
  <c r="G72" i="7"/>
  <c r="F72" i="7"/>
  <c r="C72" i="7"/>
  <c r="B72" i="7"/>
  <c r="E72" i="7" s="1"/>
  <c r="V71" i="7"/>
  <c r="O71" i="7"/>
  <c r="N71" i="7"/>
  <c r="M71" i="7"/>
  <c r="S71" i="7" s="1"/>
  <c r="L71" i="7"/>
  <c r="K71" i="7"/>
  <c r="J71" i="7"/>
  <c r="I71" i="7"/>
  <c r="Q71" i="7" s="1"/>
  <c r="H71" i="7"/>
  <c r="G71" i="7"/>
  <c r="F71" i="7"/>
  <c r="C71" i="7"/>
  <c r="E71" i="7" s="1"/>
  <c r="B71" i="7"/>
  <c r="S70" i="7"/>
  <c r="R70" i="7"/>
  <c r="Q70" i="7"/>
  <c r="P70" i="7"/>
  <c r="E70" i="7"/>
  <c r="S69" i="7"/>
  <c r="R69" i="7"/>
  <c r="Q69" i="7"/>
  <c r="P69" i="7"/>
  <c r="E69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E67" i="7" s="1"/>
  <c r="V66" i="7"/>
  <c r="S66" i="7"/>
  <c r="R66" i="7"/>
  <c r="O66" i="7"/>
  <c r="N66" i="7"/>
  <c r="M66" i="7"/>
  <c r="L66" i="7"/>
  <c r="K66" i="7"/>
  <c r="J66" i="7"/>
  <c r="I66" i="7"/>
  <c r="Q66" i="7" s="1"/>
  <c r="H66" i="7"/>
  <c r="P66" i="7" s="1"/>
  <c r="G66" i="7"/>
  <c r="F66" i="7"/>
  <c r="C66" i="7"/>
  <c r="B66" i="7"/>
  <c r="E66" i="7" s="1"/>
  <c r="U65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U61" i="7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E59" i="7" s="1"/>
  <c r="S58" i="7"/>
  <c r="R58" i="7"/>
  <c r="Q58" i="7"/>
  <c r="P58" i="7"/>
  <c r="E58" i="7"/>
  <c r="S57" i="7"/>
  <c r="R57" i="7"/>
  <c r="Q57" i="7"/>
  <c r="P57" i="7"/>
  <c r="E57" i="7"/>
  <c r="T57" i="7" s="1"/>
  <c r="S56" i="7"/>
  <c r="R56" i="7"/>
  <c r="Q56" i="7"/>
  <c r="P56" i="7"/>
  <c r="E56" i="7"/>
  <c r="T55" i="7"/>
  <c r="S55" i="7"/>
  <c r="R55" i="7"/>
  <c r="Q55" i="7"/>
  <c r="P55" i="7"/>
  <c r="E55" i="7"/>
  <c r="U55" i="7" s="1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E53" i="7" s="1"/>
  <c r="U52" i="7"/>
  <c r="T52" i="7"/>
  <c r="S52" i="7"/>
  <c r="R52" i="7"/>
  <c r="Q52" i="7"/>
  <c r="P52" i="7"/>
  <c r="E52" i="7"/>
  <c r="U51" i="7"/>
  <c r="S51" i="7"/>
  <c r="R51" i="7"/>
  <c r="Q51" i="7"/>
  <c r="P51" i="7"/>
  <c r="E51" i="7"/>
  <c r="T51" i="7" s="1"/>
  <c r="S50" i="7"/>
  <c r="R50" i="7"/>
  <c r="Q50" i="7"/>
  <c r="P50" i="7"/>
  <c r="E50" i="7"/>
  <c r="S49" i="7"/>
  <c r="R49" i="7"/>
  <c r="Q49" i="7"/>
  <c r="P49" i="7"/>
  <c r="E49" i="7"/>
  <c r="T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T45" i="7" s="1"/>
  <c r="U44" i="7"/>
  <c r="T44" i="7"/>
  <c r="S44" i="7"/>
  <c r="R44" i="7"/>
  <c r="Q44" i="7"/>
  <c r="P44" i="7"/>
  <c r="E44" i="7"/>
  <c r="T43" i="7"/>
  <c r="S43" i="7"/>
  <c r="R43" i="7"/>
  <c r="Q43" i="7"/>
  <c r="P43" i="7"/>
  <c r="E43" i="7"/>
  <c r="S42" i="7"/>
  <c r="R42" i="7"/>
  <c r="Q42" i="7"/>
  <c r="P42" i="7"/>
  <c r="E42" i="7"/>
  <c r="V40" i="7"/>
  <c r="O40" i="7"/>
  <c r="N40" i="7"/>
  <c r="M40" i="7"/>
  <c r="S40" i="7" s="1"/>
  <c r="L40" i="7"/>
  <c r="R40" i="7" s="1"/>
  <c r="K40" i="7"/>
  <c r="J40" i="7"/>
  <c r="I40" i="7"/>
  <c r="Q40" i="7" s="1"/>
  <c r="H40" i="7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7" i="7"/>
  <c r="S37" i="7"/>
  <c r="R37" i="7"/>
  <c r="Q37" i="7"/>
  <c r="P37" i="7"/>
  <c r="E37" i="7"/>
  <c r="T37" i="7" s="1"/>
  <c r="S36" i="7"/>
  <c r="R36" i="7"/>
  <c r="Q36" i="7"/>
  <c r="U36" i="7" s="1"/>
  <c r="P36" i="7"/>
  <c r="T36" i="7" s="1"/>
  <c r="E36" i="7"/>
  <c r="S35" i="7"/>
  <c r="R35" i="7"/>
  <c r="Q35" i="7"/>
  <c r="P35" i="7"/>
  <c r="E35" i="7"/>
  <c r="V33" i="7"/>
  <c r="O33" i="7"/>
  <c r="N33" i="7"/>
  <c r="M33" i="7"/>
  <c r="S33" i="7" s="1"/>
  <c r="L33" i="7"/>
  <c r="R33" i="7" s="1"/>
  <c r="K33" i="7"/>
  <c r="J33" i="7"/>
  <c r="I33" i="7"/>
  <c r="Q33" i="7" s="1"/>
  <c r="H33" i="7"/>
  <c r="G33" i="7"/>
  <c r="F33" i="7"/>
  <c r="C33" i="7"/>
  <c r="B33" i="7"/>
  <c r="E33" i="7" s="1"/>
  <c r="S32" i="7"/>
  <c r="R32" i="7"/>
  <c r="Q32" i="7"/>
  <c r="U32" i="7" s="1"/>
  <c r="P32" i="7"/>
  <c r="T32" i="7" s="1"/>
  <c r="E32" i="7"/>
  <c r="V30" i="7"/>
  <c r="R30" i="7"/>
  <c r="O30" i="7"/>
  <c r="N30" i="7"/>
  <c r="M30" i="7"/>
  <c r="S30" i="7" s="1"/>
  <c r="L30" i="7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8" i="7"/>
  <c r="S28" i="7"/>
  <c r="R28" i="7"/>
  <c r="Q28" i="7"/>
  <c r="P28" i="7"/>
  <c r="E28" i="7"/>
  <c r="T28" i="7" s="1"/>
  <c r="S27" i="7"/>
  <c r="R27" i="7"/>
  <c r="Q27" i="7"/>
  <c r="P27" i="7"/>
  <c r="E27" i="7"/>
  <c r="S26" i="7"/>
  <c r="R26" i="7"/>
  <c r="Q26" i="7"/>
  <c r="P26" i="7"/>
  <c r="E26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E24" i="7" s="1"/>
  <c r="U23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T19" i="7"/>
  <c r="S19" i="7"/>
  <c r="R19" i="7"/>
  <c r="Q19" i="7"/>
  <c r="P19" i="7"/>
  <c r="E19" i="7"/>
  <c r="U19" i="7" s="1"/>
  <c r="T18" i="7"/>
  <c r="S18" i="7"/>
  <c r="R18" i="7"/>
  <c r="Q18" i="7"/>
  <c r="P18" i="7"/>
  <c r="E18" i="7"/>
  <c r="U18" i="7" s="1"/>
  <c r="S17" i="7"/>
  <c r="R17" i="7"/>
  <c r="Q17" i="7"/>
  <c r="P17" i="7"/>
  <c r="E17" i="7"/>
  <c r="T17" i="7" s="1"/>
  <c r="V15" i="7"/>
  <c r="O15" i="7"/>
  <c r="N15" i="7"/>
  <c r="M15" i="7"/>
  <c r="S15" i="7" s="1"/>
  <c r="L15" i="7"/>
  <c r="R15" i="7" s="1"/>
  <c r="K15" i="7"/>
  <c r="J15" i="7"/>
  <c r="I15" i="7"/>
  <c r="H15" i="7"/>
  <c r="P15" i="7" s="1"/>
  <c r="G15" i="7"/>
  <c r="F15" i="7"/>
  <c r="C15" i="7"/>
  <c r="B15" i="7"/>
  <c r="E15" i="7" s="1"/>
  <c r="T14" i="7"/>
  <c r="S14" i="7"/>
  <c r="R14" i="7"/>
  <c r="Q14" i="7"/>
  <c r="P14" i="7"/>
  <c r="E14" i="7"/>
  <c r="U14" i="7" s="1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U11" i="7"/>
  <c r="S11" i="7"/>
  <c r="R11" i="7"/>
  <c r="Q11" i="7"/>
  <c r="P11" i="7"/>
  <c r="E11" i="7"/>
  <c r="T11" i="7" s="1"/>
  <c r="S10" i="7"/>
  <c r="R10" i="7"/>
  <c r="Q10" i="7"/>
  <c r="P10" i="7"/>
  <c r="E10" i="7"/>
  <c r="U10" i="7" s="1"/>
  <c r="S9" i="7"/>
  <c r="R9" i="7"/>
  <c r="Q9" i="7"/>
  <c r="P9" i="7"/>
  <c r="E9" i="7"/>
  <c r="U9" i="7" s="1"/>
  <c r="U94" i="6"/>
  <c r="T94" i="6"/>
  <c r="S94" i="6"/>
  <c r="R94" i="6"/>
  <c r="Q94" i="6"/>
  <c r="P94" i="6"/>
  <c r="E94" i="6"/>
  <c r="T93" i="6"/>
  <c r="S93" i="6"/>
  <c r="R93" i="6"/>
  <c r="Q93" i="6"/>
  <c r="P93" i="6"/>
  <c r="E93" i="6"/>
  <c r="U93" i="6" s="1"/>
  <c r="T92" i="6"/>
  <c r="S92" i="6"/>
  <c r="R92" i="6"/>
  <c r="Q92" i="6"/>
  <c r="P92" i="6"/>
  <c r="E92" i="6"/>
  <c r="U92" i="6" s="1"/>
  <c r="S91" i="6"/>
  <c r="R91" i="6"/>
  <c r="Q91" i="6"/>
  <c r="P91" i="6"/>
  <c r="E91" i="6"/>
  <c r="T91" i="6" s="1"/>
  <c r="U90" i="6"/>
  <c r="T90" i="6"/>
  <c r="S90" i="6"/>
  <c r="R90" i="6"/>
  <c r="Q90" i="6"/>
  <c r="P90" i="6"/>
  <c r="E90" i="6"/>
  <c r="S89" i="6"/>
  <c r="R89" i="6"/>
  <c r="Q89" i="6"/>
  <c r="P89" i="6"/>
  <c r="E89" i="6"/>
  <c r="T89" i="6" s="1"/>
  <c r="S88" i="6"/>
  <c r="R88" i="6"/>
  <c r="Q88" i="6"/>
  <c r="P88" i="6"/>
  <c r="E88" i="6"/>
  <c r="U88" i="6" s="1"/>
  <c r="S87" i="6"/>
  <c r="R87" i="6"/>
  <c r="Q87" i="6"/>
  <c r="P87" i="6"/>
  <c r="E87" i="6"/>
  <c r="T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S72" i="6" s="1"/>
  <c r="L72" i="6"/>
  <c r="K72" i="6"/>
  <c r="Q72" i="6" s="1"/>
  <c r="J72" i="6"/>
  <c r="I72" i="6"/>
  <c r="H72" i="6"/>
  <c r="G72" i="6"/>
  <c r="F72" i="6"/>
  <c r="C72" i="6"/>
  <c r="B72" i="6"/>
  <c r="E72" i="6" s="1"/>
  <c r="V71" i="6"/>
  <c r="O71" i="6"/>
  <c r="N71" i="6"/>
  <c r="M71" i="6"/>
  <c r="L71" i="6"/>
  <c r="R71" i="6" s="1"/>
  <c r="K71" i="6"/>
  <c r="J71" i="6"/>
  <c r="I71" i="6"/>
  <c r="Q71" i="6" s="1"/>
  <c r="H71" i="6"/>
  <c r="P71" i="6" s="1"/>
  <c r="G71" i="6"/>
  <c r="F71" i="6"/>
  <c r="C71" i="6"/>
  <c r="B71" i="6"/>
  <c r="E71" i="6" s="1"/>
  <c r="T70" i="6"/>
  <c r="S70" i="6"/>
  <c r="R70" i="6"/>
  <c r="Q70" i="6"/>
  <c r="P70" i="6"/>
  <c r="E70" i="6"/>
  <c r="U70" i="6" s="1"/>
  <c r="S69" i="6"/>
  <c r="R69" i="6"/>
  <c r="Q69" i="6"/>
  <c r="U69" i="6" s="1"/>
  <c r="P69" i="6"/>
  <c r="E69" i="6"/>
  <c r="V67" i="6"/>
  <c r="O67" i="6"/>
  <c r="N67" i="6"/>
  <c r="M67" i="6"/>
  <c r="S67" i="6" s="1"/>
  <c r="L67" i="6"/>
  <c r="R67" i="6" s="1"/>
  <c r="K67" i="6"/>
  <c r="J67" i="6"/>
  <c r="I67" i="6"/>
  <c r="H67" i="6"/>
  <c r="G67" i="6"/>
  <c r="F67" i="6"/>
  <c r="C67" i="6"/>
  <c r="B67" i="6"/>
  <c r="V66" i="6"/>
  <c r="S66" i="6"/>
  <c r="O66" i="6"/>
  <c r="N66" i="6"/>
  <c r="M66" i="6"/>
  <c r="L66" i="6"/>
  <c r="R66" i="6" s="1"/>
  <c r="K66" i="6"/>
  <c r="J66" i="6"/>
  <c r="I66" i="6"/>
  <c r="Q66" i="6" s="1"/>
  <c r="H66" i="6"/>
  <c r="G66" i="6"/>
  <c r="F66" i="6"/>
  <c r="C66" i="6"/>
  <c r="B66" i="6"/>
  <c r="U65" i="6"/>
  <c r="T65" i="6"/>
  <c r="S65" i="6"/>
  <c r="R65" i="6"/>
  <c r="Q65" i="6"/>
  <c r="P65" i="6"/>
  <c r="E65" i="6"/>
  <c r="U64" i="6"/>
  <c r="T64" i="6"/>
  <c r="S64" i="6"/>
  <c r="R64" i="6"/>
  <c r="Q64" i="6"/>
  <c r="P64" i="6"/>
  <c r="E64" i="6"/>
  <c r="T63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U61" i="6"/>
  <c r="S61" i="6"/>
  <c r="R61" i="6"/>
  <c r="Q61" i="6"/>
  <c r="P61" i="6"/>
  <c r="E61" i="6"/>
  <c r="T61" i="6" s="1"/>
  <c r="V59" i="6"/>
  <c r="S59" i="6"/>
  <c r="O59" i="6"/>
  <c r="N59" i="6"/>
  <c r="M59" i="6"/>
  <c r="L59" i="6"/>
  <c r="R59" i="6" s="1"/>
  <c r="K59" i="6"/>
  <c r="J59" i="6"/>
  <c r="I59" i="6"/>
  <c r="H59" i="6"/>
  <c r="P59" i="6" s="1"/>
  <c r="G59" i="6"/>
  <c r="F59" i="6"/>
  <c r="C59" i="6"/>
  <c r="B59" i="6"/>
  <c r="E59" i="6" s="1"/>
  <c r="S58" i="6"/>
  <c r="R58" i="6"/>
  <c r="Q58" i="6"/>
  <c r="P58" i="6"/>
  <c r="E58" i="6"/>
  <c r="T58" i="6" s="1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T55" i="6"/>
  <c r="S55" i="6"/>
  <c r="R55" i="6"/>
  <c r="Q55" i="6"/>
  <c r="P55" i="6"/>
  <c r="E55" i="6"/>
  <c r="U55" i="6" s="1"/>
  <c r="V53" i="6"/>
  <c r="O53" i="6"/>
  <c r="N53" i="6"/>
  <c r="M53" i="6"/>
  <c r="S53" i="6" s="1"/>
  <c r="L53" i="6"/>
  <c r="R53" i="6" s="1"/>
  <c r="K53" i="6"/>
  <c r="J53" i="6"/>
  <c r="I53" i="6"/>
  <c r="H53" i="6"/>
  <c r="G53" i="6"/>
  <c r="F53" i="6"/>
  <c r="C53" i="6"/>
  <c r="E53" i="6" s="1"/>
  <c r="B53" i="6"/>
  <c r="S52" i="6"/>
  <c r="R52" i="6"/>
  <c r="Q52" i="6"/>
  <c r="P52" i="6"/>
  <c r="E52" i="6"/>
  <c r="T52" i="6" s="1"/>
  <c r="S51" i="6"/>
  <c r="R51" i="6"/>
  <c r="Q51" i="6"/>
  <c r="P51" i="6"/>
  <c r="T51" i="6" s="1"/>
  <c r="E51" i="6"/>
  <c r="S50" i="6"/>
  <c r="R50" i="6"/>
  <c r="Q50" i="6"/>
  <c r="P50" i="6"/>
  <c r="E50" i="6"/>
  <c r="T50" i="6" s="1"/>
  <c r="U49" i="6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T46" i="6" s="1"/>
  <c r="U45" i="6"/>
  <c r="S45" i="6"/>
  <c r="R45" i="6"/>
  <c r="Q45" i="6"/>
  <c r="P45" i="6"/>
  <c r="E45" i="6"/>
  <c r="T45" i="6" s="1"/>
  <c r="T44" i="6"/>
  <c r="S44" i="6"/>
  <c r="R44" i="6"/>
  <c r="Q44" i="6"/>
  <c r="P44" i="6"/>
  <c r="E44" i="6"/>
  <c r="U44" i="6" s="1"/>
  <c r="T43" i="6"/>
  <c r="S43" i="6"/>
  <c r="R43" i="6"/>
  <c r="Q43" i="6"/>
  <c r="P43" i="6"/>
  <c r="E43" i="6"/>
  <c r="S42" i="6"/>
  <c r="R42" i="6"/>
  <c r="Q42" i="6"/>
  <c r="P42" i="6"/>
  <c r="E42" i="6"/>
  <c r="T42" i="6" s="1"/>
  <c r="V40" i="6"/>
  <c r="O40" i="6"/>
  <c r="N40" i="6"/>
  <c r="M40" i="6"/>
  <c r="L40" i="6"/>
  <c r="R40" i="6" s="1"/>
  <c r="K40" i="6"/>
  <c r="J40" i="6"/>
  <c r="I40" i="6"/>
  <c r="Q40" i="6" s="1"/>
  <c r="H40" i="6"/>
  <c r="P40" i="6" s="1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P38" i="6"/>
  <c r="E38" i="6"/>
  <c r="T38" i="6" s="1"/>
  <c r="U37" i="6"/>
  <c r="T37" i="6"/>
  <c r="S37" i="6"/>
  <c r="R37" i="6"/>
  <c r="Q37" i="6"/>
  <c r="P37" i="6"/>
  <c r="E37" i="6"/>
  <c r="U36" i="6"/>
  <c r="S36" i="6"/>
  <c r="R36" i="6"/>
  <c r="Q36" i="6"/>
  <c r="P36" i="6"/>
  <c r="E36" i="6"/>
  <c r="T36" i="6" s="1"/>
  <c r="S35" i="6"/>
  <c r="R35" i="6"/>
  <c r="Q35" i="6"/>
  <c r="P35" i="6"/>
  <c r="E35" i="6"/>
  <c r="T35" i="6" s="1"/>
  <c r="V33" i="6"/>
  <c r="O33" i="6"/>
  <c r="N33" i="6"/>
  <c r="M33" i="6"/>
  <c r="S33" i="6" s="1"/>
  <c r="L33" i="6"/>
  <c r="R33" i="6" s="1"/>
  <c r="K33" i="6"/>
  <c r="J33" i="6"/>
  <c r="I33" i="6"/>
  <c r="Q33" i="6" s="1"/>
  <c r="H33" i="6"/>
  <c r="G33" i="6"/>
  <c r="F33" i="6"/>
  <c r="C33" i="6"/>
  <c r="E33" i="6" s="1"/>
  <c r="B33" i="6"/>
  <c r="S32" i="6"/>
  <c r="R32" i="6"/>
  <c r="Q32" i="6"/>
  <c r="P32" i="6"/>
  <c r="E32" i="6"/>
  <c r="V30" i="6"/>
  <c r="O30" i="6"/>
  <c r="N30" i="6"/>
  <c r="M30" i="6"/>
  <c r="S30" i="6" s="1"/>
  <c r="L30" i="6"/>
  <c r="K30" i="6"/>
  <c r="J30" i="6"/>
  <c r="I30" i="6"/>
  <c r="H30" i="6"/>
  <c r="G30" i="6"/>
  <c r="F30" i="6"/>
  <c r="C30" i="6"/>
  <c r="E30" i="6" s="1"/>
  <c r="B30" i="6"/>
  <c r="S29" i="6"/>
  <c r="R29" i="6"/>
  <c r="Q29" i="6"/>
  <c r="P29" i="6"/>
  <c r="E29" i="6"/>
  <c r="S28" i="6"/>
  <c r="R28" i="6"/>
  <c r="Q28" i="6"/>
  <c r="P28" i="6"/>
  <c r="E28" i="6"/>
  <c r="U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T26" i="6" s="1"/>
  <c r="V24" i="6"/>
  <c r="O24" i="6"/>
  <c r="N24" i="6"/>
  <c r="M24" i="6"/>
  <c r="S24" i="6" s="1"/>
  <c r="L24" i="6"/>
  <c r="R24" i="6" s="1"/>
  <c r="K24" i="6"/>
  <c r="J24" i="6"/>
  <c r="I24" i="6"/>
  <c r="Q24" i="6" s="1"/>
  <c r="H24" i="6"/>
  <c r="P24" i="6" s="1"/>
  <c r="G24" i="6"/>
  <c r="F24" i="6"/>
  <c r="C24" i="6"/>
  <c r="B24" i="6"/>
  <c r="E24" i="6" s="1"/>
  <c r="S23" i="6"/>
  <c r="R23" i="6"/>
  <c r="Q23" i="6"/>
  <c r="P23" i="6"/>
  <c r="E23" i="6"/>
  <c r="U23" i="6" s="1"/>
  <c r="S22" i="6"/>
  <c r="R22" i="6"/>
  <c r="Q22" i="6"/>
  <c r="P22" i="6"/>
  <c r="E22" i="6"/>
  <c r="T22" i="6" s="1"/>
  <c r="U21" i="6"/>
  <c r="T21" i="6"/>
  <c r="S21" i="6"/>
  <c r="R21" i="6"/>
  <c r="Q21" i="6"/>
  <c r="P21" i="6"/>
  <c r="E21" i="6"/>
  <c r="U20" i="6"/>
  <c r="S20" i="6"/>
  <c r="R20" i="6"/>
  <c r="Q20" i="6"/>
  <c r="P20" i="6"/>
  <c r="E20" i="6"/>
  <c r="T20" i="6" s="1"/>
  <c r="S19" i="6"/>
  <c r="R19" i="6"/>
  <c r="Q19" i="6"/>
  <c r="U19" i="6" s="1"/>
  <c r="P19" i="6"/>
  <c r="T19" i="6" s="1"/>
  <c r="E19" i="6"/>
  <c r="S18" i="6"/>
  <c r="R18" i="6"/>
  <c r="Q18" i="6"/>
  <c r="P18" i="6"/>
  <c r="E18" i="6"/>
  <c r="U18" i="6" s="1"/>
  <c r="U17" i="6"/>
  <c r="T17" i="6"/>
  <c r="S17" i="6"/>
  <c r="R17" i="6"/>
  <c r="Q17" i="6"/>
  <c r="P17" i="6"/>
  <c r="E17" i="6"/>
  <c r="V15" i="6"/>
  <c r="O15" i="6"/>
  <c r="S15" i="6" s="1"/>
  <c r="N15" i="6"/>
  <c r="M15" i="6"/>
  <c r="L15" i="6"/>
  <c r="K15" i="6"/>
  <c r="J15" i="6"/>
  <c r="I15" i="6"/>
  <c r="H15" i="6"/>
  <c r="G15" i="6"/>
  <c r="F15" i="6"/>
  <c r="C15" i="6"/>
  <c r="B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T12" i="6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U10" i="6" s="1"/>
  <c r="S9" i="6"/>
  <c r="R9" i="6"/>
  <c r="Q9" i="6"/>
  <c r="P9" i="6"/>
  <c r="E9" i="6"/>
  <c r="T94" i="5"/>
  <c r="S94" i="5"/>
  <c r="R94" i="5"/>
  <c r="Q94" i="5"/>
  <c r="P94" i="5"/>
  <c r="E94" i="5"/>
  <c r="U94" i="5" s="1"/>
  <c r="U93" i="5"/>
  <c r="S93" i="5"/>
  <c r="R93" i="5"/>
  <c r="Q93" i="5"/>
  <c r="P93" i="5"/>
  <c r="E93" i="5"/>
  <c r="T93" i="5" s="1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U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T88" i="5" s="1"/>
  <c r="U87" i="5"/>
  <c r="S87" i="5"/>
  <c r="R87" i="5"/>
  <c r="Q87" i="5"/>
  <c r="P87" i="5"/>
  <c r="E87" i="5"/>
  <c r="T87" i="5" s="1"/>
  <c r="V73" i="5"/>
  <c r="S73" i="5"/>
  <c r="O73" i="5"/>
  <c r="N73" i="5"/>
  <c r="M73" i="5"/>
  <c r="L73" i="5"/>
  <c r="K73" i="5"/>
  <c r="J73" i="5"/>
  <c r="I73" i="5"/>
  <c r="H73" i="5"/>
  <c r="G73" i="5"/>
  <c r="F73" i="5"/>
  <c r="C73" i="5"/>
  <c r="B73" i="5"/>
  <c r="E73" i="5" s="1"/>
  <c r="V72" i="5"/>
  <c r="O72" i="5"/>
  <c r="N72" i="5"/>
  <c r="M72" i="5"/>
  <c r="S72" i="5" s="1"/>
  <c r="L72" i="5"/>
  <c r="K72" i="5"/>
  <c r="J72" i="5"/>
  <c r="I72" i="5"/>
  <c r="Q72" i="5" s="1"/>
  <c r="H72" i="5"/>
  <c r="G72" i="5"/>
  <c r="F72" i="5"/>
  <c r="C72" i="5"/>
  <c r="E72" i="5" s="1"/>
  <c r="B72" i="5"/>
  <c r="V71" i="5"/>
  <c r="O71" i="5"/>
  <c r="N71" i="5"/>
  <c r="M71" i="5"/>
  <c r="S71" i="5" s="1"/>
  <c r="L71" i="5"/>
  <c r="R71" i="5" s="1"/>
  <c r="K71" i="5"/>
  <c r="J71" i="5"/>
  <c r="I71" i="5"/>
  <c r="H71" i="5"/>
  <c r="G71" i="5"/>
  <c r="F71" i="5"/>
  <c r="C71" i="5"/>
  <c r="B71" i="5"/>
  <c r="S70" i="5"/>
  <c r="R70" i="5"/>
  <c r="Q70" i="5"/>
  <c r="P70" i="5"/>
  <c r="E70" i="5"/>
  <c r="U70" i="5" s="1"/>
  <c r="T69" i="5"/>
  <c r="S69" i="5"/>
  <c r="R69" i="5"/>
  <c r="Q69" i="5"/>
  <c r="U69" i="5" s="1"/>
  <c r="P69" i="5"/>
  <c r="E69" i="5"/>
  <c r="V67" i="5"/>
  <c r="O67" i="5"/>
  <c r="N67" i="5"/>
  <c r="M67" i="5"/>
  <c r="S67" i="5" s="1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S66" i="5" s="1"/>
  <c r="L66" i="5"/>
  <c r="R66" i="5" s="1"/>
  <c r="K66" i="5"/>
  <c r="J66" i="5"/>
  <c r="I66" i="5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T58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U51" i="5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U48" i="5"/>
  <c r="S48" i="5"/>
  <c r="R48" i="5"/>
  <c r="Q48" i="5"/>
  <c r="P48" i="5"/>
  <c r="E48" i="5"/>
  <c r="T48" i="5" s="1"/>
  <c r="T47" i="5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U43" i="5" s="1"/>
  <c r="P43" i="5"/>
  <c r="T43" i="5" s="1"/>
  <c r="E43" i="5"/>
  <c r="S42" i="5"/>
  <c r="R42" i="5"/>
  <c r="Q42" i="5"/>
  <c r="P42" i="5"/>
  <c r="E42" i="5"/>
  <c r="U42" i="5" s="1"/>
  <c r="V40" i="5"/>
  <c r="R40" i="5"/>
  <c r="O40" i="5"/>
  <c r="N40" i="5"/>
  <c r="M40" i="5"/>
  <c r="S40" i="5" s="1"/>
  <c r="L40" i="5"/>
  <c r="K40" i="5"/>
  <c r="J40" i="5"/>
  <c r="I40" i="5"/>
  <c r="Q40" i="5" s="1"/>
  <c r="H40" i="5"/>
  <c r="P40" i="5" s="1"/>
  <c r="G40" i="5"/>
  <c r="F40" i="5"/>
  <c r="C40" i="5"/>
  <c r="E40" i="5" s="1"/>
  <c r="B40" i="5"/>
  <c r="U39" i="5"/>
  <c r="T39" i="5"/>
  <c r="S39" i="5"/>
  <c r="R39" i="5"/>
  <c r="Q39" i="5"/>
  <c r="P39" i="5"/>
  <c r="E39" i="5"/>
  <c r="S38" i="5"/>
  <c r="R38" i="5"/>
  <c r="Q38" i="5"/>
  <c r="P38" i="5"/>
  <c r="E38" i="5"/>
  <c r="U38" i="5" s="1"/>
  <c r="S37" i="5"/>
  <c r="R37" i="5"/>
  <c r="Q37" i="5"/>
  <c r="P37" i="5"/>
  <c r="E37" i="5"/>
  <c r="U37" i="5" s="1"/>
  <c r="U36" i="5"/>
  <c r="S36" i="5"/>
  <c r="R36" i="5"/>
  <c r="Q36" i="5"/>
  <c r="P36" i="5"/>
  <c r="E36" i="5"/>
  <c r="T35" i="5"/>
  <c r="S35" i="5"/>
  <c r="R35" i="5"/>
  <c r="Q35" i="5"/>
  <c r="P35" i="5"/>
  <c r="E35" i="5"/>
  <c r="U35" i="5" s="1"/>
  <c r="V33" i="5"/>
  <c r="O33" i="5"/>
  <c r="N33" i="5"/>
  <c r="M33" i="5"/>
  <c r="S33" i="5" s="1"/>
  <c r="L33" i="5"/>
  <c r="R33" i="5" s="1"/>
  <c r="K33" i="5"/>
  <c r="J33" i="5"/>
  <c r="I33" i="5"/>
  <c r="H33" i="5"/>
  <c r="G33" i="5"/>
  <c r="F33" i="5"/>
  <c r="E33" i="5"/>
  <c r="C33" i="5"/>
  <c r="B33" i="5"/>
  <c r="S32" i="5"/>
  <c r="R32" i="5"/>
  <c r="Q32" i="5"/>
  <c r="P32" i="5"/>
  <c r="E32" i="5"/>
  <c r="T32" i="5" s="1"/>
  <c r="V30" i="5"/>
  <c r="O30" i="5"/>
  <c r="N30" i="5"/>
  <c r="M30" i="5"/>
  <c r="S30" i="5" s="1"/>
  <c r="L30" i="5"/>
  <c r="R30" i="5" s="1"/>
  <c r="K30" i="5"/>
  <c r="J30" i="5"/>
  <c r="I30" i="5"/>
  <c r="H30" i="5"/>
  <c r="G30" i="5"/>
  <c r="F30" i="5"/>
  <c r="C30" i="5"/>
  <c r="B30" i="5"/>
  <c r="E30" i="5" s="1"/>
  <c r="T29" i="5"/>
  <c r="S29" i="5"/>
  <c r="R29" i="5"/>
  <c r="Q29" i="5"/>
  <c r="P29" i="5"/>
  <c r="E29" i="5"/>
  <c r="U29" i="5" s="1"/>
  <c r="U28" i="5"/>
  <c r="S28" i="5"/>
  <c r="R28" i="5"/>
  <c r="Q28" i="5"/>
  <c r="P28" i="5"/>
  <c r="E28" i="5"/>
  <c r="T28" i="5" s="1"/>
  <c r="S27" i="5"/>
  <c r="R27" i="5"/>
  <c r="Q27" i="5"/>
  <c r="P27" i="5"/>
  <c r="E27" i="5"/>
  <c r="U27" i="5" s="1"/>
  <c r="S26" i="5"/>
  <c r="R26" i="5"/>
  <c r="Q26" i="5"/>
  <c r="P26" i="5"/>
  <c r="E26" i="5"/>
  <c r="U26" i="5" s="1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E24" i="5"/>
  <c r="C24" i="5"/>
  <c r="B24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T17" i="5"/>
  <c r="S17" i="5"/>
  <c r="R17" i="5"/>
  <c r="Q17" i="5"/>
  <c r="P17" i="5"/>
  <c r="E17" i="5"/>
  <c r="U17" i="5" s="1"/>
  <c r="V15" i="5"/>
  <c r="O15" i="5"/>
  <c r="N15" i="5"/>
  <c r="M15" i="5"/>
  <c r="S15" i="5" s="1"/>
  <c r="L15" i="5"/>
  <c r="R15" i="5" s="1"/>
  <c r="K15" i="5"/>
  <c r="J15" i="5"/>
  <c r="I15" i="5"/>
  <c r="H15" i="5"/>
  <c r="G15" i="5"/>
  <c r="F15" i="5"/>
  <c r="C15" i="5"/>
  <c r="B15" i="5"/>
  <c r="S14" i="5"/>
  <c r="R14" i="5"/>
  <c r="Q14" i="5"/>
  <c r="P14" i="5"/>
  <c r="E14" i="5"/>
  <c r="U14" i="5" s="1"/>
  <c r="T13" i="5"/>
  <c r="S13" i="5"/>
  <c r="R13" i="5"/>
  <c r="Q13" i="5"/>
  <c r="P13" i="5"/>
  <c r="E13" i="5"/>
  <c r="U13" i="5" s="1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S94" i="4"/>
  <c r="R94" i="4"/>
  <c r="Q94" i="4"/>
  <c r="P94" i="4"/>
  <c r="E94" i="4"/>
  <c r="T94" i="4" s="1"/>
  <c r="U93" i="4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V73" i="4"/>
  <c r="O73" i="4"/>
  <c r="N73" i="4"/>
  <c r="M73" i="4"/>
  <c r="S73" i="4" s="1"/>
  <c r="L73" i="4"/>
  <c r="R73" i="4" s="1"/>
  <c r="K73" i="4"/>
  <c r="J73" i="4"/>
  <c r="I73" i="4"/>
  <c r="Q73" i="4" s="1"/>
  <c r="H73" i="4"/>
  <c r="G73" i="4"/>
  <c r="F73" i="4"/>
  <c r="C73" i="4"/>
  <c r="B73" i="4"/>
  <c r="V72" i="4"/>
  <c r="O72" i="4"/>
  <c r="N72" i="4"/>
  <c r="R72" i="4" s="1"/>
  <c r="M72" i="4"/>
  <c r="S72" i="4" s="1"/>
  <c r="L72" i="4"/>
  <c r="K72" i="4"/>
  <c r="J72" i="4"/>
  <c r="I72" i="4"/>
  <c r="H72" i="4"/>
  <c r="G72" i="4"/>
  <c r="F72" i="4"/>
  <c r="E72" i="4"/>
  <c r="C72" i="4"/>
  <c r="B72" i="4"/>
  <c r="V71" i="4"/>
  <c r="O71" i="4"/>
  <c r="N71" i="4"/>
  <c r="M71" i="4"/>
  <c r="S71" i="4" s="1"/>
  <c r="L71" i="4"/>
  <c r="R71" i="4" s="1"/>
  <c r="K71" i="4"/>
  <c r="J71" i="4"/>
  <c r="I71" i="4"/>
  <c r="H71" i="4"/>
  <c r="G71" i="4"/>
  <c r="F71" i="4"/>
  <c r="C71" i="4"/>
  <c r="B71" i="4"/>
  <c r="S70" i="4"/>
  <c r="R70" i="4"/>
  <c r="Q70" i="4"/>
  <c r="P70" i="4"/>
  <c r="E70" i="4"/>
  <c r="U70" i="4" s="1"/>
  <c r="T69" i="4"/>
  <c r="S69" i="4"/>
  <c r="R69" i="4"/>
  <c r="Q69" i="4"/>
  <c r="P69" i="4"/>
  <c r="E69" i="4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U65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U62" i="4" s="1"/>
  <c r="U61" i="4"/>
  <c r="S61" i="4"/>
  <c r="R61" i="4"/>
  <c r="Q61" i="4"/>
  <c r="P61" i="4"/>
  <c r="E61" i="4"/>
  <c r="V59" i="4"/>
  <c r="S59" i="4"/>
  <c r="O59" i="4"/>
  <c r="N59" i="4"/>
  <c r="M59" i="4"/>
  <c r="L59" i="4"/>
  <c r="R59" i="4" s="1"/>
  <c r="K59" i="4"/>
  <c r="J59" i="4"/>
  <c r="I59" i="4"/>
  <c r="H59" i="4"/>
  <c r="P59" i="4" s="1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T56" i="4"/>
  <c r="S56" i="4"/>
  <c r="R56" i="4"/>
  <c r="Q56" i="4"/>
  <c r="P56" i="4"/>
  <c r="E56" i="4"/>
  <c r="U56" i="4" s="1"/>
  <c r="S55" i="4"/>
  <c r="R55" i="4"/>
  <c r="Q55" i="4"/>
  <c r="P55" i="4"/>
  <c r="E55" i="4"/>
  <c r="U55" i="4" s="1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E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T48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O40" i="4"/>
  <c r="N40" i="4"/>
  <c r="M40" i="4"/>
  <c r="S40" i="4" s="1"/>
  <c r="L40" i="4"/>
  <c r="K40" i="4"/>
  <c r="J40" i="4"/>
  <c r="I40" i="4"/>
  <c r="H40" i="4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S36" i="4"/>
  <c r="R36" i="4"/>
  <c r="Q36" i="4"/>
  <c r="P36" i="4"/>
  <c r="T36" i="4" s="1"/>
  <c r="E36" i="4"/>
  <c r="U36" i="4" s="1"/>
  <c r="S35" i="4"/>
  <c r="R35" i="4"/>
  <c r="Q35" i="4"/>
  <c r="P35" i="4"/>
  <c r="E35" i="4"/>
  <c r="V33" i="4"/>
  <c r="O33" i="4"/>
  <c r="N33" i="4"/>
  <c r="R33" i="4" s="1"/>
  <c r="M33" i="4"/>
  <c r="S33" i="4" s="1"/>
  <c r="L33" i="4"/>
  <c r="K33" i="4"/>
  <c r="J33" i="4"/>
  <c r="I33" i="4"/>
  <c r="H33" i="4"/>
  <c r="G33" i="4"/>
  <c r="F33" i="4"/>
  <c r="E33" i="4"/>
  <c r="C33" i="4"/>
  <c r="B33" i="4"/>
  <c r="S32" i="4"/>
  <c r="R32" i="4"/>
  <c r="Q32" i="4"/>
  <c r="P32" i="4"/>
  <c r="T32" i="4" s="1"/>
  <c r="E32" i="4"/>
  <c r="U32" i="4" s="1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E30" i="4" s="1"/>
  <c r="S29" i="4"/>
  <c r="R29" i="4"/>
  <c r="Q29" i="4"/>
  <c r="P29" i="4"/>
  <c r="E29" i="4"/>
  <c r="T29" i="4" s="1"/>
  <c r="U28" i="4"/>
  <c r="T28" i="4"/>
  <c r="S28" i="4"/>
  <c r="R28" i="4"/>
  <c r="Q28" i="4"/>
  <c r="P28" i="4"/>
  <c r="E28" i="4"/>
  <c r="S27" i="4"/>
  <c r="R27" i="4"/>
  <c r="Q27" i="4"/>
  <c r="P27" i="4"/>
  <c r="E27" i="4"/>
  <c r="S26" i="4"/>
  <c r="R26" i="4"/>
  <c r="Q26" i="4"/>
  <c r="P26" i="4"/>
  <c r="E26" i="4"/>
  <c r="U26" i="4" s="1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G24" i="4"/>
  <c r="F24" i="4"/>
  <c r="C24" i="4"/>
  <c r="E24" i="4" s="1"/>
  <c r="B24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U17" i="4"/>
  <c r="S17" i="4"/>
  <c r="R17" i="4"/>
  <c r="Q17" i="4"/>
  <c r="P17" i="4"/>
  <c r="E17" i="4"/>
  <c r="T17" i="4" s="1"/>
  <c r="V15" i="4"/>
  <c r="S15" i="4"/>
  <c r="O15" i="4"/>
  <c r="N15" i="4"/>
  <c r="M15" i="4"/>
  <c r="L15" i="4"/>
  <c r="K15" i="4"/>
  <c r="J15" i="4"/>
  <c r="I15" i="4"/>
  <c r="H15" i="4"/>
  <c r="G15" i="4"/>
  <c r="F15" i="4"/>
  <c r="C15" i="4"/>
  <c r="B15" i="4"/>
  <c r="S14" i="4"/>
  <c r="R14" i="4"/>
  <c r="Q14" i="4"/>
  <c r="P14" i="4"/>
  <c r="E14" i="4"/>
  <c r="U14" i="4" s="1"/>
  <c r="U13" i="4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U10" i="4" s="1"/>
  <c r="U9" i="4"/>
  <c r="S9" i="4"/>
  <c r="R9" i="4"/>
  <c r="Q9" i="4"/>
  <c r="P9" i="4"/>
  <c r="E9" i="4"/>
  <c r="T94" i="3"/>
  <c r="S94" i="3"/>
  <c r="R94" i="3"/>
  <c r="Q94" i="3"/>
  <c r="P94" i="3"/>
  <c r="E94" i="3"/>
  <c r="U94" i="3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T88" i="3"/>
  <c r="S88" i="3"/>
  <c r="R88" i="3"/>
  <c r="Q88" i="3"/>
  <c r="P88" i="3"/>
  <c r="E88" i="3"/>
  <c r="U88" i="3" s="1"/>
  <c r="U87" i="3"/>
  <c r="S87" i="3"/>
  <c r="R87" i="3"/>
  <c r="Q87" i="3"/>
  <c r="P87" i="3"/>
  <c r="E87" i="3"/>
  <c r="T87" i="3" s="1"/>
  <c r="V73" i="3"/>
  <c r="O73" i="3"/>
  <c r="N73" i="3"/>
  <c r="M73" i="3"/>
  <c r="S73" i="3" s="1"/>
  <c r="L73" i="3"/>
  <c r="K73" i="3"/>
  <c r="J73" i="3"/>
  <c r="I73" i="3"/>
  <c r="H73" i="3"/>
  <c r="G73" i="3"/>
  <c r="F73" i="3"/>
  <c r="C73" i="3"/>
  <c r="B73" i="3"/>
  <c r="E73" i="3" s="1"/>
  <c r="V72" i="3"/>
  <c r="O72" i="3"/>
  <c r="N72" i="3"/>
  <c r="M72" i="3"/>
  <c r="S72" i="3" s="1"/>
  <c r="L72" i="3"/>
  <c r="R72" i="3" s="1"/>
  <c r="K72" i="3"/>
  <c r="J72" i="3"/>
  <c r="I72" i="3"/>
  <c r="H72" i="3"/>
  <c r="G72" i="3"/>
  <c r="F72" i="3"/>
  <c r="C72" i="3"/>
  <c r="B72" i="3"/>
  <c r="E72" i="3" s="1"/>
  <c r="V71" i="3"/>
  <c r="S71" i="3"/>
  <c r="O71" i="3"/>
  <c r="N71" i="3"/>
  <c r="M71" i="3"/>
  <c r="L71" i="3"/>
  <c r="K71" i="3"/>
  <c r="J71" i="3"/>
  <c r="I71" i="3"/>
  <c r="H71" i="3"/>
  <c r="G71" i="3"/>
  <c r="F71" i="3"/>
  <c r="C71" i="3"/>
  <c r="B71" i="3"/>
  <c r="S70" i="3"/>
  <c r="R70" i="3"/>
  <c r="Q70" i="3"/>
  <c r="P70" i="3"/>
  <c r="E70" i="3"/>
  <c r="U70" i="3" s="1"/>
  <c r="S69" i="3"/>
  <c r="R69" i="3"/>
  <c r="Q69" i="3"/>
  <c r="P69" i="3"/>
  <c r="E69" i="3"/>
  <c r="V67" i="3"/>
  <c r="O67" i="3"/>
  <c r="N67" i="3"/>
  <c r="M67" i="3"/>
  <c r="S67" i="3" s="1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E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T62" i="3" s="1"/>
  <c r="S61" i="3"/>
  <c r="R61" i="3"/>
  <c r="Q61" i="3"/>
  <c r="P61" i="3"/>
  <c r="E61" i="3"/>
  <c r="U61" i="3" s="1"/>
  <c r="V59" i="3"/>
  <c r="R59" i="3"/>
  <c r="O59" i="3"/>
  <c r="N59" i="3"/>
  <c r="M59" i="3"/>
  <c r="S59" i="3" s="1"/>
  <c r="L59" i="3"/>
  <c r="K59" i="3"/>
  <c r="J59" i="3"/>
  <c r="I59" i="3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S55" i="3"/>
  <c r="R55" i="3"/>
  <c r="Q55" i="3"/>
  <c r="P55" i="3"/>
  <c r="E55" i="3"/>
  <c r="U55" i="3" s="1"/>
  <c r="V53" i="3"/>
  <c r="O53" i="3"/>
  <c r="N53" i="3"/>
  <c r="M53" i="3"/>
  <c r="S53" i="3" s="1"/>
  <c r="L53" i="3"/>
  <c r="K53" i="3"/>
  <c r="J53" i="3"/>
  <c r="I53" i="3"/>
  <c r="H53" i="3"/>
  <c r="G53" i="3"/>
  <c r="F53" i="3"/>
  <c r="C53" i="3"/>
  <c r="E53" i="3" s="1"/>
  <c r="B53" i="3"/>
  <c r="S52" i="3"/>
  <c r="R52" i="3"/>
  <c r="Q52" i="3"/>
  <c r="P52" i="3"/>
  <c r="E52" i="3"/>
  <c r="S51" i="3"/>
  <c r="R51" i="3"/>
  <c r="Q51" i="3"/>
  <c r="P51" i="3"/>
  <c r="E51" i="3"/>
  <c r="T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U45" i="3"/>
  <c r="T45" i="3"/>
  <c r="S45" i="3"/>
  <c r="R45" i="3"/>
  <c r="Q45" i="3"/>
  <c r="P45" i="3"/>
  <c r="E45" i="3"/>
  <c r="S44" i="3"/>
  <c r="R44" i="3"/>
  <c r="Q44" i="3"/>
  <c r="P44" i="3"/>
  <c r="E44" i="3"/>
  <c r="S43" i="3"/>
  <c r="R43" i="3"/>
  <c r="Q43" i="3"/>
  <c r="P43" i="3"/>
  <c r="E43" i="3"/>
  <c r="T43" i="3" s="1"/>
  <c r="S42" i="3"/>
  <c r="R42" i="3"/>
  <c r="Q42" i="3"/>
  <c r="P42" i="3"/>
  <c r="E42" i="3"/>
  <c r="T42" i="3" s="1"/>
  <c r="V40" i="3"/>
  <c r="S40" i="3"/>
  <c r="O40" i="3"/>
  <c r="N40" i="3"/>
  <c r="M40" i="3"/>
  <c r="L40" i="3"/>
  <c r="R40" i="3" s="1"/>
  <c r="K40" i="3"/>
  <c r="J40" i="3"/>
  <c r="I40" i="3"/>
  <c r="H40" i="3"/>
  <c r="P40" i="3" s="1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S36" i="3"/>
  <c r="R36" i="3"/>
  <c r="Q36" i="3"/>
  <c r="P36" i="3"/>
  <c r="E36" i="3"/>
  <c r="S35" i="3"/>
  <c r="R35" i="3"/>
  <c r="Q35" i="3"/>
  <c r="P35" i="3"/>
  <c r="E35" i="3"/>
  <c r="U35" i="3" s="1"/>
  <c r="V33" i="3"/>
  <c r="O33" i="3"/>
  <c r="N33" i="3"/>
  <c r="M33" i="3"/>
  <c r="S33" i="3" s="1"/>
  <c r="L33" i="3"/>
  <c r="R33" i="3" s="1"/>
  <c r="K33" i="3"/>
  <c r="J33" i="3"/>
  <c r="I33" i="3"/>
  <c r="Q33" i="3" s="1"/>
  <c r="H33" i="3"/>
  <c r="G33" i="3"/>
  <c r="F33" i="3"/>
  <c r="C33" i="3"/>
  <c r="E33" i="3" s="1"/>
  <c r="B33" i="3"/>
  <c r="S32" i="3"/>
  <c r="R32" i="3"/>
  <c r="Q32" i="3"/>
  <c r="P32" i="3"/>
  <c r="E32" i="3"/>
  <c r="V30" i="3"/>
  <c r="O30" i="3"/>
  <c r="N30" i="3"/>
  <c r="M30" i="3"/>
  <c r="S30" i="3" s="1"/>
  <c r="L30" i="3"/>
  <c r="R30" i="3" s="1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T26" i="3" s="1"/>
  <c r="V24" i="3"/>
  <c r="S24" i="3"/>
  <c r="O24" i="3"/>
  <c r="N24" i="3"/>
  <c r="M24" i="3"/>
  <c r="L24" i="3"/>
  <c r="R24" i="3" s="1"/>
  <c r="K24" i="3"/>
  <c r="J24" i="3"/>
  <c r="I24" i="3"/>
  <c r="Q24" i="3" s="1"/>
  <c r="H24" i="3"/>
  <c r="P24" i="3" s="1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S19" i="3"/>
  <c r="R19" i="3"/>
  <c r="Q19" i="3"/>
  <c r="P19" i="3"/>
  <c r="E19" i="3"/>
  <c r="U19" i="3" s="1"/>
  <c r="S18" i="3"/>
  <c r="R18" i="3"/>
  <c r="Q18" i="3"/>
  <c r="P18" i="3"/>
  <c r="E18" i="3"/>
  <c r="T18" i="3" s="1"/>
  <c r="T17" i="3"/>
  <c r="S17" i="3"/>
  <c r="R17" i="3"/>
  <c r="Q17" i="3"/>
  <c r="P17" i="3"/>
  <c r="E17" i="3"/>
  <c r="U17" i="3" s="1"/>
  <c r="V15" i="3"/>
  <c r="R15" i="3"/>
  <c r="O15" i="3"/>
  <c r="N15" i="3"/>
  <c r="M15" i="3"/>
  <c r="S15" i="3" s="1"/>
  <c r="L15" i="3"/>
  <c r="K15" i="3"/>
  <c r="J15" i="3"/>
  <c r="I15" i="3"/>
  <c r="H15" i="3"/>
  <c r="P15" i="3" s="1"/>
  <c r="G15" i="3"/>
  <c r="F15" i="3"/>
  <c r="C15" i="3"/>
  <c r="B15" i="3"/>
  <c r="E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9" i="3"/>
  <c r="S9" i="3"/>
  <c r="R9" i="3"/>
  <c r="Q9" i="3"/>
  <c r="P9" i="3"/>
  <c r="E9" i="3"/>
  <c r="T9" i="3" s="1"/>
  <c r="S94" i="2"/>
  <c r="R94" i="2"/>
  <c r="Q94" i="2"/>
  <c r="P94" i="2"/>
  <c r="E94" i="2"/>
  <c r="S93" i="2"/>
  <c r="R93" i="2"/>
  <c r="Q93" i="2"/>
  <c r="P93" i="2"/>
  <c r="E93" i="2"/>
  <c r="U93" i="2" s="1"/>
  <c r="S92" i="2"/>
  <c r="R92" i="2"/>
  <c r="Q92" i="2"/>
  <c r="P92" i="2"/>
  <c r="E92" i="2"/>
  <c r="T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U88" i="2"/>
  <c r="S88" i="2"/>
  <c r="R88" i="2"/>
  <c r="Q88" i="2"/>
  <c r="P88" i="2"/>
  <c r="E88" i="2"/>
  <c r="T88" i="2" s="1"/>
  <c r="U87" i="2"/>
  <c r="T87" i="2"/>
  <c r="S87" i="2"/>
  <c r="R87" i="2"/>
  <c r="Q87" i="2"/>
  <c r="P87" i="2"/>
  <c r="E87" i="2"/>
  <c r="V73" i="2"/>
  <c r="O73" i="2"/>
  <c r="N73" i="2"/>
  <c r="R73" i="2" s="1"/>
  <c r="M73" i="2"/>
  <c r="L73" i="2"/>
  <c r="K73" i="2"/>
  <c r="J73" i="2"/>
  <c r="I73" i="2"/>
  <c r="H73" i="2"/>
  <c r="G73" i="2"/>
  <c r="F73" i="2"/>
  <c r="C73" i="2"/>
  <c r="B73" i="2"/>
  <c r="V72" i="2"/>
  <c r="O72" i="2"/>
  <c r="N72" i="2"/>
  <c r="M72" i="2"/>
  <c r="S72" i="2" s="1"/>
  <c r="L72" i="2"/>
  <c r="R72" i="2" s="1"/>
  <c r="K72" i="2"/>
  <c r="J72" i="2"/>
  <c r="I72" i="2"/>
  <c r="H72" i="2"/>
  <c r="G72" i="2"/>
  <c r="F72" i="2"/>
  <c r="C72" i="2"/>
  <c r="B72" i="2"/>
  <c r="V71" i="2"/>
  <c r="R71" i="2"/>
  <c r="O71" i="2"/>
  <c r="N71" i="2"/>
  <c r="M71" i="2"/>
  <c r="S71" i="2" s="1"/>
  <c r="L71" i="2"/>
  <c r="K71" i="2"/>
  <c r="J71" i="2"/>
  <c r="I71" i="2"/>
  <c r="Q71" i="2" s="1"/>
  <c r="H71" i="2"/>
  <c r="P71" i="2" s="1"/>
  <c r="G71" i="2"/>
  <c r="F71" i="2"/>
  <c r="E71" i="2"/>
  <c r="C71" i="2"/>
  <c r="B71" i="2"/>
  <c r="U70" i="2"/>
  <c r="S70" i="2"/>
  <c r="R70" i="2"/>
  <c r="Q70" i="2"/>
  <c r="P70" i="2"/>
  <c r="E70" i="2"/>
  <c r="T70" i="2" s="1"/>
  <c r="S69" i="2"/>
  <c r="R69" i="2"/>
  <c r="Q69" i="2"/>
  <c r="P69" i="2"/>
  <c r="E69" i="2"/>
  <c r="U69" i="2" s="1"/>
  <c r="V67" i="2"/>
  <c r="O67" i="2"/>
  <c r="N67" i="2"/>
  <c r="M67" i="2"/>
  <c r="L67" i="2"/>
  <c r="R67" i="2" s="1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P66" i="2" s="1"/>
  <c r="G66" i="2"/>
  <c r="F66" i="2"/>
  <c r="C66" i="2"/>
  <c r="B66" i="2"/>
  <c r="S65" i="2"/>
  <c r="R65" i="2"/>
  <c r="Q65" i="2"/>
  <c r="P65" i="2"/>
  <c r="E65" i="2"/>
  <c r="S64" i="2"/>
  <c r="R64" i="2"/>
  <c r="Q64" i="2"/>
  <c r="P64" i="2"/>
  <c r="E64" i="2"/>
  <c r="U64" i="2" s="1"/>
  <c r="U63" i="2"/>
  <c r="S63" i="2"/>
  <c r="R63" i="2"/>
  <c r="Q63" i="2"/>
  <c r="P63" i="2"/>
  <c r="E63" i="2"/>
  <c r="T63" i="2" s="1"/>
  <c r="T62" i="2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T55" i="2" s="1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E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T48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T43" i="2" s="1"/>
  <c r="U42" i="2"/>
  <c r="T42" i="2"/>
  <c r="S42" i="2"/>
  <c r="R42" i="2"/>
  <c r="Q42" i="2"/>
  <c r="P42" i="2"/>
  <c r="E42" i="2"/>
  <c r="V40" i="2"/>
  <c r="S40" i="2"/>
  <c r="R40" i="2"/>
  <c r="O40" i="2"/>
  <c r="N40" i="2"/>
  <c r="M40" i="2"/>
  <c r="L40" i="2"/>
  <c r="K40" i="2"/>
  <c r="J40" i="2"/>
  <c r="I40" i="2"/>
  <c r="Q40" i="2" s="1"/>
  <c r="H40" i="2"/>
  <c r="G40" i="2"/>
  <c r="F40" i="2"/>
  <c r="C40" i="2"/>
  <c r="B40" i="2"/>
  <c r="U39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T36" i="2"/>
  <c r="S36" i="2"/>
  <c r="R36" i="2"/>
  <c r="Q36" i="2"/>
  <c r="P36" i="2"/>
  <c r="E36" i="2"/>
  <c r="S35" i="2"/>
  <c r="R35" i="2"/>
  <c r="Q35" i="2"/>
  <c r="P35" i="2"/>
  <c r="E35" i="2"/>
  <c r="U35" i="2" s="1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U32" i="2" s="1"/>
  <c r="V30" i="2"/>
  <c r="O30" i="2"/>
  <c r="N30" i="2"/>
  <c r="M30" i="2"/>
  <c r="L30" i="2"/>
  <c r="R30" i="2" s="1"/>
  <c r="K30" i="2"/>
  <c r="J30" i="2"/>
  <c r="I30" i="2"/>
  <c r="H30" i="2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E24" i="2" s="1"/>
  <c r="B24" i="2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U19" i="2" s="1"/>
  <c r="P19" i="2"/>
  <c r="E19" i="2"/>
  <c r="T18" i="2"/>
  <c r="S18" i="2"/>
  <c r="R18" i="2"/>
  <c r="Q18" i="2"/>
  <c r="P18" i="2"/>
  <c r="E18" i="2"/>
  <c r="U18" i="2" s="1"/>
  <c r="S17" i="2"/>
  <c r="R17" i="2"/>
  <c r="Q17" i="2"/>
  <c r="P17" i="2"/>
  <c r="E17" i="2"/>
  <c r="V15" i="2"/>
  <c r="O15" i="2"/>
  <c r="N15" i="2"/>
  <c r="M15" i="2"/>
  <c r="L15" i="2"/>
  <c r="R15" i="2" s="1"/>
  <c r="K15" i="2"/>
  <c r="J15" i="2"/>
  <c r="I15" i="2"/>
  <c r="H15" i="2"/>
  <c r="G15" i="2"/>
  <c r="F15" i="2"/>
  <c r="C15" i="2"/>
  <c r="B15" i="2"/>
  <c r="E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T11" i="2" s="1"/>
  <c r="T10" i="2"/>
  <c r="S10" i="2"/>
  <c r="R10" i="2"/>
  <c r="Q10" i="2"/>
  <c r="P10" i="2"/>
  <c r="E10" i="2"/>
  <c r="S9" i="2"/>
  <c r="R9" i="2"/>
  <c r="Q9" i="2"/>
  <c r="P9" i="2"/>
  <c r="E9" i="2"/>
  <c r="S94" i="1"/>
  <c r="R94" i="1"/>
  <c r="Q94" i="1"/>
  <c r="P94" i="1"/>
  <c r="E94" i="1"/>
  <c r="U94" i="1" s="1"/>
  <c r="U93" i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S91" i="1"/>
  <c r="R91" i="1"/>
  <c r="Q91" i="1"/>
  <c r="P91" i="1"/>
  <c r="E91" i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S87" i="1"/>
  <c r="R87" i="1"/>
  <c r="Q87" i="1"/>
  <c r="P87" i="1"/>
  <c r="E87" i="1"/>
  <c r="U87" i="1" s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V72" i="1"/>
  <c r="O72" i="1"/>
  <c r="S72" i="1" s="1"/>
  <c r="N72" i="1"/>
  <c r="M72" i="1"/>
  <c r="L72" i="1"/>
  <c r="R72" i="1" s="1"/>
  <c r="K72" i="1"/>
  <c r="J72" i="1"/>
  <c r="I72" i="1"/>
  <c r="H72" i="1"/>
  <c r="P72" i="1" s="1"/>
  <c r="G72" i="1"/>
  <c r="F72" i="1"/>
  <c r="C72" i="1"/>
  <c r="B72" i="1"/>
  <c r="E72" i="1" s="1"/>
  <c r="V71" i="1"/>
  <c r="O71" i="1"/>
  <c r="N71" i="1"/>
  <c r="M71" i="1"/>
  <c r="S71" i="1" s="1"/>
  <c r="L71" i="1"/>
  <c r="R71" i="1" s="1"/>
  <c r="K71" i="1"/>
  <c r="J71" i="1"/>
  <c r="I71" i="1"/>
  <c r="H71" i="1"/>
  <c r="G71" i="1"/>
  <c r="F71" i="1"/>
  <c r="E71" i="1"/>
  <c r="C71" i="1"/>
  <c r="B71" i="1"/>
  <c r="U70" i="1"/>
  <c r="S70" i="1"/>
  <c r="R70" i="1"/>
  <c r="Q70" i="1"/>
  <c r="P70" i="1"/>
  <c r="E70" i="1"/>
  <c r="T70" i="1" s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R66" i="1" s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U64" i="1"/>
  <c r="S64" i="1"/>
  <c r="R64" i="1"/>
  <c r="Q64" i="1"/>
  <c r="P64" i="1"/>
  <c r="E64" i="1"/>
  <c r="T64" i="1" s="1"/>
  <c r="S63" i="1"/>
  <c r="R63" i="1"/>
  <c r="Q63" i="1"/>
  <c r="P63" i="1"/>
  <c r="E63" i="1"/>
  <c r="U63" i="1" s="1"/>
  <c r="S62" i="1"/>
  <c r="R62" i="1"/>
  <c r="Q62" i="1"/>
  <c r="P62" i="1"/>
  <c r="E62" i="1"/>
  <c r="T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T57" i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U52" i="1"/>
  <c r="S52" i="1"/>
  <c r="R52" i="1"/>
  <c r="Q52" i="1"/>
  <c r="P52" i="1"/>
  <c r="E52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T45" i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U43" i="1" s="1"/>
  <c r="S42" i="1"/>
  <c r="R42" i="1"/>
  <c r="Q42" i="1"/>
  <c r="P42" i="1"/>
  <c r="E42" i="1"/>
  <c r="U42" i="1" s="1"/>
  <c r="V40" i="1"/>
  <c r="Q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U35" i="1" s="1"/>
  <c r="V33" i="1"/>
  <c r="S33" i="1"/>
  <c r="O33" i="1"/>
  <c r="N33" i="1"/>
  <c r="R33" i="1" s="1"/>
  <c r="M33" i="1"/>
  <c r="L33" i="1"/>
  <c r="K33" i="1"/>
  <c r="J33" i="1"/>
  <c r="I33" i="1"/>
  <c r="Q33" i="1" s="1"/>
  <c r="H33" i="1"/>
  <c r="G33" i="1"/>
  <c r="F33" i="1"/>
  <c r="C33" i="1"/>
  <c r="B33" i="1"/>
  <c r="S32" i="1"/>
  <c r="R32" i="1"/>
  <c r="Q32" i="1"/>
  <c r="U32" i="1" s="1"/>
  <c r="P32" i="1"/>
  <c r="E32" i="1"/>
  <c r="V30" i="1"/>
  <c r="O30" i="1"/>
  <c r="S30" i="1" s="1"/>
  <c r="N30" i="1"/>
  <c r="M30" i="1"/>
  <c r="L30" i="1"/>
  <c r="R30" i="1" s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T28" i="1" s="1"/>
  <c r="S27" i="1"/>
  <c r="R27" i="1"/>
  <c r="Q27" i="1"/>
  <c r="P27" i="1"/>
  <c r="E27" i="1"/>
  <c r="U27" i="1" s="1"/>
  <c r="S26" i="1"/>
  <c r="R26" i="1"/>
  <c r="Q26" i="1"/>
  <c r="P26" i="1"/>
  <c r="E26" i="1"/>
  <c r="V24" i="1"/>
  <c r="R24" i="1"/>
  <c r="O24" i="1"/>
  <c r="N24" i="1"/>
  <c r="M24" i="1"/>
  <c r="S24" i="1" s="1"/>
  <c r="L24" i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1" i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V15" i="1"/>
  <c r="O15" i="1"/>
  <c r="N15" i="1"/>
  <c r="M15" i="1"/>
  <c r="S15" i="1" s="1"/>
  <c r="L15" i="1"/>
  <c r="R15" i="1" s="1"/>
  <c r="K15" i="1"/>
  <c r="J15" i="1"/>
  <c r="I15" i="1"/>
  <c r="H15" i="1"/>
  <c r="G15" i="1"/>
  <c r="F15" i="1"/>
  <c r="C15" i="1"/>
  <c r="B15" i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S9" i="1"/>
  <c r="R9" i="1"/>
  <c r="Q9" i="1"/>
  <c r="P9" i="1"/>
  <c r="E9" i="1"/>
  <c r="T9" i="1" s="1"/>
  <c r="T63" i="9" l="1"/>
  <c r="U63" i="9"/>
  <c r="U39" i="10"/>
  <c r="T39" i="10"/>
  <c r="T28" i="12"/>
  <c r="U28" i="12"/>
  <c r="T43" i="13"/>
  <c r="U43" i="13"/>
  <c r="U90" i="16"/>
  <c r="T90" i="16"/>
  <c r="U65" i="17"/>
  <c r="T65" i="17"/>
  <c r="T27" i="18"/>
  <c r="U27" i="18"/>
  <c r="U103" i="9"/>
  <c r="T103" i="9"/>
  <c r="U111" i="9"/>
  <c r="T111" i="9"/>
  <c r="E15" i="1"/>
  <c r="T10" i="3"/>
  <c r="T69" i="3"/>
  <c r="E66" i="4"/>
  <c r="E67" i="4"/>
  <c r="E71" i="4"/>
  <c r="E15" i="5"/>
  <c r="T29" i="7"/>
  <c r="U29" i="7"/>
  <c r="U38" i="7"/>
  <c r="T38" i="7"/>
  <c r="U55" i="8"/>
  <c r="T55" i="8"/>
  <c r="U12" i="9"/>
  <c r="T12" i="9"/>
  <c r="U50" i="9"/>
  <c r="T50" i="9"/>
  <c r="T92" i="9"/>
  <c r="U92" i="9"/>
  <c r="U9" i="10"/>
  <c r="T9" i="10"/>
  <c r="T69" i="10"/>
  <c r="U10" i="11"/>
  <c r="T10" i="11"/>
  <c r="T37" i="11"/>
  <c r="U37" i="11"/>
  <c r="E40" i="11"/>
  <c r="U64" i="11"/>
  <c r="T64" i="11"/>
  <c r="T19" i="13"/>
  <c r="U19" i="13"/>
  <c r="U21" i="15"/>
  <c r="T21" i="15"/>
  <c r="U23" i="17"/>
  <c r="T23" i="17"/>
  <c r="U37" i="22"/>
  <c r="T37" i="22"/>
  <c r="U49" i="22"/>
  <c r="T49" i="22"/>
  <c r="U51" i="10"/>
  <c r="T51" i="10"/>
  <c r="U22" i="11"/>
  <c r="T22" i="11"/>
  <c r="P15" i="6"/>
  <c r="P30" i="7"/>
  <c r="P67" i="9"/>
  <c r="P73" i="10"/>
  <c r="T14" i="13"/>
  <c r="U14" i="13"/>
  <c r="T48" i="24"/>
  <c r="U48" i="24"/>
  <c r="T51" i="24"/>
  <c r="U51" i="24"/>
  <c r="T23" i="1"/>
  <c r="T35" i="1"/>
  <c r="U48" i="1"/>
  <c r="T63" i="1"/>
  <c r="U65" i="1"/>
  <c r="S66" i="1"/>
  <c r="P71" i="1"/>
  <c r="R73" i="1"/>
  <c r="U10" i="2"/>
  <c r="S15" i="2"/>
  <c r="T26" i="2"/>
  <c r="E72" i="2"/>
  <c r="U10" i="3"/>
  <c r="U14" i="3"/>
  <c r="T39" i="3"/>
  <c r="T55" i="3"/>
  <c r="P66" i="3"/>
  <c r="U69" i="3"/>
  <c r="E71" i="3"/>
  <c r="R71" i="3"/>
  <c r="Q15" i="4"/>
  <c r="Q33" i="4"/>
  <c r="P40" i="4"/>
  <c r="T44" i="4"/>
  <c r="Q72" i="4"/>
  <c r="Q24" i="5"/>
  <c r="P33" i="5"/>
  <c r="T36" i="5"/>
  <c r="P53" i="5"/>
  <c r="P72" i="5"/>
  <c r="Q15" i="6"/>
  <c r="T29" i="6"/>
  <c r="E66" i="6"/>
  <c r="E67" i="6"/>
  <c r="Q30" i="7"/>
  <c r="U88" i="7"/>
  <c r="T88" i="7"/>
  <c r="U45" i="8"/>
  <c r="T45" i="8"/>
  <c r="U51" i="8"/>
  <c r="Q59" i="8"/>
  <c r="U28" i="9"/>
  <c r="T28" i="9"/>
  <c r="P33" i="9"/>
  <c r="U46" i="9"/>
  <c r="T46" i="9"/>
  <c r="U62" i="9"/>
  <c r="T62" i="9"/>
  <c r="Q66" i="10"/>
  <c r="U69" i="10"/>
  <c r="U56" i="11"/>
  <c r="T56" i="11"/>
  <c r="T11" i="12"/>
  <c r="U11" i="12"/>
  <c r="U93" i="12"/>
  <c r="T93" i="12"/>
  <c r="U50" i="14"/>
  <c r="T50" i="14"/>
  <c r="U89" i="16"/>
  <c r="T89" i="16"/>
  <c r="T20" i="21"/>
  <c r="U20" i="21"/>
  <c r="U63" i="21"/>
  <c r="T63" i="21"/>
  <c r="T89" i="22"/>
  <c r="U89" i="22"/>
  <c r="U23" i="23"/>
  <c r="T23" i="23"/>
  <c r="U45" i="23"/>
  <c r="T45" i="23"/>
  <c r="U51" i="23"/>
  <c r="T51" i="23"/>
  <c r="T58" i="14"/>
  <c r="U58" i="14"/>
  <c r="P40" i="1"/>
  <c r="P72" i="4"/>
  <c r="Q59" i="5"/>
  <c r="P15" i="8"/>
  <c r="Q40" i="8"/>
  <c r="T48" i="8"/>
  <c r="U48" i="8"/>
  <c r="P66" i="10"/>
  <c r="P15" i="1"/>
  <c r="E33" i="1"/>
  <c r="T39" i="1"/>
  <c r="T52" i="1"/>
  <c r="R53" i="1"/>
  <c r="T55" i="1"/>
  <c r="P66" i="1"/>
  <c r="S73" i="1"/>
  <c r="T12" i="2"/>
  <c r="T19" i="2"/>
  <c r="P33" i="2"/>
  <c r="U36" i="2"/>
  <c r="T38" i="2"/>
  <c r="E40" i="2"/>
  <c r="U51" i="2"/>
  <c r="U55" i="2"/>
  <c r="E59" i="2"/>
  <c r="T69" i="2"/>
  <c r="T93" i="2"/>
  <c r="T19" i="3"/>
  <c r="E24" i="3"/>
  <c r="E40" i="3"/>
  <c r="Q66" i="3"/>
  <c r="P30" i="4"/>
  <c r="U37" i="4"/>
  <c r="Q40" i="4"/>
  <c r="T58" i="4"/>
  <c r="P71" i="4"/>
  <c r="T91" i="4"/>
  <c r="U12" i="5"/>
  <c r="P15" i="5"/>
  <c r="U20" i="5"/>
  <c r="T23" i="5"/>
  <c r="Q33" i="5"/>
  <c r="P71" i="5"/>
  <c r="U29" i="6"/>
  <c r="P30" i="6"/>
  <c r="Q30" i="6"/>
  <c r="R72" i="6"/>
  <c r="Q24" i="9"/>
  <c r="T43" i="9"/>
  <c r="U43" i="9"/>
  <c r="U58" i="9"/>
  <c r="T58" i="9"/>
  <c r="U91" i="9"/>
  <c r="T91" i="9"/>
  <c r="T22" i="10"/>
  <c r="U22" i="10"/>
  <c r="T26" i="10"/>
  <c r="U26" i="10"/>
  <c r="U94" i="11"/>
  <c r="T94" i="11"/>
  <c r="U63" i="12"/>
  <c r="T63" i="12"/>
  <c r="U87" i="12"/>
  <c r="T87" i="12"/>
  <c r="T29" i="16"/>
  <c r="U29" i="16"/>
  <c r="U49" i="19"/>
  <c r="T49" i="19"/>
  <c r="U32" i="22"/>
  <c r="T32" i="22"/>
  <c r="U48" i="22"/>
  <c r="T48" i="22"/>
  <c r="U42" i="7"/>
  <c r="T42" i="7"/>
  <c r="U32" i="12"/>
  <c r="T32" i="12"/>
  <c r="P24" i="1"/>
  <c r="U36" i="1"/>
  <c r="Q30" i="2"/>
  <c r="Q66" i="2"/>
  <c r="Q15" i="3"/>
  <c r="P15" i="4"/>
  <c r="P33" i="4"/>
  <c r="Q59" i="4"/>
  <c r="P24" i="5"/>
  <c r="R30" i="6"/>
  <c r="Q15" i="7"/>
  <c r="U21" i="8"/>
  <c r="T21" i="8"/>
  <c r="P59" i="8"/>
  <c r="U32" i="9"/>
  <c r="T32" i="9"/>
  <c r="U102" i="17"/>
  <c r="T102" i="17"/>
  <c r="Q15" i="1"/>
  <c r="U47" i="1"/>
  <c r="Q24" i="2"/>
  <c r="Q33" i="2"/>
  <c r="T50" i="2"/>
  <c r="R66" i="2"/>
  <c r="T13" i="3"/>
  <c r="P30" i="3"/>
  <c r="U36" i="3"/>
  <c r="U38" i="3"/>
  <c r="U50" i="3"/>
  <c r="U62" i="3"/>
  <c r="T65" i="3"/>
  <c r="T22" i="4"/>
  <c r="T26" i="4"/>
  <c r="Q30" i="4"/>
  <c r="P66" i="4"/>
  <c r="Q71" i="4"/>
  <c r="Q15" i="5"/>
  <c r="T19" i="5"/>
  <c r="T27" i="5"/>
  <c r="U32" i="5"/>
  <c r="T51" i="5"/>
  <c r="T62" i="5"/>
  <c r="Q71" i="5"/>
  <c r="R73" i="5"/>
  <c r="T14" i="6"/>
  <c r="S40" i="6"/>
  <c r="P53" i="6"/>
  <c r="S71" i="6"/>
  <c r="P53" i="7"/>
  <c r="U56" i="7"/>
  <c r="T56" i="7"/>
  <c r="R71" i="7"/>
  <c r="E71" i="8"/>
  <c r="R71" i="8"/>
  <c r="T92" i="8"/>
  <c r="T55" i="9"/>
  <c r="U55" i="9"/>
  <c r="R72" i="9"/>
  <c r="T88" i="9"/>
  <c r="U88" i="9"/>
  <c r="U17" i="10"/>
  <c r="U48" i="11"/>
  <c r="T48" i="11"/>
  <c r="P53" i="11"/>
  <c r="T91" i="11"/>
  <c r="U91" i="11"/>
  <c r="U46" i="12"/>
  <c r="T46" i="12"/>
  <c r="T52" i="12"/>
  <c r="U52" i="12"/>
  <c r="Q53" i="12"/>
  <c r="U56" i="12"/>
  <c r="T56" i="12"/>
  <c r="E71" i="12"/>
  <c r="U50" i="13"/>
  <c r="T50" i="13"/>
  <c r="U18" i="16"/>
  <c r="T18" i="16"/>
  <c r="U28" i="18"/>
  <c r="T28" i="18"/>
  <c r="T87" i="18"/>
  <c r="U87" i="18"/>
  <c r="U28" i="1"/>
  <c r="U102" i="22"/>
  <c r="T102" i="22"/>
  <c r="U12" i="1"/>
  <c r="T11" i="1"/>
  <c r="U13" i="1"/>
  <c r="T27" i="1"/>
  <c r="P30" i="1"/>
  <c r="R40" i="1"/>
  <c r="T43" i="1"/>
  <c r="U51" i="1"/>
  <c r="T90" i="1"/>
  <c r="U9" i="2"/>
  <c r="U11" i="2"/>
  <c r="P15" i="2"/>
  <c r="U23" i="2"/>
  <c r="E30" i="2"/>
  <c r="S30" i="2"/>
  <c r="E66" i="2"/>
  <c r="S66" i="2"/>
  <c r="P72" i="2"/>
  <c r="U92" i="2"/>
  <c r="U18" i="3"/>
  <c r="U22" i="3"/>
  <c r="Q30" i="3"/>
  <c r="U32" i="3"/>
  <c r="U51" i="3"/>
  <c r="Q53" i="3"/>
  <c r="T61" i="3"/>
  <c r="P72" i="3"/>
  <c r="T10" i="4"/>
  <c r="E15" i="4"/>
  <c r="R15" i="4"/>
  <c r="T62" i="4"/>
  <c r="Q66" i="4"/>
  <c r="U90" i="4"/>
  <c r="U94" i="4"/>
  <c r="T11" i="5"/>
  <c r="P30" i="5"/>
  <c r="T37" i="5"/>
  <c r="T49" i="5"/>
  <c r="P66" i="5"/>
  <c r="U88" i="5"/>
  <c r="T92" i="5"/>
  <c r="T13" i="6"/>
  <c r="E15" i="6"/>
  <c r="R15" i="6"/>
  <c r="U26" i="6"/>
  <c r="U32" i="6"/>
  <c r="U46" i="6"/>
  <c r="U50" i="6"/>
  <c r="U62" i="6"/>
  <c r="P72" i="6"/>
  <c r="U49" i="7"/>
  <c r="T62" i="8"/>
  <c r="R67" i="8"/>
  <c r="P72" i="8"/>
  <c r="T88" i="8"/>
  <c r="U18" i="9"/>
  <c r="T18" i="9"/>
  <c r="S72" i="9"/>
  <c r="T10" i="10"/>
  <c r="T18" i="10"/>
  <c r="U18" i="10"/>
  <c r="T58" i="10"/>
  <c r="U58" i="10"/>
  <c r="Q53" i="11"/>
  <c r="T65" i="11"/>
  <c r="U65" i="11"/>
  <c r="Q71" i="11"/>
  <c r="P30" i="12"/>
  <c r="T37" i="13"/>
  <c r="P40" i="13"/>
  <c r="T93" i="13"/>
  <c r="U93" i="13"/>
  <c r="T26" i="15"/>
  <c r="U26" i="15"/>
  <c r="U47" i="15"/>
  <c r="T47" i="15"/>
  <c r="T13" i="16"/>
  <c r="U13" i="16"/>
  <c r="T38" i="19"/>
  <c r="U38" i="19"/>
  <c r="U51" i="19"/>
  <c r="T51" i="19"/>
  <c r="U19" i="1"/>
  <c r="T32" i="1"/>
  <c r="S40" i="1"/>
  <c r="T44" i="1"/>
  <c r="Q15" i="2"/>
  <c r="U15" i="2" s="1"/>
  <c r="T28" i="2"/>
  <c r="T32" i="2"/>
  <c r="U43" i="2"/>
  <c r="T46" i="2"/>
  <c r="T64" i="2"/>
  <c r="Q72" i="2"/>
  <c r="U26" i="3"/>
  <c r="T29" i="3"/>
  <c r="P33" i="3"/>
  <c r="T37" i="3"/>
  <c r="U42" i="3"/>
  <c r="U46" i="3"/>
  <c r="T49" i="3"/>
  <c r="P59" i="3"/>
  <c r="P71" i="3"/>
  <c r="Q72" i="3"/>
  <c r="U21" i="4"/>
  <c r="U29" i="4"/>
  <c r="R40" i="4"/>
  <c r="T46" i="4"/>
  <c r="U51" i="4"/>
  <c r="Q30" i="5"/>
  <c r="T61" i="5"/>
  <c r="Q66" i="5"/>
  <c r="R72" i="5"/>
  <c r="P33" i="6"/>
  <c r="U51" i="6"/>
  <c r="Q67" i="6"/>
  <c r="R73" i="6"/>
  <c r="U21" i="7"/>
  <c r="P40" i="7"/>
  <c r="U45" i="7"/>
  <c r="U50" i="7"/>
  <c r="T50" i="7"/>
  <c r="T36" i="8"/>
  <c r="U63" i="8"/>
  <c r="T63" i="8"/>
  <c r="U42" i="9"/>
  <c r="T42" i="9"/>
  <c r="Q15" i="10"/>
  <c r="U32" i="10"/>
  <c r="U38" i="10"/>
  <c r="U55" i="10"/>
  <c r="T55" i="10"/>
  <c r="T88" i="10"/>
  <c r="Q24" i="11"/>
  <c r="U26" i="11"/>
  <c r="T26" i="11"/>
  <c r="U44" i="11"/>
  <c r="T44" i="11"/>
  <c r="T69" i="11"/>
  <c r="U27" i="12"/>
  <c r="U62" i="14"/>
  <c r="T62" i="14"/>
  <c r="U92" i="15"/>
  <c r="T92" i="15"/>
  <c r="U21" i="17"/>
  <c r="T21" i="17"/>
  <c r="U38" i="13"/>
  <c r="T38" i="13"/>
  <c r="Q71" i="13"/>
  <c r="E72" i="13"/>
  <c r="R72" i="13"/>
  <c r="U21" i="14"/>
  <c r="T21" i="14"/>
  <c r="E40" i="14"/>
  <c r="U37" i="15"/>
  <c r="T37" i="15"/>
  <c r="U93" i="16"/>
  <c r="T93" i="16"/>
  <c r="U63" i="17"/>
  <c r="T63" i="17"/>
  <c r="T39" i="18"/>
  <c r="U39" i="18"/>
  <c r="U13" i="19"/>
  <c r="T13" i="19"/>
  <c r="U55" i="19"/>
  <c r="T55" i="19"/>
  <c r="U13" i="22"/>
  <c r="T13" i="22"/>
  <c r="U23" i="24"/>
  <c r="T23" i="24"/>
  <c r="U27" i="24"/>
  <c r="T27" i="24"/>
  <c r="T55" i="24"/>
  <c r="U55" i="24"/>
  <c r="T93" i="24"/>
  <c r="U93" i="24"/>
  <c r="U108" i="13"/>
  <c r="T108" i="13"/>
  <c r="U99" i="5"/>
  <c r="T99" i="5"/>
  <c r="S72" i="8"/>
  <c r="Q33" i="9"/>
  <c r="Q59" i="9"/>
  <c r="P72" i="9"/>
  <c r="E15" i="10"/>
  <c r="E24" i="10"/>
  <c r="P59" i="10"/>
  <c r="Q73" i="10"/>
  <c r="Q15" i="11"/>
  <c r="P33" i="11"/>
  <c r="T36" i="11"/>
  <c r="T92" i="12"/>
  <c r="U92" i="12"/>
  <c r="Q15" i="13"/>
  <c r="T28" i="13"/>
  <c r="U28" i="13"/>
  <c r="Q66" i="13"/>
  <c r="E67" i="13"/>
  <c r="Q66" i="14"/>
  <c r="Q15" i="15"/>
  <c r="T18" i="15"/>
  <c r="U18" i="15"/>
  <c r="T37" i="16"/>
  <c r="U37" i="16"/>
  <c r="T37" i="17"/>
  <c r="T11" i="18"/>
  <c r="U11" i="18"/>
  <c r="U19" i="19"/>
  <c r="T19" i="19"/>
  <c r="U94" i="19"/>
  <c r="T94" i="19"/>
  <c r="U42" i="22"/>
  <c r="T42" i="22"/>
  <c r="S71" i="9"/>
  <c r="Q72" i="9"/>
  <c r="P72" i="10"/>
  <c r="Q33" i="11"/>
  <c r="P40" i="11"/>
  <c r="P24" i="12"/>
  <c r="P33" i="12"/>
  <c r="T48" i="13"/>
  <c r="U48" i="13"/>
  <c r="P40" i="14"/>
  <c r="U45" i="15"/>
  <c r="T45" i="15"/>
  <c r="U19" i="17"/>
  <c r="T19" i="17"/>
  <c r="Q33" i="17"/>
  <c r="E33" i="19"/>
  <c r="U33" i="19" s="1"/>
  <c r="U87" i="19"/>
  <c r="T87" i="19"/>
  <c r="T44" i="21"/>
  <c r="U44" i="21"/>
  <c r="E40" i="7"/>
  <c r="R73" i="7"/>
  <c r="P30" i="8"/>
  <c r="T35" i="8"/>
  <c r="P40" i="8"/>
  <c r="U44" i="8"/>
  <c r="P40" i="9"/>
  <c r="P53" i="9"/>
  <c r="P66" i="9"/>
  <c r="S73" i="9"/>
  <c r="P30" i="10"/>
  <c r="E33" i="10"/>
  <c r="U33" i="10" s="1"/>
  <c r="S33" i="10"/>
  <c r="S71" i="10"/>
  <c r="E24" i="11"/>
  <c r="U24" i="11" s="1"/>
  <c r="Q40" i="11"/>
  <c r="S67" i="11"/>
  <c r="S71" i="11"/>
  <c r="Q33" i="12"/>
  <c r="P71" i="12"/>
  <c r="S73" i="12"/>
  <c r="T65" i="13"/>
  <c r="T88" i="13"/>
  <c r="T19" i="14"/>
  <c r="U19" i="14"/>
  <c r="Q24" i="14"/>
  <c r="U56" i="14"/>
  <c r="T56" i="14"/>
  <c r="U23" i="15"/>
  <c r="T23" i="15"/>
  <c r="T42" i="15"/>
  <c r="U42" i="15"/>
  <c r="U32" i="16"/>
  <c r="T32" i="16"/>
  <c r="U26" i="18"/>
  <c r="T26" i="18"/>
  <c r="T37" i="18"/>
  <c r="U37" i="18"/>
  <c r="U88" i="21"/>
  <c r="T88" i="21"/>
  <c r="T91" i="21"/>
  <c r="U91" i="21"/>
  <c r="P24" i="7"/>
  <c r="E30" i="7"/>
  <c r="U30" i="7" s="1"/>
  <c r="P71" i="7"/>
  <c r="P66" i="8"/>
  <c r="E33" i="9"/>
  <c r="U33" i="9" s="1"/>
  <c r="R33" i="9"/>
  <c r="T38" i="9"/>
  <c r="T51" i="9"/>
  <c r="E59" i="9"/>
  <c r="Q66" i="9"/>
  <c r="Q71" i="9"/>
  <c r="S15" i="10"/>
  <c r="Q30" i="10"/>
  <c r="U36" i="10"/>
  <c r="E40" i="10"/>
  <c r="P71" i="10"/>
  <c r="E15" i="11"/>
  <c r="R15" i="11"/>
  <c r="Q30" i="11"/>
  <c r="U38" i="11"/>
  <c r="S53" i="11"/>
  <c r="P59" i="11"/>
  <c r="Q72" i="11"/>
  <c r="P15" i="12"/>
  <c r="Q71" i="12"/>
  <c r="T12" i="13"/>
  <c r="U12" i="13"/>
  <c r="R15" i="13"/>
  <c r="E15" i="14"/>
  <c r="E71" i="14"/>
  <c r="Q73" i="14"/>
  <c r="U91" i="14"/>
  <c r="T91" i="14"/>
  <c r="S71" i="15"/>
  <c r="P72" i="15"/>
  <c r="T42" i="17"/>
  <c r="U42" i="17"/>
  <c r="T18" i="18"/>
  <c r="U18" i="18"/>
  <c r="T18" i="19"/>
  <c r="U18" i="19"/>
  <c r="U11" i="21"/>
  <c r="T11" i="21"/>
  <c r="U14" i="21"/>
  <c r="T14" i="21"/>
  <c r="U93" i="22"/>
  <c r="T93" i="22"/>
  <c r="U11" i="23"/>
  <c r="T11" i="23"/>
  <c r="U57" i="23"/>
  <c r="T57" i="23"/>
  <c r="T14" i="24"/>
  <c r="U14" i="24"/>
  <c r="R71" i="11"/>
  <c r="S72" i="11"/>
  <c r="E24" i="12"/>
  <c r="Q30" i="12"/>
  <c r="Q66" i="12"/>
  <c r="E59" i="13"/>
  <c r="E66" i="13"/>
  <c r="E30" i="14"/>
  <c r="U30" i="14" s="1"/>
  <c r="E53" i="14"/>
  <c r="R53" i="14"/>
  <c r="Q33" i="15"/>
  <c r="S67" i="15"/>
  <c r="E71" i="15"/>
  <c r="R71" i="15"/>
  <c r="S72" i="15"/>
  <c r="S73" i="15"/>
  <c r="P40" i="16"/>
  <c r="U69" i="16"/>
  <c r="P71" i="16"/>
  <c r="S15" i="17"/>
  <c r="Q71" i="17"/>
  <c r="T47" i="18"/>
  <c r="U47" i="18"/>
  <c r="Q66" i="18"/>
  <c r="E67" i="18"/>
  <c r="R67" i="18"/>
  <c r="P72" i="18"/>
  <c r="E72" i="19"/>
  <c r="Q66" i="20"/>
  <c r="T69" i="20"/>
  <c r="U69" i="20"/>
  <c r="Q66" i="21"/>
  <c r="E72" i="21"/>
  <c r="U14" i="22"/>
  <c r="T14" i="22"/>
  <c r="T20" i="22"/>
  <c r="P24" i="22"/>
  <c r="T24" i="22" s="1"/>
  <c r="U38" i="22"/>
  <c r="T38" i="22"/>
  <c r="U64" i="22"/>
  <c r="T64" i="22"/>
  <c r="R15" i="23"/>
  <c r="Q40" i="23"/>
  <c r="Q71" i="23"/>
  <c r="T89" i="23"/>
  <c r="U89" i="23"/>
  <c r="E67" i="24"/>
  <c r="T97" i="17"/>
  <c r="U97" i="17"/>
  <c r="U108" i="14"/>
  <c r="T108" i="14"/>
  <c r="U101" i="13"/>
  <c r="T101" i="13"/>
  <c r="U101" i="9"/>
  <c r="T101" i="9"/>
  <c r="T108" i="2"/>
  <c r="U108" i="2"/>
  <c r="P15" i="13"/>
  <c r="E40" i="13"/>
  <c r="P72" i="13"/>
  <c r="U20" i="14"/>
  <c r="E33" i="14"/>
  <c r="R33" i="14"/>
  <c r="Q59" i="14"/>
  <c r="P72" i="14"/>
  <c r="E24" i="15"/>
  <c r="P40" i="15"/>
  <c r="E53" i="15"/>
  <c r="Q59" i="15"/>
  <c r="P30" i="16"/>
  <c r="Q40" i="16"/>
  <c r="R53" i="16"/>
  <c r="Q71" i="16"/>
  <c r="E72" i="16"/>
  <c r="S33" i="17"/>
  <c r="U36" i="17"/>
  <c r="R40" i="17"/>
  <c r="P66" i="17"/>
  <c r="Q15" i="18"/>
  <c r="U64" i="18"/>
  <c r="T64" i="18"/>
  <c r="Q72" i="18"/>
  <c r="P24" i="20"/>
  <c r="E67" i="21"/>
  <c r="P15" i="22"/>
  <c r="Q59" i="22"/>
  <c r="R40" i="23"/>
  <c r="T22" i="24"/>
  <c r="U22" i="24"/>
  <c r="U92" i="24"/>
  <c r="T92" i="24"/>
  <c r="U100" i="22"/>
  <c r="T100" i="22"/>
  <c r="T98" i="19"/>
  <c r="U98" i="19"/>
  <c r="T109" i="16"/>
  <c r="U109" i="16"/>
  <c r="T111" i="11"/>
  <c r="U111" i="11"/>
  <c r="S96" i="10"/>
  <c r="U109" i="7"/>
  <c r="T109" i="7"/>
  <c r="U97" i="5"/>
  <c r="T97" i="5"/>
  <c r="U89" i="13"/>
  <c r="T92" i="13"/>
  <c r="T18" i="14"/>
  <c r="P66" i="14"/>
  <c r="P71" i="14"/>
  <c r="Q72" i="14"/>
  <c r="E73" i="14"/>
  <c r="E15" i="15"/>
  <c r="Q40" i="15"/>
  <c r="E15" i="16"/>
  <c r="Q30" i="16"/>
  <c r="Q66" i="16"/>
  <c r="P24" i="17"/>
  <c r="P33" i="17"/>
  <c r="P53" i="17"/>
  <c r="U17" i="18"/>
  <c r="T17" i="18"/>
  <c r="T70" i="18"/>
  <c r="U70" i="18"/>
  <c r="T50" i="19"/>
  <c r="U50" i="19"/>
  <c r="T51" i="20"/>
  <c r="T93" i="20"/>
  <c r="U93" i="20"/>
  <c r="U23" i="21"/>
  <c r="T23" i="21"/>
  <c r="Q33" i="22"/>
  <c r="T11" i="24"/>
  <c r="U11" i="24"/>
  <c r="E40" i="24"/>
  <c r="U63" i="24"/>
  <c r="T63" i="24"/>
  <c r="U70" i="24"/>
  <c r="T70" i="24"/>
  <c r="T99" i="24"/>
  <c r="U99" i="24"/>
  <c r="T107" i="24"/>
  <c r="U107" i="24"/>
  <c r="T101" i="1"/>
  <c r="U101" i="1"/>
  <c r="U99" i="21"/>
  <c r="T99" i="21"/>
  <c r="U107" i="21"/>
  <c r="T107" i="21"/>
  <c r="U107" i="7"/>
  <c r="T107" i="7"/>
  <c r="P71" i="11"/>
  <c r="E73" i="11"/>
  <c r="T19" i="12"/>
  <c r="Q24" i="12"/>
  <c r="Q40" i="12"/>
  <c r="R71" i="12"/>
  <c r="P72" i="12"/>
  <c r="Q30" i="13"/>
  <c r="P66" i="13"/>
  <c r="Q30" i="14"/>
  <c r="T51" i="14"/>
  <c r="E59" i="14"/>
  <c r="T10" i="15"/>
  <c r="R15" i="15"/>
  <c r="P30" i="15"/>
  <c r="E33" i="15"/>
  <c r="S33" i="15"/>
  <c r="P71" i="15"/>
  <c r="E59" i="16"/>
  <c r="S67" i="16"/>
  <c r="R71" i="16"/>
  <c r="Q15" i="17"/>
  <c r="E30" i="17"/>
  <c r="U30" i="17" s="1"/>
  <c r="Q40" i="17"/>
  <c r="P24" i="18"/>
  <c r="T63" i="18"/>
  <c r="U63" i="18"/>
  <c r="R72" i="18"/>
  <c r="U89" i="20"/>
  <c r="T89" i="20"/>
  <c r="U51" i="21"/>
  <c r="T55" i="21"/>
  <c r="U55" i="21"/>
  <c r="T58" i="21"/>
  <c r="U58" i="21"/>
  <c r="P30" i="22"/>
  <c r="E33" i="22"/>
  <c r="S33" i="22"/>
  <c r="Q72" i="22"/>
  <c r="U39" i="23"/>
  <c r="T39" i="23"/>
  <c r="U52" i="23"/>
  <c r="T52" i="23"/>
  <c r="R53" i="23"/>
  <c r="T36" i="24"/>
  <c r="U36" i="24"/>
  <c r="E80" i="23"/>
  <c r="E80" i="19"/>
  <c r="U102" i="21"/>
  <c r="T102" i="21"/>
  <c r="U102" i="16"/>
  <c r="T102" i="16"/>
  <c r="U110" i="13"/>
  <c r="T110" i="13"/>
  <c r="M113" i="11"/>
  <c r="S113" i="11" s="1"/>
  <c r="S96" i="11"/>
  <c r="U99" i="2"/>
  <c r="T99" i="2"/>
  <c r="P33" i="14"/>
  <c r="U44" i="14"/>
  <c r="R72" i="14"/>
  <c r="P24" i="15"/>
  <c r="Q30" i="15"/>
  <c r="E40" i="15"/>
  <c r="P66" i="15"/>
  <c r="Q71" i="15"/>
  <c r="E73" i="15"/>
  <c r="P24" i="16"/>
  <c r="U36" i="16"/>
  <c r="S71" i="16"/>
  <c r="U35" i="17"/>
  <c r="E66" i="17"/>
  <c r="R71" i="17"/>
  <c r="P72" i="17"/>
  <c r="Q24" i="18"/>
  <c r="U48" i="18"/>
  <c r="T48" i="18"/>
  <c r="T94" i="18"/>
  <c r="U94" i="18"/>
  <c r="T29" i="19"/>
  <c r="Q72" i="19"/>
  <c r="P30" i="20"/>
  <c r="R33" i="20"/>
  <c r="T37" i="20"/>
  <c r="U37" i="20"/>
  <c r="R40" i="20"/>
  <c r="R73" i="20"/>
  <c r="E15" i="21"/>
  <c r="R15" i="21"/>
  <c r="T29" i="21"/>
  <c r="U29" i="21"/>
  <c r="U35" i="21"/>
  <c r="U92" i="21"/>
  <c r="T92" i="21"/>
  <c r="Q30" i="22"/>
  <c r="Q30" i="23"/>
  <c r="U90" i="23"/>
  <c r="T90" i="23"/>
  <c r="U10" i="24"/>
  <c r="T10" i="24"/>
  <c r="P33" i="24"/>
  <c r="T58" i="24"/>
  <c r="U58" i="24"/>
  <c r="T62" i="24"/>
  <c r="U62" i="24"/>
  <c r="U97" i="21"/>
  <c r="T97" i="21"/>
  <c r="T104" i="17"/>
  <c r="U104" i="17"/>
  <c r="T111" i="5"/>
  <c r="U111" i="5"/>
  <c r="Q71" i="22"/>
  <c r="S40" i="23"/>
  <c r="T44" i="23"/>
  <c r="P66" i="23"/>
  <c r="Q24" i="24"/>
  <c r="Q33" i="24"/>
  <c r="P59" i="24"/>
  <c r="E80" i="14"/>
  <c r="T51" i="17"/>
  <c r="Q66" i="17"/>
  <c r="U69" i="17"/>
  <c r="E72" i="17"/>
  <c r="R72" i="17"/>
  <c r="T87" i="17"/>
  <c r="T12" i="18"/>
  <c r="U19" i="18"/>
  <c r="E24" i="18"/>
  <c r="U32" i="18"/>
  <c r="P59" i="18"/>
  <c r="E66" i="18"/>
  <c r="P71" i="18"/>
  <c r="S73" i="18"/>
  <c r="U88" i="18"/>
  <c r="Q30" i="19"/>
  <c r="U30" i="19" s="1"/>
  <c r="S33" i="19"/>
  <c r="T39" i="19"/>
  <c r="T44" i="19"/>
  <c r="P66" i="19"/>
  <c r="Q71" i="19"/>
  <c r="U28" i="20"/>
  <c r="E53" i="20"/>
  <c r="U64" i="20"/>
  <c r="U94" i="20"/>
  <c r="U12" i="21"/>
  <c r="U17" i="21"/>
  <c r="P24" i="21"/>
  <c r="U26" i="21"/>
  <c r="U39" i="21"/>
  <c r="S53" i="21"/>
  <c r="E71" i="21"/>
  <c r="U89" i="21"/>
  <c r="Q24" i="22"/>
  <c r="P33" i="22"/>
  <c r="T50" i="22"/>
  <c r="T65" i="22"/>
  <c r="Q66" i="22"/>
  <c r="P15" i="23"/>
  <c r="T19" i="23"/>
  <c r="P24" i="23"/>
  <c r="Q33" i="23"/>
  <c r="P40" i="23"/>
  <c r="T40" i="23" s="1"/>
  <c r="Q66" i="23"/>
  <c r="U28" i="24"/>
  <c r="T37" i="24"/>
  <c r="P71" i="24"/>
  <c r="E80" i="17"/>
  <c r="S33" i="18"/>
  <c r="Q71" i="18"/>
  <c r="E40" i="19"/>
  <c r="Q33" i="20"/>
  <c r="P40" i="20"/>
  <c r="P15" i="21"/>
  <c r="Q24" i="21"/>
  <c r="S72" i="21"/>
  <c r="Q15" i="23"/>
  <c r="E59" i="23"/>
  <c r="S67" i="23"/>
  <c r="R72" i="23"/>
  <c r="P15" i="24"/>
  <c r="U29" i="24"/>
  <c r="R30" i="24"/>
  <c r="Q71" i="24"/>
  <c r="T114" i="19"/>
  <c r="P72" i="20"/>
  <c r="Q15" i="21"/>
  <c r="U15" i="21" s="1"/>
  <c r="U32" i="21"/>
  <c r="P72" i="21"/>
  <c r="Q15" i="22"/>
  <c r="U35" i="22"/>
  <c r="R71" i="22"/>
  <c r="T35" i="23"/>
  <c r="S71" i="23"/>
  <c r="Q15" i="24"/>
  <c r="U15" i="24" s="1"/>
  <c r="E24" i="24"/>
  <c r="R33" i="24"/>
  <c r="P40" i="24"/>
  <c r="P66" i="24"/>
  <c r="T97" i="1"/>
  <c r="U105" i="24"/>
  <c r="T97" i="2"/>
  <c r="P15" i="18"/>
  <c r="T15" i="18" s="1"/>
  <c r="P66" i="18"/>
  <c r="U69" i="18"/>
  <c r="E72" i="18"/>
  <c r="S72" i="18"/>
  <c r="P15" i="19"/>
  <c r="T15" i="19" s="1"/>
  <c r="P33" i="19"/>
  <c r="S67" i="19"/>
  <c r="E71" i="19"/>
  <c r="U10" i="20"/>
  <c r="Q15" i="20"/>
  <c r="P67" i="20"/>
  <c r="E30" i="21"/>
  <c r="T51" i="21"/>
  <c r="E59" i="21"/>
  <c r="P66" i="21"/>
  <c r="R73" i="21"/>
  <c r="E15" i="22"/>
  <c r="S67" i="22"/>
  <c r="S71" i="22"/>
  <c r="P72" i="22"/>
  <c r="E33" i="23"/>
  <c r="T33" i="23" s="1"/>
  <c r="P72" i="23"/>
  <c r="P30" i="24"/>
  <c r="S33" i="24"/>
  <c r="E59" i="24"/>
  <c r="Q66" i="24"/>
  <c r="E80" i="7"/>
  <c r="E80" i="3"/>
  <c r="U104" i="9"/>
  <c r="S73" i="24"/>
  <c r="Q67" i="24"/>
  <c r="T47" i="24"/>
  <c r="P53" i="24"/>
  <c r="Q59" i="24"/>
  <c r="P67" i="24"/>
  <c r="R73" i="24"/>
  <c r="R67" i="24"/>
  <c r="P73" i="24"/>
  <c r="S67" i="24"/>
  <c r="Q73" i="24"/>
  <c r="U73" i="24" s="1"/>
  <c r="U97" i="24"/>
  <c r="S96" i="24"/>
  <c r="T108" i="24"/>
  <c r="T110" i="24"/>
  <c r="T100" i="24"/>
  <c r="T102" i="24"/>
  <c r="T104" i="24"/>
  <c r="E73" i="23"/>
  <c r="Q53" i="23"/>
  <c r="E67" i="23"/>
  <c r="S53" i="23"/>
  <c r="S73" i="23"/>
  <c r="P73" i="23"/>
  <c r="T73" i="23" s="1"/>
  <c r="Q59" i="23"/>
  <c r="P67" i="23"/>
  <c r="Q67" i="23"/>
  <c r="U67" i="23" s="1"/>
  <c r="T98" i="23"/>
  <c r="P67" i="22"/>
  <c r="P53" i="22"/>
  <c r="P59" i="22"/>
  <c r="Q67" i="22"/>
  <c r="U67" i="22" s="1"/>
  <c r="S73" i="22"/>
  <c r="P73" i="22"/>
  <c r="R67" i="22"/>
  <c r="Q73" i="22"/>
  <c r="U73" i="22" s="1"/>
  <c r="S96" i="22"/>
  <c r="T98" i="22"/>
  <c r="T110" i="22"/>
  <c r="T108" i="22"/>
  <c r="T106" i="22"/>
  <c r="E73" i="21"/>
  <c r="T47" i="21"/>
  <c r="R53" i="21"/>
  <c r="P53" i="21"/>
  <c r="Q53" i="21"/>
  <c r="U53" i="21" s="1"/>
  <c r="P59" i="21"/>
  <c r="R67" i="21"/>
  <c r="P73" i="21"/>
  <c r="T57" i="21"/>
  <c r="Q67" i="21"/>
  <c r="U67" i="21" s="1"/>
  <c r="Q53" i="20"/>
  <c r="R53" i="20"/>
  <c r="E73" i="20"/>
  <c r="P59" i="20"/>
  <c r="U58" i="20"/>
  <c r="P73" i="20"/>
  <c r="T98" i="20"/>
  <c r="T106" i="20"/>
  <c r="R67" i="19"/>
  <c r="P67" i="19"/>
  <c r="E53" i="19"/>
  <c r="E67" i="19"/>
  <c r="E59" i="19"/>
  <c r="T59" i="19" s="1"/>
  <c r="Q73" i="19"/>
  <c r="P59" i="19"/>
  <c r="Q67" i="19"/>
  <c r="U67" i="19" s="1"/>
  <c r="R73" i="19"/>
  <c r="T104" i="19"/>
  <c r="U106" i="19"/>
  <c r="E53" i="18"/>
  <c r="R53" i="18"/>
  <c r="P67" i="18"/>
  <c r="E73" i="18"/>
  <c r="R73" i="18"/>
  <c r="P53" i="18"/>
  <c r="Q53" i="18"/>
  <c r="T104" i="18"/>
  <c r="T102" i="18"/>
  <c r="R96" i="18"/>
  <c r="T100" i="18"/>
  <c r="T98" i="18"/>
  <c r="E73" i="17"/>
  <c r="E67" i="17"/>
  <c r="E59" i="17"/>
  <c r="R73" i="17"/>
  <c r="P59" i="17"/>
  <c r="R67" i="17"/>
  <c r="Q59" i="17"/>
  <c r="T107" i="17"/>
  <c r="U103" i="17"/>
  <c r="T105" i="17"/>
  <c r="T110" i="17"/>
  <c r="T99" i="17"/>
  <c r="P53" i="16"/>
  <c r="Q53" i="16"/>
  <c r="U53" i="16" s="1"/>
  <c r="P73" i="16"/>
  <c r="S53" i="16"/>
  <c r="Q73" i="16"/>
  <c r="U73" i="16" s="1"/>
  <c r="P59" i="16"/>
  <c r="P67" i="16"/>
  <c r="R73" i="16"/>
  <c r="Q67" i="16"/>
  <c r="E73" i="16"/>
  <c r="S73" i="16"/>
  <c r="U110" i="16"/>
  <c r="U101" i="16"/>
  <c r="P53" i="15"/>
  <c r="Q53" i="15"/>
  <c r="P73" i="15"/>
  <c r="P67" i="15"/>
  <c r="Q73" i="15"/>
  <c r="U73" i="15" s="1"/>
  <c r="R73" i="15"/>
  <c r="E67" i="15"/>
  <c r="R67" i="15"/>
  <c r="S96" i="15"/>
  <c r="T101" i="15"/>
  <c r="T109" i="15"/>
  <c r="E80" i="15"/>
  <c r="U47" i="14"/>
  <c r="S53" i="14"/>
  <c r="P53" i="14"/>
  <c r="P67" i="14"/>
  <c r="T67" i="14" s="1"/>
  <c r="U101" i="14"/>
  <c r="U109" i="14"/>
  <c r="Q53" i="13"/>
  <c r="P67" i="13"/>
  <c r="Q67" i="13"/>
  <c r="U67" i="13" s="1"/>
  <c r="Q73" i="13"/>
  <c r="Q59" i="13"/>
  <c r="R67" i="13"/>
  <c r="P73" i="13"/>
  <c r="T73" i="13" s="1"/>
  <c r="T102" i="13"/>
  <c r="U104" i="13"/>
  <c r="U47" i="12"/>
  <c r="E53" i="12"/>
  <c r="P67" i="12"/>
  <c r="E59" i="12"/>
  <c r="Q67" i="12"/>
  <c r="U67" i="12" s="1"/>
  <c r="E73" i="12"/>
  <c r="R67" i="12"/>
  <c r="P59" i="12"/>
  <c r="E67" i="12"/>
  <c r="S67" i="12"/>
  <c r="Q73" i="12"/>
  <c r="T99" i="12"/>
  <c r="T101" i="12"/>
  <c r="U111" i="12"/>
  <c r="E67" i="11"/>
  <c r="R53" i="11"/>
  <c r="P67" i="11"/>
  <c r="S73" i="11"/>
  <c r="E59" i="11"/>
  <c r="Q67" i="11"/>
  <c r="P73" i="11"/>
  <c r="T73" i="11" s="1"/>
  <c r="Q73" i="11"/>
  <c r="U73" i="11" s="1"/>
  <c r="Q59" i="11"/>
  <c r="R73" i="11"/>
  <c r="T100" i="11"/>
  <c r="U109" i="11"/>
  <c r="U103" i="11"/>
  <c r="T108" i="11"/>
  <c r="E53" i="10"/>
  <c r="S53" i="10"/>
  <c r="E73" i="10"/>
  <c r="Q53" i="10"/>
  <c r="U53" i="10" s="1"/>
  <c r="E67" i="10"/>
  <c r="Q59" i="10"/>
  <c r="S67" i="10"/>
  <c r="R73" i="10"/>
  <c r="T57" i="10"/>
  <c r="E59" i="10"/>
  <c r="U59" i="10" s="1"/>
  <c r="P67" i="10"/>
  <c r="U102" i="10"/>
  <c r="T100" i="10"/>
  <c r="U105" i="10"/>
  <c r="Q67" i="9"/>
  <c r="E73" i="9"/>
  <c r="E67" i="9"/>
  <c r="P73" i="9"/>
  <c r="P59" i="9"/>
  <c r="T99" i="9"/>
  <c r="U106" i="9"/>
  <c r="T109" i="9"/>
  <c r="Q73" i="8"/>
  <c r="R53" i="8"/>
  <c r="T47" i="8"/>
  <c r="S53" i="8"/>
  <c r="E73" i="8"/>
  <c r="Q67" i="8"/>
  <c r="U67" i="8" s="1"/>
  <c r="E59" i="8"/>
  <c r="T57" i="8"/>
  <c r="S73" i="8"/>
  <c r="S67" i="8"/>
  <c r="T100" i="8"/>
  <c r="T102" i="8"/>
  <c r="R96" i="8"/>
  <c r="T110" i="8"/>
  <c r="Q53" i="7"/>
  <c r="Q59" i="7"/>
  <c r="E73" i="7"/>
  <c r="P67" i="7"/>
  <c r="P73" i="7"/>
  <c r="T73" i="7" s="1"/>
  <c r="U57" i="7"/>
  <c r="Q73" i="7"/>
  <c r="U73" i="7" s="1"/>
  <c r="T99" i="7"/>
  <c r="T101" i="7"/>
  <c r="P67" i="6"/>
  <c r="T67" i="6" s="1"/>
  <c r="Q73" i="6"/>
  <c r="E73" i="6"/>
  <c r="Q59" i="6"/>
  <c r="S73" i="6"/>
  <c r="T57" i="6"/>
  <c r="T98" i="6"/>
  <c r="T106" i="6"/>
  <c r="U104" i="6"/>
  <c r="Q53" i="5"/>
  <c r="E53" i="5"/>
  <c r="P73" i="5"/>
  <c r="T57" i="5"/>
  <c r="P67" i="5"/>
  <c r="T67" i="5" s="1"/>
  <c r="Q67" i="5"/>
  <c r="U67" i="5" s="1"/>
  <c r="P59" i="5"/>
  <c r="E67" i="5"/>
  <c r="R67" i="5"/>
  <c r="R96" i="5"/>
  <c r="U103" i="5"/>
  <c r="P53" i="4"/>
  <c r="Q53" i="4"/>
  <c r="P67" i="4"/>
  <c r="T67" i="4" s="1"/>
  <c r="Q67" i="4"/>
  <c r="U67" i="4" s="1"/>
  <c r="E73" i="4"/>
  <c r="U57" i="4"/>
  <c r="R67" i="4"/>
  <c r="P73" i="4"/>
  <c r="T73" i="4" s="1"/>
  <c r="T104" i="4"/>
  <c r="T110" i="4"/>
  <c r="R53" i="3"/>
  <c r="P73" i="3"/>
  <c r="P53" i="3"/>
  <c r="T53" i="3" s="1"/>
  <c r="Q73" i="3"/>
  <c r="Q59" i="3"/>
  <c r="P67" i="3"/>
  <c r="T67" i="3" s="1"/>
  <c r="U58" i="3"/>
  <c r="R73" i="3"/>
  <c r="T57" i="3"/>
  <c r="E59" i="3"/>
  <c r="T59" i="3" s="1"/>
  <c r="E67" i="3"/>
  <c r="R67" i="3"/>
  <c r="R96" i="3"/>
  <c r="U100" i="3"/>
  <c r="U98" i="3"/>
  <c r="T108" i="3"/>
  <c r="T106" i="3"/>
  <c r="S73" i="2"/>
  <c r="U47" i="2"/>
  <c r="E67" i="2"/>
  <c r="Q73" i="2"/>
  <c r="P53" i="2"/>
  <c r="E73" i="2"/>
  <c r="S67" i="2"/>
  <c r="P59" i="2"/>
  <c r="Q67" i="2"/>
  <c r="Q59" i="2"/>
  <c r="T58" i="2"/>
  <c r="T105" i="2"/>
  <c r="T107" i="2"/>
  <c r="R67" i="1"/>
  <c r="E73" i="1"/>
  <c r="P53" i="1"/>
  <c r="T53" i="1" s="1"/>
  <c r="Q53" i="1"/>
  <c r="U53" i="1" s="1"/>
  <c r="E67" i="1"/>
  <c r="S67" i="1"/>
  <c r="S53" i="1"/>
  <c r="E59" i="1"/>
  <c r="U59" i="1" s="1"/>
  <c r="P59" i="1"/>
  <c r="Q73" i="1"/>
  <c r="U73" i="1" s="1"/>
  <c r="P73" i="1"/>
  <c r="T73" i="1" s="1"/>
  <c r="Q59" i="1"/>
  <c r="Q67" i="1"/>
  <c r="U67" i="1" s="1"/>
  <c r="P67" i="1"/>
  <c r="T67" i="1" s="1"/>
  <c r="T111" i="1"/>
  <c r="T109" i="1"/>
  <c r="T105" i="1"/>
  <c r="U30" i="2"/>
  <c r="T30" i="2"/>
  <c r="U94" i="2"/>
  <c r="T94" i="2"/>
  <c r="U20" i="3"/>
  <c r="T20" i="3"/>
  <c r="U33" i="3"/>
  <c r="T33" i="3"/>
  <c r="U24" i="4"/>
  <c r="T24" i="4"/>
  <c r="U40" i="4"/>
  <c r="T40" i="4"/>
  <c r="U35" i="4"/>
  <c r="T35" i="4"/>
  <c r="U30" i="5"/>
  <c r="T30" i="5"/>
  <c r="U26" i="1"/>
  <c r="T26" i="1"/>
  <c r="U52" i="3"/>
  <c r="T52" i="3"/>
  <c r="U56" i="3"/>
  <c r="T56" i="3"/>
  <c r="U62" i="1"/>
  <c r="T62" i="1"/>
  <c r="U13" i="2"/>
  <c r="T13" i="2"/>
  <c r="U91" i="1"/>
  <c r="T91" i="1"/>
  <c r="T24" i="1"/>
  <c r="Q30" i="1"/>
  <c r="U30" i="1" s="1"/>
  <c r="U72" i="1"/>
  <c r="T72" i="1"/>
  <c r="U71" i="1"/>
  <c r="T71" i="1"/>
  <c r="U69" i="1"/>
  <c r="T69" i="1"/>
  <c r="Q72" i="1"/>
  <c r="U17" i="2"/>
  <c r="T17" i="2"/>
  <c r="U29" i="2"/>
  <c r="T29" i="2"/>
  <c r="U33" i="2"/>
  <c r="T33" i="2"/>
  <c r="P40" i="2"/>
  <c r="Q53" i="2"/>
  <c r="U23" i="4"/>
  <c r="T23" i="4"/>
  <c r="U27" i="4"/>
  <c r="T27" i="4"/>
  <c r="U65" i="2"/>
  <c r="T65" i="2"/>
  <c r="U24" i="3"/>
  <c r="T24" i="3"/>
  <c r="P33" i="1"/>
  <c r="T33" i="1" s="1"/>
  <c r="Q66" i="1"/>
  <c r="U66" i="1" s="1"/>
  <c r="P30" i="2"/>
  <c r="U44" i="3"/>
  <c r="T44" i="3"/>
  <c r="U59" i="3"/>
  <c r="Q67" i="3"/>
  <c r="U67" i="3" s="1"/>
  <c r="Q71" i="3"/>
  <c r="U11" i="4"/>
  <c r="T11" i="4"/>
  <c r="P24" i="4"/>
  <c r="U33" i="4"/>
  <c r="T33" i="4"/>
  <c r="U59" i="4"/>
  <c r="T59" i="4"/>
  <c r="U33" i="1"/>
  <c r="U22" i="1"/>
  <c r="T22" i="1"/>
  <c r="Q71" i="1"/>
  <c r="U37" i="2"/>
  <c r="T37" i="2"/>
  <c r="U30" i="4"/>
  <c r="T30" i="4"/>
  <c r="U58" i="1"/>
  <c r="T58" i="1"/>
  <c r="P73" i="2"/>
  <c r="T73" i="2" s="1"/>
  <c r="U89" i="3"/>
  <c r="T89" i="3"/>
  <c r="U24" i="6"/>
  <c r="T24" i="6"/>
  <c r="U33" i="6"/>
  <c r="T33" i="6"/>
  <c r="T30" i="1"/>
  <c r="U10" i="1"/>
  <c r="T10" i="1"/>
  <c r="Q24" i="1"/>
  <c r="U24" i="1" s="1"/>
  <c r="U46" i="1"/>
  <c r="T46" i="1"/>
  <c r="P24" i="2"/>
  <c r="U49" i="2"/>
  <c r="T49" i="2"/>
  <c r="P67" i="2"/>
  <c r="T67" i="2" s="1"/>
  <c r="Q40" i="3"/>
  <c r="U73" i="6"/>
  <c r="U67" i="6"/>
  <c r="U15" i="6"/>
  <c r="T15" i="6"/>
  <c r="U87" i="8"/>
  <c r="T87" i="8"/>
  <c r="U89" i="9"/>
  <c r="T89" i="9"/>
  <c r="U88" i="12"/>
  <c r="T88" i="12"/>
  <c r="T14" i="1"/>
  <c r="T18" i="1"/>
  <c r="T42" i="1"/>
  <c r="T50" i="1"/>
  <c r="T66" i="1"/>
  <c r="T87" i="1"/>
  <c r="T9" i="2"/>
  <c r="T21" i="2"/>
  <c r="T45" i="2"/>
  <c r="T57" i="2"/>
  <c r="T61" i="2"/>
  <c r="T90" i="2"/>
  <c r="T12" i="3"/>
  <c r="T28" i="3"/>
  <c r="T32" i="3"/>
  <c r="T36" i="3"/>
  <c r="U53" i="3"/>
  <c r="T48" i="3"/>
  <c r="T64" i="3"/>
  <c r="T93" i="3"/>
  <c r="T19" i="4"/>
  <c r="T39" i="4"/>
  <c r="T43" i="4"/>
  <c r="T51" i="4"/>
  <c r="T55" i="4"/>
  <c r="U71" i="4"/>
  <c r="T71" i="4"/>
  <c r="U72" i="4"/>
  <c r="T72" i="4"/>
  <c r="T88" i="4"/>
  <c r="T10" i="5"/>
  <c r="T22" i="5"/>
  <c r="T26" i="5"/>
  <c r="T46" i="5"/>
  <c r="U22" i="6"/>
  <c r="T32" i="6"/>
  <c r="Q53" i="6"/>
  <c r="P73" i="6"/>
  <c r="T73" i="6" s="1"/>
  <c r="U87" i="6"/>
  <c r="T39" i="7"/>
  <c r="U53" i="7"/>
  <c r="T53" i="7"/>
  <c r="U66" i="7"/>
  <c r="T66" i="7"/>
  <c r="T61" i="7"/>
  <c r="T10" i="8"/>
  <c r="T58" i="8"/>
  <c r="P15" i="9"/>
  <c r="Q15" i="9"/>
  <c r="U15" i="9" s="1"/>
  <c r="T17" i="9"/>
  <c r="U59" i="9"/>
  <c r="T59" i="9"/>
  <c r="Q73" i="9"/>
  <c r="U11" i="11"/>
  <c r="T11" i="11"/>
  <c r="U23" i="11"/>
  <c r="T23" i="11"/>
  <c r="U27" i="11"/>
  <c r="T27" i="11"/>
  <c r="U63" i="11"/>
  <c r="T63" i="11"/>
  <c r="P73" i="12"/>
  <c r="T73" i="12" s="1"/>
  <c r="U58" i="13"/>
  <c r="T58" i="13"/>
  <c r="T33" i="14"/>
  <c r="U24" i="19"/>
  <c r="T24" i="19"/>
  <c r="U17" i="8"/>
  <c r="T17" i="8"/>
  <c r="U11" i="10"/>
  <c r="T11" i="10"/>
  <c r="T59" i="10"/>
  <c r="U26" i="13"/>
  <c r="T26" i="13"/>
  <c r="U64" i="14"/>
  <c r="T64" i="14"/>
  <c r="U15" i="1"/>
  <c r="T15" i="1"/>
  <c r="T38" i="1"/>
  <c r="T13" i="1"/>
  <c r="T17" i="1"/>
  <c r="T29" i="1"/>
  <c r="T37" i="1"/>
  <c r="T49" i="1"/>
  <c r="T65" i="1"/>
  <c r="T94" i="1"/>
  <c r="T20" i="2"/>
  <c r="U40" i="2"/>
  <c r="T40" i="2"/>
  <c r="T44" i="2"/>
  <c r="T52" i="2"/>
  <c r="T56" i="2"/>
  <c r="T89" i="2"/>
  <c r="T11" i="3"/>
  <c r="T23" i="3"/>
  <c r="T27" i="3"/>
  <c r="T35" i="3"/>
  <c r="T47" i="3"/>
  <c r="T63" i="3"/>
  <c r="T70" i="3"/>
  <c r="T92" i="3"/>
  <c r="U73" i="4"/>
  <c r="U15" i="4"/>
  <c r="T15" i="4"/>
  <c r="T14" i="4"/>
  <c r="T18" i="4"/>
  <c r="T38" i="4"/>
  <c r="T42" i="4"/>
  <c r="T50" i="4"/>
  <c r="U66" i="4"/>
  <c r="T66" i="4"/>
  <c r="T87" i="4"/>
  <c r="T9" i="5"/>
  <c r="T21" i="5"/>
  <c r="T45" i="5"/>
  <c r="T56" i="5"/>
  <c r="T90" i="5"/>
  <c r="T11" i="6"/>
  <c r="T28" i="6"/>
  <c r="U42" i="6"/>
  <c r="T47" i="6"/>
  <c r="U52" i="6"/>
  <c r="P66" i="6"/>
  <c r="U91" i="6"/>
  <c r="T10" i="7"/>
  <c r="U17" i="7"/>
  <c r="T22" i="7"/>
  <c r="P33" i="7"/>
  <c r="T33" i="7" s="1"/>
  <c r="U47" i="7"/>
  <c r="T47" i="7"/>
  <c r="U70" i="7"/>
  <c r="T70" i="7"/>
  <c r="P72" i="7"/>
  <c r="T22" i="8"/>
  <c r="E30" i="8"/>
  <c r="P33" i="8"/>
  <c r="T33" i="8" s="1"/>
  <c r="U37" i="8"/>
  <c r="T37" i="8"/>
  <c r="U42" i="8"/>
  <c r="T42" i="8"/>
  <c r="U50" i="8"/>
  <c r="T50" i="8"/>
  <c r="U65" i="8"/>
  <c r="T65" i="8"/>
  <c r="P67" i="8"/>
  <c r="T67" i="8" s="1"/>
  <c r="P24" i="9"/>
  <c r="U45" i="9"/>
  <c r="T45" i="9"/>
  <c r="E53" i="9"/>
  <c r="T94" i="9"/>
  <c r="Q40" i="10"/>
  <c r="Q67" i="10"/>
  <c r="U67" i="10" s="1"/>
  <c r="U89" i="10"/>
  <c r="T89" i="10"/>
  <c r="P24" i="11"/>
  <c r="U33" i="11"/>
  <c r="T33" i="11"/>
  <c r="U29" i="12"/>
  <c r="T29" i="12"/>
  <c r="R53" i="13"/>
  <c r="P59" i="13"/>
  <c r="U29" i="14"/>
  <c r="T29" i="14"/>
  <c r="U57" i="14"/>
  <c r="T57" i="14"/>
  <c r="U26" i="7"/>
  <c r="T26" i="7"/>
  <c r="U73" i="9"/>
  <c r="T73" i="9"/>
  <c r="U67" i="9"/>
  <c r="T67" i="9"/>
  <c r="T15" i="9"/>
  <c r="U9" i="9"/>
  <c r="T9" i="9"/>
  <c r="U24" i="10"/>
  <c r="T24" i="10"/>
  <c r="T30" i="14"/>
  <c r="U24" i="2"/>
  <c r="T24" i="2"/>
  <c r="U72" i="2"/>
  <c r="T72" i="2"/>
  <c r="U71" i="2"/>
  <c r="T71" i="2"/>
  <c r="U33" i="5"/>
  <c r="T33" i="5"/>
  <c r="U40" i="5"/>
  <c r="T40" i="5"/>
  <c r="T52" i="5"/>
  <c r="U59" i="5"/>
  <c r="T59" i="5"/>
  <c r="U66" i="5"/>
  <c r="T66" i="5"/>
  <c r="T39" i="6"/>
  <c r="U53" i="6"/>
  <c r="T53" i="6"/>
  <c r="U43" i="6"/>
  <c r="U58" i="6"/>
  <c r="T24" i="7"/>
  <c r="Q72" i="7"/>
  <c r="Q33" i="8"/>
  <c r="U33" i="8" s="1"/>
  <c r="U59" i="8"/>
  <c r="T59" i="8"/>
  <c r="U94" i="8"/>
  <c r="T94" i="8"/>
  <c r="T37" i="9"/>
  <c r="U57" i="9"/>
  <c r="T57" i="9"/>
  <c r="P71" i="9"/>
  <c r="P15" i="10"/>
  <c r="T15" i="10" s="1"/>
  <c r="U23" i="10"/>
  <c r="T23" i="10"/>
  <c r="U30" i="11"/>
  <c r="T30" i="11"/>
  <c r="P72" i="11"/>
  <c r="T21" i="12"/>
  <c r="U21" i="12"/>
  <c r="U24" i="12"/>
  <c r="T24" i="12"/>
  <c r="Q59" i="12"/>
  <c r="U94" i="12"/>
  <c r="T94" i="12"/>
  <c r="T21" i="13"/>
  <c r="U21" i="13"/>
  <c r="P30" i="14"/>
  <c r="U73" i="2"/>
  <c r="U67" i="2"/>
  <c r="T15" i="2"/>
  <c r="U59" i="2"/>
  <c r="T59" i="2"/>
  <c r="U66" i="2"/>
  <c r="T66" i="2"/>
  <c r="U30" i="3"/>
  <c r="T30" i="3"/>
  <c r="U53" i="4"/>
  <c r="T53" i="4"/>
  <c r="U24" i="5"/>
  <c r="T24" i="5"/>
  <c r="U40" i="6"/>
  <c r="T40" i="6"/>
  <c r="U35" i="6"/>
  <c r="U59" i="6"/>
  <c r="T59" i="6"/>
  <c r="U59" i="7"/>
  <c r="T59" i="7"/>
  <c r="U63" i="7"/>
  <c r="T63" i="7"/>
  <c r="Q67" i="7"/>
  <c r="U67" i="7" s="1"/>
  <c r="U92" i="7"/>
  <c r="T92" i="7"/>
  <c r="U14" i="8"/>
  <c r="T14" i="8"/>
  <c r="U24" i="8"/>
  <c r="T24" i="8"/>
  <c r="U21" i="9"/>
  <c r="T21" i="9"/>
  <c r="P24" i="10"/>
  <c r="T57" i="12"/>
  <c r="U57" i="12"/>
  <c r="U24" i="13"/>
  <c r="T24" i="13"/>
  <c r="U40" i="3"/>
  <c r="T40" i="3"/>
  <c r="T47" i="4"/>
  <c r="T63" i="4"/>
  <c r="T70" i="4"/>
  <c r="T92" i="4"/>
  <c r="T73" i="5"/>
  <c r="U15" i="5"/>
  <c r="T15" i="5"/>
  <c r="T14" i="5"/>
  <c r="T18" i="5"/>
  <c r="T38" i="5"/>
  <c r="T42" i="5"/>
  <c r="T50" i="5"/>
  <c r="T64" i="5"/>
  <c r="T70" i="5"/>
  <c r="T9" i="6"/>
  <c r="T18" i="6"/>
  <c r="U30" i="6"/>
  <c r="T30" i="6"/>
  <c r="U38" i="6"/>
  <c r="U89" i="6"/>
  <c r="U13" i="7"/>
  <c r="U27" i="7"/>
  <c r="T27" i="7"/>
  <c r="U40" i="7"/>
  <c r="T40" i="7"/>
  <c r="U35" i="7"/>
  <c r="T35" i="7"/>
  <c r="U46" i="7"/>
  <c r="T46" i="7"/>
  <c r="U58" i="7"/>
  <c r="T58" i="7"/>
  <c r="U72" i="7"/>
  <c r="T72" i="7"/>
  <c r="U71" i="7"/>
  <c r="T71" i="7"/>
  <c r="U69" i="7"/>
  <c r="T69" i="7"/>
  <c r="U18" i="8"/>
  <c r="T18" i="8"/>
  <c r="U29" i="8"/>
  <c r="T29" i="8"/>
  <c r="U49" i="8"/>
  <c r="T49" i="8"/>
  <c r="U71" i="8"/>
  <c r="T71" i="8"/>
  <c r="U72" i="8"/>
  <c r="T72" i="8"/>
  <c r="U69" i="8"/>
  <c r="T91" i="8"/>
  <c r="T29" i="9"/>
  <c r="U44" i="9"/>
  <c r="T44" i="9"/>
  <c r="U52" i="9"/>
  <c r="T52" i="9"/>
  <c r="U90" i="9"/>
  <c r="T90" i="9"/>
  <c r="U12" i="10"/>
  <c r="T12" i="10"/>
  <c r="T20" i="10"/>
  <c r="U47" i="11"/>
  <c r="T47" i="11"/>
  <c r="U70" i="11"/>
  <c r="T70" i="11"/>
  <c r="U89" i="11"/>
  <c r="T89" i="11"/>
  <c r="U10" i="12"/>
  <c r="T10" i="12"/>
  <c r="U48" i="15"/>
  <c r="T48" i="15"/>
  <c r="U9" i="6"/>
  <c r="P73" i="8"/>
  <c r="U24" i="9"/>
  <c r="T24" i="9"/>
  <c r="Q40" i="9"/>
  <c r="U40" i="9" s="1"/>
  <c r="U56" i="9"/>
  <c r="T56" i="9"/>
  <c r="U52" i="10"/>
  <c r="T52" i="10"/>
  <c r="U56" i="10"/>
  <c r="T56" i="10"/>
  <c r="U59" i="12"/>
  <c r="T59" i="12"/>
  <c r="P66" i="12"/>
  <c r="U71" i="12"/>
  <c r="T71" i="12"/>
  <c r="U72" i="12"/>
  <c r="T72" i="12"/>
  <c r="U69" i="12"/>
  <c r="T69" i="12"/>
  <c r="U53" i="2"/>
  <c r="T53" i="2"/>
  <c r="U72" i="3"/>
  <c r="T72" i="3"/>
  <c r="U71" i="3"/>
  <c r="T71" i="3"/>
  <c r="U9" i="1"/>
  <c r="U40" i="1"/>
  <c r="T40" i="1"/>
  <c r="U61" i="1"/>
  <c r="T35" i="2"/>
  <c r="U15" i="3"/>
  <c r="T15" i="3"/>
  <c r="U73" i="3"/>
  <c r="T73" i="3"/>
  <c r="U43" i="3"/>
  <c r="U66" i="3"/>
  <c r="T66" i="3"/>
  <c r="T9" i="4"/>
  <c r="T61" i="4"/>
  <c r="U69" i="4"/>
  <c r="U53" i="5"/>
  <c r="T53" i="5"/>
  <c r="E71" i="5"/>
  <c r="Q73" i="5"/>
  <c r="U73" i="5" s="1"/>
  <c r="T10" i="6"/>
  <c r="T23" i="6"/>
  <c r="U72" i="6"/>
  <c r="T72" i="6"/>
  <c r="U71" i="6"/>
  <c r="T71" i="6"/>
  <c r="T69" i="6"/>
  <c r="T88" i="6"/>
  <c r="U15" i="7"/>
  <c r="T15" i="7"/>
  <c r="T67" i="7"/>
  <c r="T9" i="7"/>
  <c r="Q24" i="7"/>
  <c r="U24" i="7" s="1"/>
  <c r="U33" i="7"/>
  <c r="U43" i="7"/>
  <c r="P59" i="7"/>
  <c r="U62" i="7"/>
  <c r="T62" i="7"/>
  <c r="R67" i="7"/>
  <c r="U91" i="7"/>
  <c r="T91" i="7"/>
  <c r="U13" i="8"/>
  <c r="T13" i="8"/>
  <c r="Q15" i="8"/>
  <c r="U15" i="8" s="1"/>
  <c r="P24" i="8"/>
  <c r="T26" i="8"/>
  <c r="Q30" i="8"/>
  <c r="U38" i="8"/>
  <c r="T38" i="8"/>
  <c r="T46" i="8"/>
  <c r="P53" i="8"/>
  <c r="T53" i="8" s="1"/>
  <c r="E66" i="8"/>
  <c r="P71" i="8"/>
  <c r="Q72" i="8"/>
  <c r="U20" i="9"/>
  <c r="T20" i="9"/>
  <c r="U30" i="9"/>
  <c r="T30" i="9"/>
  <c r="T49" i="9"/>
  <c r="Q53" i="9"/>
  <c r="U53" i="9" s="1"/>
  <c r="U66" i="9"/>
  <c r="T66" i="9"/>
  <c r="U61" i="9"/>
  <c r="T61" i="9"/>
  <c r="U44" i="10"/>
  <c r="T44" i="10"/>
  <c r="P53" i="10"/>
  <c r="T53" i="10" s="1"/>
  <c r="Q72" i="10"/>
  <c r="P30" i="11"/>
  <c r="U40" i="11"/>
  <c r="T40" i="11"/>
  <c r="U35" i="11"/>
  <c r="T35" i="11"/>
  <c r="U59" i="11"/>
  <c r="T59" i="11"/>
  <c r="P66" i="11"/>
  <c r="P33" i="13"/>
  <c r="T33" i="13" s="1"/>
  <c r="U59" i="13"/>
  <c r="T59" i="13"/>
  <c r="T40" i="14"/>
  <c r="T35" i="14"/>
  <c r="U35" i="14"/>
  <c r="U73" i="8"/>
  <c r="T73" i="8"/>
  <c r="T15" i="8"/>
  <c r="U66" i="8"/>
  <c r="T66" i="8"/>
  <c r="T28" i="10"/>
  <c r="T32" i="10"/>
  <c r="T36" i="10"/>
  <c r="T48" i="10"/>
  <c r="T64" i="10"/>
  <c r="T93" i="10"/>
  <c r="T19" i="11"/>
  <c r="T39" i="11"/>
  <c r="T43" i="11"/>
  <c r="T51" i="11"/>
  <c r="T55" i="11"/>
  <c r="U72" i="11"/>
  <c r="T72" i="11"/>
  <c r="U71" i="11"/>
  <c r="T71" i="11"/>
  <c r="U87" i="11"/>
  <c r="T93" i="11"/>
  <c r="T13" i="12"/>
  <c r="T17" i="12"/>
  <c r="T23" i="12"/>
  <c r="T26" i="12"/>
  <c r="U33" i="12"/>
  <c r="T33" i="12"/>
  <c r="U40" i="12"/>
  <c r="T40" i="12"/>
  <c r="T44" i="12"/>
  <c r="T50" i="12"/>
  <c r="T91" i="12"/>
  <c r="U45" i="13"/>
  <c r="U62" i="13"/>
  <c r="T62" i="13"/>
  <c r="U73" i="14"/>
  <c r="U15" i="14"/>
  <c r="T73" i="14"/>
  <c r="U48" i="14"/>
  <c r="T48" i="14"/>
  <c r="T90" i="14"/>
  <c r="U32" i="15"/>
  <c r="T32" i="15"/>
  <c r="U36" i="15"/>
  <c r="T36" i="15"/>
  <c r="Q24" i="17"/>
  <c r="T40" i="9"/>
  <c r="T27" i="10"/>
  <c r="T35" i="10"/>
  <c r="T47" i="10"/>
  <c r="T63" i="10"/>
  <c r="T70" i="10"/>
  <c r="T92" i="10"/>
  <c r="U15" i="11"/>
  <c r="T15" i="11"/>
  <c r="U67" i="11"/>
  <c r="T67" i="11"/>
  <c r="T14" i="11"/>
  <c r="T18" i="11"/>
  <c r="T38" i="11"/>
  <c r="T42" i="11"/>
  <c r="T50" i="11"/>
  <c r="U66" i="11"/>
  <c r="T66" i="11"/>
  <c r="T92" i="11"/>
  <c r="T67" i="12"/>
  <c r="U73" i="12"/>
  <c r="U15" i="12"/>
  <c r="T15" i="12"/>
  <c r="T9" i="12"/>
  <c r="T39" i="12"/>
  <c r="T43" i="12"/>
  <c r="T49" i="12"/>
  <c r="T10" i="13"/>
  <c r="T27" i="13"/>
  <c r="T44" i="13"/>
  <c r="U46" i="13"/>
  <c r="T46" i="13"/>
  <c r="P53" i="13"/>
  <c r="T53" i="13" s="1"/>
  <c r="U56" i="13"/>
  <c r="U91" i="13"/>
  <c r="T91" i="13"/>
  <c r="U13" i="14"/>
  <c r="T13" i="14"/>
  <c r="P15" i="14"/>
  <c r="T15" i="14" s="1"/>
  <c r="U27" i="14"/>
  <c r="Q40" i="14"/>
  <c r="U40" i="14" s="1"/>
  <c r="Q53" i="14"/>
  <c r="U53" i="14" s="1"/>
  <c r="P59" i="14"/>
  <c r="Q71" i="14"/>
  <c r="P33" i="15"/>
  <c r="T33" i="15" s="1"/>
  <c r="U64" i="15"/>
  <c r="T64" i="15"/>
  <c r="Q67" i="15"/>
  <c r="U67" i="15" s="1"/>
  <c r="Q59" i="16"/>
  <c r="P72" i="16"/>
  <c r="U26" i="17"/>
  <c r="T26" i="17"/>
  <c r="T44" i="17"/>
  <c r="U44" i="17"/>
  <c r="U59" i="17"/>
  <c r="T59" i="17"/>
  <c r="S73" i="17"/>
  <c r="Q73" i="17"/>
  <c r="U73" i="17" s="1"/>
  <c r="T51" i="18"/>
  <c r="U51" i="18"/>
  <c r="T10" i="19"/>
  <c r="U10" i="19"/>
  <c r="U66" i="6"/>
  <c r="T66" i="6"/>
  <c r="U53" i="8"/>
  <c r="U72" i="9"/>
  <c r="T72" i="9"/>
  <c r="U71" i="9"/>
  <c r="T71" i="9"/>
  <c r="T22" i="12"/>
  <c r="T58" i="12"/>
  <c r="U90" i="12"/>
  <c r="Q33" i="13"/>
  <c r="U33" i="13" s="1"/>
  <c r="T36" i="13"/>
  <c r="U57" i="13"/>
  <c r="T57" i="13"/>
  <c r="R71" i="13"/>
  <c r="P24" i="14"/>
  <c r="U28" i="14"/>
  <c r="T28" i="14"/>
  <c r="U37" i="14"/>
  <c r="T37" i="14"/>
  <c r="T45" i="14"/>
  <c r="U12" i="15"/>
  <c r="T12" i="15"/>
  <c r="U93" i="15"/>
  <c r="T93" i="15"/>
  <c r="U19" i="16"/>
  <c r="T19" i="16"/>
  <c r="P66" i="16"/>
  <c r="U30" i="10"/>
  <c r="T30" i="10"/>
  <c r="U53" i="11"/>
  <c r="T53" i="11"/>
  <c r="Q72" i="12"/>
  <c r="U66" i="13"/>
  <c r="T66" i="13"/>
  <c r="U61" i="13"/>
  <c r="T61" i="13"/>
  <c r="U17" i="14"/>
  <c r="T17" i="14"/>
  <c r="U32" i="14"/>
  <c r="T32" i="14"/>
  <c r="U24" i="15"/>
  <c r="T24" i="15"/>
  <c r="U30" i="15"/>
  <c r="T30" i="15"/>
  <c r="Q66" i="15"/>
  <c r="U51" i="16"/>
  <c r="T51" i="16"/>
  <c r="S67" i="17"/>
  <c r="Q67" i="17"/>
  <c r="U67" i="17" s="1"/>
  <c r="U47" i="19"/>
  <c r="T47" i="19"/>
  <c r="U23" i="20"/>
  <c r="T23" i="20"/>
  <c r="U33" i="20"/>
  <c r="U40" i="10"/>
  <c r="T40" i="10"/>
  <c r="U53" i="12"/>
  <c r="T53" i="12"/>
  <c r="U66" i="12"/>
  <c r="T66" i="12"/>
  <c r="T61" i="12"/>
  <c r="U40" i="13"/>
  <c r="T40" i="13"/>
  <c r="U35" i="13"/>
  <c r="U90" i="13"/>
  <c r="T90" i="13"/>
  <c r="U12" i="14"/>
  <c r="T12" i="14"/>
  <c r="U66" i="14"/>
  <c r="T66" i="14"/>
  <c r="U61" i="14"/>
  <c r="U65" i="14"/>
  <c r="T65" i="14"/>
  <c r="U24" i="17"/>
  <c r="T24" i="17"/>
  <c r="T53" i="9"/>
  <c r="U72" i="10"/>
  <c r="T72" i="10"/>
  <c r="U71" i="10"/>
  <c r="T71" i="10"/>
  <c r="P53" i="12"/>
  <c r="U22" i="13"/>
  <c r="T22" i="13"/>
  <c r="P24" i="13"/>
  <c r="R15" i="14"/>
  <c r="U23" i="14"/>
  <c r="U36" i="14"/>
  <c r="T36" i="14"/>
  <c r="U49" i="14"/>
  <c r="T49" i="14"/>
  <c r="Q67" i="14"/>
  <c r="U67" i="14" s="1"/>
  <c r="U28" i="15"/>
  <c r="T28" i="15"/>
  <c r="P59" i="15"/>
  <c r="Q15" i="16"/>
  <c r="U15" i="16" s="1"/>
  <c r="U55" i="16"/>
  <c r="T55" i="16"/>
  <c r="U59" i="16"/>
  <c r="T59" i="16"/>
  <c r="R72" i="16"/>
  <c r="U10" i="17"/>
  <c r="T10" i="17"/>
  <c r="Q30" i="17"/>
  <c r="U32" i="17"/>
  <c r="U49" i="17"/>
  <c r="T49" i="17"/>
  <c r="U15" i="18"/>
  <c r="T67" i="18"/>
  <c r="U9" i="18"/>
  <c r="T9" i="18"/>
  <c r="Q33" i="18"/>
  <c r="U33" i="18" s="1"/>
  <c r="U72" i="5"/>
  <c r="T72" i="5"/>
  <c r="U71" i="5"/>
  <c r="T71" i="5"/>
  <c r="U9" i="8"/>
  <c r="U40" i="8"/>
  <c r="T40" i="8"/>
  <c r="U61" i="8"/>
  <c r="T35" i="9"/>
  <c r="U73" i="10"/>
  <c r="U15" i="10"/>
  <c r="T73" i="10"/>
  <c r="T67" i="10"/>
  <c r="U43" i="10"/>
  <c r="U66" i="10"/>
  <c r="T66" i="10"/>
  <c r="T9" i="11"/>
  <c r="T61" i="11"/>
  <c r="U69" i="11"/>
  <c r="T88" i="11"/>
  <c r="U9" i="12"/>
  <c r="E30" i="12"/>
  <c r="U35" i="12"/>
  <c r="U73" i="13"/>
  <c r="T67" i="13"/>
  <c r="U15" i="13"/>
  <c r="T15" i="13"/>
  <c r="T9" i="13"/>
  <c r="U30" i="13"/>
  <c r="T30" i="13"/>
  <c r="T32" i="13"/>
  <c r="U72" i="13"/>
  <c r="T72" i="13"/>
  <c r="U71" i="13"/>
  <c r="T71" i="13"/>
  <c r="U69" i="13"/>
  <c r="T69" i="13"/>
  <c r="P71" i="13"/>
  <c r="Q72" i="13"/>
  <c r="U9" i="14"/>
  <c r="S15" i="14"/>
  <c r="E24" i="14"/>
  <c r="Q33" i="14"/>
  <c r="U33" i="14" s="1"/>
  <c r="U59" i="14"/>
  <c r="T59" i="14"/>
  <c r="U93" i="14"/>
  <c r="T93" i="14"/>
  <c r="U33" i="15"/>
  <c r="U39" i="16"/>
  <c r="T39" i="16"/>
  <c r="T53" i="16"/>
  <c r="U43" i="16"/>
  <c r="T43" i="16"/>
  <c r="U88" i="16"/>
  <c r="T88" i="16"/>
  <c r="U22" i="17"/>
  <c r="T22" i="17"/>
  <c r="U56" i="18"/>
  <c r="T56" i="18"/>
  <c r="T94" i="14"/>
  <c r="T20" i="15"/>
  <c r="U40" i="15"/>
  <c r="T40" i="15"/>
  <c r="T44" i="15"/>
  <c r="T52" i="15"/>
  <c r="T56" i="15"/>
  <c r="T89" i="15"/>
  <c r="T11" i="16"/>
  <c r="T23" i="16"/>
  <c r="T27" i="16"/>
  <c r="T35" i="16"/>
  <c r="T47" i="16"/>
  <c r="T63" i="16"/>
  <c r="U15" i="17"/>
  <c r="T15" i="17"/>
  <c r="U24" i="18"/>
  <c r="T24" i="18"/>
  <c r="T33" i="18"/>
  <c r="U66" i="18"/>
  <c r="T66" i="18"/>
  <c r="U61" i="18"/>
  <c r="T61" i="18"/>
  <c r="U28" i="21"/>
  <c r="T28" i="21"/>
  <c r="U114" i="17"/>
  <c r="T114" i="17"/>
  <c r="U97" i="15"/>
  <c r="T97" i="15"/>
  <c r="U97" i="10"/>
  <c r="T97" i="10"/>
  <c r="U98" i="9"/>
  <c r="T98" i="9"/>
  <c r="S96" i="6"/>
  <c r="M113" i="6"/>
  <c r="S113" i="6" s="1"/>
  <c r="U102" i="4"/>
  <c r="T102" i="4"/>
  <c r="T53" i="14"/>
  <c r="T19" i="15"/>
  <c r="T39" i="15"/>
  <c r="T43" i="15"/>
  <c r="T51" i="15"/>
  <c r="T55" i="15"/>
  <c r="U72" i="15"/>
  <c r="T72" i="15"/>
  <c r="U71" i="15"/>
  <c r="T71" i="15"/>
  <c r="T88" i="15"/>
  <c r="T10" i="16"/>
  <c r="T22" i="16"/>
  <c r="T26" i="16"/>
  <c r="T46" i="16"/>
  <c r="T58" i="16"/>
  <c r="T62" i="16"/>
  <c r="T69" i="16"/>
  <c r="T91" i="16"/>
  <c r="T13" i="17"/>
  <c r="T17" i="17"/>
  <c r="T29" i="17"/>
  <c r="T36" i="17"/>
  <c r="E53" i="17"/>
  <c r="T58" i="17"/>
  <c r="P71" i="17"/>
  <c r="U93" i="17"/>
  <c r="U20" i="18"/>
  <c r="T20" i="18"/>
  <c r="U45" i="18"/>
  <c r="T45" i="18"/>
  <c r="U90" i="18"/>
  <c r="T90" i="18"/>
  <c r="Q15" i="19"/>
  <c r="U23" i="19"/>
  <c r="T23" i="19"/>
  <c r="U27" i="19"/>
  <c r="T27" i="19"/>
  <c r="U64" i="19"/>
  <c r="T64" i="19"/>
  <c r="P71" i="19"/>
  <c r="U32" i="20"/>
  <c r="T32" i="20"/>
  <c r="T39" i="20"/>
  <c r="U39" i="20"/>
  <c r="U50" i="20"/>
  <c r="T50" i="20"/>
  <c r="U24" i="23"/>
  <c r="T24" i="23"/>
  <c r="U58" i="23"/>
  <c r="T58" i="23"/>
  <c r="U15" i="15"/>
  <c r="T15" i="15"/>
  <c r="T67" i="15"/>
  <c r="T73" i="15"/>
  <c r="U59" i="15"/>
  <c r="T59" i="15"/>
  <c r="U66" i="15"/>
  <c r="T66" i="15"/>
  <c r="U30" i="16"/>
  <c r="T30" i="16"/>
  <c r="T45" i="17"/>
  <c r="T50" i="17"/>
  <c r="P67" i="17"/>
  <c r="T67" i="17" s="1"/>
  <c r="P73" i="17"/>
  <c r="T73" i="17" s="1"/>
  <c r="U94" i="17"/>
  <c r="T94" i="17"/>
  <c r="U59" i="18"/>
  <c r="T59" i="18"/>
  <c r="U12" i="19"/>
  <c r="T12" i="19"/>
  <c r="U33" i="16"/>
  <c r="T33" i="16"/>
  <c r="U40" i="16"/>
  <c r="T40" i="16"/>
  <c r="U30" i="18"/>
  <c r="T30" i="18"/>
  <c r="P24" i="19"/>
  <c r="Q66" i="19"/>
  <c r="U59" i="20"/>
  <c r="T59" i="20"/>
  <c r="U30" i="21"/>
  <c r="T30" i="21"/>
  <c r="U53" i="15"/>
  <c r="T53" i="15"/>
  <c r="U24" i="16"/>
  <c r="T24" i="16"/>
  <c r="U71" i="16"/>
  <c r="T71" i="16"/>
  <c r="U72" i="16"/>
  <c r="T72" i="16"/>
  <c r="U33" i="17"/>
  <c r="T33" i="17"/>
  <c r="U66" i="17"/>
  <c r="T66" i="17"/>
  <c r="U61" i="17"/>
  <c r="P40" i="18"/>
  <c r="U44" i="18"/>
  <c r="T44" i="18"/>
  <c r="U57" i="18"/>
  <c r="T57" i="18"/>
  <c r="Q67" i="18"/>
  <c r="U67" i="18" s="1"/>
  <c r="P73" i="18"/>
  <c r="T73" i="18" s="1"/>
  <c r="U89" i="18"/>
  <c r="T89" i="18"/>
  <c r="U22" i="19"/>
  <c r="T22" i="19"/>
  <c r="Q24" i="19"/>
  <c r="U26" i="19"/>
  <c r="T26" i="19"/>
  <c r="Q33" i="19"/>
  <c r="U52" i="19"/>
  <c r="T52" i="19"/>
  <c r="U56" i="19"/>
  <c r="T56" i="19"/>
  <c r="P15" i="20"/>
  <c r="T15" i="20" s="1"/>
  <c r="U45" i="20"/>
  <c r="T45" i="20"/>
  <c r="U24" i="21"/>
  <c r="T24" i="21"/>
  <c r="U39" i="22"/>
  <c r="T39" i="22"/>
  <c r="U67" i="16"/>
  <c r="T67" i="16"/>
  <c r="T73" i="16"/>
  <c r="T15" i="16"/>
  <c r="U66" i="16"/>
  <c r="T66" i="16"/>
  <c r="P40" i="17"/>
  <c r="U56" i="17"/>
  <c r="U64" i="17"/>
  <c r="T90" i="17"/>
  <c r="Q40" i="18"/>
  <c r="U52" i="18"/>
  <c r="T52" i="18"/>
  <c r="Q59" i="18"/>
  <c r="T65" i="18"/>
  <c r="Q73" i="18"/>
  <c r="U73" i="18" s="1"/>
  <c r="U11" i="19"/>
  <c r="T11" i="19"/>
  <c r="U40" i="19"/>
  <c r="T40" i="19"/>
  <c r="U35" i="19"/>
  <c r="T35" i="19"/>
  <c r="P53" i="19"/>
  <c r="U88" i="19"/>
  <c r="T88" i="19"/>
  <c r="U53" i="13"/>
  <c r="T43" i="14"/>
  <c r="U72" i="14"/>
  <c r="T72" i="14"/>
  <c r="U71" i="14"/>
  <c r="T71" i="14"/>
  <c r="U35" i="15"/>
  <c r="T69" i="15"/>
  <c r="U9" i="17"/>
  <c r="U48" i="17"/>
  <c r="Q53" i="17"/>
  <c r="U72" i="17"/>
  <c r="T72" i="17"/>
  <c r="U71" i="17"/>
  <c r="T71" i="17"/>
  <c r="U21" i="18"/>
  <c r="T21" i="18"/>
  <c r="U53" i="18"/>
  <c r="T53" i="18"/>
  <c r="T43" i="18"/>
  <c r="U55" i="18"/>
  <c r="P30" i="19"/>
  <c r="T30" i="19" s="1"/>
  <c r="U59" i="19"/>
  <c r="P73" i="19"/>
  <c r="T17" i="20"/>
  <c r="U17" i="20"/>
  <c r="T28" i="19"/>
  <c r="T32" i="19"/>
  <c r="T36" i="19"/>
  <c r="U53" i="19"/>
  <c r="T53" i="19"/>
  <c r="T48" i="19"/>
  <c r="U62" i="19"/>
  <c r="U72" i="19"/>
  <c r="T72" i="19"/>
  <c r="U71" i="19"/>
  <c r="T71" i="19"/>
  <c r="T69" i="19"/>
  <c r="T12" i="20"/>
  <c r="T19" i="20"/>
  <c r="T27" i="20"/>
  <c r="U30" i="20"/>
  <c r="T30" i="20"/>
  <c r="U55" i="20"/>
  <c r="T63" i="20"/>
  <c r="T87" i="20"/>
  <c r="T92" i="20"/>
  <c r="U22" i="21"/>
  <c r="P33" i="21"/>
  <c r="T33" i="21" s="1"/>
  <c r="Q59" i="21"/>
  <c r="P40" i="22"/>
  <c r="T40" i="22" s="1"/>
  <c r="T53" i="22"/>
  <c r="U43" i="22"/>
  <c r="T43" i="22"/>
  <c r="Q53" i="22"/>
  <c r="U53" i="22" s="1"/>
  <c r="P59" i="23"/>
  <c r="U13" i="24"/>
  <c r="T13" i="24"/>
  <c r="U87" i="24"/>
  <c r="T87" i="24"/>
  <c r="U40" i="18"/>
  <c r="T40" i="18"/>
  <c r="Q59" i="19"/>
  <c r="T61" i="19"/>
  <c r="U91" i="19"/>
  <c r="T11" i="20"/>
  <c r="T36" i="20"/>
  <c r="T47" i="20"/>
  <c r="Q73" i="20"/>
  <c r="U73" i="20" s="1"/>
  <c r="U10" i="21"/>
  <c r="Q33" i="21"/>
  <c r="Q72" i="21"/>
  <c r="Q73" i="21"/>
  <c r="U73" i="21" s="1"/>
  <c r="U87" i="21"/>
  <c r="T87" i="21"/>
  <c r="U33" i="22"/>
  <c r="T33" i="22"/>
  <c r="U55" i="22"/>
  <c r="T55" i="22"/>
  <c r="U10" i="23"/>
  <c r="T10" i="23"/>
  <c r="U22" i="23"/>
  <c r="T22" i="23"/>
  <c r="P33" i="23"/>
  <c r="U62" i="23"/>
  <c r="T62" i="23"/>
  <c r="U24" i="24"/>
  <c r="T24" i="24"/>
  <c r="U53" i="17"/>
  <c r="T53" i="17"/>
  <c r="U72" i="18"/>
  <c r="T72" i="18"/>
  <c r="U71" i="18"/>
  <c r="T71" i="18"/>
  <c r="T46" i="19"/>
  <c r="U58" i="19"/>
  <c r="P72" i="19"/>
  <c r="T90" i="19"/>
  <c r="T10" i="20"/>
  <c r="T18" i="20"/>
  <c r="T42" i="20"/>
  <c r="U51" i="20"/>
  <c r="T70" i="20"/>
  <c r="T21" i="21"/>
  <c r="Q30" i="21"/>
  <c r="T32" i="21"/>
  <c r="T38" i="21"/>
  <c r="U48" i="21"/>
  <c r="U66" i="21"/>
  <c r="T66" i="21"/>
  <c r="U61" i="21"/>
  <c r="U64" i="21"/>
  <c r="U93" i="21"/>
  <c r="U15" i="22"/>
  <c r="T73" i="22"/>
  <c r="T67" i="22"/>
  <c r="T15" i="22"/>
  <c r="U9" i="22"/>
  <c r="T9" i="22"/>
  <c r="U88" i="22"/>
  <c r="T88" i="22"/>
  <c r="P53" i="23"/>
  <c r="T53" i="23" s="1"/>
  <c r="Q72" i="23"/>
  <c r="U91" i="23"/>
  <c r="T91" i="23"/>
  <c r="U17" i="24"/>
  <c r="T17" i="24"/>
  <c r="P33" i="20"/>
  <c r="T33" i="20" s="1"/>
  <c r="Q40" i="20"/>
  <c r="U53" i="20"/>
  <c r="T53" i="20"/>
  <c r="T43" i="20"/>
  <c r="Q59" i="20"/>
  <c r="E71" i="20"/>
  <c r="R71" i="20"/>
  <c r="E72" i="20"/>
  <c r="Q24" i="23"/>
  <c r="U72" i="23"/>
  <c r="T72" i="23"/>
  <c r="U71" i="23"/>
  <c r="T71" i="23"/>
  <c r="U69" i="23"/>
  <c r="T69" i="23"/>
  <c r="U66" i="19"/>
  <c r="T66" i="19"/>
  <c r="U33" i="21"/>
  <c r="U59" i="21"/>
  <c r="T59" i="21"/>
  <c r="U26" i="23"/>
  <c r="T26" i="23"/>
  <c r="U59" i="23"/>
  <c r="T59" i="23"/>
  <c r="T32" i="24"/>
  <c r="U32" i="24"/>
  <c r="U24" i="20"/>
  <c r="T24" i="20"/>
  <c r="S73" i="21"/>
  <c r="U46" i="23"/>
  <c r="T46" i="23"/>
  <c r="U19" i="24"/>
  <c r="U40" i="17"/>
  <c r="T40" i="17"/>
  <c r="T35" i="18"/>
  <c r="U15" i="19"/>
  <c r="T67" i="19"/>
  <c r="U73" i="19"/>
  <c r="T73" i="19"/>
  <c r="U43" i="19"/>
  <c r="T63" i="19"/>
  <c r="U67" i="20"/>
  <c r="T67" i="20"/>
  <c r="U15" i="20"/>
  <c r="T73" i="20"/>
  <c r="U40" i="20"/>
  <c r="T40" i="20"/>
  <c r="U35" i="20"/>
  <c r="T38" i="20"/>
  <c r="U66" i="20"/>
  <c r="T66" i="20"/>
  <c r="U88" i="20"/>
  <c r="T73" i="21"/>
  <c r="T15" i="21"/>
  <c r="U9" i="21"/>
  <c r="U36" i="21"/>
  <c r="P40" i="21"/>
  <c r="T40" i="21" s="1"/>
  <c r="T43" i="21"/>
  <c r="T50" i="21"/>
  <c r="P67" i="21"/>
  <c r="T67" i="21" s="1"/>
  <c r="U21" i="22"/>
  <c r="T21" i="22"/>
  <c r="U51" i="22"/>
  <c r="T51" i="22"/>
  <c r="P66" i="22"/>
  <c r="E73" i="22"/>
  <c r="U30" i="24"/>
  <c r="T30" i="24"/>
  <c r="U40" i="21"/>
  <c r="T11" i="22"/>
  <c r="T23" i="22"/>
  <c r="T27" i="22"/>
  <c r="T35" i="22"/>
  <c r="T47" i="22"/>
  <c r="T63" i="22"/>
  <c r="T70" i="22"/>
  <c r="T92" i="22"/>
  <c r="U15" i="23"/>
  <c r="T15" i="23"/>
  <c r="T67" i="23"/>
  <c r="U73" i="23"/>
  <c r="T14" i="23"/>
  <c r="T18" i="23"/>
  <c r="T38" i="23"/>
  <c r="U66" i="23"/>
  <c r="T66" i="23"/>
  <c r="Q40" i="24"/>
  <c r="U105" i="22"/>
  <c r="T105" i="22"/>
  <c r="U105" i="15"/>
  <c r="T105" i="15"/>
  <c r="U102" i="14"/>
  <c r="T102" i="14"/>
  <c r="U97" i="13"/>
  <c r="T97" i="13"/>
  <c r="U104" i="12"/>
  <c r="T104" i="12"/>
  <c r="U106" i="11"/>
  <c r="T106" i="11"/>
  <c r="U72" i="21"/>
  <c r="T72" i="21"/>
  <c r="U71" i="21"/>
  <c r="T71" i="21"/>
  <c r="T10" i="22"/>
  <c r="T22" i="22"/>
  <c r="T26" i="22"/>
  <c r="T46" i="22"/>
  <c r="T58" i="22"/>
  <c r="T62" i="22"/>
  <c r="T69" i="22"/>
  <c r="T91" i="22"/>
  <c r="T13" i="23"/>
  <c r="T17" i="23"/>
  <c r="T29" i="23"/>
  <c r="T37" i="23"/>
  <c r="T49" i="23"/>
  <c r="T65" i="23"/>
  <c r="T94" i="23"/>
  <c r="T20" i="24"/>
  <c r="U42" i="24"/>
  <c r="T42" i="24"/>
  <c r="Q72" i="24"/>
  <c r="U104" i="21"/>
  <c r="T104" i="21"/>
  <c r="U111" i="6"/>
  <c r="T111" i="6"/>
  <c r="U30" i="22"/>
  <c r="T30" i="22"/>
  <c r="T45" i="22"/>
  <c r="T57" i="22"/>
  <c r="T61" i="22"/>
  <c r="T90" i="22"/>
  <c r="T12" i="23"/>
  <c r="T28" i="23"/>
  <c r="T32" i="23"/>
  <c r="T36" i="23"/>
  <c r="U53" i="23"/>
  <c r="T48" i="23"/>
  <c r="T64" i="23"/>
  <c r="T93" i="23"/>
  <c r="T19" i="24"/>
  <c r="U103" i="18"/>
  <c r="T103" i="18"/>
  <c r="U103" i="15"/>
  <c r="T103" i="15"/>
  <c r="U110" i="14"/>
  <c r="T110" i="14"/>
  <c r="U102" i="12"/>
  <c r="T102" i="12"/>
  <c r="T97" i="7"/>
  <c r="U97" i="7"/>
  <c r="U40" i="22"/>
  <c r="U67" i="24"/>
  <c r="T67" i="24"/>
  <c r="T73" i="24"/>
  <c r="T15" i="24"/>
  <c r="P24" i="24"/>
  <c r="U26" i="24"/>
  <c r="U97" i="20"/>
  <c r="T97" i="20"/>
  <c r="U111" i="18"/>
  <c r="T111" i="18"/>
  <c r="U111" i="15"/>
  <c r="T111" i="15"/>
  <c r="U114" i="14"/>
  <c r="T114" i="14"/>
  <c r="T102" i="11"/>
  <c r="U102" i="11"/>
  <c r="T98" i="8"/>
  <c r="U98" i="8"/>
  <c r="U109" i="6"/>
  <c r="T109" i="6"/>
  <c r="T53" i="21"/>
  <c r="U24" i="22"/>
  <c r="U72" i="22"/>
  <c r="T72" i="22"/>
  <c r="U71" i="22"/>
  <c r="T71" i="22"/>
  <c r="T100" i="21"/>
  <c r="E96" i="21"/>
  <c r="E113" i="21" s="1"/>
  <c r="U113" i="21" s="1"/>
  <c r="U100" i="21"/>
  <c r="T110" i="21"/>
  <c r="U110" i="21"/>
  <c r="U105" i="19"/>
  <c r="T105" i="19"/>
  <c r="M113" i="12"/>
  <c r="S113" i="12" s="1"/>
  <c r="S96" i="12"/>
  <c r="M113" i="5"/>
  <c r="S113" i="5" s="1"/>
  <c r="S96" i="5"/>
  <c r="U59" i="22"/>
  <c r="T59" i="22"/>
  <c r="U66" i="22"/>
  <c r="T66" i="22"/>
  <c r="U30" i="23"/>
  <c r="T30" i="23"/>
  <c r="U102" i="1"/>
  <c r="E96" i="1"/>
  <c r="U96" i="1" s="1"/>
  <c r="U97" i="22"/>
  <c r="T97" i="22"/>
  <c r="R96" i="19"/>
  <c r="L113" i="19"/>
  <c r="R113" i="19" s="1"/>
  <c r="U103" i="13"/>
  <c r="T103" i="13"/>
  <c r="T98" i="11"/>
  <c r="U98" i="11"/>
  <c r="U99" i="10"/>
  <c r="T99" i="10"/>
  <c r="T105" i="7"/>
  <c r="U105" i="7"/>
  <c r="U71" i="20"/>
  <c r="T71" i="20"/>
  <c r="U72" i="20"/>
  <c r="T72" i="20"/>
  <c r="T69" i="21"/>
  <c r="U40" i="23"/>
  <c r="U33" i="24"/>
  <c r="T33" i="24"/>
  <c r="U50" i="24"/>
  <c r="T50" i="24"/>
  <c r="T108" i="21"/>
  <c r="U108" i="21"/>
  <c r="U104" i="14"/>
  <c r="T104" i="14"/>
  <c r="U99" i="13"/>
  <c r="T99" i="13"/>
  <c r="T106" i="8"/>
  <c r="U106" i="8"/>
  <c r="T69" i="24"/>
  <c r="T91" i="24"/>
  <c r="E80" i="21"/>
  <c r="E80" i="20"/>
  <c r="E80" i="16"/>
  <c r="E80" i="9"/>
  <c r="E80" i="6"/>
  <c r="E80" i="2"/>
  <c r="T100" i="1"/>
  <c r="T108" i="1"/>
  <c r="T99" i="23"/>
  <c r="T101" i="23"/>
  <c r="T103" i="23"/>
  <c r="T107" i="23"/>
  <c r="T109" i="23"/>
  <c r="T111" i="23"/>
  <c r="T98" i="21"/>
  <c r="L113" i="21"/>
  <c r="R113" i="21" s="1"/>
  <c r="T102" i="20"/>
  <c r="U104" i="20"/>
  <c r="T108" i="20"/>
  <c r="T97" i="19"/>
  <c r="T103" i="19"/>
  <c r="U108" i="19"/>
  <c r="T106" i="18"/>
  <c r="T108" i="18"/>
  <c r="U103" i="16"/>
  <c r="U111" i="16"/>
  <c r="M113" i="16"/>
  <c r="S113" i="16" s="1"/>
  <c r="R96" i="12"/>
  <c r="T108" i="12"/>
  <c r="T106" i="10"/>
  <c r="U107" i="9"/>
  <c r="U107" i="4"/>
  <c r="T107" i="4"/>
  <c r="T45" i="24"/>
  <c r="T57" i="24"/>
  <c r="T61" i="24"/>
  <c r="T90" i="24"/>
  <c r="E80" i="13"/>
  <c r="E80" i="12"/>
  <c r="E80" i="8"/>
  <c r="U98" i="1"/>
  <c r="U106" i="1"/>
  <c r="E96" i="22"/>
  <c r="T96" i="22" s="1"/>
  <c r="T99" i="19"/>
  <c r="T101" i="19"/>
  <c r="U40" i="24"/>
  <c r="T40" i="24"/>
  <c r="T44" i="24"/>
  <c r="T52" i="24"/>
  <c r="T56" i="24"/>
  <c r="T89" i="24"/>
  <c r="E80" i="5"/>
  <c r="E80" i="4"/>
  <c r="S96" i="19"/>
  <c r="T114" i="13"/>
  <c r="L113" i="7"/>
  <c r="R113" i="7" s="1"/>
  <c r="U71" i="24"/>
  <c r="T71" i="24"/>
  <c r="U72" i="24"/>
  <c r="R96" i="22"/>
  <c r="U103" i="22"/>
  <c r="U111" i="22"/>
  <c r="T101" i="20"/>
  <c r="T111" i="20"/>
  <c r="T114" i="20"/>
  <c r="T107" i="19"/>
  <c r="U97" i="18"/>
  <c r="M113" i="18"/>
  <c r="S113" i="18" s="1"/>
  <c r="R96" i="15"/>
  <c r="R96" i="13"/>
  <c r="U111" i="13"/>
  <c r="T101" i="6"/>
  <c r="T103" i="6"/>
  <c r="T100" i="5"/>
  <c r="T102" i="5"/>
  <c r="T108" i="5"/>
  <c r="T110" i="5"/>
  <c r="U59" i="24"/>
  <c r="T59" i="24"/>
  <c r="U66" i="24"/>
  <c r="T66" i="24"/>
  <c r="E80" i="11"/>
  <c r="U99" i="20"/>
  <c r="T103" i="20"/>
  <c r="U107" i="20"/>
  <c r="U109" i="20"/>
  <c r="T109" i="19"/>
  <c r="U105" i="18"/>
  <c r="T111" i="17"/>
  <c r="T98" i="16"/>
  <c r="T104" i="16"/>
  <c r="T106" i="16"/>
  <c r="T100" i="15"/>
  <c r="T108" i="15"/>
  <c r="T99" i="14"/>
  <c r="T107" i="14"/>
  <c r="T109" i="12"/>
  <c r="U101" i="10"/>
  <c r="T107" i="10"/>
  <c r="E96" i="9"/>
  <c r="U96" i="9" s="1"/>
  <c r="U101" i="4"/>
  <c r="T101" i="4"/>
  <c r="E80" i="18"/>
  <c r="T114" i="23"/>
  <c r="T97" i="8"/>
  <c r="T103" i="8"/>
  <c r="T105" i="8"/>
  <c r="T111" i="8"/>
  <c r="T102" i="7"/>
  <c r="T104" i="7"/>
  <c r="T110" i="7"/>
  <c r="U53" i="24"/>
  <c r="T53" i="24"/>
  <c r="E80" i="1"/>
  <c r="E80" i="22"/>
  <c r="E80" i="10"/>
  <c r="T103" i="21"/>
  <c r="U105" i="21"/>
  <c r="T109" i="21"/>
  <c r="M113" i="20"/>
  <c r="S113" i="20" s="1"/>
  <c r="U102" i="15"/>
  <c r="U110" i="15"/>
  <c r="U101" i="11"/>
  <c r="T105" i="11"/>
  <c r="M113" i="8"/>
  <c r="S113" i="8" s="1"/>
  <c r="T114" i="8"/>
  <c r="U99" i="4"/>
  <c r="T99" i="4"/>
  <c r="U109" i="4"/>
  <c r="T109" i="4"/>
  <c r="S96" i="3"/>
  <c r="M113" i="3"/>
  <c r="S113" i="3" s="1"/>
  <c r="U110" i="2"/>
  <c r="T110" i="2"/>
  <c r="T72" i="24"/>
  <c r="U114" i="3"/>
  <c r="T103" i="3"/>
  <c r="U109" i="3"/>
  <c r="U100" i="2"/>
  <c r="U101" i="3"/>
  <c r="U101" i="18"/>
  <c r="T101" i="18"/>
  <c r="U99" i="15"/>
  <c r="T99" i="15"/>
  <c r="T110" i="11"/>
  <c r="U110" i="11"/>
  <c r="U100" i="6"/>
  <c r="T100" i="6"/>
  <c r="U98" i="5"/>
  <c r="T98" i="5"/>
  <c r="U104" i="5"/>
  <c r="T104" i="5"/>
  <c r="U106" i="5"/>
  <c r="T106" i="5"/>
  <c r="E113" i="1"/>
  <c r="M113" i="1"/>
  <c r="S113" i="1" s="1"/>
  <c r="S96" i="21"/>
  <c r="U99" i="18"/>
  <c r="T99" i="18"/>
  <c r="U109" i="18"/>
  <c r="T109" i="18"/>
  <c r="U103" i="14"/>
  <c r="T103" i="14"/>
  <c r="U111" i="14"/>
  <c r="T111" i="14"/>
  <c r="L113" i="6"/>
  <c r="R113" i="6" s="1"/>
  <c r="R96" i="6"/>
  <c r="U105" i="3"/>
  <c r="T105" i="3"/>
  <c r="U107" i="3"/>
  <c r="T107" i="3"/>
  <c r="E96" i="23"/>
  <c r="L113" i="23"/>
  <c r="R113" i="23" s="1"/>
  <c r="U107" i="18"/>
  <c r="T107" i="18"/>
  <c r="U100" i="13"/>
  <c r="T100" i="13"/>
  <c r="T114" i="11"/>
  <c r="U114" i="11"/>
  <c r="R96" i="9"/>
  <c r="L113" i="9"/>
  <c r="R113" i="9" s="1"/>
  <c r="U104" i="2"/>
  <c r="T104" i="2"/>
  <c r="U106" i="2"/>
  <c r="T106" i="2"/>
  <c r="T102" i="1"/>
  <c r="T110" i="1"/>
  <c r="T101" i="24"/>
  <c r="T109" i="24"/>
  <c r="T114" i="24"/>
  <c r="T100" i="23"/>
  <c r="T108" i="23"/>
  <c r="M113" i="23"/>
  <c r="S113" i="23" s="1"/>
  <c r="T99" i="22"/>
  <c r="T107" i="22"/>
  <c r="E96" i="19"/>
  <c r="T100" i="19"/>
  <c r="E96" i="18"/>
  <c r="U98" i="14"/>
  <c r="T98" i="14"/>
  <c r="U106" i="14"/>
  <c r="T106" i="14"/>
  <c r="U105" i="12"/>
  <c r="T105" i="12"/>
  <c r="U99" i="11"/>
  <c r="T99" i="11"/>
  <c r="U98" i="2"/>
  <c r="T98" i="2"/>
  <c r="T99" i="1"/>
  <c r="T107" i="1"/>
  <c r="T98" i="24"/>
  <c r="T106" i="24"/>
  <c r="T97" i="23"/>
  <c r="T105" i="23"/>
  <c r="U99" i="22"/>
  <c r="T104" i="22"/>
  <c r="T101" i="21"/>
  <c r="T106" i="21"/>
  <c r="T111" i="21"/>
  <c r="T100" i="20"/>
  <c r="T105" i="20"/>
  <c r="T110" i="20"/>
  <c r="T102" i="19"/>
  <c r="T111" i="19"/>
  <c r="U97" i="16"/>
  <c r="T97" i="16"/>
  <c r="E96" i="16"/>
  <c r="U105" i="16"/>
  <c r="T105" i="16"/>
  <c r="U97" i="11"/>
  <c r="T97" i="11"/>
  <c r="E96" i="11"/>
  <c r="U109" i="10"/>
  <c r="T109" i="10"/>
  <c r="U111" i="10"/>
  <c r="T111" i="10"/>
  <c r="T104" i="1"/>
  <c r="E96" i="24"/>
  <c r="T103" i="24"/>
  <c r="T111" i="24"/>
  <c r="L113" i="24"/>
  <c r="R113" i="24" s="1"/>
  <c r="T102" i="23"/>
  <c r="T110" i="23"/>
  <c r="T101" i="22"/>
  <c r="T109" i="22"/>
  <c r="E96" i="20"/>
  <c r="U98" i="17"/>
  <c r="E96" i="17"/>
  <c r="T98" i="17"/>
  <c r="U106" i="17"/>
  <c r="T106" i="17"/>
  <c r="E96" i="6"/>
  <c r="U107" i="15"/>
  <c r="T107" i="15"/>
  <c r="T114" i="1"/>
  <c r="T114" i="21"/>
  <c r="R96" i="20"/>
  <c r="U110" i="19"/>
  <c r="T110" i="19"/>
  <c r="U100" i="16"/>
  <c r="T100" i="16"/>
  <c r="U108" i="16"/>
  <c r="T108" i="16"/>
  <c r="T114" i="16"/>
  <c r="U104" i="15"/>
  <c r="T104" i="15"/>
  <c r="U98" i="12"/>
  <c r="T98" i="12"/>
  <c r="U100" i="12"/>
  <c r="T100" i="12"/>
  <c r="U104" i="10"/>
  <c r="T104" i="10"/>
  <c r="T110" i="18"/>
  <c r="U101" i="17"/>
  <c r="T101" i="17"/>
  <c r="U109" i="17"/>
  <c r="T109" i="17"/>
  <c r="R96" i="16"/>
  <c r="L113" i="16"/>
  <c r="R113" i="16" s="1"/>
  <c r="U107" i="13"/>
  <c r="T107" i="13"/>
  <c r="U109" i="13"/>
  <c r="T109" i="13"/>
  <c r="L113" i="11"/>
  <c r="R113" i="11" s="1"/>
  <c r="R96" i="11"/>
  <c r="U108" i="6"/>
  <c r="T108" i="6"/>
  <c r="U98" i="13"/>
  <c r="T98" i="13"/>
  <c r="U103" i="12"/>
  <c r="T107" i="12"/>
  <c r="E96" i="10"/>
  <c r="T98" i="10"/>
  <c r="S96" i="9"/>
  <c r="M113" i="9"/>
  <c r="S113" i="9" s="1"/>
  <c r="U100" i="9"/>
  <c r="T100" i="9"/>
  <c r="U102" i="9"/>
  <c r="T102" i="9"/>
  <c r="U108" i="9"/>
  <c r="T108" i="9"/>
  <c r="U110" i="9"/>
  <c r="T110" i="9"/>
  <c r="U98" i="7"/>
  <c r="E96" i="7"/>
  <c r="T98" i="7"/>
  <c r="U100" i="7"/>
  <c r="T100" i="7"/>
  <c r="U106" i="7"/>
  <c r="T106" i="7"/>
  <c r="U108" i="7"/>
  <c r="T108" i="7"/>
  <c r="U102" i="6"/>
  <c r="T102" i="6"/>
  <c r="U110" i="6"/>
  <c r="T110" i="6"/>
  <c r="U97" i="3"/>
  <c r="T97" i="3"/>
  <c r="U99" i="3"/>
  <c r="T99" i="3"/>
  <c r="T114" i="12"/>
  <c r="R96" i="10"/>
  <c r="L113" i="10"/>
  <c r="R113" i="10" s="1"/>
  <c r="U99" i="8"/>
  <c r="T99" i="8"/>
  <c r="U101" i="8"/>
  <c r="T101" i="8"/>
  <c r="U107" i="8"/>
  <c r="T107" i="8"/>
  <c r="U109" i="8"/>
  <c r="T109" i="8"/>
  <c r="E96" i="14"/>
  <c r="L113" i="14"/>
  <c r="R113" i="14" s="1"/>
  <c r="E96" i="8"/>
  <c r="E96" i="5"/>
  <c r="U103" i="4"/>
  <c r="T103" i="4"/>
  <c r="U111" i="4"/>
  <c r="T111" i="4"/>
  <c r="E96" i="2"/>
  <c r="U109" i="2"/>
  <c r="T109" i="2"/>
  <c r="T114" i="15"/>
  <c r="M113" i="14"/>
  <c r="S113" i="14" s="1"/>
  <c r="E96" i="13"/>
  <c r="U106" i="13"/>
  <c r="T106" i="13"/>
  <c r="U97" i="12"/>
  <c r="T97" i="12"/>
  <c r="E96" i="12"/>
  <c r="U97" i="9"/>
  <c r="T97" i="9"/>
  <c r="T114" i="9"/>
  <c r="U101" i="5"/>
  <c r="T101" i="5"/>
  <c r="U109" i="5"/>
  <c r="T109" i="5"/>
  <c r="U110" i="3"/>
  <c r="T110" i="3"/>
  <c r="U101" i="2"/>
  <c r="T101" i="2"/>
  <c r="T114" i="18"/>
  <c r="T100" i="17"/>
  <c r="T108" i="17"/>
  <c r="M113" i="17"/>
  <c r="S113" i="17" s="1"/>
  <c r="T99" i="16"/>
  <c r="T107" i="16"/>
  <c r="T98" i="15"/>
  <c r="T106" i="15"/>
  <c r="T97" i="14"/>
  <c r="T105" i="14"/>
  <c r="T106" i="12"/>
  <c r="T107" i="11"/>
  <c r="U103" i="10"/>
  <c r="T103" i="10"/>
  <c r="U105" i="9"/>
  <c r="T105" i="9"/>
  <c r="U103" i="7"/>
  <c r="T103" i="7"/>
  <c r="U111" i="7"/>
  <c r="T111" i="7"/>
  <c r="U97" i="6"/>
  <c r="T97" i="6"/>
  <c r="U99" i="6"/>
  <c r="T99" i="6"/>
  <c r="U105" i="6"/>
  <c r="T105" i="6"/>
  <c r="U107" i="6"/>
  <c r="T107" i="6"/>
  <c r="E96" i="3"/>
  <c r="U102" i="3"/>
  <c r="T102" i="3"/>
  <c r="E96" i="15"/>
  <c r="U104" i="11"/>
  <c r="T104" i="11"/>
  <c r="U104" i="8"/>
  <c r="T104" i="8"/>
  <c r="U98" i="4"/>
  <c r="T98" i="4"/>
  <c r="U100" i="4"/>
  <c r="T100" i="4"/>
  <c r="U106" i="4"/>
  <c r="T106" i="4"/>
  <c r="U108" i="4"/>
  <c r="T108" i="4"/>
  <c r="T114" i="10"/>
  <c r="E96" i="4"/>
  <c r="L113" i="4"/>
  <c r="R113" i="4" s="1"/>
  <c r="T114" i="2"/>
  <c r="T114" i="5"/>
  <c r="M113" i="7"/>
  <c r="S113" i="7" s="1"/>
  <c r="T97" i="4"/>
  <c r="T105" i="4"/>
  <c r="T104" i="3"/>
  <c r="T103" i="2"/>
  <c r="T111" i="2"/>
  <c r="L113" i="2"/>
  <c r="R113" i="2" s="1"/>
  <c r="T96" i="21" l="1"/>
  <c r="U33" i="23"/>
  <c r="T30" i="17"/>
  <c r="T24" i="11"/>
  <c r="U96" i="21"/>
  <c r="T113" i="21"/>
  <c r="T33" i="10"/>
  <c r="T59" i="1"/>
  <c r="T33" i="9"/>
  <c r="T33" i="19"/>
  <c r="T30" i="7"/>
  <c r="U96" i="22"/>
  <c r="E113" i="22"/>
  <c r="E113" i="9"/>
  <c r="U30" i="8"/>
  <c r="T30" i="8"/>
  <c r="T96" i="9"/>
  <c r="U24" i="14"/>
  <c r="T24" i="14"/>
  <c r="U30" i="12"/>
  <c r="T30" i="12"/>
  <c r="T96" i="1"/>
  <c r="U96" i="15"/>
  <c r="T96" i="15"/>
  <c r="E113" i="15"/>
  <c r="E113" i="13"/>
  <c r="U96" i="13"/>
  <c r="T96" i="13"/>
  <c r="E113" i="7"/>
  <c r="U96" i="7"/>
  <c r="T96" i="7"/>
  <c r="U96" i="6"/>
  <c r="T96" i="6"/>
  <c r="E113" i="6"/>
  <c r="E113" i="19"/>
  <c r="U96" i="19"/>
  <c r="T96" i="19"/>
  <c r="U96" i="16"/>
  <c r="T96" i="16"/>
  <c r="E113" i="16"/>
  <c r="T96" i="4"/>
  <c r="E113" i="4"/>
  <c r="U96" i="4"/>
  <c r="U96" i="3"/>
  <c r="T96" i="3"/>
  <c r="E113" i="3"/>
  <c r="T96" i="12"/>
  <c r="E113" i="12"/>
  <c r="U96" i="12"/>
  <c r="U96" i="23"/>
  <c r="T96" i="23"/>
  <c r="E113" i="23"/>
  <c r="E113" i="5"/>
  <c r="T96" i="5"/>
  <c r="U96" i="5"/>
  <c r="U96" i="8"/>
  <c r="T96" i="8"/>
  <c r="E113" i="8"/>
  <c r="E113" i="17"/>
  <c r="U96" i="17"/>
  <c r="T96" i="17"/>
  <c r="T96" i="11"/>
  <c r="U96" i="11"/>
  <c r="E113" i="11"/>
  <c r="E113" i="2"/>
  <c r="U96" i="2"/>
  <c r="T96" i="2"/>
  <c r="E113" i="10"/>
  <c r="U96" i="10"/>
  <c r="T96" i="10"/>
  <c r="T113" i="1"/>
  <c r="U113" i="1"/>
  <c r="U113" i="9"/>
  <c r="T113" i="9"/>
  <c r="T96" i="14"/>
  <c r="E113" i="14"/>
  <c r="U96" i="14"/>
  <c r="U96" i="20"/>
  <c r="E113" i="20"/>
  <c r="T96" i="20"/>
  <c r="T96" i="24"/>
  <c r="E113" i="24"/>
  <c r="U96" i="24"/>
  <c r="U96" i="18"/>
  <c r="T96" i="18"/>
  <c r="E113" i="18"/>
  <c r="U113" i="22"/>
  <c r="T113" i="22"/>
  <c r="U113" i="7" l="1"/>
  <c r="T113" i="7"/>
  <c r="U113" i="18"/>
  <c r="T113" i="18"/>
  <c r="U113" i="17"/>
  <c r="T113" i="17"/>
  <c r="U113" i="8"/>
  <c r="T113" i="8"/>
  <c r="U113" i="6"/>
  <c r="T113" i="6"/>
  <c r="T113" i="13"/>
  <c r="U113" i="13"/>
  <c r="U113" i="14"/>
  <c r="T113" i="14"/>
  <c r="U113" i="2"/>
  <c r="T113" i="2"/>
  <c r="T113" i="15"/>
  <c r="U113" i="15"/>
  <c r="U113" i="24"/>
  <c r="T113" i="24"/>
  <c r="U113" i="11"/>
  <c r="T113" i="11"/>
  <c r="T113" i="12"/>
  <c r="U113" i="12"/>
  <c r="U113" i="16"/>
  <c r="T113" i="16"/>
  <c r="U113" i="3"/>
  <c r="T113" i="3"/>
  <c r="T113" i="5"/>
  <c r="U113" i="5"/>
  <c r="U113" i="10"/>
  <c r="T113" i="10"/>
  <c r="U113" i="23"/>
  <c r="T113" i="23"/>
  <c r="U113" i="19"/>
  <c r="T113" i="19"/>
  <c r="U113" i="4"/>
  <c r="T113" i="4"/>
  <c r="T113" i="20"/>
  <c r="U113" i="20"/>
</calcChain>
</file>

<file path=xl/sharedStrings.xml><?xml version="1.0" encoding="utf-8"?>
<sst xmlns="http://schemas.openxmlformats.org/spreadsheetml/2006/main" count="5668" uniqueCount="149">
  <si>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</si>
  <si>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</si>
  <si>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</si>
  <si>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</si>
  <si>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FREE STATE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</si>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</sst>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>
        <v>3575000</v>
      </c>
      <c r="O9" s="94">
        <v>4386540</v>
      </c>
      <c r="P9" s="93">
        <f>$H9       +$J9       +$L9       +$N9</f>
        <v>6406000</v>
      </c>
      <c r="Q9" s="94">
        <f>$I9       +$K9       +$M9       +$O9</f>
        <v>7217907</v>
      </c>
      <c r="R9" s="48">
        <f>IF(($L9       =0),0,((($N9       -$L9       )/$L9       )*100))</f>
        <v>26.280466266336983</v>
      </c>
      <c r="S9" s="49">
        <f>IF(($M9       =0),0,((($O9       -$M9       )/$M9       )*100))</f>
        <v>54.926577868570206</v>
      </c>
      <c r="T9" s="48">
        <f>IF(($E9       =0),0,(($P9       /$E9       )*100))</f>
        <v>89.745026618100312</v>
      </c>
      <c r="U9" s="50">
        <f>IF(($E9       =0),0,(($Q9       /$E9       )*100))</f>
        <v>101.11945923227795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59120000</v>
      </c>
      <c r="C10" s="92"/>
      <c r="D10" s="92"/>
      <c r="E10" s="92">
        <f t="shared" ref="E10:E15" si="0"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>
        <v>13975000</v>
      </c>
      <c r="K10" s="94">
        <v>3659887</v>
      </c>
      <c r="L10" s="93">
        <v>12558000</v>
      </c>
      <c r="M10" s="94">
        <v>10191117</v>
      </c>
      <c r="N10" s="93">
        <v>11187000</v>
      </c>
      <c r="O10" s="94">
        <v>11975363</v>
      </c>
      <c r="P10" s="93">
        <f t="shared" ref="P10:P15" si="1">$H10      +$J10      +$L10      +$N10</f>
        <v>48109000</v>
      </c>
      <c r="Q10" s="94">
        <f t="shared" ref="Q10:Q15" si="2">$I10      +$K10      +$M10      +$O10</f>
        <v>23896597</v>
      </c>
      <c r="R10" s="48">
        <f t="shared" ref="R10:R15" si="3">IF(($L10      =0),0,((($N10      -$L10      )/$L10      )*100))</f>
        <v>-10.917343526039177</v>
      </c>
      <c r="S10" s="49">
        <f t="shared" ref="S10:S15" si="4">IF(($M10      =0),0,((($O10      -$M10      )/$M10      )*100))</f>
        <v>17.507855125203644</v>
      </c>
      <c r="T10" s="48">
        <f t="shared" ref="T10:T14" si="5">IF(($E10      =0),0,(($P10      /$E10      )*100))</f>
        <v>81.375169147496621</v>
      </c>
      <c r="U10" s="50">
        <f t="shared" ref="U10:U14" si="6">IF(($E10      =0),0,(($Q10      /$E10      )*100))</f>
        <v>40.420495602165083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>
        <v>-3500000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>
        <v>-4831000</v>
      </c>
      <c r="D13" s="92"/>
      <c r="E13" s="92">
        <f t="shared" si="0"/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>
        <v>3044000</v>
      </c>
      <c r="O13" s="94">
        <v>6344344</v>
      </c>
      <c r="P13" s="93">
        <f t="shared" si="1"/>
        <v>15224000</v>
      </c>
      <c r="Q13" s="94">
        <f t="shared" si="2"/>
        <v>16908001</v>
      </c>
      <c r="R13" s="48">
        <f t="shared" si="3"/>
        <v>-63.391461214672283</v>
      </c>
      <c r="S13" s="49">
        <f t="shared" si="4"/>
        <v>-5.4182251165697419</v>
      </c>
      <c r="T13" s="48">
        <f t="shared" si="5"/>
        <v>90.040217648450437</v>
      </c>
      <c r="U13" s="50">
        <f t="shared" si="6"/>
        <v>100.00000591436007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100635000</v>
      </c>
      <c r="C15" s="95">
        <f>SUM(C9:C14)</f>
        <v>-17469000</v>
      </c>
      <c r="D15" s="95"/>
      <c r="E15" s="95">
        <f t="shared" si="0"/>
        <v>83166000</v>
      </c>
      <c r="F15" s="96">
        <f t="shared" ref="F15:O15" si="7">SUM(F9:F14)</f>
        <v>83166000</v>
      </c>
      <c r="G15" s="97">
        <f t="shared" si="7"/>
        <v>83166000</v>
      </c>
      <c r="H15" s="96">
        <f t="shared" si="7"/>
        <v>10389000</v>
      </c>
      <c r="I15" s="97">
        <f t="shared" si="7"/>
        <v>-1884704</v>
      </c>
      <c r="J15" s="96">
        <f t="shared" si="7"/>
        <v>17840000</v>
      </c>
      <c r="K15" s="97">
        <f t="shared" si="7"/>
        <v>7470691</v>
      </c>
      <c r="L15" s="96">
        <f t="shared" si="7"/>
        <v>23704000</v>
      </c>
      <c r="M15" s="97">
        <f t="shared" si="7"/>
        <v>19730271</v>
      </c>
      <c r="N15" s="96">
        <f t="shared" si="7"/>
        <v>17806000</v>
      </c>
      <c r="O15" s="97">
        <f t="shared" si="7"/>
        <v>22706247</v>
      </c>
      <c r="P15" s="96">
        <f t="shared" si="1"/>
        <v>69739000</v>
      </c>
      <c r="Q15" s="97">
        <f t="shared" si="2"/>
        <v>48022505</v>
      </c>
      <c r="R15" s="52">
        <f t="shared" si="3"/>
        <v>-24.881876476544043</v>
      </c>
      <c r="S15" s="53">
        <f t="shared" si="4"/>
        <v>15.083300173626608</v>
      </c>
      <c r="T15" s="52">
        <f>IF((SUM($E9:$E13))=0,0,(P15/(SUM($E9:$E13))*100))</f>
        <v>83.855181203857342</v>
      </c>
      <c r="U15" s="54">
        <f>IF((SUM($E9:$E13))=0,0,(Q15/(SUM($E9:$E13))*100))</f>
        <v>57.742953851333482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12263000</v>
      </c>
      <c r="C19" s="92"/>
      <c r="D19" s="92"/>
      <c r="E19" s="92">
        <f t="shared" si="8"/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58716000</v>
      </c>
      <c r="D20" s="92"/>
      <c r="E20" s="92">
        <f t="shared" si="8"/>
        <v>58716000</v>
      </c>
      <c r="F20" s="93">
        <v>58716000</v>
      </c>
      <c r="G20" s="94">
        <v>58716000</v>
      </c>
      <c r="H20" s="93"/>
      <c r="I20" s="94"/>
      <c r="J20" s="93"/>
      <c r="K20" s="94"/>
      <c r="L20" s="93"/>
      <c r="M20" s="94"/>
      <c r="N20" s="93">
        <v>9649000</v>
      </c>
      <c r="O20" s="94"/>
      <c r="P20" s="93">
        <f t="shared" si="9"/>
        <v>9649000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16.433340145786499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12263000</v>
      </c>
      <c r="C24" s="95">
        <f>SUM(C17:C23)</f>
        <v>58716000</v>
      </c>
      <c r="D24" s="95"/>
      <c r="E24" s="95">
        <f t="shared" si="8"/>
        <v>70979000</v>
      </c>
      <c r="F24" s="96">
        <f t="shared" ref="F24:O24" si="15">SUM(F17:F23)</f>
        <v>70979000</v>
      </c>
      <c r="G24" s="97">
        <f t="shared" si="15"/>
        <v>58716000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9649000</v>
      </c>
      <c r="O24" s="97">
        <f t="shared" si="15"/>
        <v>0</v>
      </c>
      <c r="P24" s="96">
        <f t="shared" si="9"/>
        <v>9649000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16.433340145786499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>
        <v>12867000</v>
      </c>
      <c r="O28" s="94">
        <v>12101917</v>
      </c>
      <c r="P28" s="93">
        <f>$H28      +$J28      +$L28      +$N28</f>
        <v>33037000</v>
      </c>
      <c r="Q28" s="94">
        <f>$I28      +$K28      +$M28      +$O28</f>
        <v>30884569</v>
      </c>
      <c r="R28" s="48">
        <f>IF(($L28      =0),0,((($N28      -$L28      )/$L28      )*100))</f>
        <v>11.984334203655353</v>
      </c>
      <c r="S28" s="49">
        <f>IF(($M28      =0),0,((($O28      -$M28      )/$M28      )*100))</f>
        <v>65.889171784884866</v>
      </c>
      <c r="T28" s="48">
        <f>IF(($E28      =0),0,(($P28      /$E28      )*100))</f>
        <v>19.430329122262215</v>
      </c>
      <c r="U28" s="50">
        <f>IF(($E28      =0),0,(($Q28      /$E28      )*100))</f>
        <v>18.164401745594844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9692000</v>
      </c>
      <c r="H29" s="93">
        <v>875000</v>
      </c>
      <c r="I29" s="94"/>
      <c r="J29" s="93">
        <v>1680000</v>
      </c>
      <c r="K29" s="94">
        <v>1933167</v>
      </c>
      <c r="L29" s="93">
        <v>1142000</v>
      </c>
      <c r="M29" s="94">
        <v>1099010</v>
      </c>
      <c r="N29" s="93">
        <v>2265000</v>
      </c>
      <c r="O29" s="94">
        <v>2976654</v>
      </c>
      <c r="P29" s="93">
        <f>$H29      +$J29      +$L29      +$N29</f>
        <v>5962000</v>
      </c>
      <c r="Q29" s="94">
        <f>$I29      +$K29      +$M29      +$O29</f>
        <v>6008831</v>
      </c>
      <c r="R29" s="48">
        <f>IF(($L29      =0),0,((($N29      -$L29      )/$L29      )*100))</f>
        <v>98.33625218914186</v>
      </c>
      <c r="S29" s="49">
        <f>IF(($M29      =0),0,((($O29      -$M29      )/$M29      )*100))</f>
        <v>170.84867289651595</v>
      </c>
      <c r="T29" s="48">
        <f>IF(($E29      =0),0,(($P29      /$E29      )*100))</f>
        <v>61.514651258770115</v>
      </c>
      <c r="U29" s="50">
        <f>IF(($E29      =0),0,(($Q29      /$E29      )*100))</f>
        <v>61.997843582335946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279720000</v>
      </c>
      <c r="C30" s="95">
        <f>SUM(C26:C29)</f>
        <v>-100000000</v>
      </c>
      <c r="D30" s="95"/>
      <c r="E30" s="95">
        <f>$B30      +$C30      +$D30</f>
        <v>179720000</v>
      </c>
      <c r="F30" s="96">
        <f t="shared" ref="F30:O30" si="16">SUM(F26:F29)</f>
        <v>179720000</v>
      </c>
      <c r="G30" s="97">
        <f t="shared" si="16"/>
        <v>179720000</v>
      </c>
      <c r="H30" s="96">
        <f t="shared" si="16"/>
        <v>4894000</v>
      </c>
      <c r="I30" s="97">
        <f t="shared" si="16"/>
        <v>5312701</v>
      </c>
      <c r="J30" s="96">
        <f t="shared" si="16"/>
        <v>6341000</v>
      </c>
      <c r="K30" s="97">
        <f t="shared" si="16"/>
        <v>8107936</v>
      </c>
      <c r="L30" s="96">
        <f t="shared" si="16"/>
        <v>12632000</v>
      </c>
      <c r="M30" s="97">
        <f t="shared" si="16"/>
        <v>8394192</v>
      </c>
      <c r="N30" s="96">
        <f t="shared" si="16"/>
        <v>15132000</v>
      </c>
      <c r="O30" s="97">
        <f t="shared" si="16"/>
        <v>15078571</v>
      </c>
      <c r="P30" s="96">
        <f>$H30      +$J30      +$L30      +$N30</f>
        <v>38999000</v>
      </c>
      <c r="Q30" s="97">
        <f>$I30      +$K30      +$M30      +$O30</f>
        <v>36893400</v>
      </c>
      <c r="R30" s="52">
        <f>IF(($L30      =0),0,((($N30      -$L30      )/$L30      )*100))</f>
        <v>19.791006966434452</v>
      </c>
      <c r="S30" s="53">
        <f>IF(($M30      =0),0,((($O30      -$M30      )/$M30      )*100))</f>
        <v>79.63099962450228</v>
      </c>
      <c r="T30" s="52">
        <f>IF($E30   =0,0,($P30   /$E30   )*100)</f>
        <v>21.699866458936125</v>
      </c>
      <c r="U30" s="54">
        <f>IF($E30   =0,0,($Q30   /$E30   )*100)</f>
        <v>20.528266191853994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37963000</v>
      </c>
      <c r="C32" s="92">
        <v>-1975000</v>
      </c>
      <c r="D32" s="92"/>
      <c r="E32" s="92">
        <f>$B32      +$C32      +$D32</f>
        <v>35988000</v>
      </c>
      <c r="F32" s="93">
        <v>35988000</v>
      </c>
      <c r="G32" s="94">
        <v>35988000</v>
      </c>
      <c r="H32" s="93">
        <v>8579000</v>
      </c>
      <c r="I32" s="94">
        <v>1720276</v>
      </c>
      <c r="J32" s="93">
        <v>4142000</v>
      </c>
      <c r="K32" s="94">
        <v>16382314</v>
      </c>
      <c r="L32" s="93">
        <v>6045000</v>
      </c>
      <c r="M32" s="94">
        <v>-409681</v>
      </c>
      <c r="N32" s="93">
        <v>4139000</v>
      </c>
      <c r="O32" s="94">
        <v>9839700</v>
      </c>
      <c r="P32" s="93">
        <f>$H32      +$J32      +$L32      +$N32</f>
        <v>22905000</v>
      </c>
      <c r="Q32" s="94">
        <f>$I32      +$K32      +$M32      +$O32</f>
        <v>27532609</v>
      </c>
      <c r="R32" s="48">
        <f>IF(($L32      =0),0,((($N32      -$L32      )/$L32      )*100))</f>
        <v>-31.530190239867661</v>
      </c>
      <c r="S32" s="49">
        <f>IF(($M32      =0),0,((($O32      -$M32      )/$M32      )*100))</f>
        <v>-2501.7955433617863</v>
      </c>
      <c r="T32" s="48">
        <f>IF(($E32      =0),0,(($P32      /$E32      )*100))</f>
        <v>63.646215405135045</v>
      </c>
      <c r="U32" s="50">
        <f>IF(($E32      =0),0,(($Q32      /$E32      )*100))</f>
        <v>76.504971101478276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37963000</v>
      </c>
      <c r="C33" s="95">
        <f>C32</f>
        <v>-1975000</v>
      </c>
      <c r="D33" s="95"/>
      <c r="E33" s="95">
        <f>$B33      +$C33      +$D33</f>
        <v>35988000</v>
      </c>
      <c r="F33" s="96">
        <f t="shared" ref="F33:O33" si="17">F32</f>
        <v>35988000</v>
      </c>
      <c r="G33" s="97">
        <f t="shared" si="17"/>
        <v>35988000</v>
      </c>
      <c r="H33" s="96">
        <f t="shared" si="17"/>
        <v>8579000</v>
      </c>
      <c r="I33" s="97">
        <f t="shared" si="17"/>
        <v>1720276</v>
      </c>
      <c r="J33" s="96">
        <f t="shared" si="17"/>
        <v>4142000</v>
      </c>
      <c r="K33" s="97">
        <f t="shared" si="17"/>
        <v>16382314</v>
      </c>
      <c r="L33" s="96">
        <f t="shared" si="17"/>
        <v>6045000</v>
      </c>
      <c r="M33" s="97">
        <f t="shared" si="17"/>
        <v>-409681</v>
      </c>
      <c r="N33" s="96">
        <f t="shared" si="17"/>
        <v>4139000</v>
      </c>
      <c r="O33" s="97">
        <f t="shared" si="17"/>
        <v>9839700</v>
      </c>
      <c r="P33" s="96">
        <f>$H33      +$J33      +$L33      +$N33</f>
        <v>22905000</v>
      </c>
      <c r="Q33" s="97">
        <f>$I33      +$K33      +$M33      +$O33</f>
        <v>27532609</v>
      </c>
      <c r="R33" s="52">
        <f>IF(($L33      =0),0,((($N33      -$L33      )/$L33      )*100))</f>
        <v>-31.530190239867661</v>
      </c>
      <c r="S33" s="53">
        <f>IF(($M33      =0),0,((($O33      -$M33      )/$M33      )*100))</f>
        <v>-2501.7955433617863</v>
      </c>
      <c r="T33" s="52">
        <f>IF($E33   =0,0,($P33   /$E33   )*100)</f>
        <v>63.646215405135045</v>
      </c>
      <c r="U33" s="54">
        <f>IF($E33   =0,0,($Q33   /$E33   )*100)</f>
        <v>76.504971101478276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143903000</v>
      </c>
      <c r="C35" s="92">
        <v>-35630000</v>
      </c>
      <c r="D35" s="92"/>
      <c r="E35" s="92">
        <f t="shared" ref="E35:E40" si="18">$B35      +$C35      +$D35</f>
        <v>108273000</v>
      </c>
      <c r="F35" s="93">
        <v>108273000</v>
      </c>
      <c r="G35" s="94">
        <v>108273000</v>
      </c>
      <c r="H35" s="93">
        <v>5312000</v>
      </c>
      <c r="I35" s="94">
        <v>250162</v>
      </c>
      <c r="J35" s="93">
        <v>22589000</v>
      </c>
      <c r="K35" s="94">
        <v>5932442</v>
      </c>
      <c r="L35" s="93">
        <v>13640000</v>
      </c>
      <c r="M35" s="94">
        <v>30136037</v>
      </c>
      <c r="N35" s="93">
        <v>54470000</v>
      </c>
      <c r="O35" s="94">
        <v>35001893</v>
      </c>
      <c r="P35" s="93">
        <f t="shared" ref="P35:P40" si="19">$H35      +$J35      +$L35      +$N35</f>
        <v>96011000</v>
      </c>
      <c r="Q35" s="94">
        <f t="shared" ref="Q35:Q40" si="20">$I35      +$K35      +$M35      +$O35</f>
        <v>71320534</v>
      </c>
      <c r="R35" s="48">
        <f t="shared" ref="R35:R40" si="21">IF(($L35      =0),0,((($N35      -$L35      )/$L35      )*100))</f>
        <v>299.34017595307915</v>
      </c>
      <c r="S35" s="49">
        <f t="shared" ref="S35:S40" si="22">IF(($M35      =0),0,((($O35      -$M35      )/$M35      )*100))</f>
        <v>16.146303510312254</v>
      </c>
      <c r="T35" s="48">
        <f t="shared" ref="T35:T39" si="23">IF(($E35      =0),0,(($P35      /$E35      )*100))</f>
        <v>88.674923572820546</v>
      </c>
      <c r="U35" s="50">
        <f t="shared" ref="U35:U39" si="24">IF(($E35      =0),0,(($Q35      /$E35      )*100))</f>
        <v>65.871024170384118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100447000</v>
      </c>
      <c r="C36" s="92">
        <v>-30499000</v>
      </c>
      <c r="D36" s="92"/>
      <c r="E36" s="92">
        <f t="shared" si="18"/>
        <v>69948000</v>
      </c>
      <c r="F36" s="93">
        <v>69948000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16000000</v>
      </c>
      <c r="C38" s="92"/>
      <c r="D38" s="92"/>
      <c r="E38" s="92">
        <f t="shared" si="18"/>
        <v>16000000</v>
      </c>
      <c r="F38" s="93">
        <v>16000000</v>
      </c>
      <c r="G38" s="94">
        <v>16000000</v>
      </c>
      <c r="H38" s="93">
        <v>627000</v>
      </c>
      <c r="I38" s="94"/>
      <c r="J38" s="93">
        <v>2045000</v>
      </c>
      <c r="K38" s="94">
        <v>2002498</v>
      </c>
      <c r="L38" s="93">
        <v>6510000</v>
      </c>
      <c r="M38" s="94"/>
      <c r="N38" s="93">
        <v>1365000</v>
      </c>
      <c r="O38" s="94"/>
      <c r="P38" s="93">
        <f t="shared" si="19"/>
        <v>10547000</v>
      </c>
      <c r="Q38" s="94">
        <f t="shared" si="20"/>
        <v>2002498</v>
      </c>
      <c r="R38" s="48">
        <f t="shared" si="21"/>
        <v>-79.032258064516128</v>
      </c>
      <c r="S38" s="49">
        <f t="shared" si="22"/>
        <v>0</v>
      </c>
      <c r="T38" s="48">
        <f t="shared" si="23"/>
        <v>65.918750000000003</v>
      </c>
      <c r="U38" s="50">
        <f t="shared" si="24"/>
        <v>12.515612500000001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260350000</v>
      </c>
      <c r="C40" s="95">
        <f>SUM(C35:C39)</f>
        <v>-66129000</v>
      </c>
      <c r="D40" s="95"/>
      <c r="E40" s="95">
        <f t="shared" si="18"/>
        <v>194221000</v>
      </c>
      <c r="F40" s="96">
        <f t="shared" ref="F40:O40" si="25">SUM(F35:F39)</f>
        <v>194221000</v>
      </c>
      <c r="G40" s="97">
        <f t="shared" si="25"/>
        <v>124273000</v>
      </c>
      <c r="H40" s="96">
        <f t="shared" si="25"/>
        <v>5939000</v>
      </c>
      <c r="I40" s="97">
        <f t="shared" si="25"/>
        <v>250162</v>
      </c>
      <c r="J40" s="96">
        <f t="shared" si="25"/>
        <v>24634000</v>
      </c>
      <c r="K40" s="97">
        <f t="shared" si="25"/>
        <v>7934940</v>
      </c>
      <c r="L40" s="96">
        <f t="shared" si="25"/>
        <v>20150000</v>
      </c>
      <c r="M40" s="97">
        <f t="shared" si="25"/>
        <v>30136037</v>
      </c>
      <c r="N40" s="96">
        <f t="shared" si="25"/>
        <v>55835000</v>
      </c>
      <c r="O40" s="97">
        <f t="shared" si="25"/>
        <v>35001893</v>
      </c>
      <c r="P40" s="96">
        <f t="shared" si="19"/>
        <v>106558000</v>
      </c>
      <c r="Q40" s="97">
        <f t="shared" si="20"/>
        <v>73323032</v>
      </c>
      <c r="R40" s="52">
        <f t="shared" si="21"/>
        <v>177.09677419354838</v>
      </c>
      <c r="S40" s="53">
        <f t="shared" si="22"/>
        <v>16.146303510312254</v>
      </c>
      <c r="T40" s="52">
        <f>IF((+$E35+$E38) =0,0,(P40   /(+$E35+$E38) )*100)</f>
        <v>85.745093463584212</v>
      </c>
      <c r="U40" s="54">
        <f>IF((+$E35+$E38) =0,0,(Q40   /(+$E35+$E38) )*100)</f>
        <v>59.001578782197264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208896000</v>
      </c>
      <c r="C43" s="92">
        <v>-45000000</v>
      </c>
      <c r="D43" s="92"/>
      <c r="E43" s="92">
        <f t="shared" si="26"/>
        <v>163896000</v>
      </c>
      <c r="F43" s="93">
        <v>163896000</v>
      </c>
      <c r="G43" s="94">
        <v>163896000</v>
      </c>
      <c r="H43" s="93">
        <v>20525000</v>
      </c>
      <c r="I43" s="94">
        <v>6013718</v>
      </c>
      <c r="J43" s="93">
        <v>41700000</v>
      </c>
      <c r="K43" s="94">
        <v>16476559</v>
      </c>
      <c r="L43" s="93">
        <v>65605000</v>
      </c>
      <c r="M43" s="94">
        <v>20949858</v>
      </c>
      <c r="N43" s="93">
        <v>27129000</v>
      </c>
      <c r="O43" s="94">
        <v>110080514</v>
      </c>
      <c r="P43" s="93">
        <f t="shared" si="27"/>
        <v>154959000</v>
      </c>
      <c r="Q43" s="94">
        <f t="shared" si="28"/>
        <v>153520649</v>
      </c>
      <c r="R43" s="48">
        <f t="shared" si="29"/>
        <v>-58.64796890480909</v>
      </c>
      <c r="S43" s="49">
        <f t="shared" si="30"/>
        <v>425.44754241293663</v>
      </c>
      <c r="T43" s="48">
        <f t="shared" si="31"/>
        <v>94.547151852394208</v>
      </c>
      <c r="U43" s="50">
        <f t="shared" si="32"/>
        <v>93.669552032996535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714899000</v>
      </c>
      <c r="C44" s="92"/>
      <c r="D44" s="92"/>
      <c r="E44" s="92">
        <f t="shared" si="26"/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374442000</v>
      </c>
      <c r="C51" s="92">
        <v>-51000000</v>
      </c>
      <c r="D51" s="92"/>
      <c r="E51" s="92">
        <f t="shared" si="26"/>
        <v>323442000</v>
      </c>
      <c r="F51" s="93">
        <v>323442000</v>
      </c>
      <c r="G51" s="94">
        <v>323442000</v>
      </c>
      <c r="H51" s="93">
        <v>30474000</v>
      </c>
      <c r="I51" s="94">
        <v>32739433</v>
      </c>
      <c r="J51" s="93">
        <v>48136000</v>
      </c>
      <c r="K51" s="94">
        <v>41516900</v>
      </c>
      <c r="L51" s="93">
        <v>63013000</v>
      </c>
      <c r="M51" s="94">
        <v>28733456</v>
      </c>
      <c r="N51" s="93">
        <v>87907000</v>
      </c>
      <c r="O51" s="94">
        <v>75018864</v>
      </c>
      <c r="P51" s="93">
        <f t="shared" si="27"/>
        <v>229530000</v>
      </c>
      <c r="Q51" s="94">
        <f t="shared" si="28"/>
        <v>178008653</v>
      </c>
      <c r="R51" s="48">
        <f t="shared" si="29"/>
        <v>39.506133654960088</v>
      </c>
      <c r="S51" s="49">
        <f t="shared" si="30"/>
        <v>161.08541903208581</v>
      </c>
      <c r="T51" s="48">
        <f t="shared" si="31"/>
        <v>70.96480976496558</v>
      </c>
      <c r="U51" s="50">
        <f t="shared" si="32"/>
        <v>55.035726034343099</v>
      </c>
      <c r="V51" s="93">
        <v>15201000</v>
      </c>
      <c r="W51" s="94" t="s">
        <v>36</v>
      </c>
    </row>
    <row r="52" spans="1:23" ht="12.95" customHeight="1" x14ac:dyDescent="0.2">
      <c r="A52" s="47" t="s">
        <v>75</v>
      </c>
      <c r="B52" s="92">
        <v>52150000</v>
      </c>
      <c r="C52" s="92"/>
      <c r="D52" s="92"/>
      <c r="E52" s="92">
        <f t="shared" si="26"/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1350387000</v>
      </c>
      <c r="C53" s="95">
        <f>SUM(C42:C52)</f>
        <v>-96000000</v>
      </c>
      <c r="D53" s="95"/>
      <c r="E53" s="95">
        <f t="shared" si="26"/>
        <v>1254387000</v>
      </c>
      <c r="F53" s="96">
        <f t="shared" ref="F53:O53" si="33">SUM(F42:F52)</f>
        <v>1254387000</v>
      </c>
      <c r="G53" s="97">
        <f t="shared" si="33"/>
        <v>487338000</v>
      </c>
      <c r="H53" s="96">
        <f t="shared" si="33"/>
        <v>50999000</v>
      </c>
      <c r="I53" s="97">
        <f t="shared" si="33"/>
        <v>38753151</v>
      </c>
      <c r="J53" s="96">
        <f t="shared" si="33"/>
        <v>89836000</v>
      </c>
      <c r="K53" s="97">
        <f t="shared" si="33"/>
        <v>57993459</v>
      </c>
      <c r="L53" s="96">
        <f t="shared" si="33"/>
        <v>128618000</v>
      </c>
      <c r="M53" s="97">
        <f t="shared" si="33"/>
        <v>49683314</v>
      </c>
      <c r="N53" s="96">
        <f t="shared" si="33"/>
        <v>115036000</v>
      </c>
      <c r="O53" s="97">
        <f t="shared" si="33"/>
        <v>185099378</v>
      </c>
      <c r="P53" s="96">
        <f t="shared" si="27"/>
        <v>384489000</v>
      </c>
      <c r="Q53" s="97">
        <f t="shared" si="28"/>
        <v>331529302</v>
      </c>
      <c r="R53" s="52">
        <f t="shared" si="29"/>
        <v>-10.559952728233995</v>
      </c>
      <c r="S53" s="53">
        <f t="shared" si="30"/>
        <v>272.55843682247121</v>
      </c>
      <c r="T53" s="52">
        <f>IF((+$E43+$E45+$E47+$E48+$E51) =0,0,(P53   /(+$E43+$E45+$E47+$E48+$E51) )*100)</f>
        <v>78.895756128190285</v>
      </c>
      <c r="U53" s="54">
        <f>IF((+$E43+$E45+$E47+$E48+$E51) =0,0,(Q53   /(+$E43+$E45+$E47+$E48+$E51) )*100)</f>
        <v>68.028617099425858</v>
      </c>
      <c r="V53" s="96">
        <f>SUM(V42:V52)</f>
        <v>15201000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>
        <v>-116408000</v>
      </c>
      <c r="D65" s="92"/>
      <c r="E65" s="92">
        <f t="shared" si="35"/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>
        <v>4199000</v>
      </c>
      <c r="O65" s="94">
        <v>13371514</v>
      </c>
      <c r="P65" s="93">
        <f t="shared" si="36"/>
        <v>39018000</v>
      </c>
      <c r="Q65" s="94">
        <f t="shared" si="37"/>
        <v>91942323</v>
      </c>
      <c r="R65" s="48">
        <f t="shared" si="38"/>
        <v>-73.854296388542963</v>
      </c>
      <c r="S65" s="49">
        <f t="shared" si="39"/>
        <v>-73.541429677056186</v>
      </c>
      <c r="T65" s="48">
        <f t="shared" si="40"/>
        <v>22.228425586217899</v>
      </c>
      <c r="U65" s="50">
        <f t="shared" si="41"/>
        <v>52.379237404006105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-116408000</v>
      </c>
      <c r="D66" s="95"/>
      <c r="E66" s="95">
        <f t="shared" si="35"/>
        <v>175532000</v>
      </c>
      <c r="F66" s="96">
        <f t="shared" ref="F66:O66" si="42">SUM(F61:F65)</f>
        <v>175532000</v>
      </c>
      <c r="G66" s="97">
        <f t="shared" si="42"/>
        <v>175532000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16060000</v>
      </c>
      <c r="M66" s="97">
        <f t="shared" si="42"/>
        <v>50537553</v>
      </c>
      <c r="N66" s="96">
        <f t="shared" si="42"/>
        <v>4199000</v>
      </c>
      <c r="O66" s="97">
        <f t="shared" si="42"/>
        <v>13371514</v>
      </c>
      <c r="P66" s="96">
        <f t="shared" si="36"/>
        <v>39018000</v>
      </c>
      <c r="Q66" s="97">
        <f t="shared" si="37"/>
        <v>91942323</v>
      </c>
      <c r="R66" s="52">
        <f t="shared" si="38"/>
        <v>-73.854296388542963</v>
      </c>
      <c r="S66" s="53">
        <f t="shared" si="39"/>
        <v>-73.541429677056186</v>
      </c>
      <c r="T66" s="52">
        <f>IF((+$E61+$E63+$E64++$E65) =0,0,(P66   /(+$E61+$E63+$E64+$E65) )*100)</f>
        <v>22.228425586217899</v>
      </c>
      <c r="U66" s="54">
        <f>IF((+$E61+$E63+$E65) =0,0,(Q66  /(+$E61+$E63+$E65) )*100)</f>
        <v>52.379237404006105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2333258000</v>
      </c>
      <c r="C67" s="104">
        <f>SUM(C9:C14,C17:C23,C26:C29,C32,C35:C39,C42:C52,C55:C58,C61:C65)</f>
        <v>-339265000</v>
      </c>
      <c r="D67" s="104"/>
      <c r="E67" s="104">
        <f t="shared" si="35"/>
        <v>1993993000</v>
      </c>
      <c r="F67" s="105">
        <f t="shared" ref="F67:O67" si="43">SUM(F9:F14,F17:F23,F26:F29,F32,F35:F39,F42:F52,F55:F58,F61:F65)</f>
        <v>1993993000</v>
      </c>
      <c r="G67" s="106">
        <f t="shared" si="43"/>
        <v>1144733000</v>
      </c>
      <c r="H67" s="105">
        <f t="shared" si="43"/>
        <v>80800000</v>
      </c>
      <c r="I67" s="106">
        <f t="shared" si="43"/>
        <v>59114619</v>
      </c>
      <c r="J67" s="105">
        <f t="shared" si="43"/>
        <v>161552000</v>
      </c>
      <c r="K67" s="106">
        <f t="shared" si="43"/>
        <v>110959563</v>
      </c>
      <c r="L67" s="105">
        <f t="shared" si="43"/>
        <v>207209000</v>
      </c>
      <c r="M67" s="106">
        <f t="shared" si="43"/>
        <v>158071686</v>
      </c>
      <c r="N67" s="105">
        <f t="shared" si="43"/>
        <v>221796000</v>
      </c>
      <c r="O67" s="106">
        <f t="shared" si="43"/>
        <v>281097303</v>
      </c>
      <c r="P67" s="105">
        <f t="shared" si="36"/>
        <v>671357000</v>
      </c>
      <c r="Q67" s="106">
        <f t="shared" si="37"/>
        <v>609243171</v>
      </c>
      <c r="R67" s="61">
        <f t="shared" si="38"/>
        <v>7.0397521343184906</v>
      </c>
      <c r="S67" s="62">
        <f t="shared" si="39"/>
        <v>77.829002848745475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58.647475000720696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53.221421152356051</v>
      </c>
      <c r="V67" s="105">
        <f>SUM(V9:V14,V17:V23,V26:V29,V32,V35:V39,V42:V52,V55:V58,V61:V65)</f>
        <v>15201000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857868000</v>
      </c>
      <c r="C69" s="92">
        <v>-98169000</v>
      </c>
      <c r="D69" s="92"/>
      <c r="E69" s="92">
        <f>$B69      +$C69      +$D69</f>
        <v>759699000</v>
      </c>
      <c r="F69" s="93">
        <v>759699000</v>
      </c>
      <c r="G69" s="94">
        <v>759699000</v>
      </c>
      <c r="H69" s="93">
        <v>113129000</v>
      </c>
      <c r="I69" s="94">
        <v>27358393</v>
      </c>
      <c r="J69" s="93">
        <v>179091000</v>
      </c>
      <c r="K69" s="94">
        <v>167011492</v>
      </c>
      <c r="L69" s="93">
        <v>90870000</v>
      </c>
      <c r="M69" s="94">
        <v>76258161</v>
      </c>
      <c r="N69" s="93">
        <v>310520000</v>
      </c>
      <c r="O69" s="94">
        <v>319169365</v>
      </c>
      <c r="P69" s="93">
        <f>$H69      +$J69      +$L69      +$N69</f>
        <v>693610000</v>
      </c>
      <c r="Q69" s="94">
        <f>$I69      +$K69      +$M69      +$O69</f>
        <v>589797411</v>
      </c>
      <c r="R69" s="48">
        <f>IF(($L69      =0),0,((($N69      -$L69      )/$L69      )*100))</f>
        <v>241.71893914383188</v>
      </c>
      <c r="S69" s="49">
        <f>IF(($M69      =0),0,((($O69      -$M69      )/$M69      )*100))</f>
        <v>318.53797785656013</v>
      </c>
      <c r="T69" s="48">
        <f>IF(($E69      =0),0,(($P69      /$E69      )*100))</f>
        <v>91.300633540389015</v>
      </c>
      <c r="U69" s="50">
        <f>IF(($E69      =0),0,(($Q69      /$E69      )*100))</f>
        <v>77.635670311531285</v>
      </c>
      <c r="V69" s="93">
        <v>25959000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857868000</v>
      </c>
      <c r="C71" s="101">
        <f>SUM(C69:C70)</f>
        <v>-98169000</v>
      </c>
      <c r="D71" s="101"/>
      <c r="E71" s="101">
        <f>$B71      +$C71      +$D71</f>
        <v>759699000</v>
      </c>
      <c r="F71" s="102">
        <f t="shared" ref="F71:O71" si="44">SUM(F69:F70)</f>
        <v>759699000</v>
      </c>
      <c r="G71" s="103">
        <f t="shared" si="44"/>
        <v>759699000</v>
      </c>
      <c r="H71" s="102">
        <f t="shared" si="44"/>
        <v>113129000</v>
      </c>
      <c r="I71" s="103">
        <f t="shared" si="44"/>
        <v>27358393</v>
      </c>
      <c r="J71" s="102">
        <f t="shared" si="44"/>
        <v>179091000</v>
      </c>
      <c r="K71" s="103">
        <f t="shared" si="44"/>
        <v>167011492</v>
      </c>
      <c r="L71" s="102">
        <f t="shared" si="44"/>
        <v>90870000</v>
      </c>
      <c r="M71" s="103">
        <f t="shared" si="44"/>
        <v>76258161</v>
      </c>
      <c r="N71" s="102">
        <f t="shared" si="44"/>
        <v>310520000</v>
      </c>
      <c r="O71" s="103">
        <f t="shared" si="44"/>
        <v>319169365</v>
      </c>
      <c r="P71" s="102">
        <f>$H71      +$J71      +$L71      +$N71</f>
        <v>693610000</v>
      </c>
      <c r="Q71" s="103">
        <f>$I71      +$K71      +$M71      +$O71</f>
        <v>589797411</v>
      </c>
      <c r="R71" s="57">
        <f>IF(($L71      =0),0,((($N71      -$L71      )/$L71      )*100))</f>
        <v>241.71893914383188</v>
      </c>
      <c r="S71" s="58">
        <f>IF(($M71      =0),0,((($O71      -$M71      )/$M71      )*100))</f>
        <v>318.53797785656013</v>
      </c>
      <c r="T71" s="57">
        <f>IF(($E69      =0),0,(($P69      /$E69      )*100))</f>
        <v>91.300633540389015</v>
      </c>
      <c r="U71" s="59">
        <f>IF($E69   =0,0,($Q69   /$E69 )*100)</f>
        <v>77.635670311531285</v>
      </c>
      <c r="V71" s="102">
        <f>SUM(V69:V70)</f>
        <v>25959000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857868000</v>
      </c>
      <c r="C72" s="104">
        <f>SUM(C69:C70)</f>
        <v>-98169000</v>
      </c>
      <c r="D72" s="104"/>
      <c r="E72" s="104">
        <f>$B72      +$C72      +$D72</f>
        <v>759699000</v>
      </c>
      <c r="F72" s="105">
        <f t="shared" ref="F72:O72" si="45">SUM(F69:F70)</f>
        <v>759699000</v>
      </c>
      <c r="G72" s="106">
        <f t="shared" si="45"/>
        <v>759699000</v>
      </c>
      <c r="H72" s="105">
        <f t="shared" si="45"/>
        <v>113129000</v>
      </c>
      <c r="I72" s="106">
        <f t="shared" si="45"/>
        <v>27358393</v>
      </c>
      <c r="J72" s="105">
        <f t="shared" si="45"/>
        <v>179091000</v>
      </c>
      <c r="K72" s="106">
        <f t="shared" si="45"/>
        <v>167011492</v>
      </c>
      <c r="L72" s="105">
        <f t="shared" si="45"/>
        <v>90870000</v>
      </c>
      <c r="M72" s="106">
        <f t="shared" si="45"/>
        <v>76258161</v>
      </c>
      <c r="N72" s="105">
        <f t="shared" si="45"/>
        <v>310520000</v>
      </c>
      <c r="O72" s="106">
        <f t="shared" si="45"/>
        <v>319169365</v>
      </c>
      <c r="P72" s="105">
        <f>$H72      +$J72      +$L72      +$N72</f>
        <v>693610000</v>
      </c>
      <c r="Q72" s="106">
        <f>$I72      +$K72      +$M72      +$O72</f>
        <v>589797411</v>
      </c>
      <c r="R72" s="61">
        <f>IF(($L72      =0),0,((($N72      -$L72      )/$L72      )*100))</f>
        <v>241.71893914383188</v>
      </c>
      <c r="S72" s="62">
        <f>IF(($M72      =0),0,((($O72      -$M72      )/$M72      )*100))</f>
        <v>318.53797785656013</v>
      </c>
      <c r="T72" s="61">
        <f>IF(($E69      =0),0,(($P69      /$E69      )*100))</f>
        <v>91.300633540389015</v>
      </c>
      <c r="U72" s="65">
        <f>IF($E69   =0,0,($Q69   /$E69 )*100)</f>
        <v>77.635670311531285</v>
      </c>
      <c r="V72" s="105">
        <f>SUM(V69:V70)</f>
        <v>25959000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3191126000</v>
      </c>
      <c r="C73" s="104">
        <f>SUM(C9:C14,C17:C23,C26:C29,C32,C35:C39,C42:C52,C55:C58,C61:C65,C69:C70)</f>
        <v>-437434000</v>
      </c>
      <c r="D73" s="104"/>
      <c r="E73" s="104">
        <f>$B73      +$C73      +$D73</f>
        <v>2753692000</v>
      </c>
      <c r="F73" s="105">
        <f t="shared" ref="F73:O73" si="46">SUM(F9:F14,F17:F23,F26:F29,F32,F35:F39,F42:F52,F55:F58,F61:F65,F69:F70)</f>
        <v>2753692000</v>
      </c>
      <c r="G73" s="106">
        <f t="shared" si="46"/>
        <v>1904432000</v>
      </c>
      <c r="H73" s="105">
        <f t="shared" si="46"/>
        <v>193929000</v>
      </c>
      <c r="I73" s="106">
        <f t="shared" si="46"/>
        <v>86473012</v>
      </c>
      <c r="J73" s="105">
        <f t="shared" si="46"/>
        <v>340643000</v>
      </c>
      <c r="K73" s="106">
        <f t="shared" si="46"/>
        <v>277971055</v>
      </c>
      <c r="L73" s="105">
        <f t="shared" si="46"/>
        <v>298079000</v>
      </c>
      <c r="M73" s="106">
        <f t="shared" si="46"/>
        <v>234329847</v>
      </c>
      <c r="N73" s="105">
        <f t="shared" si="46"/>
        <v>532316000</v>
      </c>
      <c r="O73" s="106">
        <f t="shared" si="46"/>
        <v>600266668</v>
      </c>
      <c r="P73" s="105">
        <f>$H73      +$J73      +$L73      +$N73</f>
        <v>1364967000</v>
      </c>
      <c r="Q73" s="106">
        <f>$I73      +$K73      +$M73      +$O73</f>
        <v>1199040582</v>
      </c>
      <c r="R73" s="61">
        <f>IF(($L73      =0),0,((($N73      -$L73      )/$L73      )*100))</f>
        <v>78.58218794346466</v>
      </c>
      <c r="S73" s="62">
        <f>IF(($M73      =0),0,((($O73      -$M73      )/$M73      )*100))</f>
        <v>156.16312889070423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71.673181295000305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62.960535319717373</v>
      </c>
      <c r="V73" s="105">
        <f>SUM(V9:V14,V17:V23,V26:V29,V32,V35:V39,V42:V52,V55:V58,V61:V65,V69:V70)</f>
        <v>41160000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RAJ6hXFfyk6LgBda8LgjkfgES2YXUIcHMVB4GN+0aiwajnE5VxKorcGK6NA7rFjxhAzZvUtBjqRX8GLRFomxdA==" saltValue="3abEAYSH5DPCavTff6MG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>
        <v>51000</v>
      </c>
      <c r="K10" s="94">
        <v>15344</v>
      </c>
      <c r="L10" s="93">
        <v>2945000</v>
      </c>
      <c r="M10" s="94">
        <v>3042256</v>
      </c>
      <c r="N10" s="93">
        <v>42000</v>
      </c>
      <c r="O10" s="94">
        <v>42398</v>
      </c>
      <c r="P10" s="93">
        <f t="shared" ref="P10:P15" si="1">$H10      +$J10      +$L10      +$N10</f>
        <v>3099000</v>
      </c>
      <c r="Q10" s="94">
        <f t="shared" ref="Q10:Q15" si="2">$I10      +$K10      +$M10      +$O10</f>
        <v>3099998</v>
      </c>
      <c r="R10" s="48">
        <f t="shared" ref="R10:R15" si="3">IF(($L10      =0),0,((($N10      -$L10      )/$L10      )*100))</f>
        <v>-98.573853989813244</v>
      </c>
      <c r="S10" s="49">
        <f t="shared" ref="S10:S15" si="4">IF(($M10      =0),0,((($O10      -$M10      )/$M10      )*100))</f>
        <v>-98.606363172592964</v>
      </c>
      <c r="T10" s="48">
        <f t="shared" ref="T10:T14" si="5">IF(($E10      =0),0,(($P10      /$E10      )*100))</f>
        <v>99.967741935483872</v>
      </c>
      <c r="U10" s="50">
        <f t="shared" ref="U10:U14" si="6">IF(($E10      =0),0,(($Q10      /$E10      )*100))</f>
        <v>99.999935483870971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51000</v>
      </c>
      <c r="K15" s="97">
        <f t="shared" si="7"/>
        <v>15344</v>
      </c>
      <c r="L15" s="96">
        <f t="shared" si="7"/>
        <v>2945000</v>
      </c>
      <c r="M15" s="97">
        <f t="shared" si="7"/>
        <v>3042256</v>
      </c>
      <c r="N15" s="96">
        <f t="shared" si="7"/>
        <v>42000</v>
      </c>
      <c r="O15" s="97">
        <f t="shared" si="7"/>
        <v>42398</v>
      </c>
      <c r="P15" s="96">
        <f t="shared" si="1"/>
        <v>3099000</v>
      </c>
      <c r="Q15" s="97">
        <f t="shared" si="2"/>
        <v>3099998</v>
      </c>
      <c r="R15" s="52">
        <f t="shared" si="3"/>
        <v>-98.573853989813244</v>
      </c>
      <c r="S15" s="53">
        <f t="shared" si="4"/>
        <v>-98.606363172592964</v>
      </c>
      <c r="T15" s="52">
        <f>IF((SUM($E9:$E13))=0,0,(P15/(SUM($E9:$E13))*100))</f>
        <v>99.967741935483872</v>
      </c>
      <c r="U15" s="54">
        <f>IF((SUM($E9:$E13))=0,0,(Q15/(SUM($E9:$E13))*100))</f>
        <v>99.999935483870971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3661000</v>
      </c>
      <c r="C32" s="92">
        <v>-887000</v>
      </c>
      <c r="D32" s="92"/>
      <c r="E32" s="92">
        <f>$B32      +$C32      +$D32</f>
        <v>2774000</v>
      </c>
      <c r="F32" s="93">
        <v>2774000</v>
      </c>
      <c r="G32" s="94">
        <v>2774000</v>
      </c>
      <c r="H32" s="93"/>
      <c r="I32" s="94"/>
      <c r="J32" s="93">
        <v>782000</v>
      </c>
      <c r="K32" s="94">
        <v>405416</v>
      </c>
      <c r="L32" s="93"/>
      <c r="M32" s="94">
        <v>3050584</v>
      </c>
      <c r="N32" s="93"/>
      <c r="O32" s="94"/>
      <c r="P32" s="93">
        <f>$H32      +$J32      +$L32      +$N32</f>
        <v>782000</v>
      </c>
      <c r="Q32" s="94">
        <f>$I32      +$K32      +$M32      +$O32</f>
        <v>3456000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28.190338860850755</v>
      </c>
      <c r="U32" s="50">
        <f>IF(($E32      =0),0,(($Q32      /$E32      )*100))</f>
        <v>124.58543619322278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3661000</v>
      </c>
      <c r="C33" s="95">
        <f>C32</f>
        <v>-887000</v>
      </c>
      <c r="D33" s="95"/>
      <c r="E33" s="95">
        <f>$B33      +$C33      +$D33</f>
        <v>2774000</v>
      </c>
      <c r="F33" s="96">
        <f t="shared" ref="F33:O33" si="17">F32</f>
        <v>2774000</v>
      </c>
      <c r="G33" s="97">
        <f t="shared" si="17"/>
        <v>2774000</v>
      </c>
      <c r="H33" s="96">
        <f t="shared" si="17"/>
        <v>0</v>
      </c>
      <c r="I33" s="97">
        <f t="shared" si="17"/>
        <v>0</v>
      </c>
      <c r="J33" s="96">
        <f t="shared" si="17"/>
        <v>782000</v>
      </c>
      <c r="K33" s="97">
        <f t="shared" si="17"/>
        <v>405416</v>
      </c>
      <c r="L33" s="96">
        <f t="shared" si="17"/>
        <v>0</v>
      </c>
      <c r="M33" s="97">
        <f t="shared" si="17"/>
        <v>3050584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3456000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28.190338860850755</v>
      </c>
      <c r="U33" s="54">
        <f>IF($E33   =0,0,($Q33   /$E33   )*100)</f>
        <v>124.58543619322278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>
        <v>-5900000</v>
      </c>
      <c r="D35" s="92"/>
      <c r="E35" s="92">
        <f t="shared" ref="E35:E40" si="18">$B35      +$C35      +$D35</f>
        <v>24100000</v>
      </c>
      <c r="F35" s="93">
        <v>24100000</v>
      </c>
      <c r="G35" s="94">
        <v>24100000</v>
      </c>
      <c r="H35" s="93"/>
      <c r="I35" s="94"/>
      <c r="J35" s="93">
        <v>6303000</v>
      </c>
      <c r="K35" s="94"/>
      <c r="L35" s="93"/>
      <c r="M35" s="94">
        <v>7601040</v>
      </c>
      <c r="N35" s="93">
        <v>17797000</v>
      </c>
      <c r="O35" s="94">
        <v>14027597</v>
      </c>
      <c r="P35" s="93">
        <f t="shared" ref="P35:P40" si="19">$H35      +$J35      +$L35      +$N35</f>
        <v>24100000</v>
      </c>
      <c r="Q35" s="94">
        <f t="shared" ref="Q35:Q40" si="20">$I35      +$K35      +$M35      +$O35</f>
        <v>21628637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84.548390746529421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89.745381742738601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30823000</v>
      </c>
      <c r="C36" s="92">
        <v>-18033000</v>
      </c>
      <c r="D36" s="92"/>
      <c r="E36" s="92">
        <f t="shared" si="18"/>
        <v>12790000</v>
      </c>
      <c r="F36" s="93">
        <v>12790000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60823000</v>
      </c>
      <c r="C40" s="95">
        <f>SUM(C35:C39)</f>
        <v>-23933000</v>
      </c>
      <c r="D40" s="95"/>
      <c r="E40" s="95">
        <f t="shared" si="18"/>
        <v>36890000</v>
      </c>
      <c r="F40" s="96">
        <f t="shared" ref="F40:O40" si="25">SUM(F35:F39)</f>
        <v>36890000</v>
      </c>
      <c r="G40" s="97">
        <f t="shared" si="25"/>
        <v>24100000</v>
      </c>
      <c r="H40" s="96">
        <f t="shared" si="25"/>
        <v>0</v>
      </c>
      <c r="I40" s="97">
        <f t="shared" si="25"/>
        <v>0</v>
      </c>
      <c r="J40" s="96">
        <f t="shared" si="25"/>
        <v>6303000</v>
      </c>
      <c r="K40" s="97">
        <f t="shared" si="25"/>
        <v>0</v>
      </c>
      <c r="L40" s="96">
        <f t="shared" si="25"/>
        <v>0</v>
      </c>
      <c r="M40" s="97">
        <f t="shared" si="25"/>
        <v>7601040</v>
      </c>
      <c r="N40" s="96">
        <f t="shared" si="25"/>
        <v>17797000</v>
      </c>
      <c r="O40" s="97">
        <f t="shared" si="25"/>
        <v>14027597</v>
      </c>
      <c r="P40" s="96">
        <f t="shared" si="19"/>
        <v>24100000</v>
      </c>
      <c r="Q40" s="97">
        <f t="shared" si="20"/>
        <v>21628637</v>
      </c>
      <c r="R40" s="52">
        <f t="shared" si="21"/>
        <v>0</v>
      </c>
      <c r="S40" s="53">
        <f t="shared" si="22"/>
        <v>84.548390746529421</v>
      </c>
      <c r="T40" s="52">
        <f>IF((+$E35+$E38) =0,0,(P40   /(+$E35+$E38) )*100)</f>
        <v>100</v>
      </c>
      <c r="U40" s="54">
        <f>IF((+$E35+$E38) =0,0,(Q40   /(+$E35+$E38) )*100)</f>
        <v>89.745381742738601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>
        <v>-10000000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/>
      <c r="K51" s="94">
        <v>9999434</v>
      </c>
      <c r="L51" s="93">
        <v>260000</v>
      </c>
      <c r="M51" s="94">
        <v>260015</v>
      </c>
      <c r="N51" s="93">
        <v>8396000</v>
      </c>
      <c r="O51" s="94">
        <v>8396568</v>
      </c>
      <c r="P51" s="93">
        <f t="shared" si="27"/>
        <v>8656000</v>
      </c>
      <c r="Q51" s="94">
        <f t="shared" si="28"/>
        <v>18656017</v>
      </c>
      <c r="R51" s="48">
        <f t="shared" si="29"/>
        <v>3129.2307692307691</v>
      </c>
      <c r="S51" s="49">
        <f t="shared" si="30"/>
        <v>3129.2629271388191</v>
      </c>
      <c r="T51" s="48">
        <f t="shared" si="31"/>
        <v>86.56</v>
      </c>
      <c r="U51" s="50">
        <f t="shared" si="32"/>
        <v>186.56017</v>
      </c>
      <c r="V51" s="93">
        <v>13479000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-10000000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9999434</v>
      </c>
      <c r="L53" s="96">
        <f t="shared" si="33"/>
        <v>260000</v>
      </c>
      <c r="M53" s="97">
        <f t="shared" si="33"/>
        <v>260015</v>
      </c>
      <c r="N53" s="96">
        <f t="shared" si="33"/>
        <v>8396000</v>
      </c>
      <c r="O53" s="97">
        <f t="shared" si="33"/>
        <v>8396568</v>
      </c>
      <c r="P53" s="96">
        <f t="shared" si="27"/>
        <v>8656000</v>
      </c>
      <c r="Q53" s="97">
        <f t="shared" si="28"/>
        <v>18656017</v>
      </c>
      <c r="R53" s="52">
        <f t="shared" si="29"/>
        <v>3129.2307692307691</v>
      </c>
      <c r="S53" s="53">
        <f t="shared" si="30"/>
        <v>3129.2629271388191</v>
      </c>
      <c r="T53" s="52">
        <f>IF((+$E43+$E45+$E47+$E48+$E51) =0,0,(P53   /(+$E43+$E45+$E47+$E48+$E51) )*100)</f>
        <v>86.56</v>
      </c>
      <c r="U53" s="54">
        <f>IF((+$E43+$E45+$E47+$E48+$E51) =0,0,(Q53   /(+$E43+$E45+$E47+$E48+$E51) )*100)</f>
        <v>186.56017</v>
      </c>
      <c r="V53" s="96">
        <f>SUM(V42:V52)</f>
        <v>13479000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167684000</v>
      </c>
      <c r="C67" s="104">
        <f>SUM(C9:C14,C17:C23,C26:C29,C32,C35:C39,C42:C52,C55:C58,C61:C65)</f>
        <v>-34920000</v>
      </c>
      <c r="D67" s="104"/>
      <c r="E67" s="104">
        <f t="shared" si="35"/>
        <v>132764000</v>
      </c>
      <c r="F67" s="105">
        <f t="shared" ref="F67:O67" si="43">SUM(F9:F14,F17:F23,F26:F29,F32,F35:F39,F42:F52,F55:F58,F61:F65)</f>
        <v>132764000</v>
      </c>
      <c r="G67" s="106">
        <f t="shared" si="43"/>
        <v>39974000</v>
      </c>
      <c r="H67" s="105">
        <f t="shared" si="43"/>
        <v>61000</v>
      </c>
      <c r="I67" s="106">
        <f t="shared" si="43"/>
        <v>0</v>
      </c>
      <c r="J67" s="105">
        <f t="shared" si="43"/>
        <v>7136000</v>
      </c>
      <c r="K67" s="106">
        <f t="shared" si="43"/>
        <v>10420194</v>
      </c>
      <c r="L67" s="105">
        <f t="shared" si="43"/>
        <v>3205000</v>
      </c>
      <c r="M67" s="106">
        <f t="shared" si="43"/>
        <v>13953895</v>
      </c>
      <c r="N67" s="105">
        <f t="shared" si="43"/>
        <v>26235000</v>
      </c>
      <c r="O67" s="106">
        <f t="shared" si="43"/>
        <v>22466563</v>
      </c>
      <c r="P67" s="105">
        <f t="shared" si="36"/>
        <v>36637000</v>
      </c>
      <c r="Q67" s="106">
        <f t="shared" si="37"/>
        <v>46840652</v>
      </c>
      <c r="R67" s="61">
        <f t="shared" si="38"/>
        <v>718.56474258970366</v>
      </c>
      <c r="S67" s="62">
        <f t="shared" si="39"/>
        <v>61.005676192919609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91.652073848001208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117.17779556711862</v>
      </c>
      <c r="V67" s="105">
        <f>SUM(V9:V14,V17:V23,V26:V29,V32,V35:V39,V42:V52,V55:V58,V61:V65)</f>
        <v>13479000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142914000</v>
      </c>
      <c r="C69" s="92">
        <v>-9559000</v>
      </c>
      <c r="D69" s="92"/>
      <c r="E69" s="92">
        <f>$B69      +$C69      +$D69</f>
        <v>133355000</v>
      </c>
      <c r="F69" s="93">
        <v>133355000</v>
      </c>
      <c r="G69" s="94">
        <v>133355000</v>
      </c>
      <c r="H69" s="93">
        <v>12942000</v>
      </c>
      <c r="I69" s="94"/>
      <c r="J69" s="93">
        <v>54418000</v>
      </c>
      <c r="K69" s="94">
        <v>92055978</v>
      </c>
      <c r="L69" s="93">
        <v>11298000</v>
      </c>
      <c r="M69" s="94">
        <v>4449471</v>
      </c>
      <c r="N69" s="93">
        <v>54697000</v>
      </c>
      <c r="O69" s="94">
        <v>54380242</v>
      </c>
      <c r="P69" s="93">
        <f>$H69      +$J69      +$L69      +$N69</f>
        <v>133355000</v>
      </c>
      <c r="Q69" s="94">
        <f>$I69      +$K69      +$M69      +$O69</f>
        <v>150885691</v>
      </c>
      <c r="R69" s="48">
        <f>IF(($L69      =0),0,((($N69      -$L69      )/$L69      )*100))</f>
        <v>384.1299345016817</v>
      </c>
      <c r="S69" s="49">
        <f>IF(($M69      =0),0,((($O69      -$M69      )/$M69      )*100))</f>
        <v>1122.1731976677677</v>
      </c>
      <c r="T69" s="48">
        <f>IF(($E69      =0),0,(($P69      /$E69      )*100))</f>
        <v>100</v>
      </c>
      <c r="U69" s="50">
        <f>IF(($E69      =0),0,(($Q69      /$E69      )*100))</f>
        <v>113.14588204416782</v>
      </c>
      <c r="V69" s="93">
        <v>18497000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142914000</v>
      </c>
      <c r="C71" s="101">
        <f>SUM(C69:C70)</f>
        <v>-9559000</v>
      </c>
      <c r="D71" s="101"/>
      <c r="E71" s="101">
        <f>$B71      +$C71      +$D71</f>
        <v>133355000</v>
      </c>
      <c r="F71" s="102">
        <f t="shared" ref="F71:O71" si="44">SUM(F69:F70)</f>
        <v>133355000</v>
      </c>
      <c r="G71" s="103">
        <f t="shared" si="44"/>
        <v>133355000</v>
      </c>
      <c r="H71" s="102">
        <f t="shared" si="44"/>
        <v>12942000</v>
      </c>
      <c r="I71" s="103">
        <f t="shared" si="44"/>
        <v>0</v>
      </c>
      <c r="J71" s="102">
        <f t="shared" si="44"/>
        <v>54418000</v>
      </c>
      <c r="K71" s="103">
        <f t="shared" si="44"/>
        <v>92055978</v>
      </c>
      <c r="L71" s="102">
        <f t="shared" si="44"/>
        <v>11298000</v>
      </c>
      <c r="M71" s="103">
        <f t="shared" si="44"/>
        <v>4449471</v>
      </c>
      <c r="N71" s="102">
        <f t="shared" si="44"/>
        <v>54697000</v>
      </c>
      <c r="O71" s="103">
        <f t="shared" si="44"/>
        <v>54380242</v>
      </c>
      <c r="P71" s="102">
        <f>$H71      +$J71      +$L71      +$N71</f>
        <v>133355000</v>
      </c>
      <c r="Q71" s="103">
        <f>$I71      +$K71      +$M71      +$O71</f>
        <v>150885691</v>
      </c>
      <c r="R71" s="57">
        <f>IF(($L71      =0),0,((($N71      -$L71      )/$L71      )*100))</f>
        <v>384.1299345016817</v>
      </c>
      <c r="S71" s="58">
        <f>IF(($M71      =0),0,((($O71      -$M71      )/$M71      )*100))</f>
        <v>1122.1731976677677</v>
      </c>
      <c r="T71" s="57">
        <f>IF(($E69      =0),0,(($P69      /$E69      )*100))</f>
        <v>100</v>
      </c>
      <c r="U71" s="59">
        <f>IF($E69   =0,0,($Q69   /$E69 )*100)</f>
        <v>113.14588204416782</v>
      </c>
      <c r="V71" s="102">
        <f>SUM(V69:V70)</f>
        <v>18497000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142914000</v>
      </c>
      <c r="C72" s="104">
        <f>SUM(C69:C70)</f>
        <v>-9559000</v>
      </c>
      <c r="D72" s="104"/>
      <c r="E72" s="104">
        <f>$B72      +$C72      +$D72</f>
        <v>133355000</v>
      </c>
      <c r="F72" s="105">
        <f t="shared" ref="F72:O72" si="45">SUM(F69:F70)</f>
        <v>133355000</v>
      </c>
      <c r="G72" s="106">
        <f t="shared" si="45"/>
        <v>133355000</v>
      </c>
      <c r="H72" s="105">
        <f t="shared" si="45"/>
        <v>12942000</v>
      </c>
      <c r="I72" s="106">
        <f t="shared" si="45"/>
        <v>0</v>
      </c>
      <c r="J72" s="105">
        <f t="shared" si="45"/>
        <v>54418000</v>
      </c>
      <c r="K72" s="106">
        <f t="shared" si="45"/>
        <v>92055978</v>
      </c>
      <c r="L72" s="105">
        <f t="shared" si="45"/>
        <v>11298000</v>
      </c>
      <c r="M72" s="106">
        <f t="shared" si="45"/>
        <v>4449471</v>
      </c>
      <c r="N72" s="105">
        <f t="shared" si="45"/>
        <v>54697000</v>
      </c>
      <c r="O72" s="106">
        <f t="shared" si="45"/>
        <v>54380242</v>
      </c>
      <c r="P72" s="105">
        <f>$H72      +$J72      +$L72      +$N72</f>
        <v>133355000</v>
      </c>
      <c r="Q72" s="106">
        <f>$I72      +$K72      +$M72      +$O72</f>
        <v>150885691</v>
      </c>
      <c r="R72" s="61">
        <f>IF(($L72      =0),0,((($N72      -$L72      )/$L72      )*100))</f>
        <v>384.1299345016817</v>
      </c>
      <c r="S72" s="62">
        <f>IF(($M72      =0),0,((($O72      -$M72      )/$M72      )*100))</f>
        <v>1122.1731976677677</v>
      </c>
      <c r="T72" s="61">
        <f>IF(($E69      =0),0,(($P69      /$E69      )*100))</f>
        <v>100</v>
      </c>
      <c r="U72" s="65">
        <f>IF($E69   =0,0,($Q69   /$E69 )*100)</f>
        <v>113.14588204416782</v>
      </c>
      <c r="V72" s="105">
        <f>SUM(V69:V70)</f>
        <v>18497000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310598000</v>
      </c>
      <c r="C73" s="104">
        <f>SUM(C9:C14,C17:C23,C26:C29,C32,C35:C39,C42:C52,C55:C58,C61:C65,C69:C70)</f>
        <v>-44479000</v>
      </c>
      <c r="D73" s="104"/>
      <c r="E73" s="104">
        <f>$B73      +$C73      +$D73</f>
        <v>266119000</v>
      </c>
      <c r="F73" s="105">
        <f t="shared" ref="F73:O73" si="46">SUM(F9:F14,F17:F23,F26:F29,F32,F35:F39,F42:F52,F55:F58,F61:F65,F69:F70)</f>
        <v>266119000</v>
      </c>
      <c r="G73" s="106">
        <f t="shared" si="46"/>
        <v>173329000</v>
      </c>
      <c r="H73" s="105">
        <f t="shared" si="46"/>
        <v>13003000</v>
      </c>
      <c r="I73" s="106">
        <f t="shared" si="46"/>
        <v>0</v>
      </c>
      <c r="J73" s="105">
        <f t="shared" si="46"/>
        <v>61554000</v>
      </c>
      <c r="K73" s="106">
        <f t="shared" si="46"/>
        <v>102476172</v>
      </c>
      <c r="L73" s="105">
        <f t="shared" si="46"/>
        <v>14503000</v>
      </c>
      <c r="M73" s="106">
        <f t="shared" si="46"/>
        <v>18403366</v>
      </c>
      <c r="N73" s="105">
        <f t="shared" si="46"/>
        <v>80932000</v>
      </c>
      <c r="O73" s="106">
        <f t="shared" si="46"/>
        <v>76846805</v>
      </c>
      <c r="P73" s="105">
        <f>$H73      +$J73      +$L73      +$N73</f>
        <v>169992000</v>
      </c>
      <c r="Q73" s="106">
        <f>$I73      +$K73      +$M73      +$O73</f>
        <v>197726343</v>
      </c>
      <c r="R73" s="61">
        <f>IF(($L73      =0),0,((($N73      -$L73      )/$L73      )*100))</f>
        <v>458.03626835827072</v>
      </c>
      <c r="S73" s="62">
        <f>IF(($M73      =0),0,((($O73      -$M73      )/$M73      )*100))</f>
        <v>317.56929140027972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98.074759561296716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114.07574208585984</v>
      </c>
      <c r="V73" s="105">
        <f>SUM(V9:V14,V17:V23,V26:V29,V32,V35:V39,V42:V52,V55:V58,V61:V65,V69:V70)</f>
        <v>31976000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Z+LV8KClD2f5viekiaDeDtcY1TtsteQz4Nqf4WFebwxQ1jdlXVIKtK4TZec+pEFs03c6xm8HLTzU3iB4pJNqA==" saltValue="ZkDHquALiGfEDJUAWOV6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741000</v>
      </c>
      <c r="I10" s="94"/>
      <c r="J10" s="93">
        <v>437000</v>
      </c>
      <c r="K10" s="94"/>
      <c r="L10" s="93">
        <v>1054000</v>
      </c>
      <c r="M10" s="94"/>
      <c r="N10" s="93">
        <v>160000</v>
      </c>
      <c r="O10" s="94">
        <v>3100000</v>
      </c>
      <c r="P10" s="93">
        <f t="shared" ref="P10:P15" si="1">$H10      +$J10      +$L10      +$N10</f>
        <v>2392000</v>
      </c>
      <c r="Q10" s="94">
        <f t="shared" ref="Q10:Q15" si="2">$I10      +$K10      +$M10      +$O10</f>
        <v>3100000</v>
      </c>
      <c r="R10" s="48">
        <f t="shared" ref="R10:R15" si="3">IF(($L10      =0),0,((($N10      -$L10      )/$L10      )*100))</f>
        <v>-84.819734345351037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77.161290322580641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741000</v>
      </c>
      <c r="I15" s="97">
        <f t="shared" si="7"/>
        <v>0</v>
      </c>
      <c r="J15" s="96">
        <f t="shared" si="7"/>
        <v>437000</v>
      </c>
      <c r="K15" s="97">
        <f t="shared" si="7"/>
        <v>0</v>
      </c>
      <c r="L15" s="96">
        <f t="shared" si="7"/>
        <v>1054000</v>
      </c>
      <c r="M15" s="97">
        <f t="shared" si="7"/>
        <v>0</v>
      </c>
      <c r="N15" s="96">
        <f t="shared" si="7"/>
        <v>160000</v>
      </c>
      <c r="O15" s="97">
        <f t="shared" si="7"/>
        <v>3100000</v>
      </c>
      <c r="P15" s="96">
        <f t="shared" si="1"/>
        <v>2392000</v>
      </c>
      <c r="Q15" s="97">
        <f t="shared" si="2"/>
        <v>3100000</v>
      </c>
      <c r="R15" s="52">
        <f t="shared" si="3"/>
        <v>-84.819734345351037</v>
      </c>
      <c r="S15" s="53">
        <f t="shared" si="4"/>
        <v>0</v>
      </c>
      <c r="T15" s="52">
        <f>IF((SUM($E9:$E13))=0,0,(P15/(SUM($E9:$E13))*100))</f>
        <v>77.161290322580641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1127000</v>
      </c>
      <c r="C32" s="92">
        <v>-170000</v>
      </c>
      <c r="D32" s="92"/>
      <c r="E32" s="92">
        <f>$B32      +$C32      +$D32</f>
        <v>957000</v>
      </c>
      <c r="F32" s="93">
        <v>957000</v>
      </c>
      <c r="G32" s="94">
        <v>957000</v>
      </c>
      <c r="H32" s="93"/>
      <c r="I32" s="94"/>
      <c r="J32" s="93">
        <v>281000</v>
      </c>
      <c r="K32" s="94"/>
      <c r="L32" s="93"/>
      <c r="M32" s="94">
        <v>-497510</v>
      </c>
      <c r="N32" s="93"/>
      <c r="O32" s="94"/>
      <c r="P32" s="93">
        <f>$H32      +$J32      +$L32      +$N32</f>
        <v>281000</v>
      </c>
      <c r="Q32" s="94">
        <f>$I32      +$K32      +$M32      +$O32</f>
        <v>-497510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29.36259143155695</v>
      </c>
      <c r="U32" s="50">
        <f>IF(($E32      =0),0,(($Q32      /$E32      )*100))</f>
        <v>-51.986415882967606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1127000</v>
      </c>
      <c r="C33" s="95">
        <f>C32</f>
        <v>-170000</v>
      </c>
      <c r="D33" s="95"/>
      <c r="E33" s="95">
        <f>$B33      +$C33      +$D33</f>
        <v>957000</v>
      </c>
      <c r="F33" s="96">
        <f t="shared" ref="F33:O33" si="17">F32</f>
        <v>957000</v>
      </c>
      <c r="G33" s="97">
        <f t="shared" si="17"/>
        <v>957000</v>
      </c>
      <c r="H33" s="96">
        <f t="shared" si="17"/>
        <v>0</v>
      </c>
      <c r="I33" s="97">
        <f t="shared" si="17"/>
        <v>0</v>
      </c>
      <c r="J33" s="96">
        <f t="shared" si="17"/>
        <v>281000</v>
      </c>
      <c r="K33" s="97">
        <f t="shared" si="17"/>
        <v>0</v>
      </c>
      <c r="L33" s="96">
        <f t="shared" si="17"/>
        <v>0</v>
      </c>
      <c r="M33" s="97">
        <f t="shared" si="17"/>
        <v>-497510</v>
      </c>
      <c r="N33" s="96">
        <f t="shared" si="17"/>
        <v>0</v>
      </c>
      <c r="O33" s="97">
        <f t="shared" si="17"/>
        <v>0</v>
      </c>
      <c r="P33" s="96">
        <f>$H33      +$J33      +$L33      +$N33</f>
        <v>281000</v>
      </c>
      <c r="Q33" s="97">
        <f>$I33      +$K33      +$M33      +$O33</f>
        <v>-497510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29.36259143155695</v>
      </c>
      <c r="U33" s="54">
        <f>IF($E33   =0,0,($Q33   /$E33   )*100)</f>
        <v>-51.986415882967606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280000</v>
      </c>
      <c r="C35" s="92"/>
      <c r="D35" s="92"/>
      <c r="E35" s="92">
        <f t="shared" ref="E35:E40" si="18">$B35      +$C35      +$D35</f>
        <v>280000</v>
      </c>
      <c r="F35" s="93">
        <v>280000</v>
      </c>
      <c r="G35" s="94">
        <v>280000</v>
      </c>
      <c r="H35" s="93">
        <v>180000</v>
      </c>
      <c r="I35" s="94"/>
      <c r="J35" s="93"/>
      <c r="K35" s="94">
        <v>179943</v>
      </c>
      <c r="L35" s="93">
        <v>99000</v>
      </c>
      <c r="M35" s="94">
        <v>2682342</v>
      </c>
      <c r="N35" s="93"/>
      <c r="O35" s="94"/>
      <c r="P35" s="93">
        <f t="shared" ref="P35:P40" si="19">$H35      +$J35      +$L35      +$N35</f>
        <v>279000</v>
      </c>
      <c r="Q35" s="94">
        <f t="shared" ref="Q35:Q40" si="20">$I35      +$K35      +$M35      +$O35</f>
        <v>2862285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99.642857142857139</v>
      </c>
      <c r="U35" s="50">
        <f t="shared" ref="U35:U39" si="24">IF(($E35      =0),0,(($Q35      /$E35      )*100))</f>
        <v>1022.2446428571428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88000</v>
      </c>
      <c r="C36" s="92">
        <v>-57000</v>
      </c>
      <c r="D36" s="92"/>
      <c r="E36" s="92">
        <f t="shared" si="18"/>
        <v>31000</v>
      </c>
      <c r="F36" s="93">
        <v>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2081000</v>
      </c>
      <c r="M38" s="94"/>
      <c r="N38" s="93"/>
      <c r="O38" s="94"/>
      <c r="P38" s="93">
        <f t="shared" si="19"/>
        <v>2081000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52.024999999999999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4368000</v>
      </c>
      <c r="C40" s="95">
        <f>SUM(C35:C39)</f>
        <v>-57000</v>
      </c>
      <c r="D40" s="95"/>
      <c r="E40" s="95">
        <f t="shared" si="18"/>
        <v>4311000</v>
      </c>
      <c r="F40" s="96">
        <f t="shared" ref="F40:O40" si="25">SUM(F35:F39)</f>
        <v>4311000</v>
      </c>
      <c r="G40" s="97">
        <f t="shared" si="25"/>
        <v>4280000</v>
      </c>
      <c r="H40" s="96">
        <f t="shared" si="25"/>
        <v>180000</v>
      </c>
      <c r="I40" s="97">
        <f t="shared" si="25"/>
        <v>0</v>
      </c>
      <c r="J40" s="96">
        <f t="shared" si="25"/>
        <v>0</v>
      </c>
      <c r="K40" s="97">
        <f t="shared" si="25"/>
        <v>179943</v>
      </c>
      <c r="L40" s="96">
        <f t="shared" si="25"/>
        <v>2180000</v>
      </c>
      <c r="M40" s="97">
        <f t="shared" si="25"/>
        <v>2682342</v>
      </c>
      <c r="N40" s="96">
        <f t="shared" si="25"/>
        <v>0</v>
      </c>
      <c r="O40" s="97">
        <f t="shared" si="25"/>
        <v>0</v>
      </c>
      <c r="P40" s="96">
        <f t="shared" si="19"/>
        <v>2360000</v>
      </c>
      <c r="Q40" s="97">
        <f t="shared" si="20"/>
        <v>2862285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55.140186915887845</v>
      </c>
      <c r="U40" s="54">
        <f>IF((+$E35+$E38) =0,0,(Q40   /(+$E35+$E38) )*100)</f>
        <v>66.875817757009344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11846000</v>
      </c>
      <c r="C51" s="92">
        <v>10000000</v>
      </c>
      <c r="D51" s="92"/>
      <c r="E51" s="92">
        <f t="shared" si="26"/>
        <v>21846000</v>
      </c>
      <c r="F51" s="93">
        <v>21846000</v>
      </c>
      <c r="G51" s="94">
        <v>21846000</v>
      </c>
      <c r="H51" s="93">
        <v>1236000</v>
      </c>
      <c r="I51" s="94"/>
      <c r="J51" s="93">
        <v>3753000</v>
      </c>
      <c r="K51" s="94">
        <v>2324312</v>
      </c>
      <c r="L51" s="93">
        <v>2795000</v>
      </c>
      <c r="M51" s="94">
        <v>4109948</v>
      </c>
      <c r="N51" s="93">
        <v>7687000</v>
      </c>
      <c r="O51" s="94"/>
      <c r="P51" s="93">
        <f t="shared" si="27"/>
        <v>15471000</v>
      </c>
      <c r="Q51" s="94">
        <f t="shared" si="28"/>
        <v>6434260</v>
      </c>
      <c r="R51" s="48">
        <f t="shared" si="29"/>
        <v>175.02683363148478</v>
      </c>
      <c r="S51" s="49">
        <f t="shared" si="30"/>
        <v>-100</v>
      </c>
      <c r="T51" s="48">
        <f t="shared" si="31"/>
        <v>70.818456468003305</v>
      </c>
      <c r="U51" s="50">
        <f t="shared" si="32"/>
        <v>29.452806005676095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11846000</v>
      </c>
      <c r="C53" s="95">
        <f>SUM(C42:C52)</f>
        <v>10000000</v>
      </c>
      <c r="D53" s="95"/>
      <c r="E53" s="95">
        <f t="shared" si="26"/>
        <v>21846000</v>
      </c>
      <c r="F53" s="96">
        <f t="shared" ref="F53:O53" si="33">SUM(F42:F52)</f>
        <v>21846000</v>
      </c>
      <c r="G53" s="97">
        <f t="shared" si="33"/>
        <v>21846000</v>
      </c>
      <c r="H53" s="96">
        <f t="shared" si="33"/>
        <v>1236000</v>
      </c>
      <c r="I53" s="97">
        <f t="shared" si="33"/>
        <v>0</v>
      </c>
      <c r="J53" s="96">
        <f t="shared" si="33"/>
        <v>3753000</v>
      </c>
      <c r="K53" s="97">
        <f t="shared" si="33"/>
        <v>2324312</v>
      </c>
      <c r="L53" s="96">
        <f t="shared" si="33"/>
        <v>2795000</v>
      </c>
      <c r="M53" s="97">
        <f t="shared" si="33"/>
        <v>4109948</v>
      </c>
      <c r="N53" s="96">
        <f t="shared" si="33"/>
        <v>7687000</v>
      </c>
      <c r="O53" s="97">
        <f t="shared" si="33"/>
        <v>0</v>
      </c>
      <c r="P53" s="96">
        <f t="shared" si="27"/>
        <v>15471000</v>
      </c>
      <c r="Q53" s="97">
        <f t="shared" si="28"/>
        <v>6434260</v>
      </c>
      <c r="R53" s="52">
        <f t="shared" si="29"/>
        <v>175.02683363148478</v>
      </c>
      <c r="S53" s="53">
        <f t="shared" si="30"/>
        <v>-100</v>
      </c>
      <c r="T53" s="52">
        <f>IF((+$E43+$E45+$E47+$E48+$E51) =0,0,(P53   /(+$E43+$E45+$E47+$E48+$E51) )*100)</f>
        <v>70.818456468003305</v>
      </c>
      <c r="U53" s="54">
        <f>IF((+$E43+$E45+$E47+$E48+$E51) =0,0,(Q53   /(+$E43+$E45+$E47+$E48+$E51) )*100)</f>
        <v>29.452806005676095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20441000</v>
      </c>
      <c r="C67" s="104">
        <f>SUM(C9:C14,C17:C23,C26:C29,C32,C35:C39,C42:C52,C55:C58,C61:C65)</f>
        <v>9773000</v>
      </c>
      <c r="D67" s="104"/>
      <c r="E67" s="104">
        <f t="shared" si="35"/>
        <v>30214000</v>
      </c>
      <c r="F67" s="105">
        <f t="shared" ref="F67:O67" si="43">SUM(F9:F14,F17:F23,F26:F29,F32,F35:F39,F42:F52,F55:F58,F61:F65)</f>
        <v>30214000</v>
      </c>
      <c r="G67" s="106">
        <f t="shared" si="43"/>
        <v>30183000</v>
      </c>
      <c r="H67" s="105">
        <f t="shared" si="43"/>
        <v>2157000</v>
      </c>
      <c r="I67" s="106">
        <f t="shared" si="43"/>
        <v>0</v>
      </c>
      <c r="J67" s="105">
        <f t="shared" si="43"/>
        <v>4471000</v>
      </c>
      <c r="K67" s="106">
        <f t="shared" si="43"/>
        <v>2504255</v>
      </c>
      <c r="L67" s="105">
        <f t="shared" si="43"/>
        <v>6029000</v>
      </c>
      <c r="M67" s="106">
        <f t="shared" si="43"/>
        <v>6294780</v>
      </c>
      <c r="N67" s="105">
        <f t="shared" si="43"/>
        <v>7847000</v>
      </c>
      <c r="O67" s="106">
        <f t="shared" si="43"/>
        <v>3100000</v>
      </c>
      <c r="P67" s="105">
        <f t="shared" si="36"/>
        <v>20504000</v>
      </c>
      <c r="Q67" s="106">
        <f t="shared" si="37"/>
        <v>11899035</v>
      </c>
      <c r="R67" s="61">
        <f t="shared" si="38"/>
        <v>30.154254436888372</v>
      </c>
      <c r="S67" s="62">
        <f t="shared" si="39"/>
        <v>-50.75284600891532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67.932279760129873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39.422969883709378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34797000</v>
      </c>
      <c r="C69" s="92">
        <v>-2327000</v>
      </c>
      <c r="D69" s="92"/>
      <c r="E69" s="92">
        <f>$B69      +$C69      +$D69</f>
        <v>32470000</v>
      </c>
      <c r="F69" s="93">
        <v>32470000</v>
      </c>
      <c r="G69" s="94">
        <v>32470000</v>
      </c>
      <c r="H69" s="93">
        <v>10355000</v>
      </c>
      <c r="I69" s="94"/>
      <c r="J69" s="93">
        <v>11890000</v>
      </c>
      <c r="K69" s="94">
        <v>11620857</v>
      </c>
      <c r="L69" s="93">
        <v>2481000</v>
      </c>
      <c r="M69" s="94">
        <v>2653525</v>
      </c>
      <c r="N69" s="93">
        <v>7916000</v>
      </c>
      <c r="O69" s="94"/>
      <c r="P69" s="93">
        <f>$H69      +$J69      +$L69      +$N69</f>
        <v>32642000</v>
      </c>
      <c r="Q69" s="94">
        <f>$I69      +$K69      +$M69      +$O69</f>
        <v>14274382</v>
      </c>
      <c r="R69" s="48">
        <f>IF(($L69      =0),0,((($N69      -$L69      )/$L69      )*100))</f>
        <v>219.06489318823054</v>
      </c>
      <c r="S69" s="49">
        <f>IF(($M69      =0),0,((($O69      -$M69      )/$M69      )*100))</f>
        <v>-100</v>
      </c>
      <c r="T69" s="48">
        <f>IF(($E69      =0),0,(($P69      /$E69      )*100))</f>
        <v>100.52971974129964</v>
      </c>
      <c r="U69" s="50">
        <f>IF(($E69      =0),0,(($Q69      /$E69      )*100))</f>
        <v>43.961755466584542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34797000</v>
      </c>
      <c r="C71" s="101">
        <f>SUM(C69:C70)</f>
        <v>-2327000</v>
      </c>
      <c r="D71" s="101"/>
      <c r="E71" s="101">
        <f>$B71      +$C71      +$D71</f>
        <v>32470000</v>
      </c>
      <c r="F71" s="102">
        <f t="shared" ref="F71:O71" si="44">SUM(F69:F70)</f>
        <v>32470000</v>
      </c>
      <c r="G71" s="103">
        <f t="shared" si="44"/>
        <v>32470000</v>
      </c>
      <c r="H71" s="102">
        <f t="shared" si="44"/>
        <v>10355000</v>
      </c>
      <c r="I71" s="103">
        <f t="shared" si="44"/>
        <v>0</v>
      </c>
      <c r="J71" s="102">
        <f t="shared" si="44"/>
        <v>11890000</v>
      </c>
      <c r="K71" s="103">
        <f t="shared" si="44"/>
        <v>11620857</v>
      </c>
      <c r="L71" s="102">
        <f t="shared" si="44"/>
        <v>2481000</v>
      </c>
      <c r="M71" s="103">
        <f t="shared" si="44"/>
        <v>2653525</v>
      </c>
      <c r="N71" s="102">
        <f t="shared" si="44"/>
        <v>7916000</v>
      </c>
      <c r="O71" s="103">
        <f t="shared" si="44"/>
        <v>0</v>
      </c>
      <c r="P71" s="102">
        <f>$H71      +$J71      +$L71      +$N71</f>
        <v>32642000</v>
      </c>
      <c r="Q71" s="103">
        <f>$I71      +$K71      +$M71      +$O71</f>
        <v>14274382</v>
      </c>
      <c r="R71" s="57">
        <f>IF(($L71      =0),0,((($N71      -$L71      )/$L71      )*100))</f>
        <v>219.06489318823054</v>
      </c>
      <c r="S71" s="58">
        <f>IF(($M71      =0),0,((($O71      -$M71      )/$M71      )*100))</f>
        <v>-100</v>
      </c>
      <c r="T71" s="57">
        <f>IF(($E69      =0),0,(($P69      /$E69      )*100))</f>
        <v>100.52971974129964</v>
      </c>
      <c r="U71" s="59">
        <f>IF($E69   =0,0,($Q69   /$E69 )*100)</f>
        <v>43.961755466584542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34797000</v>
      </c>
      <c r="C72" s="104">
        <f>SUM(C69:C70)</f>
        <v>-2327000</v>
      </c>
      <c r="D72" s="104"/>
      <c r="E72" s="104">
        <f>$B72      +$C72      +$D72</f>
        <v>32470000</v>
      </c>
      <c r="F72" s="105">
        <f t="shared" ref="F72:O72" si="45">SUM(F69:F70)</f>
        <v>32470000</v>
      </c>
      <c r="G72" s="106">
        <f t="shared" si="45"/>
        <v>32470000</v>
      </c>
      <c r="H72" s="105">
        <f t="shared" si="45"/>
        <v>10355000</v>
      </c>
      <c r="I72" s="106">
        <f t="shared" si="45"/>
        <v>0</v>
      </c>
      <c r="J72" s="105">
        <f t="shared" si="45"/>
        <v>11890000</v>
      </c>
      <c r="K72" s="106">
        <f t="shared" si="45"/>
        <v>11620857</v>
      </c>
      <c r="L72" s="105">
        <f t="shared" si="45"/>
        <v>2481000</v>
      </c>
      <c r="M72" s="106">
        <f t="shared" si="45"/>
        <v>2653525</v>
      </c>
      <c r="N72" s="105">
        <f t="shared" si="45"/>
        <v>7916000</v>
      </c>
      <c r="O72" s="106">
        <f t="shared" si="45"/>
        <v>0</v>
      </c>
      <c r="P72" s="105">
        <f>$H72      +$J72      +$L72      +$N72</f>
        <v>32642000</v>
      </c>
      <c r="Q72" s="106">
        <f>$I72      +$K72      +$M72      +$O72</f>
        <v>14274382</v>
      </c>
      <c r="R72" s="61">
        <f>IF(($L72      =0),0,((($N72      -$L72      )/$L72      )*100))</f>
        <v>219.06489318823054</v>
      </c>
      <c r="S72" s="62">
        <f>IF(($M72      =0),0,((($O72      -$M72      )/$M72      )*100))</f>
        <v>-100</v>
      </c>
      <c r="T72" s="61">
        <f>IF(($E69      =0),0,(($P69      /$E69      )*100))</f>
        <v>100.52971974129964</v>
      </c>
      <c r="U72" s="65">
        <f>IF($E69   =0,0,($Q69   /$E69 )*100)</f>
        <v>43.961755466584542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55238000</v>
      </c>
      <c r="C73" s="104">
        <f>SUM(C9:C14,C17:C23,C26:C29,C32,C35:C39,C42:C52,C55:C58,C61:C65,C69:C70)</f>
        <v>7446000</v>
      </c>
      <c r="D73" s="104"/>
      <c r="E73" s="104">
        <f>$B73      +$C73      +$D73</f>
        <v>62684000</v>
      </c>
      <c r="F73" s="105">
        <f t="shared" ref="F73:O73" si="46">SUM(F9:F14,F17:F23,F26:F29,F32,F35:F39,F42:F52,F55:F58,F61:F65,F69:F70)</f>
        <v>62684000</v>
      </c>
      <c r="G73" s="106">
        <f t="shared" si="46"/>
        <v>62653000</v>
      </c>
      <c r="H73" s="105">
        <f t="shared" si="46"/>
        <v>12512000</v>
      </c>
      <c r="I73" s="106">
        <f t="shared" si="46"/>
        <v>0</v>
      </c>
      <c r="J73" s="105">
        <f t="shared" si="46"/>
        <v>16361000</v>
      </c>
      <c r="K73" s="106">
        <f t="shared" si="46"/>
        <v>14125112</v>
      </c>
      <c r="L73" s="105">
        <f t="shared" si="46"/>
        <v>8510000</v>
      </c>
      <c r="M73" s="106">
        <f t="shared" si="46"/>
        <v>8948305</v>
      </c>
      <c r="N73" s="105">
        <f t="shared" si="46"/>
        <v>15763000</v>
      </c>
      <c r="O73" s="106">
        <f t="shared" si="46"/>
        <v>3100000</v>
      </c>
      <c r="P73" s="105">
        <f>$H73      +$J73      +$L73      +$N73</f>
        <v>53146000</v>
      </c>
      <c r="Q73" s="106">
        <f>$I73      +$K73      +$M73      +$O73</f>
        <v>26173417</v>
      </c>
      <c r="R73" s="61">
        <f>IF(($L73      =0),0,((($N73      -$L73      )/$L73      )*100))</f>
        <v>85.229142185663918</v>
      </c>
      <c r="S73" s="62">
        <f>IF(($M73      =0),0,((($O73      -$M73      )/$M73      )*100))</f>
        <v>-65.356567528710741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84.825946083986409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41.775201506711568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QXdnYg+sL6IU2mtUizdgOeMf5cW4Yf4PMSBpZ3Efgx+DY/V9JmY28eEh+2K3Z/nHMzAGnFrkSJQXtJtUDFG9A==" saltValue="Y3l3Uvx+aK+fVhYWEHf1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140000</v>
      </c>
      <c r="I10" s="94">
        <v>239892</v>
      </c>
      <c r="J10" s="93"/>
      <c r="K10" s="94">
        <v>5597</v>
      </c>
      <c r="L10" s="93"/>
      <c r="M10" s="94">
        <v>493549</v>
      </c>
      <c r="N10" s="93">
        <v>553000</v>
      </c>
      <c r="O10" s="94">
        <v>-463683</v>
      </c>
      <c r="P10" s="93">
        <f t="shared" ref="P10:P15" si="1">$H10      +$J10      +$L10      +$N10</f>
        <v>693000</v>
      </c>
      <c r="Q10" s="94">
        <f t="shared" ref="Q10:Q15" si="2">$I10      +$K10      +$M10      +$O10</f>
        <v>275355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-193.94872646890178</v>
      </c>
      <c r="T10" s="48">
        <f t="shared" ref="T10:T14" si="5">IF(($E10      =0),0,(($P10      /$E10      )*100))</f>
        <v>69.3</v>
      </c>
      <c r="U10" s="50">
        <f t="shared" ref="U10:U14" si="6">IF(($E10      =0),0,(($Q10      /$E10      )*100))</f>
        <v>27.535500000000003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140000</v>
      </c>
      <c r="I15" s="97">
        <f t="shared" si="7"/>
        <v>239892</v>
      </c>
      <c r="J15" s="96">
        <f t="shared" si="7"/>
        <v>0</v>
      </c>
      <c r="K15" s="97">
        <f t="shared" si="7"/>
        <v>5597</v>
      </c>
      <c r="L15" s="96">
        <f t="shared" si="7"/>
        <v>0</v>
      </c>
      <c r="M15" s="97">
        <f t="shared" si="7"/>
        <v>493549</v>
      </c>
      <c r="N15" s="96">
        <f t="shared" si="7"/>
        <v>553000</v>
      </c>
      <c r="O15" s="97">
        <f t="shared" si="7"/>
        <v>-463683</v>
      </c>
      <c r="P15" s="96">
        <f t="shared" si="1"/>
        <v>693000</v>
      </c>
      <c r="Q15" s="97">
        <f t="shared" si="2"/>
        <v>275355</v>
      </c>
      <c r="R15" s="52">
        <f t="shared" si="3"/>
        <v>0</v>
      </c>
      <c r="S15" s="53">
        <f t="shared" si="4"/>
        <v>-193.94872646890178</v>
      </c>
      <c r="T15" s="52">
        <f>IF((SUM($E9:$E13))=0,0,(P15/(SUM($E9:$E13))*100))</f>
        <v>69.3</v>
      </c>
      <c r="U15" s="54">
        <f>IF((SUM($E9:$E13))=0,0,(Q15/(SUM($E9:$E13))*100))</f>
        <v>27.535500000000003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3113000</v>
      </c>
      <c r="C19" s="92"/>
      <c r="D19" s="92"/>
      <c r="E19" s="92">
        <f t="shared" si="8"/>
        <v>3113000</v>
      </c>
      <c r="F19" s="93">
        <v>3113000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3113000</v>
      </c>
      <c r="C24" s="95">
        <f>SUM(C17:C23)</f>
        <v>0</v>
      </c>
      <c r="D24" s="95"/>
      <c r="E24" s="95">
        <f t="shared" si="8"/>
        <v>3113000</v>
      </c>
      <c r="F24" s="96">
        <f t="shared" ref="F24:O24" si="15">SUM(F17:F23)</f>
        <v>3113000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2451000</v>
      </c>
      <c r="C29" s="92"/>
      <c r="D29" s="92"/>
      <c r="E29" s="92">
        <f>$B29      +$C29      +$D29</f>
        <v>2451000</v>
      </c>
      <c r="F29" s="93">
        <v>2451000</v>
      </c>
      <c r="G29" s="94">
        <v>2451000</v>
      </c>
      <c r="H29" s="93">
        <v>280000</v>
      </c>
      <c r="I29" s="94"/>
      <c r="J29" s="93">
        <v>534000</v>
      </c>
      <c r="K29" s="94">
        <v>813792</v>
      </c>
      <c r="L29" s="93">
        <v>502000</v>
      </c>
      <c r="M29" s="94">
        <v>368941</v>
      </c>
      <c r="N29" s="93">
        <v>972000</v>
      </c>
      <c r="O29" s="94">
        <v>1235045</v>
      </c>
      <c r="P29" s="93">
        <f>$H29      +$J29      +$L29      +$N29</f>
        <v>2288000</v>
      </c>
      <c r="Q29" s="94">
        <f>$I29      +$K29      +$M29      +$O29</f>
        <v>2417778</v>
      </c>
      <c r="R29" s="48">
        <f>IF(($L29      =0),0,((($N29      -$L29      )/$L29      )*100))</f>
        <v>93.625498007968119</v>
      </c>
      <c r="S29" s="49">
        <f>IF(($M29      =0),0,((($O29      -$M29      )/$M29      )*100))</f>
        <v>234.75406636833532</v>
      </c>
      <c r="T29" s="48">
        <f>IF(($E29      =0),0,(($P29      /$E29      )*100))</f>
        <v>93.349653202774377</v>
      </c>
      <c r="U29" s="50">
        <f>IF(($E29      =0),0,(($Q29      /$E29      )*100))</f>
        <v>98.644553243574052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2451000</v>
      </c>
      <c r="C30" s="95">
        <f>SUM(C26:C29)</f>
        <v>0</v>
      </c>
      <c r="D30" s="95"/>
      <c r="E30" s="95">
        <f>$B30      +$C30      +$D30</f>
        <v>2451000</v>
      </c>
      <c r="F30" s="96">
        <f t="shared" ref="F30:O30" si="16">SUM(F26:F29)</f>
        <v>2451000</v>
      </c>
      <c r="G30" s="97">
        <f t="shared" si="16"/>
        <v>2451000</v>
      </c>
      <c r="H30" s="96">
        <f t="shared" si="16"/>
        <v>280000</v>
      </c>
      <c r="I30" s="97">
        <f t="shared" si="16"/>
        <v>0</v>
      </c>
      <c r="J30" s="96">
        <f t="shared" si="16"/>
        <v>534000</v>
      </c>
      <c r="K30" s="97">
        <f t="shared" si="16"/>
        <v>813792</v>
      </c>
      <c r="L30" s="96">
        <f t="shared" si="16"/>
        <v>502000</v>
      </c>
      <c r="M30" s="97">
        <f t="shared" si="16"/>
        <v>368941</v>
      </c>
      <c r="N30" s="96">
        <f t="shared" si="16"/>
        <v>972000</v>
      </c>
      <c r="O30" s="97">
        <f t="shared" si="16"/>
        <v>1235045</v>
      </c>
      <c r="P30" s="96">
        <f>$H30      +$J30      +$L30      +$N30</f>
        <v>2288000</v>
      </c>
      <c r="Q30" s="97">
        <f>$I30      +$K30      +$M30      +$O30</f>
        <v>2417778</v>
      </c>
      <c r="R30" s="52">
        <f>IF(($L30      =0),0,((($N30      -$L30      )/$L30      )*100))</f>
        <v>93.625498007968119</v>
      </c>
      <c r="S30" s="53">
        <f>IF(($M30      =0),0,((($O30      -$M30      )/$M30      )*100))</f>
        <v>234.75406636833532</v>
      </c>
      <c r="T30" s="52">
        <f>IF($E30   =0,0,($P30   /$E30   )*100)</f>
        <v>93.349653202774377</v>
      </c>
      <c r="U30" s="54">
        <f>IF($E30   =0,0,($Q30   /$E30   )*100)</f>
        <v>98.644553243574052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1178000</v>
      </c>
      <c r="C32" s="92">
        <v>250000</v>
      </c>
      <c r="D32" s="92"/>
      <c r="E32" s="92">
        <f>$B32      +$C32      +$D32</f>
        <v>1428000</v>
      </c>
      <c r="F32" s="93">
        <v>1428000</v>
      </c>
      <c r="G32" s="94">
        <v>1428000</v>
      </c>
      <c r="H32" s="93">
        <v>182000</v>
      </c>
      <c r="I32" s="94">
        <v>374062</v>
      </c>
      <c r="J32" s="93">
        <v>644000</v>
      </c>
      <c r="K32" s="94">
        <v>771423</v>
      </c>
      <c r="L32" s="93">
        <v>56000</v>
      </c>
      <c r="M32" s="94">
        <v>699949</v>
      </c>
      <c r="N32" s="93">
        <v>250000</v>
      </c>
      <c r="O32" s="94">
        <v>-417434</v>
      </c>
      <c r="P32" s="93">
        <f>$H32      +$J32      +$L32      +$N32</f>
        <v>1132000</v>
      </c>
      <c r="Q32" s="94">
        <f>$I32      +$K32      +$M32      +$O32</f>
        <v>1428000</v>
      </c>
      <c r="R32" s="48">
        <f>IF(($L32      =0),0,((($N32      -$L32      )/$L32      )*100))</f>
        <v>346.42857142857144</v>
      </c>
      <c r="S32" s="49">
        <f>IF(($M32      =0),0,((($O32      -$M32      )/$M32      )*100))</f>
        <v>-159.63777360922009</v>
      </c>
      <c r="T32" s="48">
        <f>IF(($E32      =0),0,(($P32      /$E32      )*100))</f>
        <v>79.271708683473392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1178000</v>
      </c>
      <c r="C33" s="95">
        <f>C32</f>
        <v>250000</v>
      </c>
      <c r="D33" s="95"/>
      <c r="E33" s="95">
        <f>$B33      +$C33      +$D33</f>
        <v>1428000</v>
      </c>
      <c r="F33" s="96">
        <f t="shared" ref="F33:O33" si="17">F32</f>
        <v>1428000</v>
      </c>
      <c r="G33" s="97">
        <f t="shared" si="17"/>
        <v>1428000</v>
      </c>
      <c r="H33" s="96">
        <f t="shared" si="17"/>
        <v>182000</v>
      </c>
      <c r="I33" s="97">
        <f t="shared" si="17"/>
        <v>374062</v>
      </c>
      <c r="J33" s="96">
        <f t="shared" si="17"/>
        <v>644000</v>
      </c>
      <c r="K33" s="97">
        <f t="shared" si="17"/>
        <v>771423</v>
      </c>
      <c r="L33" s="96">
        <f t="shared" si="17"/>
        <v>56000</v>
      </c>
      <c r="M33" s="97">
        <f t="shared" si="17"/>
        <v>699949</v>
      </c>
      <c r="N33" s="96">
        <f t="shared" si="17"/>
        <v>250000</v>
      </c>
      <c r="O33" s="97">
        <f t="shared" si="17"/>
        <v>-417434</v>
      </c>
      <c r="P33" s="96">
        <f>$H33      +$J33      +$L33      +$N33</f>
        <v>1132000</v>
      </c>
      <c r="Q33" s="97">
        <f>$I33      +$K33      +$M33      +$O33</f>
        <v>1428000</v>
      </c>
      <c r="R33" s="52">
        <f>IF(($L33      =0),0,((($N33      -$L33      )/$L33      )*100))</f>
        <v>346.42857142857144</v>
      </c>
      <c r="S33" s="53">
        <f>IF(($M33      =0),0,((($O33      -$M33      )/$M33      )*100))</f>
        <v>-159.63777360922009</v>
      </c>
      <c r="T33" s="52">
        <f>IF($E33   =0,0,($P33   /$E33   )*100)</f>
        <v>79.271708683473392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7742000</v>
      </c>
      <c r="C67" s="104">
        <f>SUM(C9:C14,C17:C23,C26:C29,C32,C35:C39,C42:C52,C55:C58,C61:C65)</f>
        <v>250000</v>
      </c>
      <c r="D67" s="104"/>
      <c r="E67" s="104">
        <f t="shared" si="35"/>
        <v>7992000</v>
      </c>
      <c r="F67" s="105">
        <f t="shared" ref="F67:O67" si="43">SUM(F9:F14,F17:F23,F26:F29,F32,F35:F39,F42:F52,F55:F58,F61:F65)</f>
        <v>7992000</v>
      </c>
      <c r="G67" s="106">
        <f t="shared" si="43"/>
        <v>4879000</v>
      </c>
      <c r="H67" s="105">
        <f t="shared" si="43"/>
        <v>602000</v>
      </c>
      <c r="I67" s="106">
        <f t="shared" si="43"/>
        <v>613954</v>
      </c>
      <c r="J67" s="105">
        <f t="shared" si="43"/>
        <v>1178000</v>
      </c>
      <c r="K67" s="106">
        <f t="shared" si="43"/>
        <v>1590812</v>
      </c>
      <c r="L67" s="105">
        <f t="shared" si="43"/>
        <v>558000</v>
      </c>
      <c r="M67" s="106">
        <f t="shared" si="43"/>
        <v>1562439</v>
      </c>
      <c r="N67" s="105">
        <f t="shared" si="43"/>
        <v>1775000</v>
      </c>
      <c r="O67" s="106">
        <f t="shared" si="43"/>
        <v>353928</v>
      </c>
      <c r="P67" s="105">
        <f t="shared" si="36"/>
        <v>4113000</v>
      </c>
      <c r="Q67" s="106">
        <f t="shared" si="37"/>
        <v>4121133</v>
      </c>
      <c r="R67" s="61">
        <f t="shared" si="38"/>
        <v>218.10035842293905</v>
      </c>
      <c r="S67" s="62">
        <f t="shared" si="39"/>
        <v>-77.347723655131489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84.300061488009831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84.466755482680881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>
        <v>22687000</v>
      </c>
      <c r="D69" s="92"/>
      <c r="E69" s="92">
        <f>$B69      +$C69      +$D69</f>
        <v>22687000</v>
      </c>
      <c r="F69" s="93">
        <v>22687000</v>
      </c>
      <c r="G69" s="94">
        <v>22687000</v>
      </c>
      <c r="H69" s="93"/>
      <c r="I69" s="94"/>
      <c r="J69" s="93"/>
      <c r="K69" s="94"/>
      <c r="L69" s="93">
        <v>4280000</v>
      </c>
      <c r="M69" s="94"/>
      <c r="N69" s="93">
        <v>12687000</v>
      </c>
      <c r="O69" s="94">
        <v>17203276</v>
      </c>
      <c r="P69" s="93">
        <f>$H69      +$J69      +$L69      +$N69</f>
        <v>16967000</v>
      </c>
      <c r="Q69" s="94">
        <f>$I69      +$K69      +$M69      +$O69</f>
        <v>17203276</v>
      </c>
      <c r="R69" s="48">
        <f>IF(($L69      =0),0,((($N69      -$L69      )/$L69      )*100))</f>
        <v>196.42523364485982</v>
      </c>
      <c r="S69" s="49">
        <f>IF(($M69      =0),0,((($O69      -$M69      )/$M69      )*100))</f>
        <v>0</v>
      </c>
      <c r="T69" s="48">
        <f>IF(($E69      =0),0,(($P69      /$E69      )*100))</f>
        <v>74.787323136598047</v>
      </c>
      <c r="U69" s="50">
        <f>IF(($E69      =0),0,(($Q69      /$E69      )*100))</f>
        <v>75.828783003482172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22687000</v>
      </c>
      <c r="D71" s="101"/>
      <c r="E71" s="101">
        <f>$B71      +$C71      +$D71</f>
        <v>22687000</v>
      </c>
      <c r="F71" s="102">
        <f t="shared" ref="F71:O71" si="44">SUM(F69:F70)</f>
        <v>22687000</v>
      </c>
      <c r="G71" s="103">
        <f t="shared" si="44"/>
        <v>22687000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4280000</v>
      </c>
      <c r="M71" s="103">
        <f t="shared" si="44"/>
        <v>0</v>
      </c>
      <c r="N71" s="102">
        <f t="shared" si="44"/>
        <v>12687000</v>
      </c>
      <c r="O71" s="103">
        <f t="shared" si="44"/>
        <v>17203276</v>
      </c>
      <c r="P71" s="102">
        <f>$H71      +$J71      +$L71      +$N71</f>
        <v>16967000</v>
      </c>
      <c r="Q71" s="103">
        <f>$I71      +$K71      +$M71      +$O71</f>
        <v>17203276</v>
      </c>
      <c r="R71" s="57">
        <f>IF(($L71      =0),0,((($N71      -$L71      )/$L71      )*100))</f>
        <v>196.42523364485982</v>
      </c>
      <c r="S71" s="58">
        <f>IF(($M71      =0),0,((($O71      -$M71      )/$M71      )*100))</f>
        <v>0</v>
      </c>
      <c r="T71" s="57">
        <f>IF(($E69      =0),0,(($P69      /$E69      )*100))</f>
        <v>74.787323136598047</v>
      </c>
      <c r="U71" s="59">
        <f>IF($E69   =0,0,($Q69   /$E69 )*100)</f>
        <v>75.828783003482172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22687000</v>
      </c>
      <c r="D72" s="104"/>
      <c r="E72" s="104">
        <f>$B72      +$C72      +$D72</f>
        <v>22687000</v>
      </c>
      <c r="F72" s="105">
        <f t="shared" ref="F72:O72" si="45">SUM(F69:F70)</f>
        <v>22687000</v>
      </c>
      <c r="G72" s="106">
        <f t="shared" si="45"/>
        <v>22687000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4280000</v>
      </c>
      <c r="M72" s="106">
        <f t="shared" si="45"/>
        <v>0</v>
      </c>
      <c r="N72" s="105">
        <f t="shared" si="45"/>
        <v>12687000</v>
      </c>
      <c r="O72" s="106">
        <f t="shared" si="45"/>
        <v>17203276</v>
      </c>
      <c r="P72" s="105">
        <f>$H72      +$J72      +$L72      +$N72</f>
        <v>16967000</v>
      </c>
      <c r="Q72" s="106">
        <f>$I72      +$K72      +$M72      +$O72</f>
        <v>17203276</v>
      </c>
      <c r="R72" s="61">
        <f>IF(($L72      =0),0,((($N72      -$L72      )/$L72      )*100))</f>
        <v>196.42523364485982</v>
      </c>
      <c r="S72" s="62">
        <f>IF(($M72      =0),0,((($O72      -$M72      )/$M72      )*100))</f>
        <v>0</v>
      </c>
      <c r="T72" s="61">
        <f>IF(($E69      =0),0,(($P69      /$E69      )*100))</f>
        <v>74.787323136598047</v>
      </c>
      <c r="U72" s="65">
        <f>IF($E69   =0,0,($Q69   /$E69 )*100)</f>
        <v>75.828783003482172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7742000</v>
      </c>
      <c r="C73" s="104">
        <f>SUM(C9:C14,C17:C23,C26:C29,C32,C35:C39,C42:C52,C55:C58,C61:C65,C69:C70)</f>
        <v>22937000</v>
      </c>
      <c r="D73" s="104"/>
      <c r="E73" s="104">
        <f>$B73      +$C73      +$D73</f>
        <v>30679000</v>
      </c>
      <c r="F73" s="105">
        <f t="shared" ref="F73:O73" si="46">SUM(F9:F14,F17:F23,F26:F29,F32,F35:F39,F42:F52,F55:F58,F61:F65,F69:F70)</f>
        <v>30679000</v>
      </c>
      <c r="G73" s="106">
        <f t="shared" si="46"/>
        <v>27566000</v>
      </c>
      <c r="H73" s="105">
        <f t="shared" si="46"/>
        <v>602000</v>
      </c>
      <c r="I73" s="106">
        <f t="shared" si="46"/>
        <v>613954</v>
      </c>
      <c r="J73" s="105">
        <f t="shared" si="46"/>
        <v>1178000</v>
      </c>
      <c r="K73" s="106">
        <f t="shared" si="46"/>
        <v>1590812</v>
      </c>
      <c r="L73" s="105">
        <f t="shared" si="46"/>
        <v>4838000</v>
      </c>
      <c r="M73" s="106">
        <f t="shared" si="46"/>
        <v>1562439</v>
      </c>
      <c r="N73" s="105">
        <f t="shared" si="46"/>
        <v>14462000</v>
      </c>
      <c r="O73" s="106">
        <f t="shared" si="46"/>
        <v>17557204</v>
      </c>
      <c r="P73" s="105">
        <f>$H73      +$J73      +$L73      +$N73</f>
        <v>21080000</v>
      </c>
      <c r="Q73" s="106">
        <f>$I73      +$K73      +$M73      +$O73</f>
        <v>21324409</v>
      </c>
      <c r="R73" s="61">
        <f>IF(($L73      =0),0,((($N73      -$L73      )/$L73      )*100))</f>
        <v>198.92517569243489</v>
      </c>
      <c r="S73" s="62">
        <f>IF(($M73      =0),0,((($O73      -$M73      )/$M73      )*100))</f>
        <v>1023.7049254402892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76.471015018501049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77.357647101501854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j/jVcrElwFmUNP/EKAcYA+77OKmeGlQE+nk8sNgH7eKpni5Xzg+lNy0FenKfEGaskqx746NDauDOFmTOHaItQ==" saltValue="F7XCDh6K5xbfdlfqcivT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911000</v>
      </c>
      <c r="I10" s="94">
        <v>911722</v>
      </c>
      <c r="J10" s="93">
        <v>367000</v>
      </c>
      <c r="K10" s="94">
        <v>550278</v>
      </c>
      <c r="L10" s="93">
        <v>628000</v>
      </c>
      <c r="M10" s="94"/>
      <c r="N10" s="93">
        <v>114000</v>
      </c>
      <c r="O10" s="94">
        <v>738000</v>
      </c>
      <c r="P10" s="93">
        <f t="shared" ref="P10:P15" si="1">$H10      +$J10      +$L10      +$N10</f>
        <v>2020000</v>
      </c>
      <c r="Q10" s="94">
        <f t="shared" ref="Q10:Q15" si="2">$I10      +$K10      +$M10      +$O10</f>
        <v>2200000</v>
      </c>
      <c r="R10" s="48">
        <f t="shared" ref="R10:R15" si="3">IF(($L10      =0),0,((($N10      -$L10      )/$L10      )*100))</f>
        <v>-81.847133757961785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91.818181818181827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911000</v>
      </c>
      <c r="I15" s="97">
        <f t="shared" si="7"/>
        <v>911722</v>
      </c>
      <c r="J15" s="96">
        <f t="shared" si="7"/>
        <v>367000</v>
      </c>
      <c r="K15" s="97">
        <f t="shared" si="7"/>
        <v>550278</v>
      </c>
      <c r="L15" s="96">
        <f t="shared" si="7"/>
        <v>628000</v>
      </c>
      <c r="M15" s="97">
        <f t="shared" si="7"/>
        <v>0</v>
      </c>
      <c r="N15" s="96">
        <f t="shared" si="7"/>
        <v>114000</v>
      </c>
      <c r="O15" s="97">
        <f t="shared" si="7"/>
        <v>738000</v>
      </c>
      <c r="P15" s="96">
        <f t="shared" si="1"/>
        <v>2020000</v>
      </c>
      <c r="Q15" s="97">
        <f t="shared" si="2"/>
        <v>2200000</v>
      </c>
      <c r="R15" s="52">
        <f t="shared" si="3"/>
        <v>-81.847133757961785</v>
      </c>
      <c r="S15" s="53">
        <f t="shared" si="4"/>
        <v>0</v>
      </c>
      <c r="T15" s="52">
        <f>IF((SUM($E9:$E13))=0,0,(P15/(SUM($E9:$E13))*100))</f>
        <v>91.818181818181827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1750000</v>
      </c>
      <c r="H32" s="93">
        <v>949000</v>
      </c>
      <c r="I32" s="94">
        <v>949481</v>
      </c>
      <c r="J32" s="93">
        <v>276000</v>
      </c>
      <c r="K32" s="94">
        <v>275519</v>
      </c>
      <c r="L32" s="93"/>
      <c r="M32" s="94"/>
      <c r="N32" s="93"/>
      <c r="O32" s="94">
        <v>525000</v>
      </c>
      <c r="P32" s="93">
        <f>$H32      +$J32      +$L32      +$N32</f>
        <v>1225000</v>
      </c>
      <c r="Q32" s="94">
        <f>$I32      +$K32      +$M32      +$O32</f>
        <v>1750000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1750000</v>
      </c>
      <c r="H33" s="96">
        <f t="shared" si="17"/>
        <v>949000</v>
      </c>
      <c r="I33" s="97">
        <f t="shared" si="17"/>
        <v>949481</v>
      </c>
      <c r="J33" s="96">
        <f t="shared" si="17"/>
        <v>276000</v>
      </c>
      <c r="K33" s="97">
        <f t="shared" si="17"/>
        <v>275519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525000</v>
      </c>
      <c r="P33" s="96">
        <f>$H33      +$J33      +$L33      +$N33</f>
        <v>1225000</v>
      </c>
      <c r="Q33" s="97">
        <f>$I33      +$K33      +$M33      +$O33</f>
        <v>1750000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7058000</v>
      </c>
      <c r="C36" s="92">
        <v>2245000</v>
      </c>
      <c r="D36" s="92"/>
      <c r="E36" s="92">
        <f t="shared" si="18"/>
        <v>9303000</v>
      </c>
      <c r="F36" s="93">
        <v>9303000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7058000</v>
      </c>
      <c r="C40" s="95">
        <f>SUM(C35:C39)</f>
        <v>2245000</v>
      </c>
      <c r="D40" s="95"/>
      <c r="E40" s="95">
        <f t="shared" si="18"/>
        <v>9303000</v>
      </c>
      <c r="F40" s="96">
        <f t="shared" ref="F40:O40" si="25">SUM(F35:F39)</f>
        <v>9303000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150000000</v>
      </c>
      <c r="C43" s="92">
        <v>-35000000</v>
      </c>
      <c r="D43" s="92"/>
      <c r="E43" s="92">
        <f t="shared" si="26"/>
        <v>115000000</v>
      </c>
      <c r="F43" s="93">
        <v>115000000</v>
      </c>
      <c r="G43" s="94">
        <v>115000000</v>
      </c>
      <c r="H43" s="93">
        <v>20525000</v>
      </c>
      <c r="I43" s="94">
        <v>6013718</v>
      </c>
      <c r="J43" s="93">
        <v>33520000</v>
      </c>
      <c r="K43" s="94">
        <v>8593480</v>
      </c>
      <c r="L43" s="93">
        <v>42472000</v>
      </c>
      <c r="M43" s="94"/>
      <c r="N43" s="93">
        <v>18483000</v>
      </c>
      <c r="O43" s="94">
        <v>100392802</v>
      </c>
      <c r="P43" s="93">
        <f t="shared" si="27"/>
        <v>115000000</v>
      </c>
      <c r="Q43" s="94">
        <f t="shared" si="28"/>
        <v>115000000</v>
      </c>
      <c r="R43" s="48">
        <f t="shared" si="29"/>
        <v>-56.481917498587308</v>
      </c>
      <c r="S43" s="49">
        <f t="shared" si="30"/>
        <v>0</v>
      </c>
      <c r="T43" s="48">
        <f t="shared" si="31"/>
        <v>100</v>
      </c>
      <c r="U43" s="50">
        <f t="shared" si="32"/>
        <v>100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</v>
      </c>
      <c r="C44" s="92"/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14173000</v>
      </c>
      <c r="C51" s="92"/>
      <c r="D51" s="92"/>
      <c r="E51" s="92">
        <f t="shared" si="26"/>
        <v>14173000</v>
      </c>
      <c r="F51" s="93">
        <v>14173000</v>
      </c>
      <c r="G51" s="94">
        <v>14173000</v>
      </c>
      <c r="H51" s="93">
        <v>492000</v>
      </c>
      <c r="I51" s="94">
        <v>15857925</v>
      </c>
      <c r="J51" s="93">
        <v>1962000</v>
      </c>
      <c r="K51" s="94"/>
      <c r="L51" s="93">
        <v>5523000</v>
      </c>
      <c r="M51" s="94"/>
      <c r="N51" s="93">
        <v>6196000</v>
      </c>
      <c r="O51" s="94"/>
      <c r="P51" s="93">
        <f t="shared" si="27"/>
        <v>14173000</v>
      </c>
      <c r="Q51" s="94">
        <f t="shared" si="28"/>
        <v>15857925</v>
      </c>
      <c r="R51" s="48">
        <f t="shared" si="29"/>
        <v>12.18540648198443</v>
      </c>
      <c r="S51" s="49">
        <f t="shared" si="30"/>
        <v>0</v>
      </c>
      <c r="T51" s="48">
        <f t="shared" si="31"/>
        <v>100</v>
      </c>
      <c r="U51" s="50">
        <f t="shared" si="32"/>
        <v>111.88827347773935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32150000</v>
      </c>
      <c r="C52" s="92"/>
      <c r="D52" s="92"/>
      <c r="E52" s="92">
        <f t="shared" si="26"/>
        <v>32150000</v>
      </c>
      <c r="F52" s="93">
        <v>32150000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266323000</v>
      </c>
      <c r="C53" s="95">
        <f>SUM(C42:C52)</f>
        <v>-35000000</v>
      </c>
      <c r="D53" s="95"/>
      <c r="E53" s="95">
        <f t="shared" si="26"/>
        <v>231323000</v>
      </c>
      <c r="F53" s="96">
        <f t="shared" ref="F53:O53" si="33">SUM(F42:F52)</f>
        <v>231323000</v>
      </c>
      <c r="G53" s="97">
        <f t="shared" si="33"/>
        <v>129173000</v>
      </c>
      <c r="H53" s="96">
        <f t="shared" si="33"/>
        <v>21017000</v>
      </c>
      <c r="I53" s="97">
        <f t="shared" si="33"/>
        <v>21871643</v>
      </c>
      <c r="J53" s="96">
        <f t="shared" si="33"/>
        <v>35482000</v>
      </c>
      <c r="K53" s="97">
        <f t="shared" si="33"/>
        <v>8593480</v>
      </c>
      <c r="L53" s="96">
        <f t="shared" si="33"/>
        <v>47995000</v>
      </c>
      <c r="M53" s="97">
        <f t="shared" si="33"/>
        <v>0</v>
      </c>
      <c r="N53" s="96">
        <f t="shared" si="33"/>
        <v>24679000</v>
      </c>
      <c r="O53" s="97">
        <f t="shared" si="33"/>
        <v>100392802</v>
      </c>
      <c r="P53" s="96">
        <f t="shared" si="27"/>
        <v>129173000</v>
      </c>
      <c r="Q53" s="97">
        <f t="shared" si="28"/>
        <v>130857925</v>
      </c>
      <c r="R53" s="52">
        <f t="shared" si="29"/>
        <v>-48.580060422960727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101.30439410712766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277331000</v>
      </c>
      <c r="C67" s="104">
        <f>SUM(C9:C14,C17:C23,C26:C29,C32,C35:C39,C42:C52,C55:C58,C61:C65)</f>
        <v>-32755000</v>
      </c>
      <c r="D67" s="104"/>
      <c r="E67" s="104">
        <f t="shared" si="35"/>
        <v>244576000</v>
      </c>
      <c r="F67" s="105">
        <f t="shared" ref="F67:O67" si="43">SUM(F9:F14,F17:F23,F26:F29,F32,F35:F39,F42:F52,F55:F58,F61:F65)</f>
        <v>244576000</v>
      </c>
      <c r="G67" s="106">
        <f t="shared" si="43"/>
        <v>133123000</v>
      </c>
      <c r="H67" s="105">
        <f t="shared" si="43"/>
        <v>22877000</v>
      </c>
      <c r="I67" s="106">
        <f t="shared" si="43"/>
        <v>23732846</v>
      </c>
      <c r="J67" s="105">
        <f t="shared" si="43"/>
        <v>36125000</v>
      </c>
      <c r="K67" s="106">
        <f t="shared" si="43"/>
        <v>9419277</v>
      </c>
      <c r="L67" s="105">
        <f t="shared" si="43"/>
        <v>48623000</v>
      </c>
      <c r="M67" s="106">
        <f t="shared" si="43"/>
        <v>0</v>
      </c>
      <c r="N67" s="105">
        <f t="shared" si="43"/>
        <v>24793000</v>
      </c>
      <c r="O67" s="106">
        <f t="shared" si="43"/>
        <v>101655802</v>
      </c>
      <c r="P67" s="105">
        <f t="shared" si="36"/>
        <v>132418000</v>
      </c>
      <c r="Q67" s="106">
        <f t="shared" si="37"/>
        <v>134807925</v>
      </c>
      <c r="R67" s="61">
        <f t="shared" si="38"/>
        <v>-49.009727906546289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99.470414578998373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101.26569037656903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56025000</v>
      </c>
      <c r="C69" s="92">
        <v>-3747000</v>
      </c>
      <c r="D69" s="92"/>
      <c r="E69" s="92">
        <f>$B69      +$C69      +$D69</f>
        <v>52278000</v>
      </c>
      <c r="F69" s="93">
        <v>52278000</v>
      </c>
      <c r="G69" s="94">
        <v>52278000</v>
      </c>
      <c r="H69" s="93">
        <v>6757000</v>
      </c>
      <c r="I69" s="94">
        <v>4242284</v>
      </c>
      <c r="J69" s="93">
        <v>17049000</v>
      </c>
      <c r="K69" s="94">
        <v>13748315</v>
      </c>
      <c r="L69" s="93">
        <v>11077000</v>
      </c>
      <c r="M69" s="94"/>
      <c r="N69" s="93">
        <v>10212000</v>
      </c>
      <c r="O69" s="94">
        <v>34287401</v>
      </c>
      <c r="P69" s="93">
        <f>$H69      +$J69      +$L69      +$N69</f>
        <v>45095000</v>
      </c>
      <c r="Q69" s="94">
        <f>$I69      +$K69      +$M69      +$O69</f>
        <v>52278000</v>
      </c>
      <c r="R69" s="48">
        <f>IF(($L69      =0),0,((($N69      -$L69      )/$L69      )*100))</f>
        <v>-7.8089735487947998</v>
      </c>
      <c r="S69" s="49">
        <f>IF(($M69      =0),0,((($O69      -$M69      )/$M69      )*100))</f>
        <v>0</v>
      </c>
      <c r="T69" s="48">
        <f>IF(($E69      =0),0,(($P69      /$E69      )*100))</f>
        <v>86.259994644018505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56025000</v>
      </c>
      <c r="C71" s="101">
        <f>SUM(C69:C70)</f>
        <v>-3747000</v>
      </c>
      <c r="D71" s="101"/>
      <c r="E71" s="101">
        <f>$B71      +$C71      +$D71</f>
        <v>52278000</v>
      </c>
      <c r="F71" s="102">
        <f t="shared" ref="F71:O71" si="44">SUM(F69:F70)</f>
        <v>52278000</v>
      </c>
      <c r="G71" s="103">
        <f t="shared" si="44"/>
        <v>52278000</v>
      </c>
      <c r="H71" s="102">
        <f t="shared" si="44"/>
        <v>6757000</v>
      </c>
      <c r="I71" s="103">
        <f t="shared" si="44"/>
        <v>4242284</v>
      </c>
      <c r="J71" s="102">
        <f t="shared" si="44"/>
        <v>17049000</v>
      </c>
      <c r="K71" s="103">
        <f t="shared" si="44"/>
        <v>13748315</v>
      </c>
      <c r="L71" s="102">
        <f t="shared" si="44"/>
        <v>11077000</v>
      </c>
      <c r="M71" s="103">
        <f t="shared" si="44"/>
        <v>0</v>
      </c>
      <c r="N71" s="102">
        <f t="shared" si="44"/>
        <v>10212000</v>
      </c>
      <c r="O71" s="103">
        <f t="shared" si="44"/>
        <v>34287401</v>
      </c>
      <c r="P71" s="102">
        <f>$H71      +$J71      +$L71      +$N71</f>
        <v>45095000</v>
      </c>
      <c r="Q71" s="103">
        <f>$I71      +$K71      +$M71      +$O71</f>
        <v>52278000</v>
      </c>
      <c r="R71" s="57">
        <f>IF(($L71      =0),0,((($N71      -$L71      )/$L71      )*100))</f>
        <v>-7.8089735487947998</v>
      </c>
      <c r="S71" s="58">
        <f>IF(($M71      =0),0,((($O71      -$M71      )/$M71      )*100))</f>
        <v>0</v>
      </c>
      <c r="T71" s="57">
        <f>IF(($E69      =0),0,(($P69      /$E69      )*100))</f>
        <v>86.259994644018505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56025000</v>
      </c>
      <c r="C72" s="104">
        <f>SUM(C69:C70)</f>
        <v>-3747000</v>
      </c>
      <c r="D72" s="104"/>
      <c r="E72" s="104">
        <f>$B72      +$C72      +$D72</f>
        <v>52278000</v>
      </c>
      <c r="F72" s="105">
        <f t="shared" ref="F72:O72" si="45">SUM(F69:F70)</f>
        <v>52278000</v>
      </c>
      <c r="G72" s="106">
        <f t="shared" si="45"/>
        <v>52278000</v>
      </c>
      <c r="H72" s="105">
        <f t="shared" si="45"/>
        <v>6757000</v>
      </c>
      <c r="I72" s="106">
        <f t="shared" si="45"/>
        <v>4242284</v>
      </c>
      <c r="J72" s="105">
        <f t="shared" si="45"/>
        <v>17049000</v>
      </c>
      <c r="K72" s="106">
        <f t="shared" si="45"/>
        <v>13748315</v>
      </c>
      <c r="L72" s="105">
        <f t="shared" si="45"/>
        <v>11077000</v>
      </c>
      <c r="M72" s="106">
        <f t="shared" si="45"/>
        <v>0</v>
      </c>
      <c r="N72" s="105">
        <f t="shared" si="45"/>
        <v>10212000</v>
      </c>
      <c r="O72" s="106">
        <f t="shared" si="45"/>
        <v>34287401</v>
      </c>
      <c r="P72" s="105">
        <f>$H72      +$J72      +$L72      +$N72</f>
        <v>45095000</v>
      </c>
      <c r="Q72" s="106">
        <f>$I72      +$K72      +$M72      +$O72</f>
        <v>52278000</v>
      </c>
      <c r="R72" s="61">
        <f>IF(($L72      =0),0,((($N72      -$L72      )/$L72      )*100))</f>
        <v>-7.8089735487947998</v>
      </c>
      <c r="S72" s="62">
        <f>IF(($M72      =0),0,((($O72      -$M72      )/$M72      )*100))</f>
        <v>0</v>
      </c>
      <c r="T72" s="61">
        <f>IF(($E69      =0),0,(($P69      /$E69      )*100))</f>
        <v>86.259994644018505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333356000</v>
      </c>
      <c r="C73" s="104">
        <f>SUM(C9:C14,C17:C23,C26:C29,C32,C35:C39,C42:C52,C55:C58,C61:C65,C69:C70)</f>
        <v>-36502000</v>
      </c>
      <c r="D73" s="104"/>
      <c r="E73" s="104">
        <f>$B73      +$C73      +$D73</f>
        <v>296854000</v>
      </c>
      <c r="F73" s="105">
        <f t="shared" ref="F73:O73" si="46">SUM(F9:F14,F17:F23,F26:F29,F32,F35:F39,F42:F52,F55:F58,F61:F65,F69:F70)</f>
        <v>296854000</v>
      </c>
      <c r="G73" s="106">
        <f t="shared" si="46"/>
        <v>185401000</v>
      </c>
      <c r="H73" s="105">
        <f t="shared" si="46"/>
        <v>29634000</v>
      </c>
      <c r="I73" s="106">
        <f t="shared" si="46"/>
        <v>27975130</v>
      </c>
      <c r="J73" s="105">
        <f t="shared" si="46"/>
        <v>53174000</v>
      </c>
      <c r="K73" s="106">
        <f t="shared" si="46"/>
        <v>23167592</v>
      </c>
      <c r="L73" s="105">
        <f t="shared" si="46"/>
        <v>59700000</v>
      </c>
      <c r="M73" s="106">
        <f t="shared" si="46"/>
        <v>0</v>
      </c>
      <c r="N73" s="105">
        <f t="shared" si="46"/>
        <v>35005000</v>
      </c>
      <c r="O73" s="106">
        <f t="shared" si="46"/>
        <v>135943203</v>
      </c>
      <c r="P73" s="105">
        <f>$H73      +$J73      +$L73      +$N73</f>
        <v>177513000</v>
      </c>
      <c r="Q73" s="106">
        <f>$I73      +$K73      +$M73      +$O73</f>
        <v>187085925</v>
      </c>
      <c r="R73" s="61">
        <f>IF(($L73      =0),0,((($N73      -$L73      )/$L73      )*100))</f>
        <v>-41.36515912897822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95.74543826624452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100.90880038403245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dU1GcC45iEnJNXz2WmBxKIAAILKjE8769mFW+s/reSlwpyoMp72J1V2hbdei/AasUTuqwo8/PMvgJdu7r0twQ==" saltValue="c0BNT8gnk6V5DAHOx6YQ6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232000</v>
      </c>
      <c r="I10" s="94"/>
      <c r="J10" s="93">
        <v>1597000</v>
      </c>
      <c r="K10" s="94"/>
      <c r="L10" s="93">
        <v>119000</v>
      </c>
      <c r="M10" s="94">
        <v>1657271</v>
      </c>
      <c r="N10" s="93">
        <v>789000</v>
      </c>
      <c r="O10" s="94">
        <v>1092729</v>
      </c>
      <c r="P10" s="93">
        <f t="shared" ref="P10:P15" si="1">$H10      +$J10      +$L10      +$N10</f>
        <v>2737000</v>
      </c>
      <c r="Q10" s="94">
        <f t="shared" ref="Q10:Q15" si="2">$I10      +$K10      +$M10      +$O10</f>
        <v>2750000</v>
      </c>
      <c r="R10" s="48">
        <f t="shared" ref="R10:R15" si="3">IF(($L10      =0),0,((($N10      -$L10      )/$L10      )*100))</f>
        <v>563.02521008403369</v>
      </c>
      <c r="S10" s="49">
        <f t="shared" ref="S10:S15" si="4">IF(($M10      =0),0,((($O10      -$M10      )/$M10      )*100))</f>
        <v>-34.064555525318433</v>
      </c>
      <c r="T10" s="48">
        <f t="shared" ref="T10:T14" si="5">IF(($E10      =0),0,(($P10      /$E10      )*100))</f>
        <v>99.527272727272731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2750000</v>
      </c>
      <c r="C15" s="95">
        <f>SUM(C9:C14)</f>
        <v>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2750000</v>
      </c>
      <c r="H15" s="96">
        <f t="shared" si="7"/>
        <v>232000</v>
      </c>
      <c r="I15" s="97">
        <f t="shared" si="7"/>
        <v>0</v>
      </c>
      <c r="J15" s="96">
        <f t="shared" si="7"/>
        <v>1597000</v>
      </c>
      <c r="K15" s="97">
        <f t="shared" si="7"/>
        <v>0</v>
      </c>
      <c r="L15" s="96">
        <f t="shared" si="7"/>
        <v>119000</v>
      </c>
      <c r="M15" s="97">
        <f t="shared" si="7"/>
        <v>1657271</v>
      </c>
      <c r="N15" s="96">
        <f t="shared" si="7"/>
        <v>789000</v>
      </c>
      <c r="O15" s="97">
        <f t="shared" si="7"/>
        <v>1092729</v>
      </c>
      <c r="P15" s="96">
        <f t="shared" si="1"/>
        <v>2737000</v>
      </c>
      <c r="Q15" s="97">
        <f t="shared" si="2"/>
        <v>2750000</v>
      </c>
      <c r="R15" s="52">
        <f t="shared" si="3"/>
        <v>563.02521008403369</v>
      </c>
      <c r="S15" s="53">
        <f t="shared" si="4"/>
        <v>-34.064555525318433</v>
      </c>
      <c r="T15" s="52">
        <f>IF((SUM($E9:$E13))=0,0,(P15/(SUM($E9:$E13))*100))</f>
        <v>99.527272727272731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16853000</v>
      </c>
      <c r="D20" s="92"/>
      <c r="E20" s="92">
        <f t="shared" si="8"/>
        <v>16853000</v>
      </c>
      <c r="F20" s="93">
        <v>16853000</v>
      </c>
      <c r="G20" s="94">
        <v>16853000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16853000</v>
      </c>
      <c r="D24" s="95"/>
      <c r="E24" s="95">
        <f t="shared" si="8"/>
        <v>16853000</v>
      </c>
      <c r="F24" s="96">
        <f t="shared" ref="F24:O24" si="15">SUM(F17:F23)</f>
        <v>16853000</v>
      </c>
      <c r="G24" s="97">
        <f t="shared" si="15"/>
        <v>16853000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4305000</v>
      </c>
      <c r="C32" s="92">
        <v>-241000</v>
      </c>
      <c r="D32" s="92"/>
      <c r="E32" s="92">
        <f>$B32      +$C32      +$D32</f>
        <v>4064000</v>
      </c>
      <c r="F32" s="93">
        <v>4064000</v>
      </c>
      <c r="G32" s="94">
        <v>4064000</v>
      </c>
      <c r="H32" s="93"/>
      <c r="I32" s="94"/>
      <c r="J32" s="93">
        <v>213000</v>
      </c>
      <c r="K32" s="94"/>
      <c r="L32" s="93">
        <v>1123000</v>
      </c>
      <c r="M32" s="94"/>
      <c r="N32" s="93">
        <v>2186000</v>
      </c>
      <c r="O32" s="94">
        <v>4064000</v>
      </c>
      <c r="P32" s="93">
        <f>$H32      +$J32      +$L32      +$N32</f>
        <v>3522000</v>
      </c>
      <c r="Q32" s="94">
        <f>$I32      +$K32      +$M32      +$O32</f>
        <v>4064000</v>
      </c>
      <c r="R32" s="48">
        <f>IF(($L32      =0),0,((($N32      -$L32      )/$L32      )*100))</f>
        <v>94.657168299198574</v>
      </c>
      <c r="S32" s="49">
        <f>IF(($M32      =0),0,((($O32      -$M32      )/$M32      )*100))</f>
        <v>0</v>
      </c>
      <c r="T32" s="48">
        <f>IF(($E32      =0),0,(($P32      /$E32      )*100))</f>
        <v>86.663385826771659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4305000</v>
      </c>
      <c r="C33" s="95">
        <f>C32</f>
        <v>-241000</v>
      </c>
      <c r="D33" s="95"/>
      <c r="E33" s="95">
        <f>$B33      +$C33      +$D33</f>
        <v>4064000</v>
      </c>
      <c r="F33" s="96">
        <f t="shared" ref="F33:O33" si="17">F32</f>
        <v>4064000</v>
      </c>
      <c r="G33" s="97">
        <f t="shared" si="17"/>
        <v>4064000</v>
      </c>
      <c r="H33" s="96">
        <f t="shared" si="17"/>
        <v>0</v>
      </c>
      <c r="I33" s="97">
        <f t="shared" si="17"/>
        <v>0</v>
      </c>
      <c r="J33" s="96">
        <f t="shared" si="17"/>
        <v>213000</v>
      </c>
      <c r="K33" s="97">
        <f t="shared" si="17"/>
        <v>0</v>
      </c>
      <c r="L33" s="96">
        <f t="shared" si="17"/>
        <v>1123000</v>
      </c>
      <c r="M33" s="97">
        <f t="shared" si="17"/>
        <v>0</v>
      </c>
      <c r="N33" s="96">
        <f t="shared" si="17"/>
        <v>2186000</v>
      </c>
      <c r="O33" s="97">
        <f t="shared" si="17"/>
        <v>4064000</v>
      </c>
      <c r="P33" s="96">
        <f>$H33      +$J33      +$L33      +$N33</f>
        <v>3522000</v>
      </c>
      <c r="Q33" s="97">
        <f>$I33      +$K33      +$M33      +$O33</f>
        <v>4064000</v>
      </c>
      <c r="R33" s="52">
        <f>IF(($L33      =0),0,((($N33      -$L33      )/$L33      )*100))</f>
        <v>94.657168299198574</v>
      </c>
      <c r="S33" s="53">
        <f>IF(($M33      =0),0,((($O33      -$M33      )/$M33      )*100))</f>
        <v>0</v>
      </c>
      <c r="T33" s="52">
        <f>IF($E33   =0,0,($P33   /$E33   )*100)</f>
        <v>86.663385826771659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5480000</v>
      </c>
      <c r="C35" s="92">
        <v>-4230000</v>
      </c>
      <c r="D35" s="92"/>
      <c r="E35" s="92">
        <f t="shared" ref="E35:E40" si="18">$B35      +$C35      +$D35</f>
        <v>1250000</v>
      </c>
      <c r="F35" s="93">
        <v>1250000</v>
      </c>
      <c r="G35" s="94">
        <v>1250000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89000</v>
      </c>
      <c r="C36" s="92">
        <v>-38000</v>
      </c>
      <c r="D36" s="92"/>
      <c r="E36" s="92">
        <f t="shared" si="18"/>
        <v>51000</v>
      </c>
      <c r="F36" s="93">
        <v>51000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5569000</v>
      </c>
      <c r="C40" s="95">
        <f>SUM(C35:C39)</f>
        <v>-4268000</v>
      </c>
      <c r="D40" s="95"/>
      <c r="E40" s="95">
        <f t="shared" si="18"/>
        <v>1301000</v>
      </c>
      <c r="F40" s="96">
        <f t="shared" ref="F40:O40" si="25">SUM(F35:F39)</f>
        <v>1301000</v>
      </c>
      <c r="G40" s="97">
        <f t="shared" si="25"/>
        <v>1250000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60000000</v>
      </c>
      <c r="C44" s="92"/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15022000</v>
      </c>
      <c r="C51" s="92">
        <v>3000000</v>
      </c>
      <c r="D51" s="92"/>
      <c r="E51" s="92">
        <f t="shared" si="26"/>
        <v>18022000</v>
      </c>
      <c r="F51" s="93">
        <v>18022000</v>
      </c>
      <c r="G51" s="94">
        <v>18022000</v>
      </c>
      <c r="H51" s="93">
        <v>4010000</v>
      </c>
      <c r="I51" s="94"/>
      <c r="J51" s="93">
        <v>2871000</v>
      </c>
      <c r="K51" s="94">
        <v>3327773</v>
      </c>
      <c r="L51" s="93">
        <v>5141000</v>
      </c>
      <c r="M51" s="94">
        <v>610293</v>
      </c>
      <c r="N51" s="93">
        <v>6000000</v>
      </c>
      <c r="O51" s="94">
        <v>11739837</v>
      </c>
      <c r="P51" s="93">
        <f t="shared" si="27"/>
        <v>18022000</v>
      </c>
      <c r="Q51" s="94">
        <f t="shared" si="28"/>
        <v>15677903</v>
      </c>
      <c r="R51" s="48">
        <f t="shared" si="29"/>
        <v>16.708811515269403</v>
      </c>
      <c r="S51" s="49">
        <f t="shared" si="30"/>
        <v>1823.6394649782974</v>
      </c>
      <c r="T51" s="48">
        <f t="shared" si="31"/>
        <v>100</v>
      </c>
      <c r="U51" s="50">
        <f t="shared" si="32"/>
        <v>86.993136166907121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75022000</v>
      </c>
      <c r="C53" s="95">
        <f>SUM(C42:C52)</f>
        <v>3000000</v>
      </c>
      <c r="D53" s="95"/>
      <c r="E53" s="95">
        <f t="shared" si="26"/>
        <v>78022000</v>
      </c>
      <c r="F53" s="96">
        <f t="shared" ref="F53:O53" si="33">SUM(F42:F52)</f>
        <v>78022000</v>
      </c>
      <c r="G53" s="97">
        <f t="shared" si="33"/>
        <v>18022000</v>
      </c>
      <c r="H53" s="96">
        <f t="shared" si="33"/>
        <v>4010000</v>
      </c>
      <c r="I53" s="97">
        <f t="shared" si="33"/>
        <v>0</v>
      </c>
      <c r="J53" s="96">
        <f t="shared" si="33"/>
        <v>2871000</v>
      </c>
      <c r="K53" s="97">
        <f t="shared" si="33"/>
        <v>3327773</v>
      </c>
      <c r="L53" s="96">
        <f t="shared" si="33"/>
        <v>5141000</v>
      </c>
      <c r="M53" s="97">
        <f t="shared" si="33"/>
        <v>610293</v>
      </c>
      <c r="N53" s="96">
        <f t="shared" si="33"/>
        <v>6000000</v>
      </c>
      <c r="O53" s="97">
        <f t="shared" si="33"/>
        <v>11739837</v>
      </c>
      <c r="P53" s="96">
        <f t="shared" si="27"/>
        <v>18022000</v>
      </c>
      <c r="Q53" s="97">
        <f t="shared" si="28"/>
        <v>15677903</v>
      </c>
      <c r="R53" s="52">
        <f t="shared" si="29"/>
        <v>16.708811515269403</v>
      </c>
      <c r="S53" s="53">
        <f t="shared" si="30"/>
        <v>1823.6394649782974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86.993136166907121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87646000</v>
      </c>
      <c r="C67" s="104">
        <f>SUM(C9:C14,C17:C23,C26:C29,C32,C35:C39,C42:C52,C55:C58,C61:C65)</f>
        <v>15344000</v>
      </c>
      <c r="D67" s="104"/>
      <c r="E67" s="104">
        <f t="shared" si="35"/>
        <v>102990000</v>
      </c>
      <c r="F67" s="105">
        <f t="shared" ref="F67:O67" si="43">SUM(F9:F14,F17:F23,F26:F29,F32,F35:F39,F42:F52,F55:F58,F61:F65)</f>
        <v>102990000</v>
      </c>
      <c r="G67" s="106">
        <f t="shared" si="43"/>
        <v>42939000</v>
      </c>
      <c r="H67" s="105">
        <f t="shared" si="43"/>
        <v>4242000</v>
      </c>
      <c r="I67" s="106">
        <f t="shared" si="43"/>
        <v>0</v>
      </c>
      <c r="J67" s="105">
        <f t="shared" si="43"/>
        <v>4681000</v>
      </c>
      <c r="K67" s="106">
        <f t="shared" si="43"/>
        <v>3327773</v>
      </c>
      <c r="L67" s="105">
        <f t="shared" si="43"/>
        <v>6383000</v>
      </c>
      <c r="M67" s="106">
        <f t="shared" si="43"/>
        <v>2267564</v>
      </c>
      <c r="N67" s="105">
        <f t="shared" si="43"/>
        <v>8975000</v>
      </c>
      <c r="O67" s="106">
        <f t="shared" si="43"/>
        <v>16896566</v>
      </c>
      <c r="P67" s="105">
        <f t="shared" si="36"/>
        <v>24281000</v>
      </c>
      <c r="Q67" s="106">
        <f t="shared" si="37"/>
        <v>22491903</v>
      </c>
      <c r="R67" s="61">
        <f t="shared" si="38"/>
        <v>40.607864640451197</v>
      </c>
      <c r="S67" s="62">
        <f t="shared" si="39"/>
        <v>645.1417468261094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56.54766063485409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52.381059176971981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45682000</v>
      </c>
      <c r="C69" s="92">
        <v>-6350000</v>
      </c>
      <c r="D69" s="92"/>
      <c r="E69" s="92">
        <f>$B69      +$C69      +$D69</f>
        <v>39332000</v>
      </c>
      <c r="F69" s="93">
        <v>39332000</v>
      </c>
      <c r="G69" s="94">
        <v>39332000</v>
      </c>
      <c r="H69" s="93">
        <v>4561000</v>
      </c>
      <c r="I69" s="94"/>
      <c r="J69" s="93">
        <v>5537000</v>
      </c>
      <c r="K69" s="94">
        <v>3688582</v>
      </c>
      <c r="L69" s="93">
        <v>557000</v>
      </c>
      <c r="M69" s="94">
        <v>11712325</v>
      </c>
      <c r="N69" s="93">
        <v>21071000</v>
      </c>
      <c r="O69" s="94">
        <v>11011643</v>
      </c>
      <c r="P69" s="93">
        <f>$H69      +$J69      +$L69      +$N69</f>
        <v>31726000</v>
      </c>
      <c r="Q69" s="94">
        <f>$I69      +$K69      +$M69      +$O69</f>
        <v>26412550</v>
      </c>
      <c r="R69" s="48">
        <f>IF(($L69      =0),0,((($N69      -$L69      )/$L69      )*100))</f>
        <v>3682.9443447037702</v>
      </c>
      <c r="S69" s="49">
        <f>IF(($M69      =0),0,((($O69      -$M69      )/$M69      )*100))</f>
        <v>-5.9824330352854789</v>
      </c>
      <c r="T69" s="48">
        <f>IF(($E69      =0),0,(($P69      /$E69      )*100))</f>
        <v>80.662056340892903</v>
      </c>
      <c r="U69" s="50">
        <f>IF(($E69      =0),0,(($Q69      /$E69      )*100))</f>
        <v>67.152827214481846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45682000</v>
      </c>
      <c r="C71" s="101">
        <f>SUM(C69:C70)</f>
        <v>-6350000</v>
      </c>
      <c r="D71" s="101"/>
      <c r="E71" s="101">
        <f>$B71      +$C71      +$D71</f>
        <v>39332000</v>
      </c>
      <c r="F71" s="102">
        <f t="shared" ref="F71:O71" si="44">SUM(F69:F70)</f>
        <v>39332000</v>
      </c>
      <c r="G71" s="103">
        <f t="shared" si="44"/>
        <v>39332000</v>
      </c>
      <c r="H71" s="102">
        <f t="shared" si="44"/>
        <v>4561000</v>
      </c>
      <c r="I71" s="103">
        <f t="shared" si="44"/>
        <v>0</v>
      </c>
      <c r="J71" s="102">
        <f t="shared" si="44"/>
        <v>5537000</v>
      </c>
      <c r="K71" s="103">
        <f t="shared" si="44"/>
        <v>3688582</v>
      </c>
      <c r="L71" s="102">
        <f t="shared" si="44"/>
        <v>557000</v>
      </c>
      <c r="M71" s="103">
        <f t="shared" si="44"/>
        <v>11712325</v>
      </c>
      <c r="N71" s="102">
        <f t="shared" si="44"/>
        <v>21071000</v>
      </c>
      <c r="O71" s="103">
        <f t="shared" si="44"/>
        <v>11011643</v>
      </c>
      <c r="P71" s="102">
        <f>$H71      +$J71      +$L71      +$N71</f>
        <v>31726000</v>
      </c>
      <c r="Q71" s="103">
        <f>$I71      +$K71      +$M71      +$O71</f>
        <v>26412550</v>
      </c>
      <c r="R71" s="57">
        <f>IF(($L71      =0),0,((($N71      -$L71      )/$L71      )*100))</f>
        <v>3682.9443447037702</v>
      </c>
      <c r="S71" s="58">
        <f>IF(($M71      =0),0,((($O71      -$M71      )/$M71      )*100))</f>
        <v>-5.9824330352854789</v>
      </c>
      <c r="T71" s="57">
        <f>IF(($E69      =0),0,(($P69      /$E69      )*100))</f>
        <v>80.662056340892903</v>
      </c>
      <c r="U71" s="59">
        <f>IF($E69   =0,0,($Q69   /$E69 )*100)</f>
        <v>67.152827214481846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45682000</v>
      </c>
      <c r="C72" s="104">
        <f>SUM(C69:C70)</f>
        <v>-6350000</v>
      </c>
      <c r="D72" s="104"/>
      <c r="E72" s="104">
        <f>$B72      +$C72      +$D72</f>
        <v>39332000</v>
      </c>
      <c r="F72" s="105">
        <f t="shared" ref="F72:O72" si="45">SUM(F69:F70)</f>
        <v>39332000</v>
      </c>
      <c r="G72" s="106">
        <f t="shared" si="45"/>
        <v>39332000</v>
      </c>
      <c r="H72" s="105">
        <f t="shared" si="45"/>
        <v>4561000</v>
      </c>
      <c r="I72" s="106">
        <f t="shared" si="45"/>
        <v>0</v>
      </c>
      <c r="J72" s="105">
        <f t="shared" si="45"/>
        <v>5537000</v>
      </c>
      <c r="K72" s="106">
        <f t="shared" si="45"/>
        <v>3688582</v>
      </c>
      <c r="L72" s="105">
        <f t="shared" si="45"/>
        <v>557000</v>
      </c>
      <c r="M72" s="106">
        <f t="shared" si="45"/>
        <v>11712325</v>
      </c>
      <c r="N72" s="105">
        <f t="shared" si="45"/>
        <v>21071000</v>
      </c>
      <c r="O72" s="106">
        <f t="shared" si="45"/>
        <v>11011643</v>
      </c>
      <c r="P72" s="105">
        <f>$H72      +$J72      +$L72      +$N72</f>
        <v>31726000</v>
      </c>
      <c r="Q72" s="106">
        <f>$I72      +$K72      +$M72      +$O72</f>
        <v>26412550</v>
      </c>
      <c r="R72" s="61">
        <f>IF(($L72      =0),0,((($N72      -$L72      )/$L72      )*100))</f>
        <v>3682.9443447037702</v>
      </c>
      <c r="S72" s="62">
        <f>IF(($M72      =0),0,((($O72      -$M72      )/$M72      )*100))</f>
        <v>-5.9824330352854789</v>
      </c>
      <c r="T72" s="61">
        <f>IF(($E69      =0),0,(($P69      /$E69      )*100))</f>
        <v>80.662056340892903</v>
      </c>
      <c r="U72" s="65">
        <f>IF($E69   =0,0,($Q69   /$E69 )*100)</f>
        <v>67.152827214481846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133328000</v>
      </c>
      <c r="C73" s="104">
        <f>SUM(C9:C14,C17:C23,C26:C29,C32,C35:C39,C42:C52,C55:C58,C61:C65,C69:C70)</f>
        <v>8994000</v>
      </c>
      <c r="D73" s="104"/>
      <c r="E73" s="104">
        <f>$B73      +$C73      +$D73</f>
        <v>142322000</v>
      </c>
      <c r="F73" s="105">
        <f t="shared" ref="F73:O73" si="46">SUM(F9:F14,F17:F23,F26:F29,F32,F35:F39,F42:F52,F55:F58,F61:F65,F69:F70)</f>
        <v>142322000</v>
      </c>
      <c r="G73" s="106">
        <f t="shared" si="46"/>
        <v>82271000</v>
      </c>
      <c r="H73" s="105">
        <f t="shared" si="46"/>
        <v>8803000</v>
      </c>
      <c r="I73" s="106">
        <f t="shared" si="46"/>
        <v>0</v>
      </c>
      <c r="J73" s="105">
        <f t="shared" si="46"/>
        <v>10218000</v>
      </c>
      <c r="K73" s="106">
        <f t="shared" si="46"/>
        <v>7016355</v>
      </c>
      <c r="L73" s="105">
        <f t="shared" si="46"/>
        <v>6940000</v>
      </c>
      <c r="M73" s="106">
        <f t="shared" si="46"/>
        <v>13979889</v>
      </c>
      <c r="N73" s="105">
        <f t="shared" si="46"/>
        <v>30046000</v>
      </c>
      <c r="O73" s="106">
        <f t="shared" si="46"/>
        <v>27908209</v>
      </c>
      <c r="P73" s="105">
        <f>$H73      +$J73      +$L73      +$N73</f>
        <v>56007000</v>
      </c>
      <c r="Q73" s="106">
        <f>$I73      +$K73      +$M73      +$O73</f>
        <v>48904453</v>
      </c>
      <c r="R73" s="61">
        <f>IF(($L73      =0),0,((($N73      -$L73      )/$L73      )*100))</f>
        <v>332.93948126801155</v>
      </c>
      <c r="S73" s="62">
        <f>IF(($M73      =0),0,((($O73      -$M73      )/$M73      )*100))</f>
        <v>99.631120104029435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68.076235854675403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59.443124551786177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uMyni7CWBNILoGFobfKW3k/it3KRIHppMSUc7WuP14oy2+oxm/rEsLKNtYDdeLFclfL7pvjGlsQTo6Ma8MDcA==" saltValue="+Sa4DNjeoVyrve4ib56m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72000</v>
      </c>
      <c r="I10" s="94"/>
      <c r="J10" s="93">
        <v>1558000</v>
      </c>
      <c r="K10" s="94"/>
      <c r="L10" s="93">
        <v>72000</v>
      </c>
      <c r="M10" s="94">
        <v>1735514</v>
      </c>
      <c r="N10" s="93">
        <v>810000</v>
      </c>
      <c r="O10" s="94">
        <v>1114347</v>
      </c>
      <c r="P10" s="93">
        <f t="shared" ref="P10:P15" si="1">$H10      +$J10      +$L10      +$N10</f>
        <v>2512000</v>
      </c>
      <c r="Q10" s="94">
        <f t="shared" ref="Q10:Q15" si="2">$I10      +$K10      +$M10      +$O10</f>
        <v>2849861</v>
      </c>
      <c r="R10" s="48">
        <f t="shared" ref="R10:R15" si="3">IF(($L10      =0),0,((($N10      -$L10      )/$L10      )*100))</f>
        <v>1025</v>
      </c>
      <c r="S10" s="49">
        <f t="shared" ref="S10:S15" si="4">IF(($M10      =0),0,((($O10      -$M10      )/$M10      )*100))</f>
        <v>-35.791529195385344</v>
      </c>
      <c r="T10" s="48">
        <f t="shared" ref="T10:T14" si="5">IF(($E10      =0),0,(($P10      /$E10      )*100))</f>
        <v>88.140350877192986</v>
      </c>
      <c r="U10" s="50">
        <f t="shared" ref="U10:U14" si="6">IF(($E10      =0),0,(($Q10      /$E10      )*100))</f>
        <v>99.995122807017538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72000</v>
      </c>
      <c r="I15" s="97">
        <f t="shared" si="7"/>
        <v>0</v>
      </c>
      <c r="J15" s="96">
        <f t="shared" si="7"/>
        <v>1558000</v>
      </c>
      <c r="K15" s="97">
        <f t="shared" si="7"/>
        <v>0</v>
      </c>
      <c r="L15" s="96">
        <f t="shared" si="7"/>
        <v>72000</v>
      </c>
      <c r="M15" s="97">
        <f t="shared" si="7"/>
        <v>1735514</v>
      </c>
      <c r="N15" s="96">
        <f t="shared" si="7"/>
        <v>810000</v>
      </c>
      <c r="O15" s="97">
        <f t="shared" si="7"/>
        <v>1114347</v>
      </c>
      <c r="P15" s="96">
        <f t="shared" si="1"/>
        <v>2512000</v>
      </c>
      <c r="Q15" s="97">
        <f t="shared" si="2"/>
        <v>2849861</v>
      </c>
      <c r="R15" s="52">
        <f t="shared" si="3"/>
        <v>1025</v>
      </c>
      <c r="S15" s="53">
        <f t="shared" si="4"/>
        <v>-35.791529195385344</v>
      </c>
      <c r="T15" s="52">
        <f>IF((SUM($E9:$E13))=0,0,(P15/(SUM($E9:$E13))*100))</f>
        <v>88.140350877192986</v>
      </c>
      <c r="U15" s="54">
        <f>IF((SUM($E9:$E13))=0,0,(Q15/(SUM($E9:$E13))*100))</f>
        <v>99.995122807017538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-142000</v>
      </c>
      <c r="D32" s="92"/>
      <c r="E32" s="92">
        <f>$B32      +$C32      +$D32</f>
        <v>808000</v>
      </c>
      <c r="F32" s="93">
        <v>808000</v>
      </c>
      <c r="G32" s="94">
        <v>808000</v>
      </c>
      <c r="H32" s="93">
        <v>238000</v>
      </c>
      <c r="I32" s="94"/>
      <c r="J32" s="93"/>
      <c r="K32" s="94"/>
      <c r="L32" s="93"/>
      <c r="M32" s="94">
        <v>237050</v>
      </c>
      <c r="N32" s="93"/>
      <c r="O32" s="94">
        <v>570950</v>
      </c>
      <c r="P32" s="93">
        <f>$H32      +$J32      +$L32      +$N32</f>
        <v>238000</v>
      </c>
      <c r="Q32" s="94">
        <f>$I32      +$K32      +$M32      +$O32</f>
        <v>808000</v>
      </c>
      <c r="R32" s="48">
        <f>IF(($L32      =0),0,((($N32      -$L32      )/$L32      )*100))</f>
        <v>0</v>
      </c>
      <c r="S32" s="49">
        <f>IF(($M32      =0),0,((($O32      -$M32      )/$M32      )*100))</f>
        <v>140.85635941784435</v>
      </c>
      <c r="T32" s="48">
        <f>IF(($E32      =0),0,(($P32      /$E32      )*100))</f>
        <v>29.455445544554454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-142000</v>
      </c>
      <c r="D33" s="95"/>
      <c r="E33" s="95">
        <f>$B33      +$C33      +$D33</f>
        <v>808000</v>
      </c>
      <c r="F33" s="96">
        <f t="shared" ref="F33:O33" si="17">F32</f>
        <v>808000</v>
      </c>
      <c r="G33" s="97">
        <f t="shared" si="17"/>
        <v>808000</v>
      </c>
      <c r="H33" s="96">
        <f t="shared" si="17"/>
        <v>238000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237050</v>
      </c>
      <c r="N33" s="96">
        <f t="shared" si="17"/>
        <v>0</v>
      </c>
      <c r="O33" s="97">
        <f t="shared" si="17"/>
        <v>570950</v>
      </c>
      <c r="P33" s="96">
        <f>$H33      +$J33      +$L33      +$N33</f>
        <v>238000</v>
      </c>
      <c r="Q33" s="97">
        <f>$I33      +$K33      +$M33      +$O33</f>
        <v>808000</v>
      </c>
      <c r="R33" s="52">
        <f>IF(($L33      =0),0,((($N33      -$L33      )/$L33      )*100))</f>
        <v>0</v>
      </c>
      <c r="S33" s="53">
        <f>IF(($M33      =0),0,((($O33      -$M33      )/$M33      )*100))</f>
        <v>140.85635941784435</v>
      </c>
      <c r="T33" s="52">
        <f>IF($E33   =0,0,($P33   /$E33   )*100)</f>
        <v>29.455445544554454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26279000</v>
      </c>
      <c r="C36" s="92">
        <v>-19280000</v>
      </c>
      <c r="D36" s="92"/>
      <c r="E36" s="92">
        <f t="shared" si="18"/>
        <v>6999000</v>
      </c>
      <c r="F36" s="93">
        <v>6999000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26279000</v>
      </c>
      <c r="C40" s="95">
        <f>SUM(C35:C39)</f>
        <v>-19280000</v>
      </c>
      <c r="D40" s="95"/>
      <c r="E40" s="95">
        <f t="shared" si="18"/>
        <v>6999000</v>
      </c>
      <c r="F40" s="96">
        <f t="shared" ref="F40:O40" si="25">SUM(F35:F39)</f>
        <v>6999000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128399000</v>
      </c>
      <c r="C44" s="92"/>
      <c r="D44" s="92"/>
      <c r="E44" s="92">
        <f t="shared" si="26"/>
        <v>128399000</v>
      </c>
      <c r="F44" s="93">
        <v>128399000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27689000</v>
      </c>
      <c r="C51" s="92">
        <v>-20000000</v>
      </c>
      <c r="D51" s="92"/>
      <c r="E51" s="92">
        <f t="shared" si="26"/>
        <v>7689000</v>
      </c>
      <c r="F51" s="93">
        <v>7689000</v>
      </c>
      <c r="G51" s="94">
        <v>7689000</v>
      </c>
      <c r="H51" s="93"/>
      <c r="I51" s="94"/>
      <c r="J51" s="93"/>
      <c r="K51" s="94"/>
      <c r="L51" s="93"/>
      <c r="M51" s="94"/>
      <c r="N51" s="93">
        <v>7689000</v>
      </c>
      <c r="O51" s="94">
        <v>7689000</v>
      </c>
      <c r="P51" s="93">
        <f t="shared" si="27"/>
        <v>7689000</v>
      </c>
      <c r="Q51" s="94">
        <f t="shared" si="28"/>
        <v>7689000</v>
      </c>
      <c r="R51" s="48">
        <f t="shared" si="29"/>
        <v>0</v>
      </c>
      <c r="S51" s="49">
        <f t="shared" si="30"/>
        <v>0</v>
      </c>
      <c r="T51" s="48">
        <f t="shared" si="31"/>
        <v>100</v>
      </c>
      <c r="U51" s="50">
        <f t="shared" si="32"/>
        <v>100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156088000</v>
      </c>
      <c r="C53" s="95">
        <f>SUM(C42:C52)</f>
        <v>-20000000</v>
      </c>
      <c r="D53" s="95"/>
      <c r="E53" s="95">
        <f t="shared" si="26"/>
        <v>136088000</v>
      </c>
      <c r="F53" s="96">
        <f t="shared" ref="F53:O53" si="33">SUM(F42:F52)</f>
        <v>136088000</v>
      </c>
      <c r="G53" s="97">
        <f t="shared" si="33"/>
        <v>7689000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7689000</v>
      </c>
      <c r="O53" s="97">
        <f t="shared" si="33"/>
        <v>7689000</v>
      </c>
      <c r="P53" s="96">
        <f t="shared" si="27"/>
        <v>7689000</v>
      </c>
      <c r="Q53" s="97">
        <f t="shared" si="28"/>
        <v>7689000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186167000</v>
      </c>
      <c r="C67" s="104">
        <f>SUM(C9:C14,C17:C23,C26:C29,C32,C35:C39,C42:C52,C55:C58,C61:C65)</f>
        <v>-39422000</v>
      </c>
      <c r="D67" s="104"/>
      <c r="E67" s="104">
        <f t="shared" si="35"/>
        <v>146745000</v>
      </c>
      <c r="F67" s="105">
        <f t="shared" ref="F67:O67" si="43">SUM(F9:F14,F17:F23,F26:F29,F32,F35:F39,F42:F52,F55:F58,F61:F65)</f>
        <v>146745000</v>
      </c>
      <c r="G67" s="106">
        <f t="shared" si="43"/>
        <v>11347000</v>
      </c>
      <c r="H67" s="105">
        <f t="shared" si="43"/>
        <v>310000</v>
      </c>
      <c r="I67" s="106">
        <f t="shared" si="43"/>
        <v>0</v>
      </c>
      <c r="J67" s="105">
        <f t="shared" si="43"/>
        <v>1558000</v>
      </c>
      <c r="K67" s="106">
        <f t="shared" si="43"/>
        <v>0</v>
      </c>
      <c r="L67" s="105">
        <f t="shared" si="43"/>
        <v>72000</v>
      </c>
      <c r="M67" s="106">
        <f t="shared" si="43"/>
        <v>1972564</v>
      </c>
      <c r="N67" s="105">
        <f t="shared" si="43"/>
        <v>8499000</v>
      </c>
      <c r="O67" s="106">
        <f t="shared" si="43"/>
        <v>9374297</v>
      </c>
      <c r="P67" s="105">
        <f t="shared" si="36"/>
        <v>10439000</v>
      </c>
      <c r="Q67" s="106">
        <f t="shared" si="37"/>
        <v>11346861</v>
      </c>
      <c r="R67" s="61">
        <f t="shared" si="38"/>
        <v>11704.166666666668</v>
      </c>
      <c r="S67" s="62">
        <f t="shared" si="39"/>
        <v>375.234111542135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91.997884903498715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99.998775006609677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29630000</v>
      </c>
      <c r="C69" s="92">
        <v>-9982000</v>
      </c>
      <c r="D69" s="92"/>
      <c r="E69" s="92">
        <f>$B69      +$C69      +$D69</f>
        <v>19648000</v>
      </c>
      <c r="F69" s="93">
        <v>19648000</v>
      </c>
      <c r="G69" s="94">
        <v>19648000</v>
      </c>
      <c r="H69" s="93">
        <v>1259000</v>
      </c>
      <c r="I69" s="94"/>
      <c r="J69" s="93">
        <v>124000</v>
      </c>
      <c r="K69" s="94"/>
      <c r="L69" s="93">
        <v>2297000</v>
      </c>
      <c r="M69" s="94">
        <v>1355379</v>
      </c>
      <c r="N69" s="93">
        <v>6701000</v>
      </c>
      <c r="O69" s="94">
        <v>11969615</v>
      </c>
      <c r="P69" s="93">
        <f>$H69      +$J69      +$L69      +$N69</f>
        <v>10381000</v>
      </c>
      <c r="Q69" s="94">
        <f>$I69      +$K69      +$M69      +$O69</f>
        <v>13324994</v>
      </c>
      <c r="R69" s="48">
        <f>IF(($L69      =0),0,((($N69      -$L69      )/$L69      )*100))</f>
        <v>191.72834131475838</v>
      </c>
      <c r="S69" s="49">
        <f>IF(($M69      =0),0,((($O69      -$M69      )/$M69      )*100))</f>
        <v>783.11940792944256</v>
      </c>
      <c r="T69" s="48">
        <f>IF(($E69      =0),0,(($P69      /$E69      )*100))</f>
        <v>52.834894136807819</v>
      </c>
      <c r="U69" s="50">
        <f>IF(($E69      =0),0,(($Q69      /$E69      )*100))</f>
        <v>67.818576954397386</v>
      </c>
      <c r="V69" s="93">
        <v>735000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29630000</v>
      </c>
      <c r="C71" s="101">
        <f>SUM(C69:C70)</f>
        <v>-9982000</v>
      </c>
      <c r="D71" s="101"/>
      <c r="E71" s="101">
        <f>$B71      +$C71      +$D71</f>
        <v>19648000</v>
      </c>
      <c r="F71" s="102">
        <f t="shared" ref="F71:O71" si="44">SUM(F69:F70)</f>
        <v>19648000</v>
      </c>
      <c r="G71" s="103">
        <f t="shared" si="44"/>
        <v>19648000</v>
      </c>
      <c r="H71" s="102">
        <f t="shared" si="44"/>
        <v>1259000</v>
      </c>
      <c r="I71" s="103">
        <f t="shared" si="44"/>
        <v>0</v>
      </c>
      <c r="J71" s="102">
        <f t="shared" si="44"/>
        <v>124000</v>
      </c>
      <c r="K71" s="103">
        <f t="shared" si="44"/>
        <v>0</v>
      </c>
      <c r="L71" s="102">
        <f t="shared" si="44"/>
        <v>2297000</v>
      </c>
      <c r="M71" s="103">
        <f t="shared" si="44"/>
        <v>1355379</v>
      </c>
      <c r="N71" s="102">
        <f t="shared" si="44"/>
        <v>6701000</v>
      </c>
      <c r="O71" s="103">
        <f t="shared" si="44"/>
        <v>11969615</v>
      </c>
      <c r="P71" s="102">
        <f>$H71      +$J71      +$L71      +$N71</f>
        <v>10381000</v>
      </c>
      <c r="Q71" s="103">
        <f>$I71      +$K71      +$M71      +$O71</f>
        <v>13324994</v>
      </c>
      <c r="R71" s="57">
        <f>IF(($L71      =0),0,((($N71      -$L71      )/$L71      )*100))</f>
        <v>191.72834131475838</v>
      </c>
      <c r="S71" s="58">
        <f>IF(($M71      =0),0,((($O71      -$M71      )/$M71      )*100))</f>
        <v>783.11940792944256</v>
      </c>
      <c r="T71" s="57">
        <f>IF(($E69      =0),0,(($P69      /$E69      )*100))</f>
        <v>52.834894136807819</v>
      </c>
      <c r="U71" s="59">
        <f>IF($E69   =0,0,($Q69   /$E69 )*100)</f>
        <v>67.818576954397386</v>
      </c>
      <c r="V71" s="102">
        <f>SUM(V69:V70)</f>
        <v>735000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29630000</v>
      </c>
      <c r="C72" s="104">
        <f>SUM(C69:C70)</f>
        <v>-9982000</v>
      </c>
      <c r="D72" s="104"/>
      <c r="E72" s="104">
        <f>$B72      +$C72      +$D72</f>
        <v>19648000</v>
      </c>
      <c r="F72" s="105">
        <f t="shared" ref="F72:O72" si="45">SUM(F69:F70)</f>
        <v>19648000</v>
      </c>
      <c r="G72" s="106">
        <f t="shared" si="45"/>
        <v>19648000</v>
      </c>
      <c r="H72" s="105">
        <f t="shared" si="45"/>
        <v>1259000</v>
      </c>
      <c r="I72" s="106">
        <f t="shared" si="45"/>
        <v>0</v>
      </c>
      <c r="J72" s="105">
        <f t="shared" si="45"/>
        <v>124000</v>
      </c>
      <c r="K72" s="106">
        <f t="shared" si="45"/>
        <v>0</v>
      </c>
      <c r="L72" s="105">
        <f t="shared" si="45"/>
        <v>2297000</v>
      </c>
      <c r="M72" s="106">
        <f t="shared" si="45"/>
        <v>1355379</v>
      </c>
      <c r="N72" s="105">
        <f t="shared" si="45"/>
        <v>6701000</v>
      </c>
      <c r="O72" s="106">
        <f t="shared" si="45"/>
        <v>11969615</v>
      </c>
      <c r="P72" s="105">
        <f>$H72      +$J72      +$L72      +$N72</f>
        <v>10381000</v>
      </c>
      <c r="Q72" s="106">
        <f>$I72      +$K72      +$M72      +$O72</f>
        <v>13324994</v>
      </c>
      <c r="R72" s="61">
        <f>IF(($L72      =0),0,((($N72      -$L72      )/$L72      )*100))</f>
        <v>191.72834131475838</v>
      </c>
      <c r="S72" s="62">
        <f>IF(($M72      =0),0,((($O72      -$M72      )/$M72      )*100))</f>
        <v>783.11940792944256</v>
      </c>
      <c r="T72" s="61">
        <f>IF(($E69      =0),0,(($P69      /$E69      )*100))</f>
        <v>52.834894136807819</v>
      </c>
      <c r="U72" s="65">
        <f>IF($E69   =0,0,($Q69   /$E69 )*100)</f>
        <v>67.818576954397386</v>
      </c>
      <c r="V72" s="105">
        <f>SUM(V69:V70)</f>
        <v>735000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215797000</v>
      </c>
      <c r="C73" s="104">
        <f>SUM(C9:C14,C17:C23,C26:C29,C32,C35:C39,C42:C52,C55:C58,C61:C65,C69:C70)</f>
        <v>-49404000</v>
      </c>
      <c r="D73" s="104"/>
      <c r="E73" s="104">
        <f>$B73      +$C73      +$D73</f>
        <v>166393000</v>
      </c>
      <c r="F73" s="105">
        <f t="shared" ref="F73:O73" si="46">SUM(F9:F14,F17:F23,F26:F29,F32,F35:F39,F42:F52,F55:F58,F61:F65,F69:F70)</f>
        <v>166393000</v>
      </c>
      <c r="G73" s="106">
        <f t="shared" si="46"/>
        <v>30995000</v>
      </c>
      <c r="H73" s="105">
        <f t="shared" si="46"/>
        <v>1569000</v>
      </c>
      <c r="I73" s="106">
        <f t="shared" si="46"/>
        <v>0</v>
      </c>
      <c r="J73" s="105">
        <f t="shared" si="46"/>
        <v>1682000</v>
      </c>
      <c r="K73" s="106">
        <f t="shared" si="46"/>
        <v>0</v>
      </c>
      <c r="L73" s="105">
        <f t="shared" si="46"/>
        <v>2369000</v>
      </c>
      <c r="M73" s="106">
        <f t="shared" si="46"/>
        <v>3327943</v>
      </c>
      <c r="N73" s="105">
        <f t="shared" si="46"/>
        <v>15200000</v>
      </c>
      <c r="O73" s="106">
        <f t="shared" si="46"/>
        <v>21343912</v>
      </c>
      <c r="P73" s="105">
        <f>$H73      +$J73      +$L73      +$N73</f>
        <v>20820000</v>
      </c>
      <c r="Q73" s="106">
        <f>$I73      +$K73      +$M73      +$O73</f>
        <v>24671855</v>
      </c>
      <c r="R73" s="61">
        <f>IF(($L73      =0),0,((($N73      -$L73      )/$L73      )*100))</f>
        <v>541.62093710426348</v>
      </c>
      <c r="S73" s="62">
        <f>IF(($M73      =0),0,((($O73      -$M73      )/$M73      )*100))</f>
        <v>541.35449435281794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67.17212453621552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79.599467656073557</v>
      </c>
      <c r="V73" s="105">
        <f>SUM(V9:V14,V17:V23,V26:V29,V32,V35:V39,V42:V52,V55:V58,V61:V65,V69:V70)</f>
        <v>735000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+TgawuFnNW67yYM0Vlzntd12PWyqxlKfirb6cJAC/JrH9JVMq8Ut2bo2UJosm7n4RbKypf82VL3nJfoEpEk4uw==" saltValue="XQT93Ua9Jc4TdgSB5u1h6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303000</v>
      </c>
      <c r="I10" s="94">
        <v>243182</v>
      </c>
      <c r="J10" s="93">
        <v>100000</v>
      </c>
      <c r="K10" s="94">
        <v>259563</v>
      </c>
      <c r="L10" s="93">
        <v>2027000</v>
      </c>
      <c r="M10" s="94">
        <v>50400</v>
      </c>
      <c r="N10" s="93">
        <v>66000</v>
      </c>
      <c r="O10" s="94">
        <v>2077254</v>
      </c>
      <c r="P10" s="93">
        <f t="shared" ref="P10:P15" si="1">$H10      +$J10      +$L10      +$N10</f>
        <v>2496000</v>
      </c>
      <c r="Q10" s="94">
        <f t="shared" ref="Q10:Q15" si="2">$I10      +$K10      +$M10      +$O10</f>
        <v>2630399</v>
      </c>
      <c r="R10" s="48">
        <f t="shared" ref="R10:R15" si="3">IF(($L10      =0),0,((($N10      -$L10      )/$L10      )*100))</f>
        <v>-96.743956586087805</v>
      </c>
      <c r="S10" s="49">
        <f t="shared" ref="S10:S15" si="4">IF(($M10      =0),0,((($O10      -$M10      )/$M10      )*100))</f>
        <v>4021.5357142857142</v>
      </c>
      <c r="T10" s="48">
        <f t="shared" ref="T10:T14" si="5">IF(($E10      =0),0,(($P10      /$E10      )*100))</f>
        <v>80.516129032258064</v>
      </c>
      <c r="U10" s="50">
        <f t="shared" ref="U10:U14" si="6">IF(($E10      =0),0,(($Q10      /$E10      )*100))</f>
        <v>84.851580645161292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>
        <v>-1300000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4400000</v>
      </c>
      <c r="C15" s="95">
        <f>SUM(C9:C14)</f>
        <v>-1300000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303000</v>
      </c>
      <c r="I15" s="97">
        <f t="shared" si="7"/>
        <v>243182</v>
      </c>
      <c r="J15" s="96">
        <f t="shared" si="7"/>
        <v>100000</v>
      </c>
      <c r="K15" s="97">
        <f t="shared" si="7"/>
        <v>259563</v>
      </c>
      <c r="L15" s="96">
        <f t="shared" si="7"/>
        <v>2027000</v>
      </c>
      <c r="M15" s="97">
        <f t="shared" si="7"/>
        <v>50400</v>
      </c>
      <c r="N15" s="96">
        <f t="shared" si="7"/>
        <v>66000</v>
      </c>
      <c r="O15" s="97">
        <f t="shared" si="7"/>
        <v>2077254</v>
      </c>
      <c r="P15" s="96">
        <f t="shared" si="1"/>
        <v>2496000</v>
      </c>
      <c r="Q15" s="97">
        <f t="shared" si="2"/>
        <v>2630399</v>
      </c>
      <c r="R15" s="52">
        <f t="shared" si="3"/>
        <v>-96.743956586087805</v>
      </c>
      <c r="S15" s="53">
        <f t="shared" si="4"/>
        <v>4021.5357142857142</v>
      </c>
      <c r="T15" s="52">
        <f>IF((SUM($E9:$E13))=0,0,(P15/(SUM($E9:$E13))*100))</f>
        <v>80.516129032258064</v>
      </c>
      <c r="U15" s="54">
        <f>IF((SUM($E9:$E13))=0,0,(Q15/(SUM($E9:$E13))*100))</f>
        <v>84.851580645161292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5299000</v>
      </c>
      <c r="C32" s="92">
        <v>549000</v>
      </c>
      <c r="D32" s="92"/>
      <c r="E32" s="92">
        <f>$B32      +$C32      +$D32</f>
        <v>5848000</v>
      </c>
      <c r="F32" s="93">
        <v>5848000</v>
      </c>
      <c r="G32" s="94">
        <v>5848000</v>
      </c>
      <c r="H32" s="93">
        <v>3709000</v>
      </c>
      <c r="I32" s="94"/>
      <c r="J32" s="93"/>
      <c r="K32" s="94">
        <v>12491832</v>
      </c>
      <c r="L32" s="93">
        <v>1141000</v>
      </c>
      <c r="M32" s="94">
        <v>-7192832</v>
      </c>
      <c r="N32" s="93"/>
      <c r="O32" s="94">
        <v>549000</v>
      </c>
      <c r="P32" s="93">
        <f>$H32      +$J32      +$L32      +$N32</f>
        <v>4850000</v>
      </c>
      <c r="Q32" s="94">
        <f>$I32      +$K32      +$M32      +$O32</f>
        <v>5848000</v>
      </c>
      <c r="R32" s="48">
        <f>IF(($L32      =0),0,((($N32      -$L32      )/$L32      )*100))</f>
        <v>-100</v>
      </c>
      <c r="S32" s="49">
        <f>IF(($M32      =0),0,((($O32      -$M32      )/$M32      )*100))</f>
        <v>-107.63259867601522</v>
      </c>
      <c r="T32" s="48">
        <f>IF(($E32      =0),0,(($P32      /$E32      )*100))</f>
        <v>82.934336525307799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5299000</v>
      </c>
      <c r="C33" s="95">
        <f>C32</f>
        <v>549000</v>
      </c>
      <c r="D33" s="95"/>
      <c r="E33" s="95">
        <f>$B33      +$C33      +$D33</f>
        <v>5848000</v>
      </c>
      <c r="F33" s="96">
        <f t="shared" ref="F33:O33" si="17">F32</f>
        <v>5848000</v>
      </c>
      <c r="G33" s="97">
        <f t="shared" si="17"/>
        <v>5848000</v>
      </c>
      <c r="H33" s="96">
        <f t="shared" si="17"/>
        <v>3709000</v>
      </c>
      <c r="I33" s="97">
        <f t="shared" si="17"/>
        <v>0</v>
      </c>
      <c r="J33" s="96">
        <f t="shared" si="17"/>
        <v>0</v>
      </c>
      <c r="K33" s="97">
        <f t="shared" si="17"/>
        <v>12491832</v>
      </c>
      <c r="L33" s="96">
        <f t="shared" si="17"/>
        <v>1141000</v>
      </c>
      <c r="M33" s="97">
        <f t="shared" si="17"/>
        <v>-7192832</v>
      </c>
      <c r="N33" s="96">
        <f t="shared" si="17"/>
        <v>0</v>
      </c>
      <c r="O33" s="97">
        <f t="shared" si="17"/>
        <v>549000</v>
      </c>
      <c r="P33" s="96">
        <f>$H33      +$J33      +$L33      +$N33</f>
        <v>4850000</v>
      </c>
      <c r="Q33" s="97">
        <f>$I33      +$K33      +$M33      +$O33</f>
        <v>5848000</v>
      </c>
      <c r="R33" s="52">
        <f>IF(($L33      =0),0,((($N33      -$L33      )/$L33      )*100))</f>
        <v>-100</v>
      </c>
      <c r="S33" s="53">
        <f>IF(($M33      =0),0,((($O33      -$M33      )/$M33      )*100))</f>
        <v>-107.63259867601522</v>
      </c>
      <c r="T33" s="52">
        <f>IF($E33   =0,0,($P33   /$E33   )*100)</f>
        <v>82.934336525307799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6566000</v>
      </c>
      <c r="C36" s="92">
        <v>-3703000</v>
      </c>
      <c r="D36" s="92"/>
      <c r="E36" s="92">
        <f t="shared" si="18"/>
        <v>2863000</v>
      </c>
      <c r="F36" s="93">
        <v>2863000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6566000</v>
      </c>
      <c r="C40" s="95">
        <f>SUM(C35:C39)</f>
        <v>-3703000</v>
      </c>
      <c r="D40" s="95"/>
      <c r="E40" s="95">
        <f t="shared" si="18"/>
        <v>2863000</v>
      </c>
      <c r="F40" s="96">
        <f t="shared" ref="F40:O40" si="25">SUM(F35:F39)</f>
        <v>2863000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154000000</v>
      </c>
      <c r="C44" s="92"/>
      <c r="D44" s="92"/>
      <c r="E44" s="92">
        <f t="shared" si="26"/>
        <v>154000000</v>
      </c>
      <c r="F44" s="93">
        <v>154000000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38317000</v>
      </c>
      <c r="C51" s="92">
        <v>13366000</v>
      </c>
      <c r="D51" s="92"/>
      <c r="E51" s="92">
        <f t="shared" si="26"/>
        <v>51683000</v>
      </c>
      <c r="F51" s="93">
        <v>51683000</v>
      </c>
      <c r="G51" s="94">
        <v>51683000</v>
      </c>
      <c r="H51" s="93"/>
      <c r="I51" s="94"/>
      <c r="J51" s="93">
        <v>12317000</v>
      </c>
      <c r="K51" s="94">
        <v>12317000</v>
      </c>
      <c r="L51" s="93">
        <v>26000000</v>
      </c>
      <c r="M51" s="94">
        <v>12317000</v>
      </c>
      <c r="N51" s="93">
        <v>13366000</v>
      </c>
      <c r="O51" s="94">
        <v>27049000</v>
      </c>
      <c r="P51" s="93">
        <f t="shared" si="27"/>
        <v>51683000</v>
      </c>
      <c r="Q51" s="94">
        <f t="shared" si="28"/>
        <v>51683000</v>
      </c>
      <c r="R51" s="48">
        <f t="shared" si="29"/>
        <v>-48.592307692307692</v>
      </c>
      <c r="S51" s="49">
        <f t="shared" si="30"/>
        <v>119.60704717057725</v>
      </c>
      <c r="T51" s="48">
        <f t="shared" si="31"/>
        <v>100</v>
      </c>
      <c r="U51" s="50">
        <f t="shared" si="32"/>
        <v>100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212317000</v>
      </c>
      <c r="C53" s="95">
        <f>SUM(C42:C52)</f>
        <v>13366000</v>
      </c>
      <c r="D53" s="95"/>
      <c r="E53" s="95">
        <f t="shared" si="26"/>
        <v>225683000</v>
      </c>
      <c r="F53" s="96">
        <f t="shared" ref="F53:O53" si="33">SUM(F42:F52)</f>
        <v>225683000</v>
      </c>
      <c r="G53" s="97">
        <f t="shared" si="33"/>
        <v>51683000</v>
      </c>
      <c r="H53" s="96">
        <f t="shared" si="33"/>
        <v>0</v>
      </c>
      <c r="I53" s="97">
        <f t="shared" si="33"/>
        <v>0</v>
      </c>
      <c r="J53" s="96">
        <f t="shared" si="33"/>
        <v>12317000</v>
      </c>
      <c r="K53" s="97">
        <f t="shared" si="33"/>
        <v>12317000</v>
      </c>
      <c r="L53" s="96">
        <f t="shared" si="33"/>
        <v>26000000</v>
      </c>
      <c r="M53" s="97">
        <f t="shared" si="33"/>
        <v>12317000</v>
      </c>
      <c r="N53" s="96">
        <f t="shared" si="33"/>
        <v>13366000</v>
      </c>
      <c r="O53" s="97">
        <f t="shared" si="33"/>
        <v>27049000</v>
      </c>
      <c r="P53" s="96">
        <f t="shared" si="27"/>
        <v>51683000</v>
      </c>
      <c r="Q53" s="97">
        <f t="shared" si="28"/>
        <v>51683000</v>
      </c>
      <c r="R53" s="52">
        <f t="shared" si="29"/>
        <v>-48.592307692307692</v>
      </c>
      <c r="S53" s="53">
        <f t="shared" si="30"/>
        <v>119.60704717057725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228582000</v>
      </c>
      <c r="C67" s="104">
        <f>SUM(C9:C14,C17:C23,C26:C29,C32,C35:C39,C42:C52,C55:C58,C61:C65)</f>
        <v>8912000</v>
      </c>
      <c r="D67" s="104"/>
      <c r="E67" s="104">
        <f t="shared" si="35"/>
        <v>237494000</v>
      </c>
      <c r="F67" s="105">
        <f t="shared" ref="F67:O67" si="43">SUM(F9:F14,F17:F23,F26:F29,F32,F35:F39,F42:F52,F55:F58,F61:F65)</f>
        <v>237494000</v>
      </c>
      <c r="G67" s="106">
        <f t="shared" si="43"/>
        <v>60631000</v>
      </c>
      <c r="H67" s="105">
        <f t="shared" si="43"/>
        <v>4012000</v>
      </c>
      <c r="I67" s="106">
        <f t="shared" si="43"/>
        <v>243182</v>
      </c>
      <c r="J67" s="105">
        <f t="shared" si="43"/>
        <v>12417000</v>
      </c>
      <c r="K67" s="106">
        <f t="shared" si="43"/>
        <v>25068395</v>
      </c>
      <c r="L67" s="105">
        <f t="shared" si="43"/>
        <v>29168000</v>
      </c>
      <c r="M67" s="106">
        <f t="shared" si="43"/>
        <v>5174568</v>
      </c>
      <c r="N67" s="105">
        <f t="shared" si="43"/>
        <v>13432000</v>
      </c>
      <c r="O67" s="106">
        <f t="shared" si="43"/>
        <v>29675254</v>
      </c>
      <c r="P67" s="105">
        <f t="shared" si="36"/>
        <v>59029000</v>
      </c>
      <c r="Q67" s="106">
        <f t="shared" si="37"/>
        <v>60161399</v>
      </c>
      <c r="R67" s="61">
        <f t="shared" si="38"/>
        <v>-53.94953373560066</v>
      </c>
      <c r="S67" s="62">
        <f t="shared" si="39"/>
        <v>473.4827332445916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97.357787270538182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99.225477066187267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195742000</v>
      </c>
      <c r="C69" s="92">
        <v>-30240000</v>
      </c>
      <c r="D69" s="92"/>
      <c r="E69" s="92">
        <f>$B69      +$C69      +$D69</f>
        <v>165502000</v>
      </c>
      <c r="F69" s="93">
        <v>165502000</v>
      </c>
      <c r="G69" s="94">
        <v>165502000</v>
      </c>
      <c r="H69" s="93">
        <v>37801000</v>
      </c>
      <c r="I69" s="94">
        <v>19582580</v>
      </c>
      <c r="J69" s="93">
        <v>18111000</v>
      </c>
      <c r="K69" s="94">
        <v>25163243</v>
      </c>
      <c r="L69" s="93">
        <v>9994000</v>
      </c>
      <c r="M69" s="94">
        <v>20375151</v>
      </c>
      <c r="N69" s="93">
        <v>99596000</v>
      </c>
      <c r="O69" s="94">
        <v>68933666</v>
      </c>
      <c r="P69" s="93">
        <f>$H69      +$J69      +$L69      +$N69</f>
        <v>165502000</v>
      </c>
      <c r="Q69" s="94">
        <f>$I69      +$K69      +$M69      +$O69</f>
        <v>134054640</v>
      </c>
      <c r="R69" s="48">
        <f>IF(($L69      =0),0,((($N69      -$L69      )/$L69      )*100))</f>
        <v>896.5579347608566</v>
      </c>
      <c r="S69" s="49">
        <f>IF(($M69      =0),0,((($O69      -$M69      )/$M69      )*100))</f>
        <v>238.32223378369073</v>
      </c>
      <c r="T69" s="48">
        <f>IF(($E69      =0),0,(($P69      /$E69      )*100))</f>
        <v>100</v>
      </c>
      <c r="U69" s="50">
        <f>IF(($E69      =0),0,(($Q69      /$E69      )*100))</f>
        <v>80.998803639835174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195742000</v>
      </c>
      <c r="C71" s="101">
        <f>SUM(C69:C70)</f>
        <v>-30240000</v>
      </c>
      <c r="D71" s="101"/>
      <c r="E71" s="101">
        <f>$B71      +$C71      +$D71</f>
        <v>165502000</v>
      </c>
      <c r="F71" s="102">
        <f t="shared" ref="F71:O71" si="44">SUM(F69:F70)</f>
        <v>165502000</v>
      </c>
      <c r="G71" s="103">
        <f t="shared" si="44"/>
        <v>165502000</v>
      </c>
      <c r="H71" s="102">
        <f t="shared" si="44"/>
        <v>37801000</v>
      </c>
      <c r="I71" s="103">
        <f t="shared" si="44"/>
        <v>19582580</v>
      </c>
      <c r="J71" s="102">
        <f t="shared" si="44"/>
        <v>18111000</v>
      </c>
      <c r="K71" s="103">
        <f t="shared" si="44"/>
        <v>25163243</v>
      </c>
      <c r="L71" s="102">
        <f t="shared" si="44"/>
        <v>9994000</v>
      </c>
      <c r="M71" s="103">
        <f t="shared" si="44"/>
        <v>20375151</v>
      </c>
      <c r="N71" s="102">
        <f t="shared" si="44"/>
        <v>99596000</v>
      </c>
      <c r="O71" s="103">
        <f t="shared" si="44"/>
        <v>68933666</v>
      </c>
      <c r="P71" s="102">
        <f>$H71      +$J71      +$L71      +$N71</f>
        <v>165502000</v>
      </c>
      <c r="Q71" s="103">
        <f>$I71      +$K71      +$M71      +$O71</f>
        <v>134054640</v>
      </c>
      <c r="R71" s="57">
        <f>IF(($L71      =0),0,((($N71      -$L71      )/$L71      )*100))</f>
        <v>896.5579347608566</v>
      </c>
      <c r="S71" s="58">
        <f>IF(($M71      =0),0,((($O71      -$M71      )/$M71      )*100))</f>
        <v>238.32223378369073</v>
      </c>
      <c r="T71" s="57">
        <f>IF(($E69      =0),0,(($P69      /$E69      )*100))</f>
        <v>100</v>
      </c>
      <c r="U71" s="59">
        <f>IF($E69   =0,0,($Q69   /$E69 )*100)</f>
        <v>80.998803639835174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195742000</v>
      </c>
      <c r="C72" s="104">
        <f>SUM(C69:C70)</f>
        <v>-30240000</v>
      </c>
      <c r="D72" s="104"/>
      <c r="E72" s="104">
        <f>$B72      +$C72      +$D72</f>
        <v>165502000</v>
      </c>
      <c r="F72" s="105">
        <f t="shared" ref="F72:O72" si="45">SUM(F69:F70)</f>
        <v>165502000</v>
      </c>
      <c r="G72" s="106">
        <f t="shared" si="45"/>
        <v>165502000</v>
      </c>
      <c r="H72" s="105">
        <f t="shared" si="45"/>
        <v>37801000</v>
      </c>
      <c r="I72" s="106">
        <f t="shared" si="45"/>
        <v>19582580</v>
      </c>
      <c r="J72" s="105">
        <f t="shared" si="45"/>
        <v>18111000</v>
      </c>
      <c r="K72" s="106">
        <f t="shared" si="45"/>
        <v>25163243</v>
      </c>
      <c r="L72" s="105">
        <f t="shared" si="45"/>
        <v>9994000</v>
      </c>
      <c r="M72" s="106">
        <f t="shared" si="45"/>
        <v>20375151</v>
      </c>
      <c r="N72" s="105">
        <f t="shared" si="45"/>
        <v>99596000</v>
      </c>
      <c r="O72" s="106">
        <f t="shared" si="45"/>
        <v>68933666</v>
      </c>
      <c r="P72" s="105">
        <f>$H72      +$J72      +$L72      +$N72</f>
        <v>165502000</v>
      </c>
      <c r="Q72" s="106">
        <f>$I72      +$K72      +$M72      +$O72</f>
        <v>134054640</v>
      </c>
      <c r="R72" s="61">
        <f>IF(($L72      =0),0,((($N72      -$L72      )/$L72      )*100))</f>
        <v>896.5579347608566</v>
      </c>
      <c r="S72" s="62">
        <f>IF(($M72      =0),0,((($O72      -$M72      )/$M72      )*100))</f>
        <v>238.32223378369073</v>
      </c>
      <c r="T72" s="61">
        <f>IF(($E69      =0),0,(($P69      /$E69      )*100))</f>
        <v>100</v>
      </c>
      <c r="U72" s="65">
        <f>IF($E69   =0,0,($Q69   /$E69 )*100)</f>
        <v>80.998803639835174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424324000</v>
      </c>
      <c r="C73" s="104">
        <f>SUM(C9:C14,C17:C23,C26:C29,C32,C35:C39,C42:C52,C55:C58,C61:C65,C69:C70)</f>
        <v>-21328000</v>
      </c>
      <c r="D73" s="104"/>
      <c r="E73" s="104">
        <f>$B73      +$C73      +$D73</f>
        <v>402996000</v>
      </c>
      <c r="F73" s="105">
        <f t="shared" ref="F73:O73" si="46">SUM(F9:F14,F17:F23,F26:F29,F32,F35:F39,F42:F52,F55:F58,F61:F65,F69:F70)</f>
        <v>402996000</v>
      </c>
      <c r="G73" s="106">
        <f t="shared" si="46"/>
        <v>226133000</v>
      </c>
      <c r="H73" s="105">
        <f t="shared" si="46"/>
        <v>41813000</v>
      </c>
      <c r="I73" s="106">
        <f t="shared" si="46"/>
        <v>19825762</v>
      </c>
      <c r="J73" s="105">
        <f t="shared" si="46"/>
        <v>30528000</v>
      </c>
      <c r="K73" s="106">
        <f t="shared" si="46"/>
        <v>50231638</v>
      </c>
      <c r="L73" s="105">
        <f t="shared" si="46"/>
        <v>39162000</v>
      </c>
      <c r="M73" s="106">
        <f t="shared" si="46"/>
        <v>25549719</v>
      </c>
      <c r="N73" s="105">
        <f t="shared" si="46"/>
        <v>113028000</v>
      </c>
      <c r="O73" s="106">
        <f t="shared" si="46"/>
        <v>98608920</v>
      </c>
      <c r="P73" s="105">
        <f>$H73      +$J73      +$L73      +$N73</f>
        <v>224531000</v>
      </c>
      <c r="Q73" s="106">
        <f>$I73      +$K73      +$M73      +$O73</f>
        <v>194216039</v>
      </c>
      <c r="R73" s="61">
        <f>IF(($L73      =0),0,((($N73      -$L73      )/$L73      )*100))</f>
        <v>188.61651601041828</v>
      </c>
      <c r="S73" s="62">
        <f>IF(($M73      =0),0,((($O73      -$M73      )/$M73      )*100))</f>
        <v>285.94913705313155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99.291567351956587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85.885757054476784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97QHLPOytwmAbcyCLro7fvsqEs+iG7hSi42pQSu5UNuJogERy26xfte7jTO4q+5YwQYhveYW7UbYCs8Uv5X5Q==" saltValue="YVXcbcToU7eLGsVk2w5o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236000</v>
      </c>
      <c r="I10" s="94"/>
      <c r="J10" s="93">
        <v>535000</v>
      </c>
      <c r="K10" s="94"/>
      <c r="L10" s="93">
        <v>68000</v>
      </c>
      <c r="M10" s="94">
        <v>-211992</v>
      </c>
      <c r="N10" s="93">
        <v>802000</v>
      </c>
      <c r="O10" s="94"/>
      <c r="P10" s="93">
        <f t="shared" ref="P10:P15" si="1">$H10      +$J10      +$L10      +$N10</f>
        <v>1641000</v>
      </c>
      <c r="Q10" s="94">
        <f t="shared" ref="Q10:Q15" si="2">$I10      +$K10      +$M10      +$O10</f>
        <v>-211992</v>
      </c>
      <c r="R10" s="48">
        <f t="shared" ref="R10:R15" si="3">IF(($L10      =0),0,((($N10      -$L10      )/$L10      )*100))</f>
        <v>1079.4117647058824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52.935483870967737</v>
      </c>
      <c r="U10" s="50">
        <f t="shared" ref="U10:U14" si="6">IF(($E10      =0),0,(($Q10      /$E10      )*100))</f>
        <v>-6.838451612903226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236000</v>
      </c>
      <c r="I15" s="97">
        <f t="shared" si="7"/>
        <v>0</v>
      </c>
      <c r="J15" s="96">
        <f t="shared" si="7"/>
        <v>535000</v>
      </c>
      <c r="K15" s="97">
        <f t="shared" si="7"/>
        <v>0</v>
      </c>
      <c r="L15" s="96">
        <f t="shared" si="7"/>
        <v>68000</v>
      </c>
      <c r="M15" s="97">
        <f t="shared" si="7"/>
        <v>-211992</v>
      </c>
      <c r="N15" s="96">
        <f t="shared" si="7"/>
        <v>802000</v>
      </c>
      <c r="O15" s="97">
        <f t="shared" si="7"/>
        <v>0</v>
      </c>
      <c r="P15" s="96">
        <f t="shared" si="1"/>
        <v>1641000</v>
      </c>
      <c r="Q15" s="97">
        <f t="shared" si="2"/>
        <v>-211992</v>
      </c>
      <c r="R15" s="52">
        <f t="shared" si="3"/>
        <v>1079.4117647058824</v>
      </c>
      <c r="S15" s="53">
        <f t="shared" si="4"/>
        <v>-100</v>
      </c>
      <c r="T15" s="52">
        <f>IF((SUM($E9:$E13))=0,0,(P15/(SUM($E9:$E13))*100))</f>
        <v>52.935483870967737</v>
      </c>
      <c r="U15" s="54">
        <f>IF((SUM($E9:$E13))=0,0,(Q15/(SUM($E9:$E13))*100))</f>
        <v>-6.838451612903226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1218000</v>
      </c>
      <c r="C32" s="92"/>
      <c r="D32" s="92"/>
      <c r="E32" s="92">
        <f>$B32      +$C32      +$D32</f>
        <v>1218000</v>
      </c>
      <c r="F32" s="93">
        <v>1218000</v>
      </c>
      <c r="G32" s="94">
        <v>1218000</v>
      </c>
      <c r="H32" s="93">
        <v>310000</v>
      </c>
      <c r="I32" s="94"/>
      <c r="J32" s="93">
        <v>212000</v>
      </c>
      <c r="K32" s="94"/>
      <c r="L32" s="93">
        <v>320000</v>
      </c>
      <c r="M32" s="94">
        <v>304213</v>
      </c>
      <c r="N32" s="93">
        <v>198000</v>
      </c>
      <c r="O32" s="94"/>
      <c r="P32" s="93">
        <f>$H32      +$J32      +$L32      +$N32</f>
        <v>1040000</v>
      </c>
      <c r="Q32" s="94">
        <f>$I32      +$K32      +$M32      +$O32</f>
        <v>304213</v>
      </c>
      <c r="R32" s="48">
        <f>IF(($L32      =0),0,((($N32      -$L32      )/$L32      )*100))</f>
        <v>-38.125</v>
      </c>
      <c r="S32" s="49">
        <f>IF(($M32      =0),0,((($O32      -$M32      )/$M32      )*100))</f>
        <v>-100</v>
      </c>
      <c r="T32" s="48">
        <f>IF(($E32      =0),0,(($P32      /$E32      )*100))</f>
        <v>85.385878489326757</v>
      </c>
      <c r="U32" s="50">
        <f>IF(($E32      =0),0,(($Q32      /$E32      )*100))</f>
        <v>24.976436781609195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1218000</v>
      </c>
      <c r="C33" s="95">
        <f>C32</f>
        <v>0</v>
      </c>
      <c r="D33" s="95"/>
      <c r="E33" s="95">
        <f>$B33      +$C33      +$D33</f>
        <v>1218000</v>
      </c>
      <c r="F33" s="96">
        <f t="shared" ref="F33:O33" si="17">F32</f>
        <v>1218000</v>
      </c>
      <c r="G33" s="97">
        <f t="shared" si="17"/>
        <v>1218000</v>
      </c>
      <c r="H33" s="96">
        <f t="shared" si="17"/>
        <v>310000</v>
      </c>
      <c r="I33" s="97">
        <f t="shared" si="17"/>
        <v>0</v>
      </c>
      <c r="J33" s="96">
        <f t="shared" si="17"/>
        <v>212000</v>
      </c>
      <c r="K33" s="97">
        <f t="shared" si="17"/>
        <v>0</v>
      </c>
      <c r="L33" s="96">
        <f t="shared" si="17"/>
        <v>320000</v>
      </c>
      <c r="M33" s="97">
        <f t="shared" si="17"/>
        <v>304213</v>
      </c>
      <c r="N33" s="96">
        <f t="shared" si="17"/>
        <v>198000</v>
      </c>
      <c r="O33" s="97">
        <f t="shared" si="17"/>
        <v>0</v>
      </c>
      <c r="P33" s="96">
        <f>$H33      +$J33      +$L33      +$N33</f>
        <v>1040000</v>
      </c>
      <c r="Q33" s="97">
        <f>$I33      +$K33      +$M33      +$O33</f>
        <v>304213</v>
      </c>
      <c r="R33" s="52">
        <f>IF(($L33      =0),0,((($N33      -$L33      )/$L33      )*100))</f>
        <v>-38.125</v>
      </c>
      <c r="S33" s="53">
        <f>IF(($M33      =0),0,((($O33      -$M33      )/$M33      )*100))</f>
        <v>-100</v>
      </c>
      <c r="T33" s="52">
        <f>IF($E33   =0,0,($P33   /$E33   )*100)</f>
        <v>85.385878489326757</v>
      </c>
      <c r="U33" s="54">
        <f>IF($E33   =0,0,($Q33   /$E33   )*100)</f>
        <v>24.976436781609195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>
        <v>347000</v>
      </c>
      <c r="I35" s="94"/>
      <c r="J35" s="93"/>
      <c r="K35" s="94"/>
      <c r="L35" s="93">
        <v>1760000</v>
      </c>
      <c r="M35" s="94"/>
      <c r="N35" s="93">
        <v>2359000</v>
      </c>
      <c r="O35" s="94"/>
      <c r="P35" s="93">
        <f t="shared" ref="P35:P40" si="19">$H35      +$J35      +$L35      +$N35</f>
        <v>4466000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34.034090909090907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89.32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432000</v>
      </c>
      <c r="C36" s="92">
        <v>20671000</v>
      </c>
      <c r="D36" s="92"/>
      <c r="E36" s="92">
        <f t="shared" si="18"/>
        <v>21103000</v>
      </c>
      <c r="F36" s="93">
        <v>21103000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5432000</v>
      </c>
      <c r="C40" s="95">
        <f>SUM(C35:C39)</f>
        <v>20671000</v>
      </c>
      <c r="D40" s="95"/>
      <c r="E40" s="95">
        <f t="shared" si="18"/>
        <v>26103000</v>
      </c>
      <c r="F40" s="96">
        <f t="shared" ref="F40:O40" si="25">SUM(F35:F39)</f>
        <v>26103000</v>
      </c>
      <c r="G40" s="97">
        <f t="shared" si="25"/>
        <v>5000000</v>
      </c>
      <c r="H40" s="96">
        <f t="shared" si="25"/>
        <v>347000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1760000</v>
      </c>
      <c r="M40" s="97">
        <f t="shared" si="25"/>
        <v>0</v>
      </c>
      <c r="N40" s="96">
        <f t="shared" si="25"/>
        <v>2359000</v>
      </c>
      <c r="O40" s="97">
        <f t="shared" si="25"/>
        <v>0</v>
      </c>
      <c r="P40" s="96">
        <f t="shared" si="19"/>
        <v>4466000</v>
      </c>
      <c r="Q40" s="97">
        <f t="shared" si="20"/>
        <v>0</v>
      </c>
      <c r="R40" s="52">
        <f t="shared" si="21"/>
        <v>34.034090909090907</v>
      </c>
      <c r="S40" s="53">
        <f t="shared" si="22"/>
        <v>0</v>
      </c>
      <c r="T40" s="52">
        <f>IF((+$E35+$E38) =0,0,(P40   /(+$E35+$E38) )*100)</f>
        <v>89.32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30777000</v>
      </c>
      <c r="C51" s="92">
        <v>-5000000</v>
      </c>
      <c r="D51" s="92"/>
      <c r="E51" s="92">
        <f t="shared" si="26"/>
        <v>25777000</v>
      </c>
      <c r="F51" s="93">
        <v>25777000</v>
      </c>
      <c r="G51" s="94">
        <v>25777000</v>
      </c>
      <c r="H51" s="93">
        <v>4139000</v>
      </c>
      <c r="I51" s="94"/>
      <c r="J51" s="93">
        <v>1910000</v>
      </c>
      <c r="K51" s="94"/>
      <c r="L51" s="93">
        <v>3422000</v>
      </c>
      <c r="M51" s="94"/>
      <c r="N51" s="93">
        <v>7043000</v>
      </c>
      <c r="O51" s="94"/>
      <c r="P51" s="93">
        <f t="shared" si="27"/>
        <v>16514000</v>
      </c>
      <c r="Q51" s="94">
        <f t="shared" si="28"/>
        <v>0</v>
      </c>
      <c r="R51" s="48">
        <f t="shared" si="29"/>
        <v>105.81531268264173</v>
      </c>
      <c r="S51" s="49">
        <f t="shared" si="30"/>
        <v>0</v>
      </c>
      <c r="T51" s="48">
        <f t="shared" si="31"/>
        <v>64.064864026069756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30777000</v>
      </c>
      <c r="C53" s="95">
        <f>SUM(C42:C52)</f>
        <v>-5000000</v>
      </c>
      <c r="D53" s="95"/>
      <c r="E53" s="95">
        <f t="shared" si="26"/>
        <v>25777000</v>
      </c>
      <c r="F53" s="96">
        <f t="shared" ref="F53:O53" si="33">SUM(F42:F52)</f>
        <v>25777000</v>
      </c>
      <c r="G53" s="97">
        <f t="shared" si="33"/>
        <v>25777000</v>
      </c>
      <c r="H53" s="96">
        <f t="shared" si="33"/>
        <v>4139000</v>
      </c>
      <c r="I53" s="97">
        <f t="shared" si="33"/>
        <v>0</v>
      </c>
      <c r="J53" s="96">
        <f t="shared" si="33"/>
        <v>1910000</v>
      </c>
      <c r="K53" s="97">
        <f t="shared" si="33"/>
        <v>0</v>
      </c>
      <c r="L53" s="96">
        <f t="shared" si="33"/>
        <v>3422000</v>
      </c>
      <c r="M53" s="97">
        <f t="shared" si="33"/>
        <v>0</v>
      </c>
      <c r="N53" s="96">
        <f t="shared" si="33"/>
        <v>7043000</v>
      </c>
      <c r="O53" s="97">
        <f t="shared" si="33"/>
        <v>0</v>
      </c>
      <c r="P53" s="96">
        <f t="shared" si="27"/>
        <v>16514000</v>
      </c>
      <c r="Q53" s="97">
        <f t="shared" si="28"/>
        <v>0</v>
      </c>
      <c r="R53" s="52">
        <f t="shared" si="29"/>
        <v>105.81531268264173</v>
      </c>
      <c r="S53" s="53">
        <f t="shared" si="30"/>
        <v>0</v>
      </c>
      <c r="T53" s="52">
        <f>IF((+$E43+$E45+$E47+$E48+$E51) =0,0,(P53   /(+$E43+$E45+$E47+$E48+$E51) )*100)</f>
        <v>64.064864026069756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40527000</v>
      </c>
      <c r="C67" s="104">
        <f>SUM(C9:C14,C17:C23,C26:C29,C32,C35:C39,C42:C52,C55:C58,C61:C65)</f>
        <v>15671000</v>
      </c>
      <c r="D67" s="104"/>
      <c r="E67" s="104">
        <f t="shared" si="35"/>
        <v>56198000</v>
      </c>
      <c r="F67" s="105">
        <f t="shared" ref="F67:O67" si="43">SUM(F9:F14,F17:F23,F26:F29,F32,F35:F39,F42:F52,F55:F58,F61:F65)</f>
        <v>56198000</v>
      </c>
      <c r="G67" s="106">
        <f t="shared" si="43"/>
        <v>35095000</v>
      </c>
      <c r="H67" s="105">
        <f t="shared" si="43"/>
        <v>5032000</v>
      </c>
      <c r="I67" s="106">
        <f t="shared" si="43"/>
        <v>0</v>
      </c>
      <c r="J67" s="105">
        <f t="shared" si="43"/>
        <v>2657000</v>
      </c>
      <c r="K67" s="106">
        <f t="shared" si="43"/>
        <v>0</v>
      </c>
      <c r="L67" s="105">
        <f t="shared" si="43"/>
        <v>5570000</v>
      </c>
      <c r="M67" s="106">
        <f t="shared" si="43"/>
        <v>92221</v>
      </c>
      <c r="N67" s="105">
        <f t="shared" si="43"/>
        <v>10402000</v>
      </c>
      <c r="O67" s="106">
        <f t="shared" si="43"/>
        <v>0</v>
      </c>
      <c r="P67" s="105">
        <f t="shared" si="36"/>
        <v>23661000</v>
      </c>
      <c r="Q67" s="106">
        <f t="shared" si="37"/>
        <v>92221</v>
      </c>
      <c r="R67" s="61">
        <f t="shared" si="38"/>
        <v>86.750448833034113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67.419860378971364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0.26277532412024507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24403000</v>
      </c>
      <c r="C69" s="92">
        <v>-1632000</v>
      </c>
      <c r="D69" s="92"/>
      <c r="E69" s="92">
        <f>$B69      +$C69      +$D69</f>
        <v>22771000</v>
      </c>
      <c r="F69" s="93">
        <v>22771000</v>
      </c>
      <c r="G69" s="94">
        <v>22771000</v>
      </c>
      <c r="H69" s="93">
        <v>4931000</v>
      </c>
      <c r="I69" s="94"/>
      <c r="J69" s="93">
        <v>2365000</v>
      </c>
      <c r="K69" s="94"/>
      <c r="L69" s="93">
        <v>6821000</v>
      </c>
      <c r="M69" s="94"/>
      <c r="N69" s="93">
        <v>8654000</v>
      </c>
      <c r="O69" s="94"/>
      <c r="P69" s="93">
        <f>$H69      +$J69      +$L69      +$N69</f>
        <v>22771000</v>
      </c>
      <c r="Q69" s="94">
        <f>$I69      +$K69      +$M69      +$O69</f>
        <v>0</v>
      </c>
      <c r="R69" s="48">
        <f>IF(($L69      =0),0,((($N69      -$L69      )/$L69      )*100))</f>
        <v>26.872892537751063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24403000</v>
      </c>
      <c r="C71" s="101">
        <f>SUM(C69:C70)</f>
        <v>-1632000</v>
      </c>
      <c r="D71" s="101"/>
      <c r="E71" s="101">
        <f>$B71      +$C71      +$D71</f>
        <v>22771000</v>
      </c>
      <c r="F71" s="102">
        <f t="shared" ref="F71:O71" si="44">SUM(F69:F70)</f>
        <v>22771000</v>
      </c>
      <c r="G71" s="103">
        <f t="shared" si="44"/>
        <v>22771000</v>
      </c>
      <c r="H71" s="102">
        <f t="shared" si="44"/>
        <v>4931000</v>
      </c>
      <c r="I71" s="103">
        <f t="shared" si="44"/>
        <v>0</v>
      </c>
      <c r="J71" s="102">
        <f t="shared" si="44"/>
        <v>2365000</v>
      </c>
      <c r="K71" s="103">
        <f t="shared" si="44"/>
        <v>0</v>
      </c>
      <c r="L71" s="102">
        <f t="shared" si="44"/>
        <v>6821000</v>
      </c>
      <c r="M71" s="103">
        <f t="shared" si="44"/>
        <v>0</v>
      </c>
      <c r="N71" s="102">
        <f t="shared" si="44"/>
        <v>8654000</v>
      </c>
      <c r="O71" s="103">
        <f t="shared" si="44"/>
        <v>0</v>
      </c>
      <c r="P71" s="102">
        <f>$H71      +$J71      +$L71      +$N71</f>
        <v>22771000</v>
      </c>
      <c r="Q71" s="103">
        <f>$I71      +$K71      +$M71      +$O71</f>
        <v>0</v>
      </c>
      <c r="R71" s="57">
        <f>IF(($L71      =0),0,((($N71      -$L71      )/$L71      )*100))</f>
        <v>26.872892537751063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24403000</v>
      </c>
      <c r="C72" s="104">
        <f>SUM(C69:C70)</f>
        <v>-1632000</v>
      </c>
      <c r="D72" s="104"/>
      <c r="E72" s="104">
        <f>$B72      +$C72      +$D72</f>
        <v>22771000</v>
      </c>
      <c r="F72" s="105">
        <f t="shared" ref="F72:O72" si="45">SUM(F69:F70)</f>
        <v>22771000</v>
      </c>
      <c r="G72" s="106">
        <f t="shared" si="45"/>
        <v>22771000</v>
      </c>
      <c r="H72" s="105">
        <f t="shared" si="45"/>
        <v>4931000</v>
      </c>
      <c r="I72" s="106">
        <f t="shared" si="45"/>
        <v>0</v>
      </c>
      <c r="J72" s="105">
        <f t="shared" si="45"/>
        <v>2365000</v>
      </c>
      <c r="K72" s="106">
        <f t="shared" si="45"/>
        <v>0</v>
      </c>
      <c r="L72" s="105">
        <f t="shared" si="45"/>
        <v>6821000</v>
      </c>
      <c r="M72" s="106">
        <f t="shared" si="45"/>
        <v>0</v>
      </c>
      <c r="N72" s="105">
        <f t="shared" si="45"/>
        <v>8654000</v>
      </c>
      <c r="O72" s="106">
        <f t="shared" si="45"/>
        <v>0</v>
      </c>
      <c r="P72" s="105">
        <f>$H72      +$J72      +$L72      +$N72</f>
        <v>22771000</v>
      </c>
      <c r="Q72" s="106">
        <f>$I72      +$K72      +$M72      +$O72</f>
        <v>0</v>
      </c>
      <c r="R72" s="61">
        <f>IF(($L72      =0),0,((($N72      -$L72      )/$L72      )*100))</f>
        <v>26.872892537751063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64930000</v>
      </c>
      <c r="C73" s="104">
        <f>SUM(C9:C14,C17:C23,C26:C29,C32,C35:C39,C42:C52,C55:C58,C61:C65,C69:C70)</f>
        <v>14039000</v>
      </c>
      <c r="D73" s="104"/>
      <c r="E73" s="104">
        <f>$B73      +$C73      +$D73</f>
        <v>78969000</v>
      </c>
      <c r="F73" s="105">
        <f t="shared" ref="F73:O73" si="46">SUM(F9:F14,F17:F23,F26:F29,F32,F35:F39,F42:F52,F55:F58,F61:F65,F69:F70)</f>
        <v>78969000</v>
      </c>
      <c r="G73" s="106">
        <f t="shared" si="46"/>
        <v>57866000</v>
      </c>
      <c r="H73" s="105">
        <f t="shared" si="46"/>
        <v>9963000</v>
      </c>
      <c r="I73" s="106">
        <f t="shared" si="46"/>
        <v>0</v>
      </c>
      <c r="J73" s="105">
        <f t="shared" si="46"/>
        <v>5022000</v>
      </c>
      <c r="K73" s="106">
        <f t="shared" si="46"/>
        <v>0</v>
      </c>
      <c r="L73" s="105">
        <f t="shared" si="46"/>
        <v>12391000</v>
      </c>
      <c r="M73" s="106">
        <f t="shared" si="46"/>
        <v>92221</v>
      </c>
      <c r="N73" s="105">
        <f t="shared" si="46"/>
        <v>19056000</v>
      </c>
      <c r="O73" s="106">
        <f t="shared" si="46"/>
        <v>0</v>
      </c>
      <c r="P73" s="105">
        <f>$H73      +$J73      +$L73      +$N73</f>
        <v>46432000</v>
      </c>
      <c r="Q73" s="106">
        <f>$I73      +$K73      +$M73      +$O73</f>
        <v>92221</v>
      </c>
      <c r="R73" s="61">
        <f>IF(($L73      =0),0,((($N73      -$L73      )/$L73      )*100))</f>
        <v>53.78904043257203</v>
      </c>
      <c r="S73" s="62">
        <f>IF(($M73      =0),0,((($O73      -$M73      )/$M73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80.240555766771507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0.15936992361663152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Uh+Qj5RKJ+CU/vYGsjwJKp2ubJBqZgEagPNIfWiCngOhKLFZmkBGNe34jbLdKBCM2vfAqpEwfnG7Eip0m7S3w==" saltValue="OfEHHHjR1OU+ZGVwYzON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>
        <v>2681000</v>
      </c>
      <c r="M10" s="94"/>
      <c r="N10" s="93">
        <v>160000</v>
      </c>
      <c r="O10" s="94"/>
      <c r="P10" s="93">
        <f t="shared" ref="P10:P15" si="1">$H10      +$J10      +$L10      +$N10</f>
        <v>2841000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-94.03207758299142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91.645161290322591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2681000</v>
      </c>
      <c r="M15" s="97">
        <f t="shared" si="7"/>
        <v>0</v>
      </c>
      <c r="N15" s="96">
        <f t="shared" si="7"/>
        <v>160000</v>
      </c>
      <c r="O15" s="97">
        <f t="shared" si="7"/>
        <v>0</v>
      </c>
      <c r="P15" s="96">
        <f t="shared" si="1"/>
        <v>2841000</v>
      </c>
      <c r="Q15" s="97">
        <f t="shared" si="2"/>
        <v>0</v>
      </c>
      <c r="R15" s="52">
        <f t="shared" si="3"/>
        <v>-94.03207758299142</v>
      </c>
      <c r="S15" s="53">
        <f t="shared" si="4"/>
        <v>0</v>
      </c>
      <c r="T15" s="52">
        <f>IF((SUM($E9:$E13))=0,0,(P15/(SUM($E9:$E13))*100))</f>
        <v>91.645161290322591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14084000</v>
      </c>
      <c r="D20" s="92"/>
      <c r="E20" s="92">
        <f t="shared" si="8"/>
        <v>14084000</v>
      </c>
      <c r="F20" s="93">
        <v>14084000</v>
      </c>
      <c r="G20" s="94">
        <v>14084000</v>
      </c>
      <c r="H20" s="93"/>
      <c r="I20" s="94"/>
      <c r="J20" s="93"/>
      <c r="K20" s="94"/>
      <c r="L20" s="93"/>
      <c r="M20" s="94"/>
      <c r="N20" s="93">
        <v>6222000</v>
      </c>
      <c r="O20" s="94"/>
      <c r="P20" s="93">
        <f t="shared" si="9"/>
        <v>6222000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44.177790400454413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14084000</v>
      </c>
      <c r="D24" s="95"/>
      <c r="E24" s="95">
        <f t="shared" si="8"/>
        <v>14084000</v>
      </c>
      <c r="F24" s="96">
        <f t="shared" ref="F24:O24" si="15">SUM(F17:F23)</f>
        <v>14084000</v>
      </c>
      <c r="G24" s="97">
        <f t="shared" si="15"/>
        <v>14084000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6222000</v>
      </c>
      <c r="O24" s="97">
        <f t="shared" si="15"/>
        <v>0</v>
      </c>
      <c r="P24" s="96">
        <f t="shared" si="9"/>
        <v>6222000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44.177790400454413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1189000</v>
      </c>
      <c r="C32" s="92">
        <v>-356000</v>
      </c>
      <c r="D32" s="92"/>
      <c r="E32" s="92">
        <f>$B32      +$C32      +$D32</f>
        <v>833000</v>
      </c>
      <c r="F32" s="93">
        <v>833000</v>
      </c>
      <c r="G32" s="94">
        <v>833000</v>
      </c>
      <c r="H32" s="93"/>
      <c r="I32" s="94"/>
      <c r="J32" s="93">
        <v>254000</v>
      </c>
      <c r="K32" s="94">
        <v>416985</v>
      </c>
      <c r="L32" s="93">
        <v>453000</v>
      </c>
      <c r="M32" s="94">
        <v>717909</v>
      </c>
      <c r="N32" s="93">
        <v>59000</v>
      </c>
      <c r="O32" s="94">
        <v>1222826</v>
      </c>
      <c r="P32" s="93">
        <f>$H32      +$J32      +$L32      +$N32</f>
        <v>766000</v>
      </c>
      <c r="Q32" s="94">
        <f>$I32      +$K32      +$M32      +$O32</f>
        <v>2357720</v>
      </c>
      <c r="R32" s="48">
        <f>IF(($L32      =0),0,((($N32      -$L32      )/$L32      )*100))</f>
        <v>-86.975717439293604</v>
      </c>
      <c r="S32" s="49">
        <f>IF(($M32      =0),0,((($O32      -$M32      )/$M32      )*100))</f>
        <v>70.331615845462309</v>
      </c>
      <c r="T32" s="48">
        <f>IF(($E32      =0),0,(($P32      /$E32      )*100))</f>
        <v>91.956782713085232</v>
      </c>
      <c r="U32" s="50">
        <f>IF(($E32      =0),0,(($Q32      /$E32      )*100))</f>
        <v>283.03961584633856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1189000</v>
      </c>
      <c r="C33" s="95">
        <f>C32</f>
        <v>-356000</v>
      </c>
      <c r="D33" s="95"/>
      <c r="E33" s="95">
        <f>$B33      +$C33      +$D33</f>
        <v>833000</v>
      </c>
      <c r="F33" s="96">
        <f t="shared" ref="F33:O33" si="17">F32</f>
        <v>833000</v>
      </c>
      <c r="G33" s="97">
        <f t="shared" si="17"/>
        <v>833000</v>
      </c>
      <c r="H33" s="96">
        <f t="shared" si="17"/>
        <v>0</v>
      </c>
      <c r="I33" s="97">
        <f t="shared" si="17"/>
        <v>0</v>
      </c>
      <c r="J33" s="96">
        <f t="shared" si="17"/>
        <v>254000</v>
      </c>
      <c r="K33" s="97">
        <f t="shared" si="17"/>
        <v>416985</v>
      </c>
      <c r="L33" s="96">
        <f t="shared" si="17"/>
        <v>453000</v>
      </c>
      <c r="M33" s="97">
        <f t="shared" si="17"/>
        <v>717909</v>
      </c>
      <c r="N33" s="96">
        <f t="shared" si="17"/>
        <v>59000</v>
      </c>
      <c r="O33" s="97">
        <f t="shared" si="17"/>
        <v>1222826</v>
      </c>
      <c r="P33" s="96">
        <f>$H33      +$J33      +$L33      +$N33</f>
        <v>766000</v>
      </c>
      <c r="Q33" s="97">
        <f>$I33      +$K33      +$M33      +$O33</f>
        <v>2357720</v>
      </c>
      <c r="R33" s="52">
        <f>IF(($L33      =0),0,((($N33      -$L33      )/$L33      )*100))</f>
        <v>-86.975717439293604</v>
      </c>
      <c r="S33" s="53">
        <f>IF(($M33      =0),0,((($O33      -$M33      )/$M33      )*100))</f>
        <v>70.331615845462309</v>
      </c>
      <c r="T33" s="52">
        <f>IF($E33   =0,0,($P33   /$E33   )*100)</f>
        <v>91.956782713085232</v>
      </c>
      <c r="U33" s="54">
        <f>IF($E33   =0,0,($Q33   /$E33   )*100)</f>
        <v>283.03961584633856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1713000</v>
      </c>
      <c r="C36" s="92">
        <v>546000</v>
      </c>
      <c r="D36" s="92"/>
      <c r="E36" s="92">
        <f t="shared" si="18"/>
        <v>2259000</v>
      </c>
      <c r="F36" s="93">
        <v>2259000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1713000</v>
      </c>
      <c r="C40" s="95">
        <f>SUM(C35:C39)</f>
        <v>546000</v>
      </c>
      <c r="D40" s="95"/>
      <c r="E40" s="95">
        <f t="shared" si="18"/>
        <v>2259000</v>
      </c>
      <c r="F40" s="96">
        <f t="shared" ref="F40:O40" si="25">SUM(F35:F39)</f>
        <v>2259000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20427000</v>
      </c>
      <c r="C51" s="92">
        <v>-10000000</v>
      </c>
      <c r="D51" s="92"/>
      <c r="E51" s="92">
        <f t="shared" si="26"/>
        <v>10427000</v>
      </c>
      <c r="F51" s="93">
        <v>10427000</v>
      </c>
      <c r="G51" s="94">
        <v>10427000</v>
      </c>
      <c r="H51" s="93">
        <v>1597000</v>
      </c>
      <c r="I51" s="94"/>
      <c r="J51" s="93"/>
      <c r="K51" s="94"/>
      <c r="L51" s="93">
        <v>1718000</v>
      </c>
      <c r="M51" s="94">
        <v>1025508</v>
      </c>
      <c r="N51" s="93">
        <v>1805000</v>
      </c>
      <c r="O51" s="94"/>
      <c r="P51" s="93">
        <f t="shared" si="27"/>
        <v>5120000</v>
      </c>
      <c r="Q51" s="94">
        <f t="shared" si="28"/>
        <v>1025508</v>
      </c>
      <c r="R51" s="48">
        <f t="shared" si="29"/>
        <v>5.064027939464494</v>
      </c>
      <c r="S51" s="49">
        <f t="shared" si="30"/>
        <v>-100</v>
      </c>
      <c r="T51" s="48">
        <f t="shared" si="31"/>
        <v>49.103289536779513</v>
      </c>
      <c r="U51" s="50">
        <f t="shared" si="32"/>
        <v>9.8351203606022821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25427000</v>
      </c>
      <c r="C53" s="95">
        <f>SUM(C42:C52)</f>
        <v>-10000000</v>
      </c>
      <c r="D53" s="95"/>
      <c r="E53" s="95">
        <f t="shared" si="26"/>
        <v>15427000</v>
      </c>
      <c r="F53" s="96">
        <f t="shared" ref="F53:O53" si="33">SUM(F42:F52)</f>
        <v>15427000</v>
      </c>
      <c r="G53" s="97">
        <f t="shared" si="33"/>
        <v>10427000</v>
      </c>
      <c r="H53" s="96">
        <f t="shared" si="33"/>
        <v>1597000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1718000</v>
      </c>
      <c r="M53" s="97">
        <f t="shared" si="33"/>
        <v>1025508</v>
      </c>
      <c r="N53" s="96">
        <f t="shared" si="33"/>
        <v>1805000</v>
      </c>
      <c r="O53" s="97">
        <f t="shared" si="33"/>
        <v>0</v>
      </c>
      <c r="P53" s="96">
        <f t="shared" si="27"/>
        <v>5120000</v>
      </c>
      <c r="Q53" s="97">
        <f t="shared" si="28"/>
        <v>1025508</v>
      </c>
      <c r="R53" s="52">
        <f t="shared" si="29"/>
        <v>5.064027939464494</v>
      </c>
      <c r="S53" s="53">
        <f t="shared" si="30"/>
        <v>-100</v>
      </c>
      <c r="T53" s="52">
        <f>IF((+$E43+$E45+$E47+$E48+$E51) =0,0,(P53   /(+$E43+$E45+$E47+$E48+$E51) )*100)</f>
        <v>49.103289536779513</v>
      </c>
      <c r="U53" s="54">
        <f>IF((+$E43+$E45+$E47+$E48+$E51) =0,0,(Q53   /(+$E43+$E45+$E47+$E48+$E51) )*100)</f>
        <v>9.8351203606022821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31429000</v>
      </c>
      <c r="C67" s="104">
        <f>SUM(C9:C14,C17:C23,C26:C29,C32,C35:C39,C42:C52,C55:C58,C61:C65)</f>
        <v>4274000</v>
      </c>
      <c r="D67" s="104"/>
      <c r="E67" s="104">
        <f t="shared" si="35"/>
        <v>35703000</v>
      </c>
      <c r="F67" s="105">
        <f t="shared" ref="F67:O67" si="43">SUM(F9:F14,F17:F23,F26:F29,F32,F35:F39,F42:F52,F55:F58,F61:F65)</f>
        <v>35703000</v>
      </c>
      <c r="G67" s="106">
        <f t="shared" si="43"/>
        <v>28444000</v>
      </c>
      <c r="H67" s="105">
        <f t="shared" si="43"/>
        <v>1597000</v>
      </c>
      <c r="I67" s="106">
        <f t="shared" si="43"/>
        <v>0</v>
      </c>
      <c r="J67" s="105">
        <f t="shared" si="43"/>
        <v>254000</v>
      </c>
      <c r="K67" s="106">
        <f t="shared" si="43"/>
        <v>416985</v>
      </c>
      <c r="L67" s="105">
        <f t="shared" si="43"/>
        <v>4852000</v>
      </c>
      <c r="M67" s="106">
        <f t="shared" si="43"/>
        <v>1743417</v>
      </c>
      <c r="N67" s="105">
        <f t="shared" si="43"/>
        <v>8246000</v>
      </c>
      <c r="O67" s="106">
        <f t="shared" si="43"/>
        <v>1222826</v>
      </c>
      <c r="P67" s="105">
        <f t="shared" si="36"/>
        <v>14949000</v>
      </c>
      <c r="Q67" s="106">
        <f t="shared" si="37"/>
        <v>3383228</v>
      </c>
      <c r="R67" s="61">
        <f t="shared" si="38"/>
        <v>69.950535861500413</v>
      </c>
      <c r="S67" s="62">
        <f t="shared" si="39"/>
        <v>-29.860383373570411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52.555899310926733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11.894346786668542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23100000</v>
      </c>
      <c r="C69" s="92">
        <v>-1545000</v>
      </c>
      <c r="D69" s="92"/>
      <c r="E69" s="92">
        <f>$B69      +$C69      +$D69</f>
        <v>21555000</v>
      </c>
      <c r="F69" s="93">
        <v>21555000</v>
      </c>
      <c r="G69" s="94">
        <v>21555000</v>
      </c>
      <c r="H69" s="93">
        <v>3904000</v>
      </c>
      <c r="I69" s="94">
        <v>194861</v>
      </c>
      <c r="J69" s="93">
        <v>7535000</v>
      </c>
      <c r="K69" s="94">
        <v>2505452</v>
      </c>
      <c r="L69" s="93">
        <v>2929000</v>
      </c>
      <c r="M69" s="94">
        <v>2835891</v>
      </c>
      <c r="N69" s="93">
        <v>7187000</v>
      </c>
      <c r="O69" s="94">
        <v>1083801</v>
      </c>
      <c r="P69" s="93">
        <f>$H69      +$J69      +$L69      +$N69</f>
        <v>21555000</v>
      </c>
      <c r="Q69" s="94">
        <f>$I69      +$K69      +$M69      +$O69</f>
        <v>6620005</v>
      </c>
      <c r="R69" s="48">
        <f>IF(($L69      =0),0,((($N69      -$L69      )/$L69      )*100))</f>
        <v>145.37384772960053</v>
      </c>
      <c r="S69" s="49">
        <f>IF(($M69      =0),0,((($O69      -$M69      )/$M69      )*100))</f>
        <v>-61.782698982436216</v>
      </c>
      <c r="T69" s="48">
        <f>IF(($E69      =0),0,(($P69      /$E69      )*100))</f>
        <v>100</v>
      </c>
      <c r="U69" s="50">
        <f>IF(($E69      =0),0,(($Q69      /$E69      )*100))</f>
        <v>30.712154952447229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23100000</v>
      </c>
      <c r="C71" s="101">
        <f>SUM(C69:C70)</f>
        <v>-1545000</v>
      </c>
      <c r="D71" s="101"/>
      <c r="E71" s="101">
        <f>$B71      +$C71      +$D71</f>
        <v>21555000</v>
      </c>
      <c r="F71" s="102">
        <f t="shared" ref="F71:O71" si="44">SUM(F69:F70)</f>
        <v>21555000</v>
      </c>
      <c r="G71" s="103">
        <f t="shared" si="44"/>
        <v>21555000</v>
      </c>
      <c r="H71" s="102">
        <f t="shared" si="44"/>
        <v>3904000</v>
      </c>
      <c r="I71" s="103">
        <f t="shared" si="44"/>
        <v>194861</v>
      </c>
      <c r="J71" s="102">
        <f t="shared" si="44"/>
        <v>7535000</v>
      </c>
      <c r="K71" s="103">
        <f t="shared" si="44"/>
        <v>2505452</v>
      </c>
      <c r="L71" s="102">
        <f t="shared" si="44"/>
        <v>2929000</v>
      </c>
      <c r="M71" s="103">
        <f t="shared" si="44"/>
        <v>2835891</v>
      </c>
      <c r="N71" s="102">
        <f t="shared" si="44"/>
        <v>7187000</v>
      </c>
      <c r="O71" s="103">
        <f t="shared" si="44"/>
        <v>1083801</v>
      </c>
      <c r="P71" s="102">
        <f>$H71      +$J71      +$L71      +$N71</f>
        <v>21555000</v>
      </c>
      <c r="Q71" s="103">
        <f>$I71      +$K71      +$M71      +$O71</f>
        <v>6620005</v>
      </c>
      <c r="R71" s="57">
        <f>IF(($L71      =0),0,((($N71      -$L71      )/$L71      )*100))</f>
        <v>145.37384772960053</v>
      </c>
      <c r="S71" s="58">
        <f>IF(($M71      =0),0,((($O71      -$M71      )/$M71      )*100))</f>
        <v>-61.782698982436216</v>
      </c>
      <c r="T71" s="57">
        <f>IF(($E69      =0),0,(($P69      /$E69      )*100))</f>
        <v>100</v>
      </c>
      <c r="U71" s="59">
        <f>IF($E69   =0,0,($Q69   /$E69 )*100)</f>
        <v>30.712154952447229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23100000</v>
      </c>
      <c r="C72" s="104">
        <f>SUM(C69:C70)</f>
        <v>-1545000</v>
      </c>
      <c r="D72" s="104"/>
      <c r="E72" s="104">
        <f>$B72      +$C72      +$D72</f>
        <v>21555000</v>
      </c>
      <c r="F72" s="105">
        <f t="shared" ref="F72:O72" si="45">SUM(F69:F70)</f>
        <v>21555000</v>
      </c>
      <c r="G72" s="106">
        <f t="shared" si="45"/>
        <v>21555000</v>
      </c>
      <c r="H72" s="105">
        <f t="shared" si="45"/>
        <v>3904000</v>
      </c>
      <c r="I72" s="106">
        <f t="shared" si="45"/>
        <v>194861</v>
      </c>
      <c r="J72" s="105">
        <f t="shared" si="45"/>
        <v>7535000</v>
      </c>
      <c r="K72" s="106">
        <f t="shared" si="45"/>
        <v>2505452</v>
      </c>
      <c r="L72" s="105">
        <f t="shared" si="45"/>
        <v>2929000</v>
      </c>
      <c r="M72" s="106">
        <f t="shared" si="45"/>
        <v>2835891</v>
      </c>
      <c r="N72" s="105">
        <f t="shared" si="45"/>
        <v>7187000</v>
      </c>
      <c r="O72" s="106">
        <f t="shared" si="45"/>
        <v>1083801</v>
      </c>
      <c r="P72" s="105">
        <f>$H72      +$J72      +$L72      +$N72</f>
        <v>21555000</v>
      </c>
      <c r="Q72" s="106">
        <f>$I72      +$K72      +$M72      +$O72</f>
        <v>6620005</v>
      </c>
      <c r="R72" s="61">
        <f>IF(($L72      =0),0,((($N72      -$L72      )/$L72      )*100))</f>
        <v>145.37384772960053</v>
      </c>
      <c r="S72" s="62">
        <f>IF(($M72      =0),0,((($O72      -$M72      )/$M72      )*100))</f>
        <v>-61.782698982436216</v>
      </c>
      <c r="T72" s="61">
        <f>IF(($E69      =0),0,(($P69      /$E69      )*100))</f>
        <v>100</v>
      </c>
      <c r="U72" s="65">
        <f>IF($E69   =0,0,($Q69   /$E69 )*100)</f>
        <v>30.712154952447229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54529000</v>
      </c>
      <c r="C73" s="104">
        <f>SUM(C9:C14,C17:C23,C26:C29,C32,C35:C39,C42:C52,C55:C58,C61:C65,C69:C70)</f>
        <v>2729000</v>
      </c>
      <c r="D73" s="104"/>
      <c r="E73" s="104">
        <f>$B73      +$C73      +$D73</f>
        <v>57258000</v>
      </c>
      <c r="F73" s="105">
        <f t="shared" ref="F73:O73" si="46">SUM(F9:F14,F17:F23,F26:F29,F32,F35:F39,F42:F52,F55:F58,F61:F65,F69:F70)</f>
        <v>57258000</v>
      </c>
      <c r="G73" s="106">
        <f t="shared" si="46"/>
        <v>49999000</v>
      </c>
      <c r="H73" s="105">
        <f t="shared" si="46"/>
        <v>5501000</v>
      </c>
      <c r="I73" s="106">
        <f t="shared" si="46"/>
        <v>194861</v>
      </c>
      <c r="J73" s="105">
        <f t="shared" si="46"/>
        <v>7789000</v>
      </c>
      <c r="K73" s="106">
        <f t="shared" si="46"/>
        <v>2922437</v>
      </c>
      <c r="L73" s="105">
        <f t="shared" si="46"/>
        <v>7781000</v>
      </c>
      <c r="M73" s="106">
        <f t="shared" si="46"/>
        <v>4579308</v>
      </c>
      <c r="N73" s="105">
        <f t="shared" si="46"/>
        <v>15433000</v>
      </c>
      <c r="O73" s="106">
        <f t="shared" si="46"/>
        <v>2306627</v>
      </c>
      <c r="P73" s="105">
        <f>$H73      +$J73      +$L73      +$N73</f>
        <v>36504000</v>
      </c>
      <c r="Q73" s="106">
        <f>$I73      +$K73      +$M73      +$O73</f>
        <v>10003233</v>
      </c>
      <c r="R73" s="61">
        <f>IF(($L73      =0),0,((($N73      -$L73      )/$L73      )*100))</f>
        <v>98.342115409330418</v>
      </c>
      <c r="S73" s="62">
        <f>IF(($M73      =0),0,((($O73      -$M73      )/$M73      )*100))</f>
        <v>-49.629354478886327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73.009460189203779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20.006866137322746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eW28KKc78Na3+JWKRrPvPHgd3Yzl826c9yuG9jWR3r+x5oiyqGvzoa59KdaMb1Ucxa6dQ0sQ2ICzRsNWA+usg==" saltValue="06xAp/k2cqo5u0qKSMnQ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874000</v>
      </c>
      <c r="I10" s="94">
        <v>-392418</v>
      </c>
      <c r="J10" s="93">
        <v>755000</v>
      </c>
      <c r="K10" s="94">
        <v>481372</v>
      </c>
      <c r="L10" s="93">
        <v>312000</v>
      </c>
      <c r="M10" s="94">
        <v>273673</v>
      </c>
      <c r="N10" s="93">
        <v>226000</v>
      </c>
      <c r="O10" s="94"/>
      <c r="P10" s="93">
        <f t="shared" ref="P10:P15" si="1">$H10      +$J10      +$L10      +$N10</f>
        <v>2167000</v>
      </c>
      <c r="Q10" s="94">
        <f t="shared" ref="Q10:Q15" si="2">$I10      +$K10      +$M10      +$O10</f>
        <v>362627</v>
      </c>
      <c r="R10" s="48">
        <f t="shared" ref="R10:R15" si="3">IF(($L10      =0),0,((($N10      -$L10      )/$L10      )*100))</f>
        <v>-27.564102564102566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94.217391304347828</v>
      </c>
      <c r="U10" s="50">
        <f t="shared" ref="U10:U14" si="6">IF(($E10      =0),0,(($Q10      /$E10      )*100))</f>
        <v>15.766391304347827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874000</v>
      </c>
      <c r="I15" s="97">
        <f t="shared" si="7"/>
        <v>-392418</v>
      </c>
      <c r="J15" s="96">
        <f t="shared" si="7"/>
        <v>755000</v>
      </c>
      <c r="K15" s="97">
        <f t="shared" si="7"/>
        <v>481372</v>
      </c>
      <c r="L15" s="96">
        <f t="shared" si="7"/>
        <v>312000</v>
      </c>
      <c r="M15" s="97">
        <f t="shared" si="7"/>
        <v>273673</v>
      </c>
      <c r="N15" s="96">
        <f t="shared" si="7"/>
        <v>226000</v>
      </c>
      <c r="O15" s="97">
        <f t="shared" si="7"/>
        <v>0</v>
      </c>
      <c r="P15" s="96">
        <f t="shared" si="1"/>
        <v>2167000</v>
      </c>
      <c r="Q15" s="97">
        <f t="shared" si="2"/>
        <v>362627</v>
      </c>
      <c r="R15" s="52">
        <f t="shared" si="3"/>
        <v>-27.564102564102566</v>
      </c>
      <c r="S15" s="53">
        <f t="shared" si="4"/>
        <v>-100</v>
      </c>
      <c r="T15" s="52">
        <f>IF((SUM($E9:$E13))=0,0,(P15/(SUM($E9:$E13))*100))</f>
        <v>94.217391304347828</v>
      </c>
      <c r="U15" s="54">
        <f>IF((SUM($E9:$E13))=0,0,(Q15/(SUM($E9:$E13))*100))</f>
        <v>15.766391304347827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4000000</v>
      </c>
      <c r="C19" s="92"/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2583000</v>
      </c>
      <c r="C29" s="92"/>
      <c r="D29" s="92"/>
      <c r="E29" s="92">
        <f>$B29      +$C29      +$D29</f>
        <v>2583000</v>
      </c>
      <c r="F29" s="93">
        <v>2583000</v>
      </c>
      <c r="G29" s="94">
        <v>2583000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2583000</v>
      </c>
      <c r="C30" s="95">
        <f>SUM(C26:C29)</f>
        <v>0</v>
      </c>
      <c r="D30" s="95"/>
      <c r="E30" s="95">
        <f>$B30      +$C30      +$D30</f>
        <v>2583000</v>
      </c>
      <c r="F30" s="96">
        <f t="shared" ref="F30:O30" si="16">SUM(F26:F29)</f>
        <v>2583000</v>
      </c>
      <c r="G30" s="97">
        <f t="shared" si="16"/>
        <v>2583000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3584000</v>
      </c>
      <c r="C32" s="92">
        <v>-200000</v>
      </c>
      <c r="D32" s="92"/>
      <c r="E32" s="92">
        <f>$B32      +$C32      +$D32</f>
        <v>3384000</v>
      </c>
      <c r="F32" s="93">
        <v>3384000</v>
      </c>
      <c r="G32" s="94">
        <v>3384000</v>
      </c>
      <c r="H32" s="93">
        <v>1218000</v>
      </c>
      <c r="I32" s="94">
        <v>-807798</v>
      </c>
      <c r="J32" s="93">
        <v>405000</v>
      </c>
      <c r="K32" s="94">
        <v>394336</v>
      </c>
      <c r="L32" s="93">
        <v>468000</v>
      </c>
      <c r="M32" s="94">
        <v>407509</v>
      </c>
      <c r="N32" s="93"/>
      <c r="O32" s="94"/>
      <c r="P32" s="93">
        <f>$H32      +$J32      +$L32      +$N32</f>
        <v>2091000</v>
      </c>
      <c r="Q32" s="94">
        <f>$I32      +$K32      +$M32      +$O32</f>
        <v>-5953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61.790780141843967</v>
      </c>
      <c r="U32" s="50">
        <f>IF(($E32      =0),0,(($Q32      /$E32      )*100))</f>
        <v>-0.17591607565011821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3584000</v>
      </c>
      <c r="C33" s="95">
        <f>C32</f>
        <v>-200000</v>
      </c>
      <c r="D33" s="95"/>
      <c r="E33" s="95">
        <f>$B33      +$C33      +$D33</f>
        <v>3384000</v>
      </c>
      <c r="F33" s="96">
        <f t="shared" ref="F33:O33" si="17">F32</f>
        <v>3384000</v>
      </c>
      <c r="G33" s="97">
        <f t="shared" si="17"/>
        <v>3384000</v>
      </c>
      <c r="H33" s="96">
        <f t="shared" si="17"/>
        <v>1218000</v>
      </c>
      <c r="I33" s="97">
        <f t="shared" si="17"/>
        <v>-807798</v>
      </c>
      <c r="J33" s="96">
        <f t="shared" si="17"/>
        <v>405000</v>
      </c>
      <c r="K33" s="97">
        <f t="shared" si="17"/>
        <v>394336</v>
      </c>
      <c r="L33" s="96">
        <f t="shared" si="17"/>
        <v>468000</v>
      </c>
      <c r="M33" s="97">
        <f t="shared" si="17"/>
        <v>407509</v>
      </c>
      <c r="N33" s="96">
        <f t="shared" si="17"/>
        <v>0</v>
      </c>
      <c r="O33" s="97">
        <f t="shared" si="17"/>
        <v>0</v>
      </c>
      <c r="P33" s="96">
        <f>$H33      +$J33      +$L33      +$N33</f>
        <v>2091000</v>
      </c>
      <c r="Q33" s="97">
        <f>$I33      +$K33      +$M33      +$O33</f>
        <v>-5953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61.790780141843967</v>
      </c>
      <c r="U33" s="54">
        <f>IF($E33   =0,0,($Q33   /$E33   )*100)</f>
        <v>-0.17591607565011821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>
        <v>2002498</v>
      </c>
      <c r="L38" s="93">
        <v>2002000</v>
      </c>
      <c r="M38" s="94"/>
      <c r="N38" s="93">
        <v>100000</v>
      </c>
      <c r="O38" s="94"/>
      <c r="P38" s="93">
        <f t="shared" si="19"/>
        <v>2102000</v>
      </c>
      <c r="Q38" s="94">
        <f t="shared" si="20"/>
        <v>2002498</v>
      </c>
      <c r="R38" s="48">
        <f t="shared" si="21"/>
        <v>-95.00499500499501</v>
      </c>
      <c r="S38" s="49">
        <f t="shared" si="22"/>
        <v>0</v>
      </c>
      <c r="T38" s="48">
        <f t="shared" si="23"/>
        <v>52.55</v>
      </c>
      <c r="U38" s="50">
        <f t="shared" si="24"/>
        <v>50.062450000000005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2002498</v>
      </c>
      <c r="L40" s="96">
        <f t="shared" si="25"/>
        <v>2002000</v>
      </c>
      <c r="M40" s="97">
        <f t="shared" si="25"/>
        <v>0</v>
      </c>
      <c r="N40" s="96">
        <f t="shared" si="25"/>
        <v>100000</v>
      </c>
      <c r="O40" s="97">
        <f t="shared" si="25"/>
        <v>0</v>
      </c>
      <c r="P40" s="96">
        <f t="shared" si="19"/>
        <v>2102000</v>
      </c>
      <c r="Q40" s="97">
        <f t="shared" si="20"/>
        <v>2002498</v>
      </c>
      <c r="R40" s="52">
        <f t="shared" si="21"/>
        <v>-95.00499500499501</v>
      </c>
      <c r="S40" s="53">
        <f t="shared" si="22"/>
        <v>0</v>
      </c>
      <c r="T40" s="52">
        <f>IF((+$E35+$E38) =0,0,(P40   /(+$E35+$E38) )*100)</f>
        <v>52.55</v>
      </c>
      <c r="U40" s="54">
        <f>IF((+$E35+$E38) =0,0,(Q40   /(+$E35+$E38) )*100)</f>
        <v>50.062450000000005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16467000</v>
      </c>
      <c r="C67" s="104">
        <f>SUM(C9:C14,C17:C23,C26:C29,C32,C35:C39,C42:C52,C55:C58,C61:C65)</f>
        <v>-200000</v>
      </c>
      <c r="D67" s="104"/>
      <c r="E67" s="104">
        <f t="shared" si="35"/>
        <v>16267000</v>
      </c>
      <c r="F67" s="105">
        <f t="shared" ref="F67:O67" si="43">SUM(F9:F14,F17:F23,F26:F29,F32,F35:F39,F42:F52,F55:F58,F61:F65)</f>
        <v>16267000</v>
      </c>
      <c r="G67" s="106">
        <f t="shared" si="43"/>
        <v>12267000</v>
      </c>
      <c r="H67" s="105">
        <f t="shared" si="43"/>
        <v>2092000</v>
      </c>
      <c r="I67" s="106">
        <f t="shared" si="43"/>
        <v>-1200216</v>
      </c>
      <c r="J67" s="105">
        <f t="shared" si="43"/>
        <v>1160000</v>
      </c>
      <c r="K67" s="106">
        <f t="shared" si="43"/>
        <v>2878206</v>
      </c>
      <c r="L67" s="105">
        <f t="shared" si="43"/>
        <v>2782000</v>
      </c>
      <c r="M67" s="106">
        <f t="shared" si="43"/>
        <v>681182</v>
      </c>
      <c r="N67" s="105">
        <f t="shared" si="43"/>
        <v>326000</v>
      </c>
      <c r="O67" s="106">
        <f t="shared" si="43"/>
        <v>0</v>
      </c>
      <c r="P67" s="105">
        <f t="shared" si="36"/>
        <v>6360000</v>
      </c>
      <c r="Q67" s="106">
        <f t="shared" si="37"/>
        <v>2359172</v>
      </c>
      <c r="R67" s="61">
        <f t="shared" si="38"/>
        <v>-88.281811646297626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51.846417216923456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19.231857829950272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16467000</v>
      </c>
      <c r="C73" s="104">
        <f>SUM(C9:C14,C17:C23,C26:C29,C32,C35:C39,C42:C52,C55:C58,C61:C65,C69:C70)</f>
        <v>-200000</v>
      </c>
      <c r="D73" s="104"/>
      <c r="E73" s="104">
        <f>$B73      +$C73      +$D73</f>
        <v>16267000</v>
      </c>
      <c r="F73" s="105">
        <f t="shared" ref="F73:O73" si="46">SUM(F9:F14,F17:F23,F26:F29,F32,F35:F39,F42:F52,F55:F58,F61:F65,F69:F70)</f>
        <v>16267000</v>
      </c>
      <c r="G73" s="106">
        <f t="shared" si="46"/>
        <v>12267000</v>
      </c>
      <c r="H73" s="105">
        <f t="shared" si="46"/>
        <v>2092000</v>
      </c>
      <c r="I73" s="106">
        <f t="shared" si="46"/>
        <v>-1200216</v>
      </c>
      <c r="J73" s="105">
        <f t="shared" si="46"/>
        <v>1160000</v>
      </c>
      <c r="K73" s="106">
        <f t="shared" si="46"/>
        <v>2878206</v>
      </c>
      <c r="L73" s="105">
        <f t="shared" si="46"/>
        <v>2782000</v>
      </c>
      <c r="M73" s="106">
        <f t="shared" si="46"/>
        <v>681182</v>
      </c>
      <c r="N73" s="105">
        <f t="shared" si="46"/>
        <v>326000</v>
      </c>
      <c r="O73" s="106">
        <f t="shared" si="46"/>
        <v>0</v>
      </c>
      <c r="P73" s="105">
        <f>$H73      +$J73      +$L73      +$N73</f>
        <v>6360000</v>
      </c>
      <c r="Q73" s="106">
        <f>$I73      +$K73      +$M73      +$O73</f>
        <v>2359172</v>
      </c>
      <c r="R73" s="61">
        <f>IF(($L73      =0),0,((($N73      -$L73      )/$L73      )*100))</f>
        <v>-88.281811646297626</v>
      </c>
      <c r="S73" s="62">
        <f>IF(($M73      =0),0,((($O73      -$M73      )/$M73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51.846417216923456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19.231857829950272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o0ZajJR7EthSgFGSCuzt2WBzjGMsL0pNF2zr5fSQ4cQjlQi0jJPaX6WvuKwHLo6yy5WLUsJJ0eNa/U6BSeB5g==" saltValue="EKtyqIW+7C3rlamExHNP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>
        <v>3575000</v>
      </c>
      <c r="O9" s="94">
        <v>4386540</v>
      </c>
      <c r="P9" s="93">
        <f>$H9       +$J9       +$L9       +$N9</f>
        <v>6406000</v>
      </c>
      <c r="Q9" s="94">
        <f>$I9       +$K9       +$M9       +$O9</f>
        <v>7217907</v>
      </c>
      <c r="R9" s="48">
        <f>IF(($L9       =0),0,((($N9       -$L9       )/$L9       )*100))</f>
        <v>26.280466266336983</v>
      </c>
      <c r="S9" s="49">
        <f>IF(($M9       =0),0,((($O9       -$M9       )/$M9       )*100))</f>
        <v>54.926577868570206</v>
      </c>
      <c r="T9" s="48">
        <f>IF(($E9       =0),0,(($P9       /$E9       )*100))</f>
        <v>89.745026618100312</v>
      </c>
      <c r="U9" s="50">
        <f>IF(($E9       =0),0,(($Q9       /$E9       )*100))</f>
        <v>101.11945923227795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>
        <v>1619000</v>
      </c>
      <c r="K10" s="94">
        <v>98325</v>
      </c>
      <c r="L10" s="93"/>
      <c r="M10" s="94">
        <v>374157</v>
      </c>
      <c r="N10" s="93"/>
      <c r="O10" s="94">
        <v>61200</v>
      </c>
      <c r="P10" s="93">
        <f t="shared" ref="P10:P15" si="1">$H10      +$J10      +$L10      +$N10</f>
        <v>2180000</v>
      </c>
      <c r="Q10" s="94">
        <f t="shared" ref="Q10:Q15" si="2">$I10      +$K10      +$M10      +$O10</f>
        <v>1079949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-83.643229980997276</v>
      </c>
      <c r="T10" s="48">
        <f t="shared" ref="T10:T14" si="5">IF(($E10      =0),0,(($P10      /$E10      )*100))</f>
        <v>99.090909090909093</v>
      </c>
      <c r="U10" s="50">
        <f t="shared" ref="U10:U14" si="6">IF(($E10      =0),0,(($Q10      /$E10      )*100))</f>
        <v>49.088590909090904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>
        <v>-3500000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>
        <v>-4831000</v>
      </c>
      <c r="D13" s="92"/>
      <c r="E13" s="92">
        <f t="shared" si="0"/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>
        <v>3044000</v>
      </c>
      <c r="O13" s="94">
        <v>6344344</v>
      </c>
      <c r="P13" s="93">
        <f t="shared" si="1"/>
        <v>15224000</v>
      </c>
      <c r="Q13" s="94">
        <f t="shared" si="2"/>
        <v>16908001</v>
      </c>
      <c r="R13" s="48">
        <f t="shared" si="3"/>
        <v>-63.391461214672283</v>
      </c>
      <c r="S13" s="49">
        <f t="shared" si="4"/>
        <v>-5.4182251165697419</v>
      </c>
      <c r="T13" s="48">
        <f t="shared" si="5"/>
        <v>90.040217648450437</v>
      </c>
      <c r="U13" s="50">
        <f t="shared" si="6"/>
        <v>100.00000591436007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-15969000</v>
      </c>
      <c r="D15" s="95"/>
      <c r="E15" s="95">
        <f t="shared" si="0"/>
        <v>26246000</v>
      </c>
      <c r="F15" s="96">
        <f t="shared" ref="F15:O15" si="7">SUM(F9:F14)</f>
        <v>26246000</v>
      </c>
      <c r="G15" s="97">
        <f t="shared" si="7"/>
        <v>26246000</v>
      </c>
      <c r="H15" s="96">
        <f t="shared" si="7"/>
        <v>561000</v>
      </c>
      <c r="I15" s="97">
        <f t="shared" si="7"/>
        <v>591333</v>
      </c>
      <c r="J15" s="96">
        <f t="shared" si="7"/>
        <v>5484000</v>
      </c>
      <c r="K15" s="97">
        <f t="shared" si="7"/>
        <v>3909129</v>
      </c>
      <c r="L15" s="96">
        <f t="shared" si="7"/>
        <v>11146000</v>
      </c>
      <c r="M15" s="97">
        <f t="shared" si="7"/>
        <v>9913311</v>
      </c>
      <c r="N15" s="96">
        <f t="shared" si="7"/>
        <v>6619000</v>
      </c>
      <c r="O15" s="97">
        <f t="shared" si="7"/>
        <v>10792084</v>
      </c>
      <c r="P15" s="96">
        <f t="shared" si="1"/>
        <v>23810000</v>
      </c>
      <c r="Q15" s="97">
        <f t="shared" si="2"/>
        <v>25205857</v>
      </c>
      <c r="R15" s="52">
        <f t="shared" si="3"/>
        <v>-40.615467432262697</v>
      </c>
      <c r="S15" s="53">
        <f t="shared" si="4"/>
        <v>8.8645761239610064</v>
      </c>
      <c r="T15" s="52">
        <f>IF((SUM($E9:$E13))=0,0,(P15/(SUM($E9:$E13))*100))</f>
        <v>90.718585689247888</v>
      </c>
      <c r="U15" s="54">
        <f>IF((SUM($E9:$E13))=0,0,(Q15/(SUM($E9:$E13))*100))</f>
        <v>96.036946582336356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13150000</v>
      </c>
      <c r="D20" s="92"/>
      <c r="E20" s="92">
        <f t="shared" si="8"/>
        <v>13150000</v>
      </c>
      <c r="F20" s="93">
        <v>13150000</v>
      </c>
      <c r="G20" s="94">
        <v>13150000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13150000</v>
      </c>
      <c r="D24" s="95"/>
      <c r="E24" s="95">
        <f t="shared" si="8"/>
        <v>14300000</v>
      </c>
      <c r="F24" s="96">
        <f t="shared" ref="F24:O24" si="15">SUM(F17:F23)</f>
        <v>14300000</v>
      </c>
      <c r="G24" s="97">
        <f t="shared" si="15"/>
        <v>13150000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>
        <v>12867000</v>
      </c>
      <c r="O28" s="94">
        <v>12101917</v>
      </c>
      <c r="P28" s="93">
        <f>$H28      +$J28      +$L28      +$N28</f>
        <v>33037000</v>
      </c>
      <c r="Q28" s="94">
        <f>$I28      +$K28      +$M28      +$O28</f>
        <v>30884569</v>
      </c>
      <c r="R28" s="48">
        <f>IF(($L28      =0),0,((($N28      -$L28      )/$L28      )*100))</f>
        <v>11.984334203655353</v>
      </c>
      <c r="S28" s="49">
        <f>IF(($M28      =0),0,((($O28      -$M28      )/$M28      )*100))</f>
        <v>65.889171784884866</v>
      </c>
      <c r="T28" s="48">
        <f>IF(($E28      =0),0,(($P28      /$E28      )*100))</f>
        <v>19.430329122262215</v>
      </c>
      <c r="U28" s="50">
        <f>IF(($E28      =0),0,(($Q28      /$E28      )*100))</f>
        <v>18.164401745594844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-100000000</v>
      </c>
      <c r="D30" s="95"/>
      <c r="E30" s="95">
        <f>$B30      +$C30      +$D30</f>
        <v>170028000</v>
      </c>
      <c r="F30" s="96">
        <f t="shared" ref="F30:O30" si="16">SUM(F26:F29)</f>
        <v>170028000</v>
      </c>
      <c r="G30" s="97">
        <f t="shared" si="16"/>
        <v>170028000</v>
      </c>
      <c r="H30" s="96">
        <f t="shared" si="16"/>
        <v>4019000</v>
      </c>
      <c r="I30" s="97">
        <f t="shared" si="16"/>
        <v>5312701</v>
      </c>
      <c r="J30" s="96">
        <f t="shared" si="16"/>
        <v>4661000</v>
      </c>
      <c r="K30" s="97">
        <f t="shared" si="16"/>
        <v>6174769</v>
      </c>
      <c r="L30" s="96">
        <f t="shared" si="16"/>
        <v>11490000</v>
      </c>
      <c r="M30" s="97">
        <f t="shared" si="16"/>
        <v>7295182</v>
      </c>
      <c r="N30" s="96">
        <f t="shared" si="16"/>
        <v>12867000</v>
      </c>
      <c r="O30" s="97">
        <f t="shared" si="16"/>
        <v>12101917</v>
      </c>
      <c r="P30" s="96">
        <f>$H30      +$J30      +$L30      +$N30</f>
        <v>33037000</v>
      </c>
      <c r="Q30" s="97">
        <f>$I30      +$K30      +$M30      +$O30</f>
        <v>30884569</v>
      </c>
      <c r="R30" s="52">
        <f>IF(($L30      =0),0,((($N30      -$L30      )/$L30      )*100))</f>
        <v>11.984334203655353</v>
      </c>
      <c r="S30" s="53">
        <f>IF(($M30      =0),0,((($O30      -$M30      )/$M30      )*100))</f>
        <v>65.889171784884866</v>
      </c>
      <c r="T30" s="52">
        <f>IF($E30   =0,0,($P30   /$E30   )*100)</f>
        <v>19.430329122262215</v>
      </c>
      <c r="U30" s="54">
        <f>IF($E30   =0,0,($Q30   /$E30   )*100)</f>
        <v>18.164401745594844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1263000</v>
      </c>
      <c r="H32" s="93"/>
      <c r="I32" s="94">
        <v>12592</v>
      </c>
      <c r="J32" s="93">
        <v>268000</v>
      </c>
      <c r="K32" s="94">
        <v>259606</v>
      </c>
      <c r="L32" s="93">
        <v>528000</v>
      </c>
      <c r="M32" s="94">
        <v>547886</v>
      </c>
      <c r="N32" s="93">
        <v>419000</v>
      </c>
      <c r="O32" s="94">
        <v>442917</v>
      </c>
      <c r="P32" s="93">
        <f>$H32      +$J32      +$L32      +$N32</f>
        <v>1215000</v>
      </c>
      <c r="Q32" s="94">
        <f>$I32      +$K32      +$M32      +$O32</f>
        <v>1263001</v>
      </c>
      <c r="R32" s="48">
        <f>IF(($L32      =0),0,((($N32      -$L32      )/$L32      )*100))</f>
        <v>-20.643939393939394</v>
      </c>
      <c r="S32" s="49">
        <f>IF(($M32      =0),0,((($O32      -$M32      )/$M32      )*100))</f>
        <v>-19.158912620508644</v>
      </c>
      <c r="T32" s="48">
        <f>IF(($E32      =0),0,(($P32      /$E32      )*100))</f>
        <v>96.199524940617579</v>
      </c>
      <c r="U32" s="50">
        <f>IF(($E32      =0),0,(($Q32      /$E32      )*100))</f>
        <v>100.00007917656373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1263000</v>
      </c>
      <c r="H33" s="96">
        <f t="shared" si="17"/>
        <v>0</v>
      </c>
      <c r="I33" s="97">
        <f t="shared" si="17"/>
        <v>12592</v>
      </c>
      <c r="J33" s="96">
        <f t="shared" si="17"/>
        <v>268000</v>
      </c>
      <c r="K33" s="97">
        <f t="shared" si="17"/>
        <v>259606</v>
      </c>
      <c r="L33" s="96">
        <f t="shared" si="17"/>
        <v>528000</v>
      </c>
      <c r="M33" s="97">
        <f t="shared" si="17"/>
        <v>547886</v>
      </c>
      <c r="N33" s="96">
        <f t="shared" si="17"/>
        <v>419000</v>
      </c>
      <c r="O33" s="97">
        <f t="shared" si="17"/>
        <v>442917</v>
      </c>
      <c r="P33" s="96">
        <f>$H33      +$J33      +$L33      +$N33</f>
        <v>1215000</v>
      </c>
      <c r="Q33" s="97">
        <f>$I33      +$K33      +$M33      +$O33</f>
        <v>1263001</v>
      </c>
      <c r="R33" s="52">
        <f>IF(($L33      =0),0,((($N33      -$L33      )/$L33      )*100))</f>
        <v>-20.643939393939394</v>
      </c>
      <c r="S33" s="53">
        <f>IF(($M33      =0),0,((($O33      -$M33      )/$M33      )*100))</f>
        <v>-19.158912620508644</v>
      </c>
      <c r="T33" s="52">
        <f>IF($E33   =0,0,($P33   /$E33   )*100)</f>
        <v>96.199524940617579</v>
      </c>
      <c r="U33" s="54">
        <f>IF($E33   =0,0,($Q33   /$E33   )*100)</f>
        <v>100.00007917656373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550000</v>
      </c>
      <c r="C36" s="92">
        <v>1072000</v>
      </c>
      <c r="D36" s="92"/>
      <c r="E36" s="92">
        <f t="shared" si="18"/>
        <v>1622000</v>
      </c>
      <c r="F36" s="93">
        <v>1622000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1072000</v>
      </c>
      <c r="D40" s="95"/>
      <c r="E40" s="95">
        <f t="shared" si="18"/>
        <v>1622000</v>
      </c>
      <c r="F40" s="96">
        <f t="shared" ref="F40:O40" si="25">SUM(F35:F39)</f>
        <v>1622000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>
        <v>-116408000</v>
      </c>
      <c r="D65" s="92"/>
      <c r="E65" s="92">
        <f t="shared" si="35"/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>
        <v>4199000</v>
      </c>
      <c r="O65" s="94">
        <v>13371514</v>
      </c>
      <c r="P65" s="93">
        <f t="shared" si="36"/>
        <v>39018000</v>
      </c>
      <c r="Q65" s="94">
        <f t="shared" si="37"/>
        <v>91942323</v>
      </c>
      <c r="R65" s="48">
        <f t="shared" si="38"/>
        <v>-73.854296388542963</v>
      </c>
      <c r="S65" s="49">
        <f t="shared" si="39"/>
        <v>-73.541429677056186</v>
      </c>
      <c r="T65" s="48">
        <f t="shared" si="40"/>
        <v>22.228425586217899</v>
      </c>
      <c r="U65" s="50">
        <f t="shared" si="41"/>
        <v>52.379237404006105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-116408000</v>
      </c>
      <c r="D66" s="95"/>
      <c r="E66" s="95">
        <f t="shared" si="35"/>
        <v>175532000</v>
      </c>
      <c r="F66" s="96">
        <f t="shared" ref="F66:O66" si="42">SUM(F61:F65)</f>
        <v>175532000</v>
      </c>
      <c r="G66" s="97">
        <f t="shared" si="42"/>
        <v>175532000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16060000</v>
      </c>
      <c r="M66" s="97">
        <f t="shared" si="42"/>
        <v>50537553</v>
      </c>
      <c r="N66" s="96">
        <f t="shared" si="42"/>
        <v>4199000</v>
      </c>
      <c r="O66" s="97">
        <f t="shared" si="42"/>
        <v>13371514</v>
      </c>
      <c r="P66" s="96">
        <f t="shared" si="36"/>
        <v>39018000</v>
      </c>
      <c r="Q66" s="97">
        <f t="shared" si="37"/>
        <v>91942323</v>
      </c>
      <c r="R66" s="52">
        <f t="shared" si="38"/>
        <v>-73.854296388542963</v>
      </c>
      <c r="S66" s="53">
        <f t="shared" si="39"/>
        <v>-73.541429677056186</v>
      </c>
      <c r="T66" s="52">
        <f>IF((+$E61+$E63+$E64++$E65) =0,0,(P66   /(+$E61+$E63+$E64+$E65) )*100)</f>
        <v>22.228425586217899</v>
      </c>
      <c r="U66" s="54">
        <f>IF((+$E61+$E63+$E65) =0,0,(Q66  /(+$E61+$E63+$E65) )*100)</f>
        <v>52.379237404006105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-218155000</v>
      </c>
      <c r="D67" s="104"/>
      <c r="E67" s="104">
        <f t="shared" si="35"/>
        <v>402491000</v>
      </c>
      <c r="F67" s="105">
        <f t="shared" ref="F67:O67" si="43">SUM(F9:F14,F17:F23,F26:F29,F32,F35:F39,F42:F52,F55:F58,F61:F65)</f>
        <v>402491000</v>
      </c>
      <c r="G67" s="106">
        <f t="shared" si="43"/>
        <v>386219000</v>
      </c>
      <c r="H67" s="105">
        <f t="shared" si="43"/>
        <v>4580000</v>
      </c>
      <c r="I67" s="106">
        <f t="shared" si="43"/>
        <v>20879659</v>
      </c>
      <c r="J67" s="105">
        <f t="shared" si="43"/>
        <v>29172000</v>
      </c>
      <c r="K67" s="106">
        <f t="shared" si="43"/>
        <v>23413727</v>
      </c>
      <c r="L67" s="105">
        <f t="shared" si="43"/>
        <v>39224000</v>
      </c>
      <c r="M67" s="106">
        <f t="shared" si="43"/>
        <v>68293932</v>
      </c>
      <c r="N67" s="105">
        <f t="shared" si="43"/>
        <v>24104000</v>
      </c>
      <c r="O67" s="106">
        <f t="shared" si="43"/>
        <v>36708432</v>
      </c>
      <c r="P67" s="105">
        <f t="shared" si="36"/>
        <v>97080000</v>
      </c>
      <c r="Q67" s="106">
        <f t="shared" si="37"/>
        <v>149295750</v>
      </c>
      <c r="R67" s="61">
        <f t="shared" si="38"/>
        <v>-38.547827860493577</v>
      </c>
      <c r="S67" s="62">
        <f t="shared" si="39"/>
        <v>-46.24935052795027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25.135997970063617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38.655723825083697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620646000</v>
      </c>
      <c r="C73" s="104">
        <f>SUM(C9:C14,C17:C23,C26:C29,C32,C35:C39,C42:C52,C55:C58,C61:C65,C69:C70)</f>
        <v>-218155000</v>
      </c>
      <c r="D73" s="104"/>
      <c r="E73" s="104">
        <f>$B73      +$C73      +$D73</f>
        <v>402491000</v>
      </c>
      <c r="F73" s="105">
        <f t="shared" ref="F73:O73" si="46">SUM(F9:F14,F17:F23,F26:F29,F32,F35:F39,F42:F52,F55:F58,F61:F65,F69:F70)</f>
        <v>402491000</v>
      </c>
      <c r="G73" s="106">
        <f t="shared" si="46"/>
        <v>386219000</v>
      </c>
      <c r="H73" s="105">
        <f t="shared" si="46"/>
        <v>4580000</v>
      </c>
      <c r="I73" s="106">
        <f t="shared" si="46"/>
        <v>20879659</v>
      </c>
      <c r="J73" s="105">
        <f t="shared" si="46"/>
        <v>29172000</v>
      </c>
      <c r="K73" s="106">
        <f t="shared" si="46"/>
        <v>23413727</v>
      </c>
      <c r="L73" s="105">
        <f t="shared" si="46"/>
        <v>39224000</v>
      </c>
      <c r="M73" s="106">
        <f t="shared" si="46"/>
        <v>68293932</v>
      </c>
      <c r="N73" s="105">
        <f t="shared" si="46"/>
        <v>24104000</v>
      </c>
      <c r="O73" s="106">
        <f t="shared" si="46"/>
        <v>36708432</v>
      </c>
      <c r="P73" s="105">
        <f>$H73      +$J73      +$L73      +$N73</f>
        <v>97080000</v>
      </c>
      <c r="Q73" s="106">
        <f>$I73      +$K73      +$M73      +$O73</f>
        <v>149295750</v>
      </c>
      <c r="R73" s="61">
        <f>IF(($L73      =0),0,((($N73      -$L73      )/$L73      )*100))</f>
        <v>-38.547827860493577</v>
      </c>
      <c r="S73" s="62">
        <f>IF(($M73      =0),0,((($O73      -$M73      )/$M73      )*100))</f>
        <v>-46.24935052795027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25.135997970063617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38.655723825083697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BruJPSA6ViDzxRrVgSASqTX3dCzK/DD7RG1KYcACM2d1+Oj31mph+9jxR9Ys46pWufzTzBG2ORll5pEWOd8Yg==" saltValue="vk4C0sXejD52fsZZ5WCc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>
        <v>439000</v>
      </c>
      <c r="K10" s="94"/>
      <c r="L10" s="93">
        <v>263000</v>
      </c>
      <c r="M10" s="94"/>
      <c r="N10" s="93">
        <v>607000</v>
      </c>
      <c r="O10" s="94"/>
      <c r="P10" s="93">
        <f t="shared" ref="P10:P15" si="1">$H10      +$J10      +$L10      +$N10</f>
        <v>1309000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130.79847908745248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56.913043478260875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439000</v>
      </c>
      <c r="K15" s="97">
        <f t="shared" si="7"/>
        <v>0</v>
      </c>
      <c r="L15" s="96">
        <f t="shared" si="7"/>
        <v>263000</v>
      </c>
      <c r="M15" s="97">
        <f t="shared" si="7"/>
        <v>0</v>
      </c>
      <c r="N15" s="96">
        <f t="shared" si="7"/>
        <v>607000</v>
      </c>
      <c r="O15" s="97">
        <f t="shared" si="7"/>
        <v>0</v>
      </c>
      <c r="P15" s="96">
        <f t="shared" si="1"/>
        <v>1309000</v>
      </c>
      <c r="Q15" s="97">
        <f t="shared" si="2"/>
        <v>0</v>
      </c>
      <c r="R15" s="52">
        <f t="shared" si="3"/>
        <v>130.79847908745248</v>
      </c>
      <c r="S15" s="53">
        <f t="shared" si="4"/>
        <v>0</v>
      </c>
      <c r="T15" s="52">
        <f>IF((SUM($E9:$E13))=0,0,(P15/(SUM($E9:$E13))*100))</f>
        <v>56.913043478260875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11000000</v>
      </c>
      <c r="D20" s="92"/>
      <c r="E20" s="92">
        <f t="shared" si="8"/>
        <v>11000000</v>
      </c>
      <c r="F20" s="93">
        <v>11000000</v>
      </c>
      <c r="G20" s="94">
        <v>11000000</v>
      </c>
      <c r="H20" s="93"/>
      <c r="I20" s="94"/>
      <c r="J20" s="93"/>
      <c r="K20" s="94"/>
      <c r="L20" s="93"/>
      <c r="M20" s="94"/>
      <c r="N20" s="93">
        <v>2839000</v>
      </c>
      <c r="O20" s="94"/>
      <c r="P20" s="93">
        <f t="shared" si="9"/>
        <v>2839000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25.809090909090909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11000000</v>
      </c>
      <c r="D24" s="95"/>
      <c r="E24" s="95">
        <f t="shared" si="8"/>
        <v>11000000</v>
      </c>
      <c r="F24" s="96">
        <f t="shared" ref="F24:O24" si="15">SUM(F17:F23)</f>
        <v>11000000</v>
      </c>
      <c r="G24" s="97">
        <f t="shared" si="15"/>
        <v>11000000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2839000</v>
      </c>
      <c r="O24" s="97">
        <f t="shared" si="15"/>
        <v>0</v>
      </c>
      <c r="P24" s="96">
        <f t="shared" si="9"/>
        <v>2839000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25.809090909090909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>
        <v>200000</v>
      </c>
      <c r="D32" s="92"/>
      <c r="E32" s="92">
        <f>$B32      +$C32      +$D32</f>
        <v>1463000</v>
      </c>
      <c r="F32" s="93">
        <v>1463000</v>
      </c>
      <c r="G32" s="94">
        <v>1463000</v>
      </c>
      <c r="H32" s="93">
        <v>632000</v>
      </c>
      <c r="I32" s="94"/>
      <c r="J32" s="93">
        <v>252000</v>
      </c>
      <c r="K32" s="94"/>
      <c r="L32" s="93">
        <v>520000</v>
      </c>
      <c r="M32" s="94"/>
      <c r="N32" s="93">
        <v>32000</v>
      </c>
      <c r="O32" s="94">
        <v>1430743</v>
      </c>
      <c r="P32" s="93">
        <f>$H32      +$J32      +$L32      +$N32</f>
        <v>1436000</v>
      </c>
      <c r="Q32" s="94">
        <f>$I32      +$K32      +$M32      +$O32</f>
        <v>1430743</v>
      </c>
      <c r="R32" s="48">
        <f>IF(($L32      =0),0,((($N32      -$L32      )/$L32      )*100))</f>
        <v>-93.84615384615384</v>
      </c>
      <c r="S32" s="49">
        <f>IF(($M32      =0),0,((($O32      -$M32      )/$M32      )*100))</f>
        <v>0</v>
      </c>
      <c r="T32" s="48">
        <f>IF(($E32      =0),0,(($P32      /$E32      )*100))</f>
        <v>98.154477101845529</v>
      </c>
      <c r="U32" s="50">
        <f>IF(($E32      =0),0,(($Q32      /$E32      )*100))</f>
        <v>97.795146958304855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200000</v>
      </c>
      <c r="D33" s="95"/>
      <c r="E33" s="95">
        <f>$B33      +$C33      +$D33</f>
        <v>1463000</v>
      </c>
      <c r="F33" s="96">
        <f t="shared" ref="F33:O33" si="17">F32</f>
        <v>1463000</v>
      </c>
      <c r="G33" s="97">
        <f t="shared" si="17"/>
        <v>1463000</v>
      </c>
      <c r="H33" s="96">
        <f t="shared" si="17"/>
        <v>632000</v>
      </c>
      <c r="I33" s="97">
        <f t="shared" si="17"/>
        <v>0</v>
      </c>
      <c r="J33" s="96">
        <f t="shared" si="17"/>
        <v>252000</v>
      </c>
      <c r="K33" s="97">
        <f t="shared" si="17"/>
        <v>0</v>
      </c>
      <c r="L33" s="96">
        <f t="shared" si="17"/>
        <v>520000</v>
      </c>
      <c r="M33" s="97">
        <f t="shared" si="17"/>
        <v>0</v>
      </c>
      <c r="N33" s="96">
        <f t="shared" si="17"/>
        <v>32000</v>
      </c>
      <c r="O33" s="97">
        <f t="shared" si="17"/>
        <v>1430743</v>
      </c>
      <c r="P33" s="96">
        <f>$H33      +$J33      +$L33      +$N33</f>
        <v>1436000</v>
      </c>
      <c r="Q33" s="97">
        <f>$I33      +$K33      +$M33      +$O33</f>
        <v>1430743</v>
      </c>
      <c r="R33" s="52">
        <f>IF(($L33      =0),0,((($N33      -$L33      )/$L33      )*100))</f>
        <v>-93.84615384615384</v>
      </c>
      <c r="S33" s="53">
        <f>IF(($M33      =0),0,((($O33      -$M33      )/$M33      )*100))</f>
        <v>0</v>
      </c>
      <c r="T33" s="52">
        <f>IF($E33   =0,0,($P33   /$E33   )*100)</f>
        <v>98.154477101845529</v>
      </c>
      <c r="U33" s="54">
        <f>IF($E33   =0,0,($Q33   /$E33   )*100)</f>
        <v>97.795146958304855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2050000</v>
      </c>
      <c r="C35" s="92"/>
      <c r="D35" s="92"/>
      <c r="E35" s="92">
        <f t="shared" ref="E35:E40" si="18">$B35      +$C35      +$D35</f>
        <v>2050000</v>
      </c>
      <c r="F35" s="93">
        <v>2050000</v>
      </c>
      <c r="G35" s="94">
        <v>2050000</v>
      </c>
      <c r="H35" s="93">
        <v>300000</v>
      </c>
      <c r="I35" s="94"/>
      <c r="J35" s="93"/>
      <c r="K35" s="94"/>
      <c r="L35" s="93">
        <v>1750000</v>
      </c>
      <c r="M35" s="94"/>
      <c r="N35" s="93"/>
      <c r="O35" s="94"/>
      <c r="P35" s="93">
        <f t="shared" ref="P35:P40" si="19">$H35      +$J35      +$L35      +$N35</f>
        <v>2050000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19420000</v>
      </c>
      <c r="C36" s="92">
        <v>-14459000</v>
      </c>
      <c r="D36" s="92"/>
      <c r="E36" s="92">
        <f t="shared" si="18"/>
        <v>4961000</v>
      </c>
      <c r="F36" s="93">
        <v>4961000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21470000</v>
      </c>
      <c r="C40" s="95">
        <f>SUM(C35:C39)</f>
        <v>-14459000</v>
      </c>
      <c r="D40" s="95"/>
      <c r="E40" s="95">
        <f t="shared" si="18"/>
        <v>7011000</v>
      </c>
      <c r="F40" s="96">
        <f t="shared" ref="F40:O40" si="25">SUM(F35:F39)</f>
        <v>7011000</v>
      </c>
      <c r="G40" s="97">
        <f t="shared" si="25"/>
        <v>2050000</v>
      </c>
      <c r="H40" s="96">
        <f t="shared" si="25"/>
        <v>300000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1750000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2050000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30000000</v>
      </c>
      <c r="C44" s="92"/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20900000</v>
      </c>
      <c r="C51" s="92"/>
      <c r="D51" s="92"/>
      <c r="E51" s="92">
        <f t="shared" si="26"/>
        <v>20900000</v>
      </c>
      <c r="F51" s="93">
        <v>20900000</v>
      </c>
      <c r="G51" s="94">
        <v>20900000</v>
      </c>
      <c r="H51" s="93">
        <v>1584000</v>
      </c>
      <c r="I51" s="94"/>
      <c r="J51" s="93">
        <v>2029000</v>
      </c>
      <c r="K51" s="94"/>
      <c r="L51" s="93">
        <v>501000</v>
      </c>
      <c r="M51" s="94"/>
      <c r="N51" s="93">
        <v>705000</v>
      </c>
      <c r="O51" s="94">
        <v>4115230</v>
      </c>
      <c r="P51" s="93">
        <f t="shared" si="27"/>
        <v>4819000</v>
      </c>
      <c r="Q51" s="94">
        <f t="shared" si="28"/>
        <v>4115230</v>
      </c>
      <c r="R51" s="48">
        <f t="shared" si="29"/>
        <v>40.718562874251496</v>
      </c>
      <c r="S51" s="49">
        <f t="shared" si="30"/>
        <v>0</v>
      </c>
      <c r="T51" s="48">
        <f t="shared" si="31"/>
        <v>23.057416267942585</v>
      </c>
      <c r="U51" s="50">
        <f t="shared" si="32"/>
        <v>19.690095693779906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50900000</v>
      </c>
      <c r="C53" s="95">
        <f>SUM(C42:C52)</f>
        <v>0</v>
      </c>
      <c r="D53" s="95"/>
      <c r="E53" s="95">
        <f t="shared" si="26"/>
        <v>50900000</v>
      </c>
      <c r="F53" s="96">
        <f t="shared" ref="F53:O53" si="33">SUM(F42:F52)</f>
        <v>50900000</v>
      </c>
      <c r="G53" s="97">
        <f t="shared" si="33"/>
        <v>20900000</v>
      </c>
      <c r="H53" s="96">
        <f t="shared" si="33"/>
        <v>1584000</v>
      </c>
      <c r="I53" s="97">
        <f t="shared" si="33"/>
        <v>0</v>
      </c>
      <c r="J53" s="96">
        <f t="shared" si="33"/>
        <v>2029000</v>
      </c>
      <c r="K53" s="97">
        <f t="shared" si="33"/>
        <v>0</v>
      </c>
      <c r="L53" s="96">
        <f t="shared" si="33"/>
        <v>501000</v>
      </c>
      <c r="M53" s="97">
        <f t="shared" si="33"/>
        <v>0</v>
      </c>
      <c r="N53" s="96">
        <f t="shared" si="33"/>
        <v>705000</v>
      </c>
      <c r="O53" s="97">
        <f t="shared" si="33"/>
        <v>4115230</v>
      </c>
      <c r="P53" s="96">
        <f t="shared" si="27"/>
        <v>4819000</v>
      </c>
      <c r="Q53" s="97">
        <f t="shared" si="28"/>
        <v>4115230</v>
      </c>
      <c r="R53" s="52">
        <f t="shared" si="29"/>
        <v>40.718562874251496</v>
      </c>
      <c r="S53" s="53">
        <f t="shared" si="30"/>
        <v>0</v>
      </c>
      <c r="T53" s="52">
        <f>IF((+$E43+$E45+$E47+$E48+$E51) =0,0,(P53   /(+$E43+$E45+$E47+$E48+$E51) )*100)</f>
        <v>23.057416267942585</v>
      </c>
      <c r="U53" s="54">
        <f>IF((+$E43+$E45+$E47+$E48+$E51) =0,0,(Q53   /(+$E43+$E45+$E47+$E48+$E51) )*100)</f>
        <v>19.690095693779906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75933000</v>
      </c>
      <c r="C67" s="104">
        <f>SUM(C9:C14,C17:C23,C26:C29,C32,C35:C39,C42:C52,C55:C58,C61:C65)</f>
        <v>-3259000</v>
      </c>
      <c r="D67" s="104"/>
      <c r="E67" s="104">
        <f t="shared" si="35"/>
        <v>72674000</v>
      </c>
      <c r="F67" s="105">
        <f t="shared" ref="F67:O67" si="43">SUM(F9:F14,F17:F23,F26:F29,F32,F35:F39,F42:F52,F55:F58,F61:F65)</f>
        <v>72674000</v>
      </c>
      <c r="G67" s="106">
        <f t="shared" si="43"/>
        <v>37713000</v>
      </c>
      <c r="H67" s="105">
        <f t="shared" si="43"/>
        <v>2516000</v>
      </c>
      <c r="I67" s="106">
        <f t="shared" si="43"/>
        <v>0</v>
      </c>
      <c r="J67" s="105">
        <f t="shared" si="43"/>
        <v>2720000</v>
      </c>
      <c r="K67" s="106">
        <f t="shared" si="43"/>
        <v>0</v>
      </c>
      <c r="L67" s="105">
        <f t="shared" si="43"/>
        <v>3034000</v>
      </c>
      <c r="M67" s="106">
        <f t="shared" si="43"/>
        <v>0</v>
      </c>
      <c r="N67" s="105">
        <f t="shared" si="43"/>
        <v>4183000</v>
      </c>
      <c r="O67" s="106">
        <f t="shared" si="43"/>
        <v>5545973</v>
      </c>
      <c r="P67" s="105">
        <f t="shared" si="36"/>
        <v>12453000</v>
      </c>
      <c r="Q67" s="106">
        <f t="shared" si="37"/>
        <v>5545973</v>
      </c>
      <c r="R67" s="61">
        <f t="shared" si="38"/>
        <v>37.87079762689519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33.020443878768596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14.70573277119296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47531000</v>
      </c>
      <c r="C69" s="92">
        <v>-3179000</v>
      </c>
      <c r="D69" s="92"/>
      <c r="E69" s="92">
        <f>$B69      +$C69      +$D69</f>
        <v>44352000</v>
      </c>
      <c r="F69" s="93">
        <v>44352000</v>
      </c>
      <c r="G69" s="94">
        <v>44352000</v>
      </c>
      <c r="H69" s="93">
        <v>8834000</v>
      </c>
      <c r="I69" s="94"/>
      <c r="J69" s="93">
        <v>13954000</v>
      </c>
      <c r="K69" s="94"/>
      <c r="L69" s="93">
        <v>10317000</v>
      </c>
      <c r="M69" s="94"/>
      <c r="N69" s="93">
        <v>11247000</v>
      </c>
      <c r="O69" s="94">
        <v>37534558</v>
      </c>
      <c r="P69" s="93">
        <f>$H69      +$J69      +$L69      +$N69</f>
        <v>44352000</v>
      </c>
      <c r="Q69" s="94">
        <f>$I69      +$K69      +$M69      +$O69</f>
        <v>37534558</v>
      </c>
      <c r="R69" s="48">
        <f>IF(($L69      =0),0,((($N69      -$L69      )/$L69      )*100))</f>
        <v>9.014248328002326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84.628783369408367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47531000</v>
      </c>
      <c r="C71" s="101">
        <f>SUM(C69:C70)</f>
        <v>-3179000</v>
      </c>
      <c r="D71" s="101"/>
      <c r="E71" s="101">
        <f>$B71      +$C71      +$D71</f>
        <v>44352000</v>
      </c>
      <c r="F71" s="102">
        <f t="shared" ref="F71:O71" si="44">SUM(F69:F70)</f>
        <v>44352000</v>
      </c>
      <c r="G71" s="103">
        <f t="shared" si="44"/>
        <v>44352000</v>
      </c>
      <c r="H71" s="102">
        <f t="shared" si="44"/>
        <v>8834000</v>
      </c>
      <c r="I71" s="103">
        <f t="shared" si="44"/>
        <v>0</v>
      </c>
      <c r="J71" s="102">
        <f t="shared" si="44"/>
        <v>13954000</v>
      </c>
      <c r="K71" s="103">
        <f t="shared" si="44"/>
        <v>0</v>
      </c>
      <c r="L71" s="102">
        <f t="shared" si="44"/>
        <v>10317000</v>
      </c>
      <c r="M71" s="103">
        <f t="shared" si="44"/>
        <v>0</v>
      </c>
      <c r="N71" s="102">
        <f t="shared" si="44"/>
        <v>11247000</v>
      </c>
      <c r="O71" s="103">
        <f t="shared" si="44"/>
        <v>37534558</v>
      </c>
      <c r="P71" s="102">
        <f>$H71      +$J71      +$L71      +$N71</f>
        <v>44352000</v>
      </c>
      <c r="Q71" s="103">
        <f>$I71      +$K71      +$M71      +$O71</f>
        <v>37534558</v>
      </c>
      <c r="R71" s="57">
        <f>IF(($L71      =0),0,((($N71      -$L71      )/$L71      )*100))</f>
        <v>9.014248328002326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84.628783369408367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47531000</v>
      </c>
      <c r="C72" s="104">
        <f>SUM(C69:C70)</f>
        <v>-3179000</v>
      </c>
      <c r="D72" s="104"/>
      <c r="E72" s="104">
        <f>$B72      +$C72      +$D72</f>
        <v>44352000</v>
      </c>
      <c r="F72" s="105">
        <f t="shared" ref="F72:O72" si="45">SUM(F69:F70)</f>
        <v>44352000</v>
      </c>
      <c r="G72" s="106">
        <f t="shared" si="45"/>
        <v>44352000</v>
      </c>
      <c r="H72" s="105">
        <f t="shared" si="45"/>
        <v>8834000</v>
      </c>
      <c r="I72" s="106">
        <f t="shared" si="45"/>
        <v>0</v>
      </c>
      <c r="J72" s="105">
        <f t="shared" si="45"/>
        <v>13954000</v>
      </c>
      <c r="K72" s="106">
        <f t="shared" si="45"/>
        <v>0</v>
      </c>
      <c r="L72" s="105">
        <f t="shared" si="45"/>
        <v>10317000</v>
      </c>
      <c r="M72" s="106">
        <f t="shared" si="45"/>
        <v>0</v>
      </c>
      <c r="N72" s="105">
        <f t="shared" si="45"/>
        <v>11247000</v>
      </c>
      <c r="O72" s="106">
        <f t="shared" si="45"/>
        <v>37534558</v>
      </c>
      <c r="P72" s="105">
        <f>$H72      +$J72      +$L72      +$N72</f>
        <v>44352000</v>
      </c>
      <c r="Q72" s="106">
        <f>$I72      +$K72      +$M72      +$O72</f>
        <v>37534558</v>
      </c>
      <c r="R72" s="61">
        <f>IF(($L72      =0),0,((($N72      -$L72      )/$L72      )*100))</f>
        <v>9.014248328002326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84.628783369408367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123464000</v>
      </c>
      <c r="C73" s="104">
        <f>SUM(C9:C14,C17:C23,C26:C29,C32,C35:C39,C42:C52,C55:C58,C61:C65,C69:C70)</f>
        <v>-6438000</v>
      </c>
      <c r="D73" s="104"/>
      <c r="E73" s="104">
        <f>$B73      +$C73      +$D73</f>
        <v>117026000</v>
      </c>
      <c r="F73" s="105">
        <f t="shared" ref="F73:O73" si="46">SUM(F9:F14,F17:F23,F26:F29,F32,F35:F39,F42:F52,F55:F58,F61:F65,F69:F70)</f>
        <v>117026000</v>
      </c>
      <c r="G73" s="106">
        <f t="shared" si="46"/>
        <v>82065000</v>
      </c>
      <c r="H73" s="105">
        <f t="shared" si="46"/>
        <v>11350000</v>
      </c>
      <c r="I73" s="106">
        <f t="shared" si="46"/>
        <v>0</v>
      </c>
      <c r="J73" s="105">
        <f t="shared" si="46"/>
        <v>16674000</v>
      </c>
      <c r="K73" s="106">
        <f t="shared" si="46"/>
        <v>0</v>
      </c>
      <c r="L73" s="105">
        <f t="shared" si="46"/>
        <v>13351000</v>
      </c>
      <c r="M73" s="106">
        <f t="shared" si="46"/>
        <v>0</v>
      </c>
      <c r="N73" s="105">
        <f t="shared" si="46"/>
        <v>15430000</v>
      </c>
      <c r="O73" s="106">
        <f t="shared" si="46"/>
        <v>43080531</v>
      </c>
      <c r="P73" s="105">
        <f>$H73      +$J73      +$L73      +$N73</f>
        <v>56805000</v>
      </c>
      <c r="Q73" s="106">
        <f>$I73      +$K73      +$M73      +$O73</f>
        <v>43080531</v>
      </c>
      <c r="R73" s="61">
        <f>IF(($L73      =0),0,((($N73      -$L73      )/$L73      )*100))</f>
        <v>15.571867275859486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69.219521111314194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52.495620544690183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nqOLw28NiPMYDzjmnl6j2I5B136qrp9T+S4SP4qjrhug9AQ/YF9gCFGDCeE7gLaeb5TjHt/GpfCvrboNAoGvw==" saltValue="T2VUuKNEtAeuAnCDxkga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96000</v>
      </c>
      <c r="I10" s="94">
        <v>136134</v>
      </c>
      <c r="J10" s="93">
        <v>134000</v>
      </c>
      <c r="K10" s="94">
        <v>143600</v>
      </c>
      <c r="L10" s="93">
        <v>318000</v>
      </c>
      <c r="M10" s="94">
        <v>1179161</v>
      </c>
      <c r="N10" s="93">
        <v>2502000</v>
      </c>
      <c r="O10" s="94">
        <v>1641105</v>
      </c>
      <c r="P10" s="93">
        <f t="shared" ref="P10:P15" si="1">$H10      +$J10      +$L10      +$N10</f>
        <v>3050000</v>
      </c>
      <c r="Q10" s="94">
        <f t="shared" ref="Q10:Q15" si="2">$I10      +$K10      +$M10      +$O10</f>
        <v>3100000</v>
      </c>
      <c r="R10" s="48">
        <f t="shared" ref="R10:R15" si="3">IF(($L10      =0),0,((($N10      -$L10      )/$L10      )*100))</f>
        <v>686.79245283018872</v>
      </c>
      <c r="S10" s="49">
        <f t="shared" ref="S10:S15" si="4">IF(($M10      =0),0,((($O10      -$M10      )/$M10      )*100))</f>
        <v>39.175651162139864</v>
      </c>
      <c r="T10" s="48">
        <f t="shared" ref="T10:T14" si="5">IF(($E10      =0),0,(($P10      /$E10      )*100))</f>
        <v>98.387096774193552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96000</v>
      </c>
      <c r="I15" s="97">
        <f t="shared" si="7"/>
        <v>136134</v>
      </c>
      <c r="J15" s="96">
        <f t="shared" si="7"/>
        <v>134000</v>
      </c>
      <c r="K15" s="97">
        <f t="shared" si="7"/>
        <v>143600</v>
      </c>
      <c r="L15" s="96">
        <f t="shared" si="7"/>
        <v>318000</v>
      </c>
      <c r="M15" s="97">
        <f t="shared" si="7"/>
        <v>1179161</v>
      </c>
      <c r="N15" s="96">
        <f t="shared" si="7"/>
        <v>2502000</v>
      </c>
      <c r="O15" s="97">
        <f t="shared" si="7"/>
        <v>1641105</v>
      </c>
      <c r="P15" s="96">
        <f t="shared" si="1"/>
        <v>3050000</v>
      </c>
      <c r="Q15" s="97">
        <f t="shared" si="2"/>
        <v>3100000</v>
      </c>
      <c r="R15" s="52">
        <f t="shared" si="3"/>
        <v>686.79245283018872</v>
      </c>
      <c r="S15" s="53">
        <f t="shared" si="4"/>
        <v>39.175651162139864</v>
      </c>
      <c r="T15" s="52">
        <f>IF((SUM($E9:$E13))=0,0,(P15/(SUM($E9:$E13))*100))</f>
        <v>98.387096774193552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2154000</v>
      </c>
      <c r="C32" s="92"/>
      <c r="D32" s="92"/>
      <c r="E32" s="92">
        <f>$B32      +$C32      +$D32</f>
        <v>2154000</v>
      </c>
      <c r="F32" s="93">
        <v>2154000</v>
      </c>
      <c r="G32" s="94">
        <v>2154000</v>
      </c>
      <c r="H32" s="93"/>
      <c r="I32" s="94">
        <v>1117275</v>
      </c>
      <c r="J32" s="93"/>
      <c r="K32" s="94">
        <v>1036725</v>
      </c>
      <c r="L32" s="93">
        <v>81000</v>
      </c>
      <c r="M32" s="94"/>
      <c r="N32" s="93"/>
      <c r="O32" s="94"/>
      <c r="P32" s="93">
        <f>$H32      +$J32      +$L32      +$N32</f>
        <v>81000</v>
      </c>
      <c r="Q32" s="94">
        <f>$I32      +$K32      +$M32      +$O32</f>
        <v>2154000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3.7604456824512535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2154000</v>
      </c>
      <c r="C33" s="95">
        <f>C32</f>
        <v>0</v>
      </c>
      <c r="D33" s="95"/>
      <c r="E33" s="95">
        <f>$B33      +$C33      +$D33</f>
        <v>2154000</v>
      </c>
      <c r="F33" s="96">
        <f t="shared" ref="F33:O33" si="17">F32</f>
        <v>2154000</v>
      </c>
      <c r="G33" s="97">
        <f t="shared" si="17"/>
        <v>2154000</v>
      </c>
      <c r="H33" s="96">
        <f t="shared" si="17"/>
        <v>0</v>
      </c>
      <c r="I33" s="97">
        <f t="shared" si="17"/>
        <v>1117275</v>
      </c>
      <c r="J33" s="96">
        <f t="shared" si="17"/>
        <v>0</v>
      </c>
      <c r="K33" s="97">
        <f t="shared" si="17"/>
        <v>1036725</v>
      </c>
      <c r="L33" s="96">
        <f t="shared" si="17"/>
        <v>81000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81000</v>
      </c>
      <c r="Q33" s="97">
        <f>$I33      +$K33      +$M33      +$O33</f>
        <v>2154000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3.7604456824512535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>
        <v>-25500000</v>
      </c>
      <c r="D35" s="92"/>
      <c r="E35" s="92">
        <f t="shared" ref="E35:E40" si="18">$B35      +$C35      +$D35</f>
        <v>4500000</v>
      </c>
      <c r="F35" s="93">
        <v>4500000</v>
      </c>
      <c r="G35" s="94">
        <v>4500000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38000</v>
      </c>
      <c r="C36" s="92">
        <v>-38000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30038000</v>
      </c>
      <c r="C40" s="95">
        <f>SUM(C35:C39)</f>
        <v>-25538000</v>
      </c>
      <c r="D40" s="95"/>
      <c r="E40" s="95">
        <f t="shared" si="18"/>
        <v>4500000</v>
      </c>
      <c r="F40" s="96">
        <f t="shared" ref="F40:O40" si="25">SUM(F35:F39)</f>
        <v>4500000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50000000</v>
      </c>
      <c r="C43" s="92">
        <v>-10000000</v>
      </c>
      <c r="D43" s="92"/>
      <c r="E43" s="92">
        <f t="shared" si="26"/>
        <v>40000000</v>
      </c>
      <c r="F43" s="93">
        <v>40000000</v>
      </c>
      <c r="G43" s="94">
        <v>40000000</v>
      </c>
      <c r="H43" s="93"/>
      <c r="I43" s="94"/>
      <c r="J43" s="93">
        <v>8180000</v>
      </c>
      <c r="K43" s="94">
        <v>7883079</v>
      </c>
      <c r="L43" s="93">
        <v>23133000</v>
      </c>
      <c r="M43" s="94">
        <v>20949858</v>
      </c>
      <c r="N43" s="93">
        <v>8646000</v>
      </c>
      <c r="O43" s="94">
        <v>9687712</v>
      </c>
      <c r="P43" s="93">
        <f t="shared" si="27"/>
        <v>39959000</v>
      </c>
      <c r="Q43" s="94">
        <f t="shared" si="28"/>
        <v>38520649</v>
      </c>
      <c r="R43" s="48">
        <f t="shared" si="29"/>
        <v>-62.624821683309563</v>
      </c>
      <c r="S43" s="49">
        <f t="shared" si="30"/>
        <v>-53.757624514686455</v>
      </c>
      <c r="T43" s="48">
        <f t="shared" si="31"/>
        <v>99.897499999999994</v>
      </c>
      <c r="U43" s="50">
        <f t="shared" si="32"/>
        <v>96.301622499999993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14021000</v>
      </c>
      <c r="C51" s="92">
        <v>4000000</v>
      </c>
      <c r="D51" s="92"/>
      <c r="E51" s="92">
        <f t="shared" si="26"/>
        <v>18021000</v>
      </c>
      <c r="F51" s="93">
        <v>18021000</v>
      </c>
      <c r="G51" s="94">
        <v>18021000</v>
      </c>
      <c r="H51" s="93">
        <v>847000</v>
      </c>
      <c r="I51" s="94">
        <v>847992</v>
      </c>
      <c r="J51" s="93">
        <v>3012000</v>
      </c>
      <c r="K51" s="94">
        <v>5539603</v>
      </c>
      <c r="L51" s="93">
        <v>3152000</v>
      </c>
      <c r="M51" s="94">
        <v>2374777</v>
      </c>
      <c r="N51" s="93">
        <v>2909000</v>
      </c>
      <c r="O51" s="94">
        <v>744541</v>
      </c>
      <c r="P51" s="93">
        <f t="shared" si="27"/>
        <v>9920000</v>
      </c>
      <c r="Q51" s="94">
        <f t="shared" si="28"/>
        <v>9506913</v>
      </c>
      <c r="R51" s="48">
        <f t="shared" si="29"/>
        <v>-7.7093908629441623</v>
      </c>
      <c r="S51" s="49">
        <f t="shared" si="30"/>
        <v>-68.647961471750818</v>
      </c>
      <c r="T51" s="48">
        <f t="shared" si="31"/>
        <v>55.046889739748075</v>
      </c>
      <c r="U51" s="50">
        <f t="shared" si="32"/>
        <v>52.754636257699353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64021000</v>
      </c>
      <c r="C53" s="95">
        <f>SUM(C42:C52)</f>
        <v>-6000000</v>
      </c>
      <c r="D53" s="95"/>
      <c r="E53" s="95">
        <f t="shared" si="26"/>
        <v>58021000</v>
      </c>
      <c r="F53" s="96">
        <f t="shared" ref="F53:O53" si="33">SUM(F42:F52)</f>
        <v>58021000</v>
      </c>
      <c r="G53" s="97">
        <f t="shared" si="33"/>
        <v>58021000</v>
      </c>
      <c r="H53" s="96">
        <f t="shared" si="33"/>
        <v>847000</v>
      </c>
      <c r="I53" s="97">
        <f t="shared" si="33"/>
        <v>847992</v>
      </c>
      <c r="J53" s="96">
        <f t="shared" si="33"/>
        <v>11192000</v>
      </c>
      <c r="K53" s="97">
        <f t="shared" si="33"/>
        <v>13422682</v>
      </c>
      <c r="L53" s="96">
        <f t="shared" si="33"/>
        <v>26285000</v>
      </c>
      <c r="M53" s="97">
        <f t="shared" si="33"/>
        <v>23324635</v>
      </c>
      <c r="N53" s="96">
        <f t="shared" si="33"/>
        <v>11555000</v>
      </c>
      <c r="O53" s="97">
        <f t="shared" si="33"/>
        <v>10432253</v>
      </c>
      <c r="P53" s="96">
        <f t="shared" si="27"/>
        <v>49879000</v>
      </c>
      <c r="Q53" s="97">
        <f t="shared" si="28"/>
        <v>48027562</v>
      </c>
      <c r="R53" s="52">
        <f t="shared" si="29"/>
        <v>-56.039566292562291</v>
      </c>
      <c r="S53" s="53">
        <f t="shared" si="30"/>
        <v>-55.273670949191697</v>
      </c>
      <c r="T53" s="52">
        <f>IF((+$E43+$E45+$E47+$E48+$E51) =0,0,(P53   /(+$E43+$E45+$E47+$E48+$E51) )*100)</f>
        <v>85.967149825063345</v>
      </c>
      <c r="U53" s="54">
        <f>IF((+$E43+$E45+$E47+$E48+$E51) =0,0,(Q53   /(+$E43+$E45+$E47+$E48+$E51) )*100)</f>
        <v>82.776170696816664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99313000</v>
      </c>
      <c r="C67" s="104">
        <f>SUM(C9:C14,C17:C23,C26:C29,C32,C35:C39,C42:C52,C55:C58,C61:C65)</f>
        <v>-31538000</v>
      </c>
      <c r="D67" s="104"/>
      <c r="E67" s="104">
        <f t="shared" si="35"/>
        <v>67775000</v>
      </c>
      <c r="F67" s="105">
        <f t="shared" ref="F67:O67" si="43">SUM(F9:F14,F17:F23,F26:F29,F32,F35:F39,F42:F52,F55:F58,F61:F65)</f>
        <v>67775000</v>
      </c>
      <c r="G67" s="106">
        <f t="shared" si="43"/>
        <v>67775000</v>
      </c>
      <c r="H67" s="105">
        <f t="shared" si="43"/>
        <v>943000</v>
      </c>
      <c r="I67" s="106">
        <f t="shared" si="43"/>
        <v>2101401</v>
      </c>
      <c r="J67" s="105">
        <f t="shared" si="43"/>
        <v>11326000</v>
      </c>
      <c r="K67" s="106">
        <f t="shared" si="43"/>
        <v>14603007</v>
      </c>
      <c r="L67" s="105">
        <f t="shared" si="43"/>
        <v>26684000</v>
      </c>
      <c r="M67" s="106">
        <f t="shared" si="43"/>
        <v>24503796</v>
      </c>
      <c r="N67" s="105">
        <f t="shared" si="43"/>
        <v>14057000</v>
      </c>
      <c r="O67" s="106">
        <f t="shared" si="43"/>
        <v>12073358</v>
      </c>
      <c r="P67" s="105">
        <f t="shared" si="36"/>
        <v>53010000</v>
      </c>
      <c r="Q67" s="106">
        <f t="shared" si="37"/>
        <v>53281562</v>
      </c>
      <c r="R67" s="61">
        <f t="shared" si="38"/>
        <v>-47.320491680407734</v>
      </c>
      <c r="S67" s="62">
        <f t="shared" si="39"/>
        <v>-50.728621802107718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78.21468092954629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78.615362596827737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49699000</v>
      </c>
      <c r="C69" s="92">
        <v>-12773000</v>
      </c>
      <c r="D69" s="92"/>
      <c r="E69" s="92">
        <f>$B69      +$C69      +$D69</f>
        <v>36926000</v>
      </c>
      <c r="F69" s="93">
        <v>36926000</v>
      </c>
      <c r="G69" s="94">
        <v>36926000</v>
      </c>
      <c r="H69" s="93">
        <v>399000</v>
      </c>
      <c r="I69" s="94"/>
      <c r="J69" s="93">
        <v>8702000</v>
      </c>
      <c r="K69" s="94">
        <v>11090215</v>
      </c>
      <c r="L69" s="93">
        <v>3027000</v>
      </c>
      <c r="M69" s="94">
        <v>3774967</v>
      </c>
      <c r="N69" s="93">
        <v>19172000</v>
      </c>
      <c r="O69" s="94">
        <v>11764824</v>
      </c>
      <c r="P69" s="93">
        <f>$H69      +$J69      +$L69      +$N69</f>
        <v>31300000</v>
      </c>
      <c r="Q69" s="94">
        <f>$I69      +$K69      +$M69      +$O69</f>
        <v>26630006</v>
      </c>
      <c r="R69" s="48">
        <f>IF(($L69      =0),0,((($N69      -$L69      )/$L69      )*100))</f>
        <v>533.36636934258343</v>
      </c>
      <c r="S69" s="49">
        <f>IF(($M69      =0),0,((($O69      -$M69      )/$M69      )*100))</f>
        <v>211.65369127730122</v>
      </c>
      <c r="T69" s="48">
        <f>IF(($E69      =0),0,(($P69      /$E69      )*100))</f>
        <v>84.764122840275149</v>
      </c>
      <c r="U69" s="50">
        <f>IF(($E69      =0),0,(($Q69      /$E69      )*100))</f>
        <v>72.117223636462114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49699000</v>
      </c>
      <c r="C71" s="101">
        <f>SUM(C69:C70)</f>
        <v>-12773000</v>
      </c>
      <c r="D71" s="101"/>
      <c r="E71" s="101">
        <f>$B71      +$C71      +$D71</f>
        <v>36926000</v>
      </c>
      <c r="F71" s="102">
        <f t="shared" ref="F71:O71" si="44">SUM(F69:F70)</f>
        <v>36926000</v>
      </c>
      <c r="G71" s="103">
        <f t="shared" si="44"/>
        <v>36926000</v>
      </c>
      <c r="H71" s="102">
        <f t="shared" si="44"/>
        <v>399000</v>
      </c>
      <c r="I71" s="103">
        <f t="shared" si="44"/>
        <v>0</v>
      </c>
      <c r="J71" s="102">
        <f t="shared" si="44"/>
        <v>8702000</v>
      </c>
      <c r="K71" s="103">
        <f t="shared" si="44"/>
        <v>11090215</v>
      </c>
      <c r="L71" s="102">
        <f t="shared" si="44"/>
        <v>3027000</v>
      </c>
      <c r="M71" s="103">
        <f t="shared" si="44"/>
        <v>3774967</v>
      </c>
      <c r="N71" s="102">
        <f t="shared" si="44"/>
        <v>19172000</v>
      </c>
      <c r="O71" s="103">
        <f t="shared" si="44"/>
        <v>11764824</v>
      </c>
      <c r="P71" s="102">
        <f>$H71      +$J71      +$L71      +$N71</f>
        <v>31300000</v>
      </c>
      <c r="Q71" s="103">
        <f>$I71      +$K71      +$M71      +$O71</f>
        <v>26630006</v>
      </c>
      <c r="R71" s="57">
        <f>IF(($L71      =0),0,((($N71      -$L71      )/$L71      )*100))</f>
        <v>533.36636934258343</v>
      </c>
      <c r="S71" s="58">
        <f>IF(($M71      =0),0,((($O71      -$M71      )/$M71      )*100))</f>
        <v>211.65369127730122</v>
      </c>
      <c r="T71" s="57">
        <f>IF(($E69      =0),0,(($P69      /$E69      )*100))</f>
        <v>84.764122840275149</v>
      </c>
      <c r="U71" s="59">
        <f>IF($E69   =0,0,($Q69   /$E69 )*100)</f>
        <v>72.117223636462114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49699000</v>
      </c>
      <c r="C72" s="104">
        <f>SUM(C69:C70)</f>
        <v>-12773000</v>
      </c>
      <c r="D72" s="104"/>
      <c r="E72" s="104">
        <f>$B72      +$C72      +$D72</f>
        <v>36926000</v>
      </c>
      <c r="F72" s="105">
        <f t="shared" ref="F72:O72" si="45">SUM(F69:F70)</f>
        <v>36926000</v>
      </c>
      <c r="G72" s="106">
        <f t="shared" si="45"/>
        <v>36926000</v>
      </c>
      <c r="H72" s="105">
        <f t="shared" si="45"/>
        <v>399000</v>
      </c>
      <c r="I72" s="106">
        <f t="shared" si="45"/>
        <v>0</v>
      </c>
      <c r="J72" s="105">
        <f t="shared" si="45"/>
        <v>8702000</v>
      </c>
      <c r="K72" s="106">
        <f t="shared" si="45"/>
        <v>11090215</v>
      </c>
      <c r="L72" s="105">
        <f t="shared" si="45"/>
        <v>3027000</v>
      </c>
      <c r="M72" s="106">
        <f t="shared" si="45"/>
        <v>3774967</v>
      </c>
      <c r="N72" s="105">
        <f t="shared" si="45"/>
        <v>19172000</v>
      </c>
      <c r="O72" s="106">
        <f t="shared" si="45"/>
        <v>11764824</v>
      </c>
      <c r="P72" s="105">
        <f>$H72      +$J72      +$L72      +$N72</f>
        <v>31300000</v>
      </c>
      <c r="Q72" s="106">
        <f>$I72      +$K72      +$M72      +$O72</f>
        <v>26630006</v>
      </c>
      <c r="R72" s="61">
        <f>IF(($L72      =0),0,((($N72      -$L72      )/$L72      )*100))</f>
        <v>533.36636934258343</v>
      </c>
      <c r="S72" s="62">
        <f>IF(($M72      =0),0,((($O72      -$M72      )/$M72      )*100))</f>
        <v>211.65369127730122</v>
      </c>
      <c r="T72" s="61">
        <f>IF(($E69      =0),0,(($P69      /$E69      )*100))</f>
        <v>84.764122840275149</v>
      </c>
      <c r="U72" s="65">
        <f>IF($E69   =0,0,($Q69   /$E69 )*100)</f>
        <v>72.117223636462114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149012000</v>
      </c>
      <c r="C73" s="104">
        <f>SUM(C9:C14,C17:C23,C26:C29,C32,C35:C39,C42:C52,C55:C58,C61:C65,C69:C70)</f>
        <v>-44311000</v>
      </c>
      <c r="D73" s="104"/>
      <c r="E73" s="104">
        <f>$B73      +$C73      +$D73</f>
        <v>104701000</v>
      </c>
      <c r="F73" s="105">
        <f t="shared" ref="F73:O73" si="46">SUM(F9:F14,F17:F23,F26:F29,F32,F35:F39,F42:F52,F55:F58,F61:F65,F69:F70)</f>
        <v>104701000</v>
      </c>
      <c r="G73" s="106">
        <f t="shared" si="46"/>
        <v>104701000</v>
      </c>
      <c r="H73" s="105">
        <f t="shared" si="46"/>
        <v>1342000</v>
      </c>
      <c r="I73" s="106">
        <f t="shared" si="46"/>
        <v>2101401</v>
      </c>
      <c r="J73" s="105">
        <f t="shared" si="46"/>
        <v>20028000</v>
      </c>
      <c r="K73" s="106">
        <f t="shared" si="46"/>
        <v>25693222</v>
      </c>
      <c r="L73" s="105">
        <f t="shared" si="46"/>
        <v>29711000</v>
      </c>
      <c r="M73" s="106">
        <f t="shared" si="46"/>
        <v>28278763</v>
      </c>
      <c r="N73" s="105">
        <f t="shared" si="46"/>
        <v>33229000</v>
      </c>
      <c r="O73" s="106">
        <f t="shared" si="46"/>
        <v>23838182</v>
      </c>
      <c r="P73" s="105">
        <f>$H73      +$J73      +$L73      +$N73</f>
        <v>84310000</v>
      </c>
      <c r="Q73" s="106">
        <f>$I73      +$K73      +$M73      +$O73</f>
        <v>79911568</v>
      </c>
      <c r="R73" s="61">
        <f>IF(($L73      =0),0,((($N73      -$L73      )/$L73      )*100))</f>
        <v>11.840732388677594</v>
      </c>
      <c r="S73" s="62">
        <f>IF(($M73      =0),0,((($O73      -$M73      )/$M73      )*100))</f>
        <v>-15.702882760465867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80.524541312881453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76.32359576317323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PUVcVu6CsPfDzhsMSr6s8GpKFvmeaazte06lCuyTk3XzDy1oGN6k6I/8e9348CsKUkmsipkIlzCCqQN2qDueg==" saltValue="s1aG6SKZARTM2g+/R6m1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18000</v>
      </c>
      <c r="I10" s="94"/>
      <c r="J10" s="93">
        <v>626000</v>
      </c>
      <c r="K10" s="94">
        <v>55726</v>
      </c>
      <c r="L10" s="93">
        <v>54000</v>
      </c>
      <c r="M10" s="94">
        <v>70905</v>
      </c>
      <c r="N10" s="93">
        <v>385000</v>
      </c>
      <c r="O10" s="94">
        <v>43940</v>
      </c>
      <c r="P10" s="93">
        <f t="shared" ref="P10:P15" si="1">$H10      +$J10      +$L10      +$N10</f>
        <v>1083000</v>
      </c>
      <c r="Q10" s="94">
        <f t="shared" ref="Q10:Q15" si="2">$I10      +$K10      +$M10      +$O10</f>
        <v>170571</v>
      </c>
      <c r="R10" s="48">
        <f t="shared" ref="R10:R15" si="3">IF(($L10      =0),0,((($N10      -$L10      )/$L10      )*100))</f>
        <v>612.96296296296293</v>
      </c>
      <c r="S10" s="49">
        <f t="shared" ref="S10:S15" si="4">IF(($M10      =0),0,((($O10      -$M10      )/$M10      )*100))</f>
        <v>-38.029758127071432</v>
      </c>
      <c r="T10" s="48">
        <f t="shared" ref="T10:T14" si="5">IF(($E10      =0),0,(($P10      /$E10      )*100))</f>
        <v>39.381818181818183</v>
      </c>
      <c r="U10" s="50">
        <f t="shared" ref="U10:U14" si="6">IF(($E10      =0),0,(($Q10      /$E10      )*100))</f>
        <v>6.2025818181818178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-100000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2750000</v>
      </c>
      <c r="H15" s="96">
        <f t="shared" si="7"/>
        <v>18000</v>
      </c>
      <c r="I15" s="97">
        <f t="shared" si="7"/>
        <v>0</v>
      </c>
      <c r="J15" s="96">
        <f t="shared" si="7"/>
        <v>626000</v>
      </c>
      <c r="K15" s="97">
        <f t="shared" si="7"/>
        <v>55726</v>
      </c>
      <c r="L15" s="96">
        <f t="shared" si="7"/>
        <v>54000</v>
      </c>
      <c r="M15" s="97">
        <f t="shared" si="7"/>
        <v>70905</v>
      </c>
      <c r="N15" s="96">
        <f t="shared" si="7"/>
        <v>385000</v>
      </c>
      <c r="O15" s="97">
        <f t="shared" si="7"/>
        <v>43940</v>
      </c>
      <c r="P15" s="96">
        <f t="shared" si="1"/>
        <v>1083000</v>
      </c>
      <c r="Q15" s="97">
        <f t="shared" si="2"/>
        <v>170571</v>
      </c>
      <c r="R15" s="52">
        <f t="shared" si="3"/>
        <v>612.96296296296293</v>
      </c>
      <c r="S15" s="53">
        <f t="shared" si="4"/>
        <v>-38.029758127071432</v>
      </c>
      <c r="T15" s="52">
        <f>IF((SUM($E9:$E13))=0,0,(P15/(SUM($E9:$E13))*100))</f>
        <v>39.381818181818183</v>
      </c>
      <c r="U15" s="54">
        <f>IF((SUM($E9:$E13))=0,0,(Q15/(SUM($E9:$E13))*100))</f>
        <v>6.2025818181818178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1000000</v>
      </c>
      <c r="D20" s="92"/>
      <c r="E20" s="92">
        <f t="shared" si="8"/>
        <v>1000000</v>
      </c>
      <c r="F20" s="93">
        <v>1000000</v>
      </c>
      <c r="G20" s="94">
        <v>1000000</v>
      </c>
      <c r="H20" s="93"/>
      <c r="I20" s="94"/>
      <c r="J20" s="93"/>
      <c r="K20" s="94"/>
      <c r="L20" s="93"/>
      <c r="M20" s="94"/>
      <c r="N20" s="93">
        <v>588000</v>
      </c>
      <c r="O20" s="94"/>
      <c r="P20" s="93">
        <f t="shared" si="9"/>
        <v>588000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58.8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1000000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588000</v>
      </c>
      <c r="O24" s="97">
        <f t="shared" si="15"/>
        <v>0</v>
      </c>
      <c r="P24" s="96">
        <f t="shared" si="9"/>
        <v>588000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58.8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185000</v>
      </c>
      <c r="I32" s="94"/>
      <c r="J32" s="93">
        <v>52000</v>
      </c>
      <c r="K32" s="94">
        <v>236884</v>
      </c>
      <c r="L32" s="93">
        <v>215000</v>
      </c>
      <c r="M32" s="94">
        <v>274645</v>
      </c>
      <c r="N32" s="93">
        <v>161000</v>
      </c>
      <c r="O32" s="94">
        <v>229859</v>
      </c>
      <c r="P32" s="93">
        <f>$H32      +$J32      +$L32      +$N32</f>
        <v>613000</v>
      </c>
      <c r="Q32" s="94">
        <f>$I32      +$K32      +$M32      +$O32</f>
        <v>741388</v>
      </c>
      <c r="R32" s="48">
        <f>IF(($L32      =0),0,((($N32      -$L32      )/$L32      )*100))</f>
        <v>-25.116279069767444</v>
      </c>
      <c r="S32" s="49">
        <f>IF(($M32      =0),0,((($O32      -$M32      )/$M32      )*100))</f>
        <v>-16.306868867082962</v>
      </c>
      <c r="T32" s="48">
        <f>IF(($E32      =0),0,(($P32      /$E32      )*100))</f>
        <v>64.526315789473685</v>
      </c>
      <c r="U32" s="50">
        <f>IF(($E32      =0),0,(($Q32      /$E32      )*100))</f>
        <v>78.040842105263152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185000</v>
      </c>
      <c r="I33" s="97">
        <f t="shared" si="17"/>
        <v>0</v>
      </c>
      <c r="J33" s="96">
        <f t="shared" si="17"/>
        <v>52000</v>
      </c>
      <c r="K33" s="97">
        <f t="shared" si="17"/>
        <v>236884</v>
      </c>
      <c r="L33" s="96">
        <f t="shared" si="17"/>
        <v>215000</v>
      </c>
      <c r="M33" s="97">
        <f t="shared" si="17"/>
        <v>274645</v>
      </c>
      <c r="N33" s="96">
        <f t="shared" si="17"/>
        <v>161000</v>
      </c>
      <c r="O33" s="97">
        <f t="shared" si="17"/>
        <v>229859</v>
      </c>
      <c r="P33" s="96">
        <f>$H33      +$J33      +$L33      +$N33</f>
        <v>613000</v>
      </c>
      <c r="Q33" s="97">
        <f>$I33      +$K33      +$M33      +$O33</f>
        <v>741388</v>
      </c>
      <c r="R33" s="52">
        <f>IF(($L33      =0),0,((($N33      -$L33      )/$L33      )*100))</f>
        <v>-25.116279069767444</v>
      </c>
      <c r="S33" s="53">
        <f>IF(($M33      =0),0,((($O33      -$M33      )/$M33      )*100))</f>
        <v>-16.306868867082962</v>
      </c>
      <c r="T33" s="52">
        <f>IF($E33   =0,0,($P33   /$E33   )*100)</f>
        <v>64.526315789473685</v>
      </c>
      <c r="U33" s="54">
        <f>IF($E33   =0,0,($Q33   /$E33   )*100)</f>
        <v>78.040842105263152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29780000</v>
      </c>
      <c r="C35" s="92"/>
      <c r="D35" s="92"/>
      <c r="E35" s="92">
        <f t="shared" ref="E35:E40" si="18">$B35      +$C35      +$D35</f>
        <v>29780000</v>
      </c>
      <c r="F35" s="93">
        <v>29780000</v>
      </c>
      <c r="G35" s="94">
        <v>29780000</v>
      </c>
      <c r="H35" s="93"/>
      <c r="I35" s="94"/>
      <c r="J35" s="93">
        <v>9001000</v>
      </c>
      <c r="K35" s="94">
        <v>1491169</v>
      </c>
      <c r="L35" s="93"/>
      <c r="M35" s="94">
        <v>9379341</v>
      </c>
      <c r="N35" s="93">
        <v>20779000</v>
      </c>
      <c r="O35" s="94">
        <v>16512614</v>
      </c>
      <c r="P35" s="93">
        <f t="shared" ref="P35:P40" si="19">$H35      +$J35      +$L35      +$N35</f>
        <v>29780000</v>
      </c>
      <c r="Q35" s="94">
        <f t="shared" ref="Q35:Q40" si="20">$I35      +$K35      +$M35      +$O35</f>
        <v>27383124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76.053029738443243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91.951390194761586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1418000</v>
      </c>
      <c r="C36" s="92">
        <v>548000</v>
      </c>
      <c r="D36" s="92"/>
      <c r="E36" s="92">
        <f t="shared" si="18"/>
        <v>1966000</v>
      </c>
      <c r="F36" s="93">
        <v>1966000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31198000</v>
      </c>
      <c r="C40" s="95">
        <f>SUM(C35:C39)</f>
        <v>548000</v>
      </c>
      <c r="D40" s="95"/>
      <c r="E40" s="95">
        <f t="shared" si="18"/>
        <v>31746000</v>
      </c>
      <c r="F40" s="96">
        <f t="shared" ref="F40:O40" si="25">SUM(F35:F39)</f>
        <v>31746000</v>
      </c>
      <c r="G40" s="97">
        <f t="shared" si="25"/>
        <v>29780000</v>
      </c>
      <c r="H40" s="96">
        <f t="shared" si="25"/>
        <v>0</v>
      </c>
      <c r="I40" s="97">
        <f t="shared" si="25"/>
        <v>0</v>
      </c>
      <c r="J40" s="96">
        <f t="shared" si="25"/>
        <v>9001000</v>
      </c>
      <c r="K40" s="97">
        <f t="shared" si="25"/>
        <v>1491169</v>
      </c>
      <c r="L40" s="96">
        <f t="shared" si="25"/>
        <v>0</v>
      </c>
      <c r="M40" s="97">
        <f t="shared" si="25"/>
        <v>9379341</v>
      </c>
      <c r="N40" s="96">
        <f t="shared" si="25"/>
        <v>20779000</v>
      </c>
      <c r="O40" s="97">
        <f t="shared" si="25"/>
        <v>16512614</v>
      </c>
      <c r="P40" s="96">
        <f t="shared" si="19"/>
        <v>29780000</v>
      </c>
      <c r="Q40" s="97">
        <f t="shared" si="20"/>
        <v>27383124</v>
      </c>
      <c r="R40" s="52">
        <f t="shared" si="21"/>
        <v>0</v>
      </c>
      <c r="S40" s="53">
        <f t="shared" si="22"/>
        <v>76.053029738443243</v>
      </c>
      <c r="T40" s="52">
        <f>IF((+$E35+$E38) =0,0,(P40   /(+$E35+$E38) )*100)</f>
        <v>100</v>
      </c>
      <c r="U40" s="54">
        <f>IF((+$E35+$E38) =0,0,(Q40   /(+$E35+$E38) )*100)</f>
        <v>91.951390194761586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9000000</v>
      </c>
      <c r="C44" s="92"/>
      <c r="D44" s="92"/>
      <c r="E44" s="92">
        <f t="shared" si="26"/>
        <v>9000000</v>
      </c>
      <c r="F44" s="93">
        <v>9000000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20617000</v>
      </c>
      <c r="C51" s="92">
        <v>-5000000</v>
      </c>
      <c r="D51" s="92"/>
      <c r="E51" s="92">
        <f t="shared" si="26"/>
        <v>15617000</v>
      </c>
      <c r="F51" s="93">
        <v>15617000</v>
      </c>
      <c r="G51" s="94">
        <v>15617000</v>
      </c>
      <c r="H51" s="93">
        <v>760000</v>
      </c>
      <c r="I51" s="94">
        <v>760780</v>
      </c>
      <c r="J51" s="93">
        <v>4240000</v>
      </c>
      <c r="K51" s="94"/>
      <c r="L51" s="93">
        <v>1356000</v>
      </c>
      <c r="M51" s="94">
        <v>5595917</v>
      </c>
      <c r="N51" s="93">
        <v>9261000</v>
      </c>
      <c r="O51" s="94">
        <v>14738938</v>
      </c>
      <c r="P51" s="93">
        <f t="shared" si="27"/>
        <v>15617000</v>
      </c>
      <c r="Q51" s="94">
        <f t="shared" si="28"/>
        <v>21095635</v>
      </c>
      <c r="R51" s="48">
        <f t="shared" si="29"/>
        <v>582.9646017699115</v>
      </c>
      <c r="S51" s="49">
        <f t="shared" si="30"/>
        <v>163.38735903338096</v>
      </c>
      <c r="T51" s="48">
        <f t="shared" si="31"/>
        <v>100</v>
      </c>
      <c r="U51" s="50">
        <f t="shared" si="32"/>
        <v>135.0812255875008</v>
      </c>
      <c r="V51" s="93">
        <v>1722000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29617000</v>
      </c>
      <c r="C53" s="95">
        <f>SUM(C42:C52)</f>
        <v>-5000000</v>
      </c>
      <c r="D53" s="95"/>
      <c r="E53" s="95">
        <f t="shared" si="26"/>
        <v>24617000</v>
      </c>
      <c r="F53" s="96">
        <f t="shared" ref="F53:O53" si="33">SUM(F42:F52)</f>
        <v>24617000</v>
      </c>
      <c r="G53" s="97">
        <f t="shared" si="33"/>
        <v>15617000</v>
      </c>
      <c r="H53" s="96">
        <f t="shared" si="33"/>
        <v>760000</v>
      </c>
      <c r="I53" s="97">
        <f t="shared" si="33"/>
        <v>760780</v>
      </c>
      <c r="J53" s="96">
        <f t="shared" si="33"/>
        <v>4240000</v>
      </c>
      <c r="K53" s="97">
        <f t="shared" si="33"/>
        <v>0</v>
      </c>
      <c r="L53" s="96">
        <f t="shared" si="33"/>
        <v>1356000</v>
      </c>
      <c r="M53" s="97">
        <f t="shared" si="33"/>
        <v>5595917</v>
      </c>
      <c r="N53" s="96">
        <f t="shared" si="33"/>
        <v>9261000</v>
      </c>
      <c r="O53" s="97">
        <f t="shared" si="33"/>
        <v>14738938</v>
      </c>
      <c r="P53" s="96">
        <f t="shared" si="27"/>
        <v>15617000</v>
      </c>
      <c r="Q53" s="97">
        <f t="shared" si="28"/>
        <v>21095635</v>
      </c>
      <c r="R53" s="52">
        <f t="shared" si="29"/>
        <v>582.9646017699115</v>
      </c>
      <c r="S53" s="53">
        <f t="shared" si="30"/>
        <v>163.38735903338096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135.0812255875008</v>
      </c>
      <c r="V53" s="96">
        <f>SUM(V42:V52)</f>
        <v>1722000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64615000</v>
      </c>
      <c r="C67" s="104">
        <f>SUM(C9:C14,C17:C23,C26:C29,C32,C35:C39,C42:C52,C55:C58,C61:C65)</f>
        <v>-3552000</v>
      </c>
      <c r="D67" s="104"/>
      <c r="E67" s="104">
        <f t="shared" si="35"/>
        <v>61063000</v>
      </c>
      <c r="F67" s="105">
        <f t="shared" ref="F67:O67" si="43">SUM(F9:F14,F17:F23,F26:F29,F32,F35:F39,F42:F52,F55:F58,F61:F65)</f>
        <v>61063000</v>
      </c>
      <c r="G67" s="106">
        <f t="shared" si="43"/>
        <v>50097000</v>
      </c>
      <c r="H67" s="105">
        <f t="shared" si="43"/>
        <v>963000</v>
      </c>
      <c r="I67" s="106">
        <f t="shared" si="43"/>
        <v>760780</v>
      </c>
      <c r="J67" s="105">
        <f t="shared" si="43"/>
        <v>13919000</v>
      </c>
      <c r="K67" s="106">
        <f t="shared" si="43"/>
        <v>1783779</v>
      </c>
      <c r="L67" s="105">
        <f t="shared" si="43"/>
        <v>1625000</v>
      </c>
      <c r="M67" s="106">
        <f t="shared" si="43"/>
        <v>15320808</v>
      </c>
      <c r="N67" s="105">
        <f t="shared" si="43"/>
        <v>31174000</v>
      </c>
      <c r="O67" s="106">
        <f t="shared" si="43"/>
        <v>31525351</v>
      </c>
      <c r="P67" s="105">
        <f t="shared" si="36"/>
        <v>47681000</v>
      </c>
      <c r="Q67" s="106">
        <f t="shared" si="37"/>
        <v>49390718</v>
      </c>
      <c r="R67" s="61">
        <f t="shared" si="38"/>
        <v>1818.4</v>
      </c>
      <c r="S67" s="62">
        <f t="shared" si="39"/>
        <v>105.76820099827633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95.17735592949677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98.59017106812783</v>
      </c>
      <c r="V67" s="105">
        <f>SUM(V9:V14,V17:V23,V26:V29,V32,V35:V39,V42:V52,V55:V58,V61:V65)</f>
        <v>1722000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52940000</v>
      </c>
      <c r="C69" s="92">
        <v>-3541000</v>
      </c>
      <c r="D69" s="92"/>
      <c r="E69" s="92">
        <f>$B69      +$C69      +$D69</f>
        <v>49399000</v>
      </c>
      <c r="F69" s="93">
        <v>49399000</v>
      </c>
      <c r="G69" s="94">
        <v>49399000</v>
      </c>
      <c r="H69" s="93">
        <v>5284000</v>
      </c>
      <c r="I69" s="94">
        <v>6574627</v>
      </c>
      <c r="J69" s="93">
        <v>16379000</v>
      </c>
      <c r="K69" s="94">
        <v>5035986</v>
      </c>
      <c r="L69" s="93">
        <v>8140000</v>
      </c>
      <c r="M69" s="94">
        <v>15891875</v>
      </c>
      <c r="N69" s="93">
        <v>19596000</v>
      </c>
      <c r="O69" s="94">
        <v>27783460</v>
      </c>
      <c r="P69" s="93">
        <f>$H69      +$J69      +$L69      +$N69</f>
        <v>49399000</v>
      </c>
      <c r="Q69" s="94">
        <f>$I69      +$K69      +$M69      +$O69</f>
        <v>55285948</v>
      </c>
      <c r="R69" s="48">
        <f>IF(($L69      =0),0,((($N69      -$L69      )/$L69      )*100))</f>
        <v>140.73710073710072</v>
      </c>
      <c r="S69" s="49">
        <f>IF(($M69      =0),0,((($O69      -$M69      )/$M69      )*100))</f>
        <v>74.828080386990209</v>
      </c>
      <c r="T69" s="48">
        <f>IF(($E69      =0),0,(($P69      /$E69      )*100))</f>
        <v>100</v>
      </c>
      <c r="U69" s="50">
        <f>IF(($E69      =0),0,(($Q69      /$E69      )*100))</f>
        <v>111.91714002307739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52940000</v>
      </c>
      <c r="C71" s="101">
        <f>SUM(C69:C70)</f>
        <v>-3541000</v>
      </c>
      <c r="D71" s="101"/>
      <c r="E71" s="101">
        <f>$B71      +$C71      +$D71</f>
        <v>49399000</v>
      </c>
      <c r="F71" s="102">
        <f t="shared" ref="F71:O71" si="44">SUM(F69:F70)</f>
        <v>49399000</v>
      </c>
      <c r="G71" s="103">
        <f t="shared" si="44"/>
        <v>49399000</v>
      </c>
      <c r="H71" s="102">
        <f t="shared" si="44"/>
        <v>5284000</v>
      </c>
      <c r="I71" s="103">
        <f t="shared" si="44"/>
        <v>6574627</v>
      </c>
      <c r="J71" s="102">
        <f t="shared" si="44"/>
        <v>16379000</v>
      </c>
      <c r="K71" s="103">
        <f t="shared" si="44"/>
        <v>5035986</v>
      </c>
      <c r="L71" s="102">
        <f t="shared" si="44"/>
        <v>8140000</v>
      </c>
      <c r="M71" s="103">
        <f t="shared" si="44"/>
        <v>15891875</v>
      </c>
      <c r="N71" s="102">
        <f t="shared" si="44"/>
        <v>19596000</v>
      </c>
      <c r="O71" s="103">
        <f t="shared" si="44"/>
        <v>27783460</v>
      </c>
      <c r="P71" s="102">
        <f>$H71      +$J71      +$L71      +$N71</f>
        <v>49399000</v>
      </c>
      <c r="Q71" s="103">
        <f>$I71      +$K71      +$M71      +$O71</f>
        <v>55285948</v>
      </c>
      <c r="R71" s="57">
        <f>IF(($L71      =0),0,((($N71      -$L71      )/$L71      )*100))</f>
        <v>140.73710073710072</v>
      </c>
      <c r="S71" s="58">
        <f>IF(($M71      =0),0,((($O71      -$M71      )/$M71      )*100))</f>
        <v>74.828080386990209</v>
      </c>
      <c r="T71" s="57">
        <f>IF(($E69      =0),0,(($P69      /$E69      )*100))</f>
        <v>100</v>
      </c>
      <c r="U71" s="59">
        <f>IF($E69   =0,0,($Q69   /$E69 )*100)</f>
        <v>111.91714002307739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52940000</v>
      </c>
      <c r="C72" s="104">
        <f>SUM(C69:C70)</f>
        <v>-3541000</v>
      </c>
      <c r="D72" s="104"/>
      <c r="E72" s="104">
        <f>$B72      +$C72      +$D72</f>
        <v>49399000</v>
      </c>
      <c r="F72" s="105">
        <f t="shared" ref="F72:O72" si="45">SUM(F69:F70)</f>
        <v>49399000</v>
      </c>
      <c r="G72" s="106">
        <f t="shared" si="45"/>
        <v>49399000</v>
      </c>
      <c r="H72" s="105">
        <f t="shared" si="45"/>
        <v>5284000</v>
      </c>
      <c r="I72" s="106">
        <f t="shared" si="45"/>
        <v>6574627</v>
      </c>
      <c r="J72" s="105">
        <f t="shared" si="45"/>
        <v>16379000</v>
      </c>
      <c r="K72" s="106">
        <f t="shared" si="45"/>
        <v>5035986</v>
      </c>
      <c r="L72" s="105">
        <f t="shared" si="45"/>
        <v>8140000</v>
      </c>
      <c r="M72" s="106">
        <f t="shared" si="45"/>
        <v>15891875</v>
      </c>
      <c r="N72" s="105">
        <f t="shared" si="45"/>
        <v>19596000</v>
      </c>
      <c r="O72" s="106">
        <f t="shared" si="45"/>
        <v>27783460</v>
      </c>
      <c r="P72" s="105">
        <f>$H72      +$J72      +$L72      +$N72</f>
        <v>49399000</v>
      </c>
      <c r="Q72" s="106">
        <f>$I72      +$K72      +$M72      +$O72</f>
        <v>55285948</v>
      </c>
      <c r="R72" s="61">
        <f>IF(($L72      =0),0,((($N72      -$L72      )/$L72      )*100))</f>
        <v>140.73710073710072</v>
      </c>
      <c r="S72" s="62">
        <f>IF(($M72      =0),0,((($O72      -$M72      )/$M72      )*100))</f>
        <v>74.828080386990209</v>
      </c>
      <c r="T72" s="61">
        <f>IF(($E69      =0),0,(($P69      /$E69      )*100))</f>
        <v>100</v>
      </c>
      <c r="U72" s="65">
        <f>IF($E69   =0,0,($Q69   /$E69 )*100)</f>
        <v>111.91714002307739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117555000</v>
      </c>
      <c r="C73" s="104">
        <f>SUM(C9:C14,C17:C23,C26:C29,C32,C35:C39,C42:C52,C55:C58,C61:C65,C69:C70)</f>
        <v>-7093000</v>
      </c>
      <c r="D73" s="104"/>
      <c r="E73" s="104">
        <f>$B73      +$C73      +$D73</f>
        <v>110462000</v>
      </c>
      <c r="F73" s="105">
        <f t="shared" ref="F73:O73" si="46">SUM(F9:F14,F17:F23,F26:F29,F32,F35:F39,F42:F52,F55:F58,F61:F65,F69:F70)</f>
        <v>110462000</v>
      </c>
      <c r="G73" s="106">
        <f t="shared" si="46"/>
        <v>99496000</v>
      </c>
      <c r="H73" s="105">
        <f t="shared" si="46"/>
        <v>6247000</v>
      </c>
      <c r="I73" s="106">
        <f t="shared" si="46"/>
        <v>7335407</v>
      </c>
      <c r="J73" s="105">
        <f t="shared" si="46"/>
        <v>30298000</v>
      </c>
      <c r="K73" s="106">
        <f t="shared" si="46"/>
        <v>6819765</v>
      </c>
      <c r="L73" s="105">
        <f t="shared" si="46"/>
        <v>9765000</v>
      </c>
      <c r="M73" s="106">
        <f t="shared" si="46"/>
        <v>31212683</v>
      </c>
      <c r="N73" s="105">
        <f t="shared" si="46"/>
        <v>50770000</v>
      </c>
      <c r="O73" s="106">
        <f t="shared" si="46"/>
        <v>59308811</v>
      </c>
      <c r="P73" s="105">
        <f>$H73      +$J73      +$L73      +$N73</f>
        <v>97080000</v>
      </c>
      <c r="Q73" s="106">
        <f>$I73      +$K73      +$M73      +$O73</f>
        <v>104676666</v>
      </c>
      <c r="R73" s="61">
        <f>IF(($L73      =0),0,((($N73      -$L73      )/$L73      )*100))</f>
        <v>419.91807475678445</v>
      </c>
      <c r="S73" s="62">
        <f>IF(($M73      =0),0,((($O73      -$M73      )/$M73      )*100))</f>
        <v>90.015100592281669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97.571761678861463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105.2069088204551</v>
      </c>
      <c r="V73" s="105">
        <f>SUM(V9:V14,V17:V23,V26:V29,V32,V35:V39,V42:V52,V55:V58,V61:V65,V69:V70)</f>
        <v>1722000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bvuCD0oSVzp0oybxq0ioxCLviCqHy7JYBjGagce01QKt1Iq9+3mnDdU8mj6Sqiy9jM+BH0NjjHts3EnCB9dhQ==" saltValue="E5pOkZY5IGhL/J2oenms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246000</v>
      </c>
      <c r="I10" s="94">
        <v>223060</v>
      </c>
      <c r="J10" s="93">
        <v>1627000</v>
      </c>
      <c r="K10" s="94">
        <v>1627500</v>
      </c>
      <c r="L10" s="93">
        <v>577000</v>
      </c>
      <c r="M10" s="94">
        <v>1035937</v>
      </c>
      <c r="N10" s="93">
        <v>52000</v>
      </c>
      <c r="O10" s="94">
        <v>52508</v>
      </c>
      <c r="P10" s="93">
        <f t="shared" ref="P10:P15" si="1">$H10      +$J10      +$L10      +$N10</f>
        <v>2502000</v>
      </c>
      <c r="Q10" s="94">
        <f t="shared" ref="Q10:Q15" si="2">$I10      +$K10      +$M10      +$O10</f>
        <v>2939005</v>
      </c>
      <c r="R10" s="48">
        <f t="shared" ref="R10:R15" si="3">IF(($L10      =0),0,((($N10      -$L10      )/$L10      )*100))</f>
        <v>-90.987868284228767</v>
      </c>
      <c r="S10" s="49">
        <f t="shared" ref="S10:S15" si="4">IF(($M10      =0),0,((($O10      -$M10      )/$M10      )*100))</f>
        <v>-94.931352003065825</v>
      </c>
      <c r="T10" s="48">
        <f t="shared" ref="T10:T14" si="5">IF(($E10      =0),0,(($P10      /$E10      )*100))</f>
        <v>80.709677419354847</v>
      </c>
      <c r="U10" s="50">
        <f t="shared" ref="U10:U14" si="6">IF(($E10      =0),0,(($Q10      /$E10      )*100))</f>
        <v>94.806612903225812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246000</v>
      </c>
      <c r="I15" s="97">
        <f t="shared" si="7"/>
        <v>223060</v>
      </c>
      <c r="J15" s="96">
        <f t="shared" si="7"/>
        <v>1627000</v>
      </c>
      <c r="K15" s="97">
        <f t="shared" si="7"/>
        <v>1627500</v>
      </c>
      <c r="L15" s="96">
        <f t="shared" si="7"/>
        <v>577000</v>
      </c>
      <c r="M15" s="97">
        <f t="shared" si="7"/>
        <v>1035937</v>
      </c>
      <c r="N15" s="96">
        <f t="shared" si="7"/>
        <v>52000</v>
      </c>
      <c r="O15" s="97">
        <f t="shared" si="7"/>
        <v>52508</v>
      </c>
      <c r="P15" s="96">
        <f t="shared" si="1"/>
        <v>2502000</v>
      </c>
      <c r="Q15" s="97">
        <f t="shared" si="2"/>
        <v>2939005</v>
      </c>
      <c r="R15" s="52">
        <f t="shared" si="3"/>
        <v>-90.987868284228767</v>
      </c>
      <c r="S15" s="53">
        <f t="shared" si="4"/>
        <v>-94.931352003065825</v>
      </c>
      <c r="T15" s="52">
        <f>IF((SUM($E9:$E13))=0,0,(P15/(SUM($E9:$E13))*100))</f>
        <v>80.709677419354847</v>
      </c>
      <c r="U15" s="54">
        <f>IF((SUM($E9:$E13))=0,0,(Q15/(SUM($E9:$E13))*100))</f>
        <v>94.806612903225812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-380000</v>
      </c>
      <c r="D32" s="92"/>
      <c r="E32" s="92">
        <f>$B32      +$C32      +$D32</f>
        <v>570000</v>
      </c>
      <c r="F32" s="93">
        <v>570000</v>
      </c>
      <c r="G32" s="94">
        <v>570000</v>
      </c>
      <c r="H32" s="93"/>
      <c r="I32" s="94"/>
      <c r="J32" s="93"/>
      <c r="K32" s="94"/>
      <c r="L32" s="93"/>
      <c r="M32" s="94">
        <v>570000</v>
      </c>
      <c r="N32" s="93"/>
      <c r="O32" s="94"/>
      <c r="P32" s="93">
        <f>$H32      +$J32      +$L32      +$N32</f>
        <v>0</v>
      </c>
      <c r="Q32" s="94">
        <f>$I32      +$K32      +$M32      +$O32</f>
        <v>570000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-380000</v>
      </c>
      <c r="D33" s="95"/>
      <c r="E33" s="95">
        <f>$B33      +$C33      +$D33</f>
        <v>570000</v>
      </c>
      <c r="F33" s="96">
        <f t="shared" ref="F33:O33" si="17">F32</f>
        <v>570000</v>
      </c>
      <c r="G33" s="97">
        <f t="shared" si="17"/>
        <v>570000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570000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570000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420000</v>
      </c>
      <c r="C35" s="92"/>
      <c r="D35" s="92"/>
      <c r="E35" s="92">
        <f t="shared" ref="E35:E40" si="18">$B35      +$C35      +$D35</f>
        <v>420000</v>
      </c>
      <c r="F35" s="93">
        <v>420000</v>
      </c>
      <c r="G35" s="94">
        <v>420000</v>
      </c>
      <c r="H35" s="93"/>
      <c r="I35" s="94">
        <v>173540</v>
      </c>
      <c r="J35" s="93"/>
      <c r="K35" s="94"/>
      <c r="L35" s="93">
        <v>420000</v>
      </c>
      <c r="M35" s="94">
        <v>250000</v>
      </c>
      <c r="N35" s="93"/>
      <c r="O35" s="94"/>
      <c r="P35" s="93">
        <f t="shared" ref="P35:P40" si="19">$H35      +$J35      +$L35      +$N35</f>
        <v>420000</v>
      </c>
      <c r="Q35" s="94">
        <f t="shared" ref="Q35:Q40" si="20">$I35      +$K35      +$M35      +$O35</f>
        <v>423540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100.84285714285714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38000</v>
      </c>
      <c r="C36" s="92">
        <v>-38000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458000</v>
      </c>
      <c r="C40" s="95">
        <f>SUM(C35:C39)</f>
        <v>-38000</v>
      </c>
      <c r="D40" s="95"/>
      <c r="E40" s="95">
        <f t="shared" si="18"/>
        <v>420000</v>
      </c>
      <c r="F40" s="96">
        <f t="shared" ref="F40:O40" si="25">SUM(F35:F39)</f>
        <v>420000</v>
      </c>
      <c r="G40" s="97">
        <f t="shared" si="25"/>
        <v>420000</v>
      </c>
      <c r="H40" s="96">
        <f t="shared" si="25"/>
        <v>0</v>
      </c>
      <c r="I40" s="97">
        <f t="shared" si="25"/>
        <v>173540</v>
      </c>
      <c r="J40" s="96">
        <f t="shared" si="25"/>
        <v>0</v>
      </c>
      <c r="K40" s="97">
        <f t="shared" si="25"/>
        <v>0</v>
      </c>
      <c r="L40" s="96">
        <f t="shared" si="25"/>
        <v>420000</v>
      </c>
      <c r="M40" s="97">
        <f t="shared" si="25"/>
        <v>250000</v>
      </c>
      <c r="N40" s="96">
        <f t="shared" si="25"/>
        <v>0</v>
      </c>
      <c r="O40" s="97">
        <f t="shared" si="25"/>
        <v>0</v>
      </c>
      <c r="P40" s="96">
        <f t="shared" si="19"/>
        <v>420000</v>
      </c>
      <c r="Q40" s="97">
        <f t="shared" si="20"/>
        <v>423540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100.84285714285714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45000000</v>
      </c>
      <c r="C44" s="92"/>
      <c r="D44" s="92"/>
      <c r="E44" s="92">
        <f t="shared" si="26"/>
        <v>45000000</v>
      </c>
      <c r="F44" s="93">
        <v>45000000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22000000</v>
      </c>
      <c r="C51" s="92">
        <v>-10000000</v>
      </c>
      <c r="D51" s="92"/>
      <c r="E51" s="92">
        <f t="shared" si="26"/>
        <v>12000000</v>
      </c>
      <c r="F51" s="93">
        <v>12000000</v>
      </c>
      <c r="G51" s="94">
        <v>12000000</v>
      </c>
      <c r="H51" s="93">
        <v>1886000</v>
      </c>
      <c r="I51" s="94"/>
      <c r="J51" s="93">
        <v>3385000</v>
      </c>
      <c r="K51" s="94">
        <v>3713748</v>
      </c>
      <c r="L51" s="93">
        <v>1713000</v>
      </c>
      <c r="M51" s="94">
        <v>1712372</v>
      </c>
      <c r="N51" s="93"/>
      <c r="O51" s="94"/>
      <c r="P51" s="93">
        <f t="shared" si="27"/>
        <v>6984000</v>
      </c>
      <c r="Q51" s="94">
        <f t="shared" si="28"/>
        <v>5426120</v>
      </c>
      <c r="R51" s="48">
        <f t="shared" si="29"/>
        <v>-100</v>
      </c>
      <c r="S51" s="49">
        <f t="shared" si="30"/>
        <v>-100</v>
      </c>
      <c r="T51" s="48">
        <f t="shared" si="31"/>
        <v>58.199999999999996</v>
      </c>
      <c r="U51" s="50">
        <f t="shared" si="32"/>
        <v>45.217666666666666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67000000</v>
      </c>
      <c r="C53" s="95">
        <f>SUM(C42:C52)</f>
        <v>-10000000</v>
      </c>
      <c r="D53" s="95"/>
      <c r="E53" s="95">
        <f t="shared" si="26"/>
        <v>57000000</v>
      </c>
      <c r="F53" s="96">
        <f t="shared" ref="F53:O53" si="33">SUM(F42:F52)</f>
        <v>57000000</v>
      </c>
      <c r="G53" s="97">
        <f t="shared" si="33"/>
        <v>12000000</v>
      </c>
      <c r="H53" s="96">
        <f t="shared" si="33"/>
        <v>1886000</v>
      </c>
      <c r="I53" s="97">
        <f t="shared" si="33"/>
        <v>0</v>
      </c>
      <c r="J53" s="96">
        <f t="shared" si="33"/>
        <v>3385000</v>
      </c>
      <c r="K53" s="97">
        <f t="shared" si="33"/>
        <v>3713748</v>
      </c>
      <c r="L53" s="96">
        <f t="shared" si="33"/>
        <v>1713000</v>
      </c>
      <c r="M53" s="97">
        <f t="shared" si="33"/>
        <v>1712372</v>
      </c>
      <c r="N53" s="96">
        <f t="shared" si="33"/>
        <v>0</v>
      </c>
      <c r="O53" s="97">
        <f t="shared" si="33"/>
        <v>0</v>
      </c>
      <c r="P53" s="96">
        <f t="shared" si="27"/>
        <v>6984000</v>
      </c>
      <c r="Q53" s="97">
        <f t="shared" si="28"/>
        <v>5426120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58.199999999999996</v>
      </c>
      <c r="U53" s="54">
        <f>IF((+$E43+$E45+$E47+$E48+$E51) =0,0,(Q53   /(+$E43+$E45+$E47+$E48+$E51) )*100)</f>
        <v>45.217666666666666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71508000</v>
      </c>
      <c r="C67" s="104">
        <f>SUM(C9:C14,C17:C23,C26:C29,C32,C35:C39,C42:C52,C55:C58,C61:C65)</f>
        <v>-10418000</v>
      </c>
      <c r="D67" s="104"/>
      <c r="E67" s="104">
        <f t="shared" si="35"/>
        <v>61090000</v>
      </c>
      <c r="F67" s="105">
        <f t="shared" ref="F67:O67" si="43">SUM(F9:F14,F17:F23,F26:F29,F32,F35:F39,F42:F52,F55:F58,F61:F65)</f>
        <v>61090000</v>
      </c>
      <c r="G67" s="106">
        <f t="shared" si="43"/>
        <v>16090000</v>
      </c>
      <c r="H67" s="105">
        <f t="shared" si="43"/>
        <v>2132000</v>
      </c>
      <c r="I67" s="106">
        <f t="shared" si="43"/>
        <v>396600</v>
      </c>
      <c r="J67" s="105">
        <f t="shared" si="43"/>
        <v>5012000</v>
      </c>
      <c r="K67" s="106">
        <f t="shared" si="43"/>
        <v>5341248</v>
      </c>
      <c r="L67" s="105">
        <f t="shared" si="43"/>
        <v>2710000</v>
      </c>
      <c r="M67" s="106">
        <f t="shared" si="43"/>
        <v>3568309</v>
      </c>
      <c r="N67" s="105">
        <f t="shared" si="43"/>
        <v>52000</v>
      </c>
      <c r="O67" s="106">
        <f t="shared" si="43"/>
        <v>52508</v>
      </c>
      <c r="P67" s="105">
        <f t="shared" si="36"/>
        <v>9906000</v>
      </c>
      <c r="Q67" s="106">
        <f t="shared" si="37"/>
        <v>9358665</v>
      </c>
      <c r="R67" s="61">
        <f t="shared" si="38"/>
        <v>-98.081180811808125</v>
      </c>
      <c r="S67" s="62">
        <f t="shared" si="39"/>
        <v>-98.528490666026954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61.56619018023617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58.164481044126795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26091000</v>
      </c>
      <c r="C69" s="92">
        <v>-15596000</v>
      </c>
      <c r="D69" s="92"/>
      <c r="E69" s="92">
        <f>$B69      +$C69      +$D69</f>
        <v>10495000</v>
      </c>
      <c r="F69" s="93">
        <v>10495000</v>
      </c>
      <c r="G69" s="94">
        <v>10495000</v>
      </c>
      <c r="H69" s="93">
        <v>4153000</v>
      </c>
      <c r="I69" s="94">
        <v>202439</v>
      </c>
      <c r="J69" s="93">
        <v>1636000</v>
      </c>
      <c r="K69" s="94">
        <v>2838584</v>
      </c>
      <c r="L69" s="93">
        <v>4250000</v>
      </c>
      <c r="M69" s="94">
        <v>2512259</v>
      </c>
      <c r="N69" s="93">
        <v>456000</v>
      </c>
      <c r="O69" s="94">
        <v>238618</v>
      </c>
      <c r="P69" s="93">
        <f>$H69      +$J69      +$L69      +$N69</f>
        <v>10495000</v>
      </c>
      <c r="Q69" s="94">
        <f>$I69      +$K69      +$M69      +$O69</f>
        <v>5791900</v>
      </c>
      <c r="R69" s="48">
        <f>IF(($L69      =0),0,((($N69      -$L69      )/$L69      )*100))</f>
        <v>-89.270588235294113</v>
      </c>
      <c r="S69" s="49">
        <f>IF(($M69      =0),0,((($O69      -$M69      )/$M69      )*100))</f>
        <v>-90.501855103315393</v>
      </c>
      <c r="T69" s="48">
        <f>IF(($E69      =0),0,(($P69      /$E69      )*100))</f>
        <v>100</v>
      </c>
      <c r="U69" s="50">
        <f>IF(($E69      =0),0,(($Q69      /$E69      )*100))</f>
        <v>55.187232015245357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26091000</v>
      </c>
      <c r="C71" s="101">
        <f>SUM(C69:C70)</f>
        <v>-15596000</v>
      </c>
      <c r="D71" s="101"/>
      <c r="E71" s="101">
        <f>$B71      +$C71      +$D71</f>
        <v>10495000</v>
      </c>
      <c r="F71" s="102">
        <f t="shared" ref="F71:O71" si="44">SUM(F69:F70)</f>
        <v>10495000</v>
      </c>
      <c r="G71" s="103">
        <f t="shared" si="44"/>
        <v>10495000</v>
      </c>
      <c r="H71" s="102">
        <f t="shared" si="44"/>
        <v>4153000</v>
      </c>
      <c r="I71" s="103">
        <f t="shared" si="44"/>
        <v>202439</v>
      </c>
      <c r="J71" s="102">
        <f t="shared" si="44"/>
        <v>1636000</v>
      </c>
      <c r="K71" s="103">
        <f t="shared" si="44"/>
        <v>2838584</v>
      </c>
      <c r="L71" s="102">
        <f t="shared" si="44"/>
        <v>4250000</v>
      </c>
      <c r="M71" s="103">
        <f t="shared" si="44"/>
        <v>2512259</v>
      </c>
      <c r="N71" s="102">
        <f t="shared" si="44"/>
        <v>456000</v>
      </c>
      <c r="O71" s="103">
        <f t="shared" si="44"/>
        <v>238618</v>
      </c>
      <c r="P71" s="102">
        <f>$H71      +$J71      +$L71      +$N71</f>
        <v>10495000</v>
      </c>
      <c r="Q71" s="103">
        <f>$I71      +$K71      +$M71      +$O71</f>
        <v>5791900</v>
      </c>
      <c r="R71" s="57">
        <f>IF(($L71      =0),0,((($N71      -$L71      )/$L71      )*100))</f>
        <v>-89.270588235294113</v>
      </c>
      <c r="S71" s="58">
        <f>IF(($M71      =0),0,((($O71      -$M71      )/$M71      )*100))</f>
        <v>-90.501855103315393</v>
      </c>
      <c r="T71" s="57">
        <f>IF(($E69      =0),0,(($P69      /$E69      )*100))</f>
        <v>100</v>
      </c>
      <c r="U71" s="59">
        <f>IF($E69   =0,0,($Q69   /$E69 )*100)</f>
        <v>55.187232015245357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26091000</v>
      </c>
      <c r="C72" s="104">
        <f>SUM(C69:C70)</f>
        <v>-15596000</v>
      </c>
      <c r="D72" s="104"/>
      <c r="E72" s="104">
        <f>$B72      +$C72      +$D72</f>
        <v>10495000</v>
      </c>
      <c r="F72" s="105">
        <f t="shared" ref="F72:O72" si="45">SUM(F69:F70)</f>
        <v>10495000</v>
      </c>
      <c r="G72" s="106">
        <f t="shared" si="45"/>
        <v>10495000</v>
      </c>
      <c r="H72" s="105">
        <f t="shared" si="45"/>
        <v>4153000</v>
      </c>
      <c r="I72" s="106">
        <f t="shared" si="45"/>
        <v>202439</v>
      </c>
      <c r="J72" s="105">
        <f t="shared" si="45"/>
        <v>1636000</v>
      </c>
      <c r="K72" s="106">
        <f t="shared" si="45"/>
        <v>2838584</v>
      </c>
      <c r="L72" s="105">
        <f t="shared" si="45"/>
        <v>4250000</v>
      </c>
      <c r="M72" s="106">
        <f t="shared" si="45"/>
        <v>2512259</v>
      </c>
      <c r="N72" s="105">
        <f t="shared" si="45"/>
        <v>456000</v>
      </c>
      <c r="O72" s="106">
        <f t="shared" si="45"/>
        <v>238618</v>
      </c>
      <c r="P72" s="105">
        <f>$H72      +$J72      +$L72      +$N72</f>
        <v>10495000</v>
      </c>
      <c r="Q72" s="106">
        <f>$I72      +$K72      +$M72      +$O72</f>
        <v>5791900</v>
      </c>
      <c r="R72" s="61">
        <f>IF(($L72      =0),0,((($N72      -$L72      )/$L72      )*100))</f>
        <v>-89.270588235294113</v>
      </c>
      <c r="S72" s="62">
        <f>IF(($M72      =0),0,((($O72      -$M72      )/$M72      )*100))</f>
        <v>-90.501855103315393</v>
      </c>
      <c r="T72" s="61">
        <f>IF(($E69      =0),0,(($P69      /$E69      )*100))</f>
        <v>100</v>
      </c>
      <c r="U72" s="65">
        <f>IF($E69   =0,0,($Q69   /$E69 )*100)</f>
        <v>55.187232015245357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97599000</v>
      </c>
      <c r="C73" s="104">
        <f>SUM(C9:C14,C17:C23,C26:C29,C32,C35:C39,C42:C52,C55:C58,C61:C65,C69:C70)</f>
        <v>-26014000</v>
      </c>
      <c r="D73" s="104"/>
      <c r="E73" s="104">
        <f>$B73      +$C73      +$D73</f>
        <v>71585000</v>
      </c>
      <c r="F73" s="105">
        <f t="shared" ref="F73:O73" si="46">SUM(F9:F14,F17:F23,F26:F29,F32,F35:F39,F42:F52,F55:F58,F61:F65,F69:F70)</f>
        <v>71585000</v>
      </c>
      <c r="G73" s="106">
        <f t="shared" si="46"/>
        <v>26585000</v>
      </c>
      <c r="H73" s="105">
        <f t="shared" si="46"/>
        <v>6285000</v>
      </c>
      <c r="I73" s="106">
        <f t="shared" si="46"/>
        <v>599039</v>
      </c>
      <c r="J73" s="105">
        <f t="shared" si="46"/>
        <v>6648000</v>
      </c>
      <c r="K73" s="106">
        <f t="shared" si="46"/>
        <v>8179832</v>
      </c>
      <c r="L73" s="105">
        <f t="shared" si="46"/>
        <v>6960000</v>
      </c>
      <c r="M73" s="106">
        <f t="shared" si="46"/>
        <v>6080568</v>
      </c>
      <c r="N73" s="105">
        <f t="shared" si="46"/>
        <v>508000</v>
      </c>
      <c r="O73" s="106">
        <f t="shared" si="46"/>
        <v>291126</v>
      </c>
      <c r="P73" s="105">
        <f>$H73      +$J73      +$L73      +$N73</f>
        <v>20401000</v>
      </c>
      <c r="Q73" s="106">
        <f>$I73      +$K73      +$M73      +$O73</f>
        <v>15150565</v>
      </c>
      <c r="R73" s="61">
        <f>IF(($L73      =0),0,((($N73      -$L73      )/$L73      )*100))</f>
        <v>-92.701149425287355</v>
      </c>
      <c r="S73" s="62">
        <f>IF(($M73      =0),0,((($O73      -$M73      )/$M73      )*100))</f>
        <v>-95.212190703236928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76.738762460033854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56.989148015798385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7mBGWa/2J8w6HCVLp3Cv2nALWsSDI9ih37GAb4UcMiJj+0nPaPG1mWDB7ASssivfQBa0fFZ/UNVniC5k1ZFWw==" saltValue="6x2OF4CljLMBgMKagfTO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1300000</v>
      </c>
      <c r="C10" s="92"/>
      <c r="D10" s="92"/>
      <c r="E10" s="92">
        <f t="shared" ref="E10:E15" si="0">$B10      +$C10      +$D10</f>
        <v>1300000</v>
      </c>
      <c r="F10" s="93">
        <v>1300000</v>
      </c>
      <c r="G10" s="94">
        <v>1300000</v>
      </c>
      <c r="H10" s="93">
        <v>616000</v>
      </c>
      <c r="I10" s="94">
        <v>521234</v>
      </c>
      <c r="J10" s="93">
        <v>150000</v>
      </c>
      <c r="K10" s="94">
        <v>155914</v>
      </c>
      <c r="L10" s="93">
        <v>104000</v>
      </c>
      <c r="M10" s="94">
        <v>145235</v>
      </c>
      <c r="N10" s="93">
        <v>429000</v>
      </c>
      <c r="O10" s="94">
        <v>50998</v>
      </c>
      <c r="P10" s="93">
        <f t="shared" ref="P10:P15" si="1">$H10      +$J10      +$L10      +$N10</f>
        <v>1299000</v>
      </c>
      <c r="Q10" s="94">
        <f t="shared" ref="Q10:Q15" si="2">$I10      +$K10      +$M10      +$O10</f>
        <v>873381</v>
      </c>
      <c r="R10" s="48">
        <f t="shared" ref="R10:R15" si="3">IF(($L10      =0),0,((($N10      -$L10      )/$L10      )*100))</f>
        <v>312.5</v>
      </c>
      <c r="S10" s="49">
        <f t="shared" ref="S10:S15" si="4">IF(($M10      =0),0,((($O10      -$M10      )/$M10      )*100))</f>
        <v>-64.885874617000042</v>
      </c>
      <c r="T10" s="48">
        <f t="shared" ref="T10:T14" si="5">IF(($E10      =0),0,(($P10      /$E10      )*100))</f>
        <v>99.92307692307692</v>
      </c>
      <c r="U10" s="50">
        <f t="shared" ref="U10:U14" si="6">IF(($E10      =0),0,(($Q10      /$E10      )*100))</f>
        <v>67.183153846153843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1300000</v>
      </c>
      <c r="C15" s="95">
        <f>SUM(C9:C14)</f>
        <v>0</v>
      </c>
      <c r="D15" s="95"/>
      <c r="E15" s="95">
        <f t="shared" si="0"/>
        <v>1300000</v>
      </c>
      <c r="F15" s="96">
        <f t="shared" ref="F15:O15" si="7">SUM(F9:F14)</f>
        <v>1300000</v>
      </c>
      <c r="G15" s="97">
        <f t="shared" si="7"/>
        <v>1300000</v>
      </c>
      <c r="H15" s="96">
        <f t="shared" si="7"/>
        <v>616000</v>
      </c>
      <c r="I15" s="97">
        <f t="shared" si="7"/>
        <v>521234</v>
      </c>
      <c r="J15" s="96">
        <f t="shared" si="7"/>
        <v>150000</v>
      </c>
      <c r="K15" s="97">
        <f t="shared" si="7"/>
        <v>155914</v>
      </c>
      <c r="L15" s="96">
        <f t="shared" si="7"/>
        <v>104000</v>
      </c>
      <c r="M15" s="97">
        <f t="shared" si="7"/>
        <v>145235</v>
      </c>
      <c r="N15" s="96">
        <f t="shared" si="7"/>
        <v>429000</v>
      </c>
      <c r="O15" s="97">
        <f t="shared" si="7"/>
        <v>50998</v>
      </c>
      <c r="P15" s="96">
        <f t="shared" si="1"/>
        <v>1299000</v>
      </c>
      <c r="Q15" s="97">
        <f t="shared" si="2"/>
        <v>873381</v>
      </c>
      <c r="R15" s="52">
        <f t="shared" si="3"/>
        <v>312.5</v>
      </c>
      <c r="S15" s="53">
        <f t="shared" si="4"/>
        <v>-64.885874617000042</v>
      </c>
      <c r="T15" s="52">
        <f>IF((SUM($E9:$E13))=0,0,(P15/(SUM($E9:$E13))*100))</f>
        <v>99.92307692307692</v>
      </c>
      <c r="U15" s="54">
        <f>IF((SUM($E9:$E13))=0,0,(Q15/(SUM($E9:$E13))*100))</f>
        <v>67.183153846153843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1900000</v>
      </c>
      <c r="C19" s="92"/>
      <c r="D19" s="92"/>
      <c r="E19" s="92">
        <f t="shared" si="8"/>
        <v>1900000</v>
      </c>
      <c r="F19" s="93">
        <v>1900000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1900000</v>
      </c>
      <c r="C24" s="95">
        <f>SUM(C17:C23)</f>
        <v>0</v>
      </c>
      <c r="D24" s="95"/>
      <c r="E24" s="95">
        <f t="shared" si="8"/>
        <v>1900000</v>
      </c>
      <c r="F24" s="96">
        <f t="shared" ref="F24:O24" si="15">SUM(F17:F23)</f>
        <v>1900000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2350000</v>
      </c>
      <c r="C29" s="92"/>
      <c r="D29" s="92"/>
      <c r="E29" s="92">
        <f>$B29      +$C29      +$D29</f>
        <v>2350000</v>
      </c>
      <c r="F29" s="93">
        <v>2350000</v>
      </c>
      <c r="G29" s="94">
        <v>2350000</v>
      </c>
      <c r="H29" s="93">
        <v>18000</v>
      </c>
      <c r="I29" s="94"/>
      <c r="J29" s="93">
        <v>27000</v>
      </c>
      <c r="K29" s="94"/>
      <c r="L29" s="93">
        <v>28000</v>
      </c>
      <c r="M29" s="94"/>
      <c r="N29" s="93">
        <v>1293000</v>
      </c>
      <c r="O29" s="94">
        <v>1284148</v>
      </c>
      <c r="P29" s="93">
        <f>$H29      +$J29      +$L29      +$N29</f>
        <v>1366000</v>
      </c>
      <c r="Q29" s="94">
        <f>$I29      +$K29      +$M29      +$O29</f>
        <v>1284148</v>
      </c>
      <c r="R29" s="48">
        <f>IF(($L29      =0),0,((($N29      -$L29      )/$L29      )*100))</f>
        <v>4517.8571428571431</v>
      </c>
      <c r="S29" s="49">
        <f>IF(($M29      =0),0,((($O29      -$M29      )/$M29      )*100))</f>
        <v>0</v>
      </c>
      <c r="T29" s="48">
        <f>IF(($E29      =0),0,(($P29      /$E29      )*100))</f>
        <v>58.127659574468083</v>
      </c>
      <c r="U29" s="50">
        <f>IF(($E29      =0),0,(($Q29      /$E29      )*100))</f>
        <v>54.644595744680849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2350000</v>
      </c>
      <c r="C30" s="95">
        <f>SUM(C26:C29)</f>
        <v>0</v>
      </c>
      <c r="D30" s="95"/>
      <c r="E30" s="95">
        <f>$B30      +$C30      +$D30</f>
        <v>2350000</v>
      </c>
      <c r="F30" s="96">
        <f t="shared" ref="F30:O30" si="16">SUM(F26:F29)</f>
        <v>2350000</v>
      </c>
      <c r="G30" s="97">
        <f t="shared" si="16"/>
        <v>2350000</v>
      </c>
      <c r="H30" s="96">
        <f t="shared" si="16"/>
        <v>18000</v>
      </c>
      <c r="I30" s="97">
        <f t="shared" si="16"/>
        <v>0</v>
      </c>
      <c r="J30" s="96">
        <f t="shared" si="16"/>
        <v>27000</v>
      </c>
      <c r="K30" s="97">
        <f t="shared" si="16"/>
        <v>0</v>
      </c>
      <c r="L30" s="96">
        <f t="shared" si="16"/>
        <v>28000</v>
      </c>
      <c r="M30" s="97">
        <f t="shared" si="16"/>
        <v>0</v>
      </c>
      <c r="N30" s="96">
        <f t="shared" si="16"/>
        <v>1293000</v>
      </c>
      <c r="O30" s="97">
        <f t="shared" si="16"/>
        <v>1284148</v>
      </c>
      <c r="P30" s="96">
        <f>$H30      +$J30      +$L30      +$N30</f>
        <v>1366000</v>
      </c>
      <c r="Q30" s="97">
        <f>$I30      +$K30      +$M30      +$O30</f>
        <v>1284148</v>
      </c>
      <c r="R30" s="52">
        <f>IF(($L30      =0),0,((($N30      -$L30      )/$L30      )*100))</f>
        <v>4517.8571428571431</v>
      </c>
      <c r="S30" s="53">
        <f>IF(($M30      =0),0,((($O30      -$M30      )/$M30      )*100))</f>
        <v>0</v>
      </c>
      <c r="T30" s="52">
        <f>IF($E30   =0,0,($P30   /$E30   )*100)</f>
        <v>58.127659574468083</v>
      </c>
      <c r="U30" s="54">
        <f>IF($E30   =0,0,($Q30   /$E30   )*100)</f>
        <v>54.644595744680849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1097000</v>
      </c>
      <c r="C32" s="92"/>
      <c r="D32" s="92"/>
      <c r="E32" s="92">
        <f>$B32      +$C32      +$D32</f>
        <v>1097000</v>
      </c>
      <c r="F32" s="93">
        <v>1097000</v>
      </c>
      <c r="G32" s="94">
        <v>1097000</v>
      </c>
      <c r="H32" s="93"/>
      <c r="I32" s="94"/>
      <c r="J32" s="93">
        <v>74000</v>
      </c>
      <c r="K32" s="94">
        <v>93588</v>
      </c>
      <c r="L32" s="93">
        <v>362000</v>
      </c>
      <c r="M32" s="94">
        <v>365764</v>
      </c>
      <c r="N32" s="93">
        <v>402000</v>
      </c>
      <c r="O32" s="94">
        <v>405991</v>
      </c>
      <c r="P32" s="93">
        <f>$H32      +$J32      +$L32      +$N32</f>
        <v>838000</v>
      </c>
      <c r="Q32" s="94">
        <f>$I32      +$K32      +$M32      +$O32</f>
        <v>865343</v>
      </c>
      <c r="R32" s="48">
        <f>IF(($L32      =0),0,((($N32      -$L32      )/$L32      )*100))</f>
        <v>11.049723756906078</v>
      </c>
      <c r="S32" s="49">
        <f>IF(($M32      =0),0,((($O32      -$M32      )/$M32      )*100))</f>
        <v>10.99807526164412</v>
      </c>
      <c r="T32" s="48">
        <f>IF(($E32      =0),0,(($P32      /$E32      )*100))</f>
        <v>76.390154968094805</v>
      </c>
      <c r="U32" s="50">
        <f>IF(($E32      =0),0,(($Q32      /$E32      )*100))</f>
        <v>78.882680036463086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1097000</v>
      </c>
      <c r="C33" s="95">
        <f>C32</f>
        <v>0</v>
      </c>
      <c r="D33" s="95"/>
      <c r="E33" s="95">
        <f>$B33      +$C33      +$D33</f>
        <v>1097000</v>
      </c>
      <c r="F33" s="96">
        <f t="shared" ref="F33:O33" si="17">F32</f>
        <v>1097000</v>
      </c>
      <c r="G33" s="97">
        <f t="shared" si="17"/>
        <v>1097000</v>
      </c>
      <c r="H33" s="96">
        <f t="shared" si="17"/>
        <v>0</v>
      </c>
      <c r="I33" s="97">
        <f t="shared" si="17"/>
        <v>0</v>
      </c>
      <c r="J33" s="96">
        <f t="shared" si="17"/>
        <v>74000</v>
      </c>
      <c r="K33" s="97">
        <f t="shared" si="17"/>
        <v>93588</v>
      </c>
      <c r="L33" s="96">
        <f t="shared" si="17"/>
        <v>362000</v>
      </c>
      <c r="M33" s="97">
        <f t="shared" si="17"/>
        <v>365764</v>
      </c>
      <c r="N33" s="96">
        <f t="shared" si="17"/>
        <v>402000</v>
      </c>
      <c r="O33" s="97">
        <f t="shared" si="17"/>
        <v>405991</v>
      </c>
      <c r="P33" s="96">
        <f>$H33      +$J33      +$L33      +$N33</f>
        <v>838000</v>
      </c>
      <c r="Q33" s="97">
        <f>$I33      +$K33      +$M33      +$O33</f>
        <v>865343</v>
      </c>
      <c r="R33" s="52">
        <f>IF(($L33      =0),0,((($N33      -$L33      )/$L33      )*100))</f>
        <v>11.049723756906078</v>
      </c>
      <c r="S33" s="53">
        <f>IF(($M33      =0),0,((($O33      -$M33      )/$M33      )*100))</f>
        <v>10.99807526164412</v>
      </c>
      <c r="T33" s="52">
        <f>IF($E33   =0,0,($P33   /$E33   )*100)</f>
        <v>76.390154968094805</v>
      </c>
      <c r="U33" s="54">
        <f>IF($E33   =0,0,($Q33   /$E33   )*100)</f>
        <v>78.882680036463086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6647000</v>
      </c>
      <c r="C67" s="104">
        <f>SUM(C9:C14,C17:C23,C26:C29,C32,C35:C39,C42:C52,C55:C58,C61:C65)</f>
        <v>0</v>
      </c>
      <c r="D67" s="104"/>
      <c r="E67" s="104">
        <f t="shared" si="35"/>
        <v>6647000</v>
      </c>
      <c r="F67" s="105">
        <f t="shared" ref="F67:O67" si="43">SUM(F9:F14,F17:F23,F26:F29,F32,F35:F39,F42:F52,F55:F58,F61:F65)</f>
        <v>6647000</v>
      </c>
      <c r="G67" s="106">
        <f t="shared" si="43"/>
        <v>4747000</v>
      </c>
      <c r="H67" s="105">
        <f t="shared" si="43"/>
        <v>634000</v>
      </c>
      <c r="I67" s="106">
        <f t="shared" si="43"/>
        <v>521234</v>
      </c>
      <c r="J67" s="105">
        <f t="shared" si="43"/>
        <v>251000</v>
      </c>
      <c r="K67" s="106">
        <f t="shared" si="43"/>
        <v>249502</v>
      </c>
      <c r="L67" s="105">
        <f t="shared" si="43"/>
        <v>494000</v>
      </c>
      <c r="M67" s="106">
        <f t="shared" si="43"/>
        <v>510999</v>
      </c>
      <c r="N67" s="105">
        <f t="shared" si="43"/>
        <v>2124000</v>
      </c>
      <c r="O67" s="106">
        <f t="shared" si="43"/>
        <v>1741137</v>
      </c>
      <c r="P67" s="105">
        <f t="shared" si="36"/>
        <v>3503000</v>
      </c>
      <c r="Q67" s="106">
        <f t="shared" si="37"/>
        <v>3022872</v>
      </c>
      <c r="R67" s="61">
        <f t="shared" si="38"/>
        <v>329.95951417004051</v>
      </c>
      <c r="S67" s="62">
        <f t="shared" si="39"/>
        <v>240.73197794907622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73.793975142195066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63.679629239519699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>
        <v>10951000</v>
      </c>
      <c r="D69" s="92"/>
      <c r="E69" s="92">
        <f>$B69      +$C69      +$D69</f>
        <v>10951000</v>
      </c>
      <c r="F69" s="93">
        <v>10951000</v>
      </c>
      <c r="G69" s="94">
        <v>10951000</v>
      </c>
      <c r="H69" s="93"/>
      <c r="I69" s="94"/>
      <c r="J69" s="93"/>
      <c r="K69" s="94"/>
      <c r="L69" s="93"/>
      <c r="M69" s="94"/>
      <c r="N69" s="93">
        <v>4857000</v>
      </c>
      <c r="O69" s="94">
        <v>2745589</v>
      </c>
      <c r="P69" s="93">
        <f>$H69      +$J69      +$L69      +$N69</f>
        <v>4857000</v>
      </c>
      <c r="Q69" s="94">
        <f>$I69      +$K69      +$M69      +$O69</f>
        <v>2745589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44.352113962195233</v>
      </c>
      <c r="U69" s="50">
        <f>IF(($E69      =0),0,(($Q69      /$E69      )*100))</f>
        <v>25.071582503880922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10951000</v>
      </c>
      <c r="D71" s="101"/>
      <c r="E71" s="101">
        <f>$B71      +$C71      +$D71</f>
        <v>10951000</v>
      </c>
      <c r="F71" s="102">
        <f t="shared" ref="F71:O71" si="44">SUM(F69:F70)</f>
        <v>10951000</v>
      </c>
      <c r="G71" s="103">
        <f t="shared" si="44"/>
        <v>10951000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4857000</v>
      </c>
      <c r="O71" s="103">
        <f t="shared" si="44"/>
        <v>2745589</v>
      </c>
      <c r="P71" s="102">
        <f>$H71      +$J71      +$L71      +$N71</f>
        <v>4857000</v>
      </c>
      <c r="Q71" s="103">
        <f>$I71      +$K71      +$M71      +$O71</f>
        <v>2745589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44.352113962195233</v>
      </c>
      <c r="U71" s="59">
        <f>IF($E69   =0,0,($Q69   /$E69 )*100)</f>
        <v>25.071582503880922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10951000</v>
      </c>
      <c r="D72" s="104"/>
      <c r="E72" s="104">
        <f>$B72      +$C72      +$D72</f>
        <v>10951000</v>
      </c>
      <c r="F72" s="105">
        <f t="shared" ref="F72:O72" si="45">SUM(F69:F70)</f>
        <v>10951000</v>
      </c>
      <c r="G72" s="106">
        <f t="shared" si="45"/>
        <v>10951000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4857000</v>
      </c>
      <c r="O72" s="106">
        <f t="shared" si="45"/>
        <v>2745589</v>
      </c>
      <c r="P72" s="105">
        <f>$H72      +$J72      +$L72      +$N72</f>
        <v>4857000</v>
      </c>
      <c r="Q72" s="106">
        <f>$I72      +$K72      +$M72      +$O72</f>
        <v>2745589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44.352113962195233</v>
      </c>
      <c r="U72" s="65">
        <f>IF($E69   =0,0,($Q69   /$E69 )*100)</f>
        <v>25.071582503880922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6647000</v>
      </c>
      <c r="C73" s="104">
        <f>SUM(C9:C14,C17:C23,C26:C29,C32,C35:C39,C42:C52,C55:C58,C61:C65,C69:C70)</f>
        <v>10951000</v>
      </c>
      <c r="D73" s="104"/>
      <c r="E73" s="104">
        <f>$B73      +$C73      +$D73</f>
        <v>17598000</v>
      </c>
      <c r="F73" s="105">
        <f t="shared" ref="F73:O73" si="46">SUM(F9:F14,F17:F23,F26:F29,F32,F35:F39,F42:F52,F55:F58,F61:F65,F69:F70)</f>
        <v>17598000</v>
      </c>
      <c r="G73" s="106">
        <f t="shared" si="46"/>
        <v>15698000</v>
      </c>
      <c r="H73" s="105">
        <f t="shared" si="46"/>
        <v>634000</v>
      </c>
      <c r="I73" s="106">
        <f t="shared" si="46"/>
        <v>521234</v>
      </c>
      <c r="J73" s="105">
        <f t="shared" si="46"/>
        <v>251000</v>
      </c>
      <c r="K73" s="106">
        <f t="shared" si="46"/>
        <v>249502</v>
      </c>
      <c r="L73" s="105">
        <f t="shared" si="46"/>
        <v>494000</v>
      </c>
      <c r="M73" s="106">
        <f t="shared" si="46"/>
        <v>510999</v>
      </c>
      <c r="N73" s="105">
        <f t="shared" si="46"/>
        <v>6981000</v>
      </c>
      <c r="O73" s="106">
        <f t="shared" si="46"/>
        <v>4486726</v>
      </c>
      <c r="P73" s="105">
        <f>$H73      +$J73      +$L73      +$N73</f>
        <v>8360000</v>
      </c>
      <c r="Q73" s="106">
        <f>$I73      +$K73      +$M73      +$O73</f>
        <v>5768461</v>
      </c>
      <c r="R73" s="61">
        <f>IF(($L73      =0),0,((($N73      -$L73      )/$L73      )*100))</f>
        <v>1313.1578947368421</v>
      </c>
      <c r="S73" s="62">
        <f>IF(($M73      =0),0,((($O73      -$M73      )/$M73      )*100))</f>
        <v>778.03028968745537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53.255191744171235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36.74647088801121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6SDX/KAAMm/PETtPP031MwdWCLiMKtC/ad/KIazkD6qC98FKz0MGkSlRPJKD6ndPt21YFlIGGM2jPICQt9jDg==" saltValue="6siO12oet43jPFcdPM0h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1592000</v>
      </c>
      <c r="I10" s="94"/>
      <c r="J10" s="93">
        <v>172000</v>
      </c>
      <c r="K10" s="94"/>
      <c r="L10" s="93">
        <v>253000</v>
      </c>
      <c r="M10" s="94"/>
      <c r="N10" s="93">
        <v>982000</v>
      </c>
      <c r="O10" s="94"/>
      <c r="P10" s="93">
        <f t="shared" ref="P10:P15" si="1">$H10      +$J10      +$L10      +$N10</f>
        <v>2999000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288.14229249011856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99.966666666666669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1592000</v>
      </c>
      <c r="I15" s="97">
        <f t="shared" si="7"/>
        <v>0</v>
      </c>
      <c r="J15" s="96">
        <f t="shared" si="7"/>
        <v>172000</v>
      </c>
      <c r="K15" s="97">
        <f t="shared" si="7"/>
        <v>0</v>
      </c>
      <c r="L15" s="96">
        <f t="shared" si="7"/>
        <v>253000</v>
      </c>
      <c r="M15" s="97">
        <f t="shared" si="7"/>
        <v>0</v>
      </c>
      <c r="N15" s="96">
        <f t="shared" si="7"/>
        <v>982000</v>
      </c>
      <c r="O15" s="97">
        <f t="shared" si="7"/>
        <v>0</v>
      </c>
      <c r="P15" s="96">
        <f t="shared" si="1"/>
        <v>2999000</v>
      </c>
      <c r="Q15" s="97">
        <f t="shared" si="2"/>
        <v>0</v>
      </c>
      <c r="R15" s="52">
        <f t="shared" si="3"/>
        <v>288.14229249011856</v>
      </c>
      <c r="S15" s="53">
        <f t="shared" si="4"/>
        <v>0</v>
      </c>
      <c r="T15" s="52">
        <f>IF((SUM($E9:$E13))=0,0,(P15/(SUM($E9:$E13))*100))</f>
        <v>99.966666666666669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528000</v>
      </c>
      <c r="C35" s="92"/>
      <c r="D35" s="92"/>
      <c r="E35" s="92">
        <f t="shared" ref="E35:E40" si="18">$B35      +$C35      +$D35</f>
        <v>528000</v>
      </c>
      <c r="F35" s="93">
        <v>528000</v>
      </c>
      <c r="G35" s="94">
        <v>528000</v>
      </c>
      <c r="H35" s="93"/>
      <c r="I35" s="94"/>
      <c r="J35" s="93">
        <v>199000</v>
      </c>
      <c r="K35" s="94"/>
      <c r="L35" s="93"/>
      <c r="M35" s="94"/>
      <c r="N35" s="93">
        <v>300000</v>
      </c>
      <c r="O35" s="94"/>
      <c r="P35" s="93">
        <f t="shared" ref="P35:P40" si="19">$H35      +$J35      +$L35      +$N35</f>
        <v>499000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94.507575757575751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79000</v>
      </c>
      <c r="C36" s="92">
        <v>-41000</v>
      </c>
      <c r="D36" s="92"/>
      <c r="E36" s="92">
        <f t="shared" si="18"/>
        <v>38000</v>
      </c>
      <c r="F36" s="93">
        <v>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780000</v>
      </c>
      <c r="K38" s="94"/>
      <c r="L38" s="93">
        <v>1584000</v>
      </c>
      <c r="M38" s="94"/>
      <c r="N38" s="93"/>
      <c r="O38" s="94"/>
      <c r="P38" s="93">
        <f t="shared" si="19"/>
        <v>2364000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59.099999999999994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4607000</v>
      </c>
      <c r="C40" s="95">
        <f>SUM(C35:C39)</f>
        <v>-41000</v>
      </c>
      <c r="D40" s="95"/>
      <c r="E40" s="95">
        <f t="shared" si="18"/>
        <v>4566000</v>
      </c>
      <c r="F40" s="96">
        <f t="shared" ref="F40:O40" si="25">SUM(F35:F39)</f>
        <v>4566000</v>
      </c>
      <c r="G40" s="97">
        <f t="shared" si="25"/>
        <v>4528000</v>
      </c>
      <c r="H40" s="96">
        <f t="shared" si="25"/>
        <v>0</v>
      </c>
      <c r="I40" s="97">
        <f t="shared" si="25"/>
        <v>0</v>
      </c>
      <c r="J40" s="96">
        <f t="shared" si="25"/>
        <v>979000</v>
      </c>
      <c r="K40" s="97">
        <f t="shared" si="25"/>
        <v>0</v>
      </c>
      <c r="L40" s="96">
        <f t="shared" si="25"/>
        <v>1584000</v>
      </c>
      <c r="M40" s="97">
        <f t="shared" si="25"/>
        <v>0</v>
      </c>
      <c r="N40" s="96">
        <f t="shared" si="25"/>
        <v>300000</v>
      </c>
      <c r="O40" s="97">
        <f t="shared" si="25"/>
        <v>0</v>
      </c>
      <c r="P40" s="96">
        <f t="shared" si="19"/>
        <v>2863000</v>
      </c>
      <c r="Q40" s="97">
        <f t="shared" si="20"/>
        <v>0</v>
      </c>
      <c r="R40" s="52">
        <f t="shared" si="21"/>
        <v>-81.060606060606062</v>
      </c>
      <c r="S40" s="53">
        <f t="shared" si="22"/>
        <v>0</v>
      </c>
      <c r="T40" s="52">
        <f>IF((+$E35+$E38) =0,0,(P40   /(+$E35+$E38) )*100)</f>
        <v>63.228798586572445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31327000</v>
      </c>
      <c r="C51" s="92">
        <v>-10427000</v>
      </c>
      <c r="D51" s="92"/>
      <c r="E51" s="92">
        <f t="shared" si="26"/>
        <v>20900000</v>
      </c>
      <c r="F51" s="93">
        <v>20900000</v>
      </c>
      <c r="G51" s="94">
        <v>20900000</v>
      </c>
      <c r="H51" s="93">
        <v>6250000</v>
      </c>
      <c r="I51" s="94"/>
      <c r="J51" s="93">
        <v>2302000</v>
      </c>
      <c r="K51" s="94"/>
      <c r="L51" s="93">
        <v>1911000</v>
      </c>
      <c r="M51" s="94"/>
      <c r="N51" s="93">
        <v>641000</v>
      </c>
      <c r="O51" s="94"/>
      <c r="P51" s="93">
        <f t="shared" si="27"/>
        <v>11104000</v>
      </c>
      <c r="Q51" s="94">
        <f t="shared" si="28"/>
        <v>0</v>
      </c>
      <c r="R51" s="48">
        <f t="shared" si="29"/>
        <v>-66.457352171637879</v>
      </c>
      <c r="S51" s="49">
        <f t="shared" si="30"/>
        <v>0</v>
      </c>
      <c r="T51" s="48">
        <f t="shared" si="31"/>
        <v>53.129186602870817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31327000</v>
      </c>
      <c r="C53" s="95">
        <f>SUM(C42:C52)</f>
        <v>-10427000</v>
      </c>
      <c r="D53" s="95"/>
      <c r="E53" s="95">
        <f t="shared" si="26"/>
        <v>20900000</v>
      </c>
      <c r="F53" s="96">
        <f t="shared" ref="F53:O53" si="33">SUM(F42:F52)</f>
        <v>20900000</v>
      </c>
      <c r="G53" s="97">
        <f t="shared" si="33"/>
        <v>20900000</v>
      </c>
      <c r="H53" s="96">
        <f t="shared" si="33"/>
        <v>6250000</v>
      </c>
      <c r="I53" s="97">
        <f t="shared" si="33"/>
        <v>0</v>
      </c>
      <c r="J53" s="96">
        <f t="shared" si="33"/>
        <v>2302000</v>
      </c>
      <c r="K53" s="97">
        <f t="shared" si="33"/>
        <v>0</v>
      </c>
      <c r="L53" s="96">
        <f t="shared" si="33"/>
        <v>1911000</v>
      </c>
      <c r="M53" s="97">
        <f t="shared" si="33"/>
        <v>0</v>
      </c>
      <c r="N53" s="96">
        <f t="shared" si="33"/>
        <v>641000</v>
      </c>
      <c r="O53" s="97">
        <f t="shared" si="33"/>
        <v>0</v>
      </c>
      <c r="P53" s="96">
        <f t="shared" si="27"/>
        <v>11104000</v>
      </c>
      <c r="Q53" s="97">
        <f t="shared" si="28"/>
        <v>0</v>
      </c>
      <c r="R53" s="52">
        <f t="shared" si="29"/>
        <v>-66.457352171637879</v>
      </c>
      <c r="S53" s="53">
        <f t="shared" si="30"/>
        <v>0</v>
      </c>
      <c r="T53" s="52">
        <f>IF((+$E43+$E45+$E47+$E48+$E51) =0,0,(P53   /(+$E43+$E45+$E47+$E48+$E51) )*100)</f>
        <v>53.129186602870817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39884000</v>
      </c>
      <c r="C67" s="104">
        <f>SUM(C9:C14,C17:C23,C26:C29,C32,C35:C39,C42:C52,C55:C58,C61:C65)</f>
        <v>-10753000</v>
      </c>
      <c r="D67" s="104"/>
      <c r="E67" s="104">
        <f t="shared" si="35"/>
        <v>29131000</v>
      </c>
      <c r="F67" s="105">
        <f t="shared" ref="F67:O67" si="43">SUM(F9:F14,F17:F23,F26:F29,F32,F35:F39,F42:F52,F55:F58,F61:F65)</f>
        <v>29131000</v>
      </c>
      <c r="G67" s="106">
        <f t="shared" si="43"/>
        <v>29093000</v>
      </c>
      <c r="H67" s="105">
        <f t="shared" si="43"/>
        <v>7842000</v>
      </c>
      <c r="I67" s="106">
        <f t="shared" si="43"/>
        <v>0</v>
      </c>
      <c r="J67" s="105">
        <f t="shared" si="43"/>
        <v>3453000</v>
      </c>
      <c r="K67" s="106">
        <f t="shared" si="43"/>
        <v>0</v>
      </c>
      <c r="L67" s="105">
        <f t="shared" si="43"/>
        <v>3748000</v>
      </c>
      <c r="M67" s="106">
        <f t="shared" si="43"/>
        <v>0</v>
      </c>
      <c r="N67" s="105">
        <f t="shared" si="43"/>
        <v>1923000</v>
      </c>
      <c r="O67" s="106">
        <f t="shared" si="43"/>
        <v>0</v>
      </c>
      <c r="P67" s="105">
        <f t="shared" si="36"/>
        <v>16966000</v>
      </c>
      <c r="Q67" s="106">
        <f t="shared" si="37"/>
        <v>0</v>
      </c>
      <c r="R67" s="61">
        <f t="shared" si="38"/>
        <v>-48.692636072572036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58.316433506341738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19688000</v>
      </c>
      <c r="C69" s="92"/>
      <c r="D69" s="92"/>
      <c r="E69" s="92">
        <f>$B69      +$C69      +$D69</f>
        <v>19688000</v>
      </c>
      <c r="F69" s="93">
        <v>19688000</v>
      </c>
      <c r="G69" s="94">
        <v>19688000</v>
      </c>
      <c r="H69" s="93">
        <v>5095000</v>
      </c>
      <c r="I69" s="94"/>
      <c r="J69" s="93">
        <v>2943000</v>
      </c>
      <c r="K69" s="94"/>
      <c r="L69" s="93">
        <v>1561000</v>
      </c>
      <c r="M69" s="94"/>
      <c r="N69" s="93">
        <v>2145000</v>
      </c>
      <c r="O69" s="94"/>
      <c r="P69" s="93">
        <f>$H69      +$J69      +$L69      +$N69</f>
        <v>11744000</v>
      </c>
      <c r="Q69" s="94">
        <f>$I69      +$K69      +$M69      +$O69</f>
        <v>0</v>
      </c>
      <c r="R69" s="48">
        <f>IF(($L69      =0),0,((($N69      -$L69      )/$L69      )*100))</f>
        <v>37.411915438821268</v>
      </c>
      <c r="S69" s="49">
        <f>IF(($M69      =0),0,((($O69      -$M69      )/$M69      )*100))</f>
        <v>0</v>
      </c>
      <c r="T69" s="48">
        <f>IF(($E69      =0),0,(($P69      /$E69      )*100))</f>
        <v>59.650548557496954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19688000</v>
      </c>
      <c r="C71" s="101">
        <f>SUM(C69:C70)</f>
        <v>0</v>
      </c>
      <c r="D71" s="101"/>
      <c r="E71" s="101">
        <f>$B71      +$C71      +$D71</f>
        <v>19688000</v>
      </c>
      <c r="F71" s="102">
        <f t="shared" ref="F71:O71" si="44">SUM(F69:F70)</f>
        <v>19688000</v>
      </c>
      <c r="G71" s="103">
        <f t="shared" si="44"/>
        <v>19688000</v>
      </c>
      <c r="H71" s="102">
        <f t="shared" si="44"/>
        <v>5095000</v>
      </c>
      <c r="I71" s="103">
        <f t="shared" si="44"/>
        <v>0</v>
      </c>
      <c r="J71" s="102">
        <f t="shared" si="44"/>
        <v>2943000</v>
      </c>
      <c r="K71" s="103">
        <f t="shared" si="44"/>
        <v>0</v>
      </c>
      <c r="L71" s="102">
        <f t="shared" si="44"/>
        <v>1561000</v>
      </c>
      <c r="M71" s="103">
        <f t="shared" si="44"/>
        <v>0</v>
      </c>
      <c r="N71" s="102">
        <f t="shared" si="44"/>
        <v>2145000</v>
      </c>
      <c r="O71" s="103">
        <f t="shared" si="44"/>
        <v>0</v>
      </c>
      <c r="P71" s="102">
        <f>$H71      +$J71      +$L71      +$N71</f>
        <v>11744000</v>
      </c>
      <c r="Q71" s="103">
        <f>$I71      +$K71      +$M71      +$O71</f>
        <v>0</v>
      </c>
      <c r="R71" s="57">
        <f>IF(($L71      =0),0,((($N71      -$L71      )/$L71      )*100))</f>
        <v>37.411915438821268</v>
      </c>
      <c r="S71" s="58">
        <f>IF(($M71      =0),0,((($O71      -$M71      )/$M71      )*100))</f>
        <v>0</v>
      </c>
      <c r="T71" s="57">
        <f>IF(($E69      =0),0,(($P69      /$E69      )*100))</f>
        <v>59.650548557496954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19688000</v>
      </c>
      <c r="C72" s="104">
        <f>SUM(C69:C70)</f>
        <v>0</v>
      </c>
      <c r="D72" s="104"/>
      <c r="E72" s="104">
        <f>$B72      +$C72      +$D72</f>
        <v>19688000</v>
      </c>
      <c r="F72" s="105">
        <f t="shared" ref="F72:O72" si="45">SUM(F69:F70)</f>
        <v>19688000</v>
      </c>
      <c r="G72" s="106">
        <f t="shared" si="45"/>
        <v>19688000</v>
      </c>
      <c r="H72" s="105">
        <f t="shared" si="45"/>
        <v>5095000</v>
      </c>
      <c r="I72" s="106">
        <f t="shared" si="45"/>
        <v>0</v>
      </c>
      <c r="J72" s="105">
        <f t="shared" si="45"/>
        <v>2943000</v>
      </c>
      <c r="K72" s="106">
        <f t="shared" si="45"/>
        <v>0</v>
      </c>
      <c r="L72" s="105">
        <f t="shared" si="45"/>
        <v>1561000</v>
      </c>
      <c r="M72" s="106">
        <f t="shared" si="45"/>
        <v>0</v>
      </c>
      <c r="N72" s="105">
        <f t="shared" si="45"/>
        <v>2145000</v>
      </c>
      <c r="O72" s="106">
        <f t="shared" si="45"/>
        <v>0</v>
      </c>
      <c r="P72" s="105">
        <f>$H72      +$J72      +$L72      +$N72</f>
        <v>11744000</v>
      </c>
      <c r="Q72" s="106">
        <f>$I72      +$K72      +$M72      +$O72</f>
        <v>0</v>
      </c>
      <c r="R72" s="61">
        <f>IF(($L72      =0),0,((($N72      -$L72      )/$L72      )*100))</f>
        <v>37.411915438821268</v>
      </c>
      <c r="S72" s="62">
        <f>IF(($M72      =0),0,((($O72      -$M72      )/$M72      )*100))</f>
        <v>0</v>
      </c>
      <c r="T72" s="61">
        <f>IF(($E69      =0),0,(($P69      /$E69      )*100))</f>
        <v>59.650548557496954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59572000</v>
      </c>
      <c r="C73" s="104">
        <f>SUM(C9:C14,C17:C23,C26:C29,C32,C35:C39,C42:C52,C55:C58,C61:C65,C69:C70)</f>
        <v>-10753000</v>
      </c>
      <c r="D73" s="104"/>
      <c r="E73" s="104">
        <f>$B73      +$C73      +$D73</f>
        <v>48819000</v>
      </c>
      <c r="F73" s="105">
        <f t="shared" ref="F73:O73" si="46">SUM(F9:F14,F17:F23,F26:F29,F32,F35:F39,F42:F52,F55:F58,F61:F65,F69:F70)</f>
        <v>48819000</v>
      </c>
      <c r="G73" s="106">
        <f t="shared" si="46"/>
        <v>48781000</v>
      </c>
      <c r="H73" s="105">
        <f t="shared" si="46"/>
        <v>12937000</v>
      </c>
      <c r="I73" s="106">
        <f t="shared" si="46"/>
        <v>0</v>
      </c>
      <c r="J73" s="105">
        <f t="shared" si="46"/>
        <v>6396000</v>
      </c>
      <c r="K73" s="106">
        <f t="shared" si="46"/>
        <v>0</v>
      </c>
      <c r="L73" s="105">
        <f t="shared" si="46"/>
        <v>5309000</v>
      </c>
      <c r="M73" s="106">
        <f t="shared" si="46"/>
        <v>0</v>
      </c>
      <c r="N73" s="105">
        <f t="shared" si="46"/>
        <v>4068000</v>
      </c>
      <c r="O73" s="106">
        <f t="shared" si="46"/>
        <v>0</v>
      </c>
      <c r="P73" s="105">
        <f>$H73      +$J73      +$L73      +$N73</f>
        <v>28710000</v>
      </c>
      <c r="Q73" s="106">
        <f>$I73      +$K73      +$M73      +$O73</f>
        <v>0</v>
      </c>
      <c r="R73" s="61">
        <f>IF(($L73      =0),0,((($N73      -$L73      )/$L73      )*100))</f>
        <v>-23.375400263703145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58.854882023738753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S7dz44IZeC4SSws6h6ghTdiYg3Y/4d6zfINDBpqGUaHotFId0g/Q2xCAom3l68a/8jN3K6v2XkjwBLWNUhD5A==" saltValue="k7xtloJeA/MxkgqunV/O+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1482000</v>
      </c>
      <c r="I10" s="94"/>
      <c r="J10" s="93">
        <v>299000</v>
      </c>
      <c r="K10" s="94"/>
      <c r="L10" s="93">
        <v>88000</v>
      </c>
      <c r="M10" s="94"/>
      <c r="N10" s="93">
        <v>315000</v>
      </c>
      <c r="O10" s="94"/>
      <c r="P10" s="93">
        <f t="shared" ref="P10:P15" si="1">$H10      +$J10      +$L10      +$N10</f>
        <v>2184000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257.95454545454544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94.956521739130437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1482000</v>
      </c>
      <c r="I15" s="97">
        <f t="shared" si="7"/>
        <v>0</v>
      </c>
      <c r="J15" s="96">
        <f t="shared" si="7"/>
        <v>299000</v>
      </c>
      <c r="K15" s="97">
        <f t="shared" si="7"/>
        <v>0</v>
      </c>
      <c r="L15" s="96">
        <f t="shared" si="7"/>
        <v>88000</v>
      </c>
      <c r="M15" s="97">
        <f t="shared" si="7"/>
        <v>0</v>
      </c>
      <c r="N15" s="96">
        <f t="shared" si="7"/>
        <v>315000</v>
      </c>
      <c r="O15" s="97">
        <f t="shared" si="7"/>
        <v>0</v>
      </c>
      <c r="P15" s="96">
        <f t="shared" si="1"/>
        <v>2184000</v>
      </c>
      <c r="Q15" s="97">
        <f t="shared" si="2"/>
        <v>0</v>
      </c>
      <c r="R15" s="52">
        <f t="shared" si="3"/>
        <v>257.95454545454544</v>
      </c>
      <c r="S15" s="53">
        <f t="shared" si="4"/>
        <v>0</v>
      </c>
      <c r="T15" s="52">
        <f>IF((SUM($E9:$E13))=0,0,(P15/(SUM($E9:$E13))*100))</f>
        <v>94.956521739130437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1089000</v>
      </c>
      <c r="C32" s="92"/>
      <c r="D32" s="92"/>
      <c r="E32" s="92">
        <f>$B32      +$C32      +$D32</f>
        <v>1089000</v>
      </c>
      <c r="F32" s="93">
        <v>1089000</v>
      </c>
      <c r="G32" s="94">
        <v>1089000</v>
      </c>
      <c r="H32" s="93">
        <v>331000</v>
      </c>
      <c r="I32" s="94"/>
      <c r="J32" s="93">
        <v>146000</v>
      </c>
      <c r="K32" s="94"/>
      <c r="L32" s="93">
        <v>238000</v>
      </c>
      <c r="M32" s="94"/>
      <c r="N32" s="93">
        <v>41000</v>
      </c>
      <c r="O32" s="94"/>
      <c r="P32" s="93">
        <f>$H32      +$J32      +$L32      +$N32</f>
        <v>756000</v>
      </c>
      <c r="Q32" s="94">
        <f>$I32      +$K32      +$M32      +$O32</f>
        <v>0</v>
      </c>
      <c r="R32" s="48">
        <f>IF(($L32      =0),0,((($N32      -$L32      )/$L32      )*100))</f>
        <v>-82.773109243697476</v>
      </c>
      <c r="S32" s="49">
        <f>IF(($M32      =0),0,((($O32      -$M32      )/$M32      )*100))</f>
        <v>0</v>
      </c>
      <c r="T32" s="48">
        <f>IF(($E32      =0),0,(($P32      /$E32      )*100))</f>
        <v>69.421487603305792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1089000</v>
      </c>
      <c r="C33" s="95">
        <f>C32</f>
        <v>0</v>
      </c>
      <c r="D33" s="95"/>
      <c r="E33" s="95">
        <f>$B33      +$C33      +$D33</f>
        <v>1089000</v>
      </c>
      <c r="F33" s="96">
        <f t="shared" ref="F33:O33" si="17">F32</f>
        <v>1089000</v>
      </c>
      <c r="G33" s="97">
        <f t="shared" si="17"/>
        <v>1089000</v>
      </c>
      <c r="H33" s="96">
        <f t="shared" si="17"/>
        <v>331000</v>
      </c>
      <c r="I33" s="97">
        <f t="shared" si="17"/>
        <v>0</v>
      </c>
      <c r="J33" s="96">
        <f t="shared" si="17"/>
        <v>146000</v>
      </c>
      <c r="K33" s="97">
        <f t="shared" si="17"/>
        <v>0</v>
      </c>
      <c r="L33" s="96">
        <f t="shared" si="17"/>
        <v>238000</v>
      </c>
      <c r="M33" s="97">
        <f t="shared" si="17"/>
        <v>0</v>
      </c>
      <c r="N33" s="96">
        <f t="shared" si="17"/>
        <v>41000</v>
      </c>
      <c r="O33" s="97">
        <f t="shared" si="17"/>
        <v>0</v>
      </c>
      <c r="P33" s="96">
        <f>$H33      +$J33      +$L33      +$N33</f>
        <v>756000</v>
      </c>
      <c r="Q33" s="97">
        <f>$I33      +$K33      +$M33      +$O33</f>
        <v>0</v>
      </c>
      <c r="R33" s="52">
        <f>IF(($L33      =0),0,((($N33      -$L33      )/$L33      )*100))</f>
        <v>-82.773109243697476</v>
      </c>
      <c r="S33" s="53">
        <f>IF(($M33      =0),0,((($O33      -$M33      )/$M33      )*100))</f>
        <v>0</v>
      </c>
      <c r="T33" s="52">
        <f>IF($E33   =0,0,($P33   /$E33   )*100)</f>
        <v>69.421487603305792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14436000</v>
      </c>
      <c r="C35" s="92"/>
      <c r="D35" s="92"/>
      <c r="E35" s="92">
        <f t="shared" ref="E35:E40" si="18">$B35      +$C35      +$D35</f>
        <v>14436000</v>
      </c>
      <c r="F35" s="93">
        <v>14436000</v>
      </c>
      <c r="G35" s="94">
        <v>14436000</v>
      </c>
      <c r="H35" s="93"/>
      <c r="I35" s="94"/>
      <c r="J35" s="93">
        <v>3219000</v>
      </c>
      <c r="K35" s="94"/>
      <c r="L35" s="93">
        <v>683000</v>
      </c>
      <c r="M35" s="94"/>
      <c r="N35" s="93">
        <v>7234000</v>
      </c>
      <c r="O35" s="94"/>
      <c r="P35" s="93">
        <f t="shared" ref="P35:P40" si="19">$H35      +$J35      +$L35      +$N35</f>
        <v>11136000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959.15080527086388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77.140482128013304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39000</v>
      </c>
      <c r="C36" s="92">
        <v>-20000</v>
      </c>
      <c r="D36" s="92"/>
      <c r="E36" s="92">
        <f t="shared" si="18"/>
        <v>19000</v>
      </c>
      <c r="F36" s="93">
        <v>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14475000</v>
      </c>
      <c r="C40" s="95">
        <f>SUM(C35:C39)</f>
        <v>-20000</v>
      </c>
      <c r="D40" s="95"/>
      <c r="E40" s="95">
        <f t="shared" si="18"/>
        <v>14455000</v>
      </c>
      <c r="F40" s="96">
        <f t="shared" ref="F40:O40" si="25">SUM(F35:F39)</f>
        <v>14455000</v>
      </c>
      <c r="G40" s="97">
        <f t="shared" si="25"/>
        <v>14436000</v>
      </c>
      <c r="H40" s="96">
        <f t="shared" si="25"/>
        <v>0</v>
      </c>
      <c r="I40" s="97">
        <f t="shared" si="25"/>
        <v>0</v>
      </c>
      <c r="J40" s="96">
        <f t="shared" si="25"/>
        <v>3219000</v>
      </c>
      <c r="K40" s="97">
        <f t="shared" si="25"/>
        <v>0</v>
      </c>
      <c r="L40" s="96">
        <f t="shared" si="25"/>
        <v>683000</v>
      </c>
      <c r="M40" s="97">
        <f t="shared" si="25"/>
        <v>0</v>
      </c>
      <c r="N40" s="96">
        <f t="shared" si="25"/>
        <v>7234000</v>
      </c>
      <c r="O40" s="97">
        <f t="shared" si="25"/>
        <v>0</v>
      </c>
      <c r="P40" s="96">
        <f t="shared" si="19"/>
        <v>11136000</v>
      </c>
      <c r="Q40" s="97">
        <f t="shared" si="20"/>
        <v>0</v>
      </c>
      <c r="R40" s="52">
        <f t="shared" si="21"/>
        <v>959.15080527086388</v>
      </c>
      <c r="S40" s="53">
        <f t="shared" si="22"/>
        <v>0</v>
      </c>
      <c r="T40" s="52">
        <f>IF((+$E35+$E38) =0,0,(P40   /(+$E35+$E38) )*100)</f>
        <v>77.140482128013304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16820000</v>
      </c>
      <c r="C51" s="92">
        <v>-4615000</v>
      </c>
      <c r="D51" s="92"/>
      <c r="E51" s="92">
        <f t="shared" si="26"/>
        <v>12205000</v>
      </c>
      <c r="F51" s="93">
        <v>12205000</v>
      </c>
      <c r="G51" s="94">
        <v>12205000</v>
      </c>
      <c r="H51" s="93">
        <v>642000</v>
      </c>
      <c r="I51" s="94"/>
      <c r="J51" s="93">
        <v>1561000</v>
      </c>
      <c r="K51" s="94"/>
      <c r="L51" s="93">
        <v>115000</v>
      </c>
      <c r="M51" s="94"/>
      <c r="N51" s="93">
        <v>1131000</v>
      </c>
      <c r="O51" s="94"/>
      <c r="P51" s="93">
        <f t="shared" si="27"/>
        <v>3449000</v>
      </c>
      <c r="Q51" s="94">
        <f t="shared" si="28"/>
        <v>0</v>
      </c>
      <c r="R51" s="48">
        <f t="shared" si="29"/>
        <v>883.47826086956525</v>
      </c>
      <c r="S51" s="49">
        <f t="shared" si="30"/>
        <v>0</v>
      </c>
      <c r="T51" s="48">
        <f t="shared" si="31"/>
        <v>28.258910282671035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16820000</v>
      </c>
      <c r="C53" s="95">
        <f>SUM(C42:C52)</f>
        <v>-4615000</v>
      </c>
      <c r="D53" s="95"/>
      <c r="E53" s="95">
        <f t="shared" si="26"/>
        <v>12205000</v>
      </c>
      <c r="F53" s="96">
        <f t="shared" ref="F53:O53" si="33">SUM(F42:F52)</f>
        <v>12205000</v>
      </c>
      <c r="G53" s="97">
        <f t="shared" si="33"/>
        <v>12205000</v>
      </c>
      <c r="H53" s="96">
        <f t="shared" si="33"/>
        <v>642000</v>
      </c>
      <c r="I53" s="97">
        <f t="shared" si="33"/>
        <v>0</v>
      </c>
      <c r="J53" s="96">
        <f t="shared" si="33"/>
        <v>1561000</v>
      </c>
      <c r="K53" s="97">
        <f t="shared" si="33"/>
        <v>0</v>
      </c>
      <c r="L53" s="96">
        <f t="shared" si="33"/>
        <v>115000</v>
      </c>
      <c r="M53" s="97">
        <f t="shared" si="33"/>
        <v>0</v>
      </c>
      <c r="N53" s="96">
        <f t="shared" si="33"/>
        <v>1131000</v>
      </c>
      <c r="O53" s="97">
        <f t="shared" si="33"/>
        <v>0</v>
      </c>
      <c r="P53" s="96">
        <f t="shared" si="27"/>
        <v>3449000</v>
      </c>
      <c r="Q53" s="97">
        <f t="shared" si="28"/>
        <v>0</v>
      </c>
      <c r="R53" s="52">
        <f t="shared" si="29"/>
        <v>883.47826086956525</v>
      </c>
      <c r="S53" s="53">
        <f t="shared" si="30"/>
        <v>0</v>
      </c>
      <c r="T53" s="52">
        <f>IF((+$E43+$E45+$E47+$E48+$E51) =0,0,(P53   /(+$E43+$E45+$E47+$E48+$E51) )*100)</f>
        <v>28.258910282671035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34684000</v>
      </c>
      <c r="C67" s="104">
        <f>SUM(C9:C14,C17:C23,C26:C29,C32,C35:C39,C42:C52,C55:C58,C61:C65)</f>
        <v>-4635000</v>
      </c>
      <c r="D67" s="104"/>
      <c r="E67" s="104">
        <f t="shared" si="35"/>
        <v>30049000</v>
      </c>
      <c r="F67" s="105">
        <f t="shared" ref="F67:O67" si="43">SUM(F9:F14,F17:F23,F26:F29,F32,F35:F39,F42:F52,F55:F58,F61:F65)</f>
        <v>30049000</v>
      </c>
      <c r="G67" s="106">
        <f t="shared" si="43"/>
        <v>30030000</v>
      </c>
      <c r="H67" s="105">
        <f t="shared" si="43"/>
        <v>2455000</v>
      </c>
      <c r="I67" s="106">
        <f t="shared" si="43"/>
        <v>0</v>
      </c>
      <c r="J67" s="105">
        <f t="shared" si="43"/>
        <v>5225000</v>
      </c>
      <c r="K67" s="106">
        <f t="shared" si="43"/>
        <v>0</v>
      </c>
      <c r="L67" s="105">
        <f t="shared" si="43"/>
        <v>1124000</v>
      </c>
      <c r="M67" s="106">
        <f t="shared" si="43"/>
        <v>0</v>
      </c>
      <c r="N67" s="105">
        <f t="shared" si="43"/>
        <v>8721000</v>
      </c>
      <c r="O67" s="106">
        <f t="shared" si="43"/>
        <v>0</v>
      </c>
      <c r="P67" s="105">
        <f t="shared" si="36"/>
        <v>17525000</v>
      </c>
      <c r="Q67" s="106">
        <f t="shared" si="37"/>
        <v>0</v>
      </c>
      <c r="R67" s="61">
        <f t="shared" si="38"/>
        <v>675.88967971530246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58.358308358308349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23789000</v>
      </c>
      <c r="C69" s="92">
        <v>-21245000</v>
      </c>
      <c r="D69" s="92"/>
      <c r="E69" s="92">
        <f>$B69      +$C69      +$D69</f>
        <v>2544000</v>
      </c>
      <c r="F69" s="93">
        <v>2544000</v>
      </c>
      <c r="G69" s="94">
        <v>2544000</v>
      </c>
      <c r="H69" s="93">
        <v>983000</v>
      </c>
      <c r="I69" s="94"/>
      <c r="J69" s="93">
        <v>565000</v>
      </c>
      <c r="K69" s="94"/>
      <c r="L69" s="93">
        <v>467000</v>
      </c>
      <c r="M69" s="94"/>
      <c r="N69" s="93">
        <v>439000</v>
      </c>
      <c r="O69" s="94"/>
      <c r="P69" s="93">
        <f>$H69      +$J69      +$L69      +$N69</f>
        <v>2454000</v>
      </c>
      <c r="Q69" s="94">
        <f>$I69      +$K69      +$M69      +$O69</f>
        <v>0</v>
      </c>
      <c r="R69" s="48">
        <f>IF(($L69      =0),0,((($N69      -$L69      )/$L69      )*100))</f>
        <v>-5.9957173447537473</v>
      </c>
      <c r="S69" s="49">
        <f>IF(($M69      =0),0,((($O69      -$M69      )/$M69      )*100))</f>
        <v>0</v>
      </c>
      <c r="T69" s="48">
        <f>IF(($E69      =0),0,(($P69      /$E69      )*100))</f>
        <v>96.462264150943398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23789000</v>
      </c>
      <c r="C71" s="101">
        <f>SUM(C69:C70)</f>
        <v>-21245000</v>
      </c>
      <c r="D71" s="101"/>
      <c r="E71" s="101">
        <f>$B71      +$C71      +$D71</f>
        <v>2544000</v>
      </c>
      <c r="F71" s="102">
        <f t="shared" ref="F71:O71" si="44">SUM(F69:F70)</f>
        <v>2544000</v>
      </c>
      <c r="G71" s="103">
        <f t="shared" si="44"/>
        <v>2544000</v>
      </c>
      <c r="H71" s="102">
        <f t="shared" si="44"/>
        <v>983000</v>
      </c>
      <c r="I71" s="103">
        <f t="shared" si="44"/>
        <v>0</v>
      </c>
      <c r="J71" s="102">
        <f t="shared" si="44"/>
        <v>565000</v>
      </c>
      <c r="K71" s="103">
        <f t="shared" si="44"/>
        <v>0</v>
      </c>
      <c r="L71" s="102">
        <f t="shared" si="44"/>
        <v>467000</v>
      </c>
      <c r="M71" s="103">
        <f t="shared" si="44"/>
        <v>0</v>
      </c>
      <c r="N71" s="102">
        <f t="shared" si="44"/>
        <v>439000</v>
      </c>
      <c r="O71" s="103">
        <f t="shared" si="44"/>
        <v>0</v>
      </c>
      <c r="P71" s="102">
        <f>$H71      +$J71      +$L71      +$N71</f>
        <v>2454000</v>
      </c>
      <c r="Q71" s="103">
        <f>$I71      +$K71      +$M71      +$O71</f>
        <v>0</v>
      </c>
      <c r="R71" s="57">
        <f>IF(($L71      =0),0,((($N71      -$L71      )/$L71      )*100))</f>
        <v>-5.9957173447537473</v>
      </c>
      <c r="S71" s="58">
        <f>IF(($M71      =0),0,((($O71      -$M71      )/$M71      )*100))</f>
        <v>0</v>
      </c>
      <c r="T71" s="57">
        <f>IF(($E69      =0),0,(($P69      /$E69      )*100))</f>
        <v>96.462264150943398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23789000</v>
      </c>
      <c r="C72" s="104">
        <f>SUM(C69:C70)</f>
        <v>-21245000</v>
      </c>
      <c r="D72" s="104"/>
      <c r="E72" s="104">
        <f>$B72      +$C72      +$D72</f>
        <v>2544000</v>
      </c>
      <c r="F72" s="105">
        <f t="shared" ref="F72:O72" si="45">SUM(F69:F70)</f>
        <v>2544000</v>
      </c>
      <c r="G72" s="106">
        <f t="shared" si="45"/>
        <v>2544000</v>
      </c>
      <c r="H72" s="105">
        <f t="shared" si="45"/>
        <v>983000</v>
      </c>
      <c r="I72" s="106">
        <f t="shared" si="45"/>
        <v>0</v>
      </c>
      <c r="J72" s="105">
        <f t="shared" si="45"/>
        <v>565000</v>
      </c>
      <c r="K72" s="106">
        <f t="shared" si="45"/>
        <v>0</v>
      </c>
      <c r="L72" s="105">
        <f t="shared" si="45"/>
        <v>467000</v>
      </c>
      <c r="M72" s="106">
        <f t="shared" si="45"/>
        <v>0</v>
      </c>
      <c r="N72" s="105">
        <f t="shared" si="45"/>
        <v>439000</v>
      </c>
      <c r="O72" s="106">
        <f t="shared" si="45"/>
        <v>0</v>
      </c>
      <c r="P72" s="105">
        <f>$H72      +$J72      +$L72      +$N72</f>
        <v>2454000</v>
      </c>
      <c r="Q72" s="106">
        <f>$I72      +$K72      +$M72      +$O72</f>
        <v>0</v>
      </c>
      <c r="R72" s="61">
        <f>IF(($L72      =0),0,((($N72      -$L72      )/$L72      )*100))</f>
        <v>-5.9957173447537473</v>
      </c>
      <c r="S72" s="62">
        <f>IF(($M72      =0),0,((($O72      -$M72      )/$M72      )*100))</f>
        <v>0</v>
      </c>
      <c r="T72" s="61">
        <f>IF(($E69      =0),0,(($P69      /$E69      )*100))</f>
        <v>96.462264150943398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58473000</v>
      </c>
      <c r="C73" s="104">
        <f>SUM(C9:C14,C17:C23,C26:C29,C32,C35:C39,C42:C52,C55:C58,C61:C65,C69:C70)</f>
        <v>-25880000</v>
      </c>
      <c r="D73" s="104"/>
      <c r="E73" s="104">
        <f>$B73      +$C73      +$D73</f>
        <v>32593000</v>
      </c>
      <c r="F73" s="105">
        <f t="shared" ref="F73:O73" si="46">SUM(F9:F14,F17:F23,F26:F29,F32,F35:F39,F42:F52,F55:F58,F61:F65,F69:F70)</f>
        <v>32593000</v>
      </c>
      <c r="G73" s="106">
        <f t="shared" si="46"/>
        <v>32574000</v>
      </c>
      <c r="H73" s="105">
        <f t="shared" si="46"/>
        <v>3438000</v>
      </c>
      <c r="I73" s="106">
        <f t="shared" si="46"/>
        <v>0</v>
      </c>
      <c r="J73" s="105">
        <f t="shared" si="46"/>
        <v>5790000</v>
      </c>
      <c r="K73" s="106">
        <f t="shared" si="46"/>
        <v>0</v>
      </c>
      <c r="L73" s="105">
        <f t="shared" si="46"/>
        <v>1591000</v>
      </c>
      <c r="M73" s="106">
        <f t="shared" si="46"/>
        <v>0</v>
      </c>
      <c r="N73" s="105">
        <f t="shared" si="46"/>
        <v>9160000</v>
      </c>
      <c r="O73" s="106">
        <f t="shared" si="46"/>
        <v>0</v>
      </c>
      <c r="P73" s="105">
        <f>$H73      +$J73      +$L73      +$N73</f>
        <v>19979000</v>
      </c>
      <c r="Q73" s="106">
        <f>$I73      +$K73      +$M73      +$O73</f>
        <v>0</v>
      </c>
      <c r="R73" s="61">
        <f>IF(($L73      =0),0,((($N73      -$L73      )/$L73      )*100))</f>
        <v>475.73852922690139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61.334192914594468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NfnYEh9r7TYITC7DKxnSHTY99s4yDbnDmI45yVYFbq1NYhNgHvFTkaI7RmFWmysN1bXbQxC1VEDSDqjQoX+kQ==" saltValue="naZK+q8cnYa4Z+cjVsro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49000</v>
      </c>
      <c r="I10" s="94">
        <v>-3000000</v>
      </c>
      <c r="J10" s="93">
        <v>1117000</v>
      </c>
      <c r="K10" s="94"/>
      <c r="L10" s="93">
        <v>104000</v>
      </c>
      <c r="M10" s="94"/>
      <c r="N10" s="93">
        <v>245000</v>
      </c>
      <c r="O10" s="94"/>
      <c r="P10" s="93">
        <f t="shared" ref="P10:P15" si="1">$H10      +$J10      +$L10      +$N10</f>
        <v>1515000</v>
      </c>
      <c r="Q10" s="94">
        <f t="shared" ref="Q10:Q15" si="2">$I10      +$K10      +$M10      +$O10</f>
        <v>-3000000</v>
      </c>
      <c r="R10" s="48">
        <f t="shared" ref="R10:R15" si="3">IF(($L10      =0),0,((($N10      -$L10      )/$L10      )*100))</f>
        <v>135.57692307692309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50.5</v>
      </c>
      <c r="U10" s="50">
        <f t="shared" ref="U10:U14" si="6">IF(($E10      =0),0,(($Q10      /$E10      )*100))</f>
        <v>-100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49000</v>
      </c>
      <c r="I15" s="97">
        <f t="shared" si="7"/>
        <v>-3000000</v>
      </c>
      <c r="J15" s="96">
        <f t="shared" si="7"/>
        <v>1117000</v>
      </c>
      <c r="K15" s="97">
        <f t="shared" si="7"/>
        <v>0</v>
      </c>
      <c r="L15" s="96">
        <f t="shared" si="7"/>
        <v>104000</v>
      </c>
      <c r="M15" s="97">
        <f t="shared" si="7"/>
        <v>0</v>
      </c>
      <c r="N15" s="96">
        <f t="shared" si="7"/>
        <v>245000</v>
      </c>
      <c r="O15" s="97">
        <f t="shared" si="7"/>
        <v>0</v>
      </c>
      <c r="P15" s="96">
        <f t="shared" si="1"/>
        <v>1515000</v>
      </c>
      <c r="Q15" s="97">
        <f t="shared" si="2"/>
        <v>-3000000</v>
      </c>
      <c r="R15" s="52">
        <f t="shared" si="3"/>
        <v>135.57692307692309</v>
      </c>
      <c r="S15" s="53">
        <f t="shared" si="4"/>
        <v>0</v>
      </c>
      <c r="T15" s="52">
        <f>IF((SUM($E9:$E13))=0,0,(P15/(SUM($E9:$E13))*100))</f>
        <v>50.5</v>
      </c>
      <c r="U15" s="54">
        <f>IF((SUM($E9:$E13))=0,0,(Q15/(SUM($E9:$E13))*100))</f>
        <v>-100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59000</v>
      </c>
      <c r="C36" s="92">
        <v>4000</v>
      </c>
      <c r="D36" s="92"/>
      <c r="E36" s="92">
        <f t="shared" si="18"/>
        <v>63000</v>
      </c>
      <c r="F36" s="93">
        <v>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59000</v>
      </c>
      <c r="C40" s="95">
        <f>SUM(C35:C39)</f>
        <v>4000</v>
      </c>
      <c r="D40" s="95"/>
      <c r="E40" s="95">
        <f t="shared" si="18"/>
        <v>63000</v>
      </c>
      <c r="F40" s="96">
        <f t="shared" ref="F40:O40" si="25">SUM(F35:F39)</f>
        <v>63000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8896000</v>
      </c>
      <c r="C43" s="92"/>
      <c r="D43" s="92"/>
      <c r="E43" s="92">
        <f t="shared" si="26"/>
        <v>8896000</v>
      </c>
      <c r="F43" s="93">
        <v>8896000</v>
      </c>
      <c r="G43" s="94">
        <v>8896000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7000000</v>
      </c>
      <c r="G51" s="94">
        <v>7000000</v>
      </c>
      <c r="H51" s="93">
        <v>2000000</v>
      </c>
      <c r="I51" s="94"/>
      <c r="J51" s="93">
        <v>505000</v>
      </c>
      <c r="K51" s="94"/>
      <c r="L51" s="93"/>
      <c r="M51" s="94"/>
      <c r="N51" s="93"/>
      <c r="O51" s="94"/>
      <c r="P51" s="93">
        <f t="shared" si="27"/>
        <v>2505000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12.525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28896000</v>
      </c>
      <c r="C53" s="95">
        <f>SUM(C42:C52)</f>
        <v>0</v>
      </c>
      <c r="D53" s="95"/>
      <c r="E53" s="95">
        <f t="shared" si="26"/>
        <v>28896000</v>
      </c>
      <c r="F53" s="96">
        <f t="shared" ref="F53:O53" si="33">SUM(F42:F52)</f>
        <v>15896000</v>
      </c>
      <c r="G53" s="97">
        <f t="shared" si="33"/>
        <v>15896000</v>
      </c>
      <c r="H53" s="96">
        <f t="shared" si="33"/>
        <v>2000000</v>
      </c>
      <c r="I53" s="97">
        <f t="shared" si="33"/>
        <v>0</v>
      </c>
      <c r="J53" s="96">
        <f t="shared" si="33"/>
        <v>505000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2505000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8.6690199335548161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31955000</v>
      </c>
      <c r="C67" s="104">
        <f>SUM(C9:C14,C17:C23,C26:C29,C32,C35:C39,C42:C52,C55:C58,C61:C65)</f>
        <v>4000</v>
      </c>
      <c r="D67" s="104"/>
      <c r="E67" s="104">
        <f t="shared" si="35"/>
        <v>31959000</v>
      </c>
      <c r="F67" s="105">
        <f t="shared" ref="F67:O67" si="43">SUM(F9:F14,F17:F23,F26:F29,F32,F35:F39,F42:F52,F55:F58,F61:F65)</f>
        <v>18959000</v>
      </c>
      <c r="G67" s="106">
        <f t="shared" si="43"/>
        <v>18896000</v>
      </c>
      <c r="H67" s="105">
        <f t="shared" si="43"/>
        <v>2049000</v>
      </c>
      <c r="I67" s="106">
        <f t="shared" si="43"/>
        <v>-3000000</v>
      </c>
      <c r="J67" s="105">
        <f t="shared" si="43"/>
        <v>1622000</v>
      </c>
      <c r="K67" s="106">
        <f t="shared" si="43"/>
        <v>0</v>
      </c>
      <c r="L67" s="105">
        <f t="shared" si="43"/>
        <v>104000</v>
      </c>
      <c r="M67" s="106">
        <f t="shared" si="43"/>
        <v>0</v>
      </c>
      <c r="N67" s="105">
        <f t="shared" si="43"/>
        <v>245000</v>
      </c>
      <c r="O67" s="106">
        <f t="shared" si="43"/>
        <v>0</v>
      </c>
      <c r="P67" s="105">
        <f t="shared" si="36"/>
        <v>4020000</v>
      </c>
      <c r="Q67" s="106">
        <f t="shared" si="37"/>
        <v>-3000000</v>
      </c>
      <c r="R67" s="61">
        <f t="shared" si="38"/>
        <v>135.57692307692309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12.603461249059444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-9.4055680963130168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20707000</v>
      </c>
      <c r="C69" s="92">
        <v>-18288000</v>
      </c>
      <c r="D69" s="92"/>
      <c r="E69" s="92">
        <f>$B69      +$C69      +$D69</f>
        <v>2419000</v>
      </c>
      <c r="F69" s="93">
        <v>2419000</v>
      </c>
      <c r="G69" s="94">
        <v>2419000</v>
      </c>
      <c r="H69" s="93">
        <v>173000</v>
      </c>
      <c r="I69" s="94"/>
      <c r="J69" s="93">
        <v>1235000</v>
      </c>
      <c r="K69" s="94"/>
      <c r="L69" s="93">
        <v>258000</v>
      </c>
      <c r="M69" s="94"/>
      <c r="N69" s="93">
        <v>753000</v>
      </c>
      <c r="O69" s="94"/>
      <c r="P69" s="93">
        <f>$H69      +$J69      +$L69      +$N69</f>
        <v>2419000</v>
      </c>
      <c r="Q69" s="94">
        <f>$I69      +$K69      +$M69      +$O69</f>
        <v>0</v>
      </c>
      <c r="R69" s="48">
        <f>IF(($L69      =0),0,((($N69      -$L69      )/$L69      )*100))</f>
        <v>191.86046511627907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20707000</v>
      </c>
      <c r="C71" s="101">
        <f>SUM(C69:C70)</f>
        <v>-18288000</v>
      </c>
      <c r="D71" s="101"/>
      <c r="E71" s="101">
        <f>$B71      +$C71      +$D71</f>
        <v>2419000</v>
      </c>
      <c r="F71" s="102">
        <f t="shared" ref="F71:O71" si="44">SUM(F69:F70)</f>
        <v>2419000</v>
      </c>
      <c r="G71" s="103">
        <f t="shared" si="44"/>
        <v>2419000</v>
      </c>
      <c r="H71" s="102">
        <f t="shared" si="44"/>
        <v>173000</v>
      </c>
      <c r="I71" s="103">
        <f t="shared" si="44"/>
        <v>0</v>
      </c>
      <c r="J71" s="102">
        <f t="shared" si="44"/>
        <v>1235000</v>
      </c>
      <c r="K71" s="103">
        <f t="shared" si="44"/>
        <v>0</v>
      </c>
      <c r="L71" s="102">
        <f t="shared" si="44"/>
        <v>258000</v>
      </c>
      <c r="M71" s="103">
        <f t="shared" si="44"/>
        <v>0</v>
      </c>
      <c r="N71" s="102">
        <f t="shared" si="44"/>
        <v>753000</v>
      </c>
      <c r="O71" s="103">
        <f t="shared" si="44"/>
        <v>0</v>
      </c>
      <c r="P71" s="102">
        <f>$H71      +$J71      +$L71      +$N71</f>
        <v>2419000</v>
      </c>
      <c r="Q71" s="103">
        <f>$I71      +$K71      +$M71      +$O71</f>
        <v>0</v>
      </c>
      <c r="R71" s="57">
        <f>IF(($L71      =0),0,((($N71      -$L71      )/$L71      )*100))</f>
        <v>191.86046511627907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20707000</v>
      </c>
      <c r="C72" s="104">
        <f>SUM(C69:C70)</f>
        <v>-18288000</v>
      </c>
      <c r="D72" s="104"/>
      <c r="E72" s="104">
        <f>$B72      +$C72      +$D72</f>
        <v>2419000</v>
      </c>
      <c r="F72" s="105">
        <f t="shared" ref="F72:O72" si="45">SUM(F69:F70)</f>
        <v>2419000</v>
      </c>
      <c r="G72" s="106">
        <f t="shared" si="45"/>
        <v>2419000</v>
      </c>
      <c r="H72" s="105">
        <f t="shared" si="45"/>
        <v>173000</v>
      </c>
      <c r="I72" s="106">
        <f t="shared" si="45"/>
        <v>0</v>
      </c>
      <c r="J72" s="105">
        <f t="shared" si="45"/>
        <v>1235000</v>
      </c>
      <c r="K72" s="106">
        <f t="shared" si="45"/>
        <v>0</v>
      </c>
      <c r="L72" s="105">
        <f t="shared" si="45"/>
        <v>258000</v>
      </c>
      <c r="M72" s="106">
        <f t="shared" si="45"/>
        <v>0</v>
      </c>
      <c r="N72" s="105">
        <f t="shared" si="45"/>
        <v>753000</v>
      </c>
      <c r="O72" s="106">
        <f t="shared" si="45"/>
        <v>0</v>
      </c>
      <c r="P72" s="105">
        <f>$H72      +$J72      +$L72      +$N72</f>
        <v>2419000</v>
      </c>
      <c r="Q72" s="106">
        <f>$I72      +$K72      +$M72      +$O72</f>
        <v>0</v>
      </c>
      <c r="R72" s="61">
        <f>IF(($L72      =0),0,((($N72      -$L72      )/$L72      )*100))</f>
        <v>191.86046511627907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52662000</v>
      </c>
      <c r="C73" s="104">
        <f>SUM(C9:C14,C17:C23,C26:C29,C32,C35:C39,C42:C52,C55:C58,C61:C65,C69:C70)</f>
        <v>-18284000</v>
      </c>
      <c r="D73" s="104"/>
      <c r="E73" s="104">
        <f>$B73      +$C73      +$D73</f>
        <v>34378000</v>
      </c>
      <c r="F73" s="105">
        <f t="shared" ref="F73:O73" si="46">SUM(F9:F14,F17:F23,F26:F29,F32,F35:F39,F42:F52,F55:F58,F61:F65,F69:F70)</f>
        <v>21378000</v>
      </c>
      <c r="G73" s="106">
        <f t="shared" si="46"/>
        <v>21315000</v>
      </c>
      <c r="H73" s="105">
        <f t="shared" si="46"/>
        <v>2222000</v>
      </c>
      <c r="I73" s="106">
        <f t="shared" si="46"/>
        <v>-3000000</v>
      </c>
      <c r="J73" s="105">
        <f t="shared" si="46"/>
        <v>2857000</v>
      </c>
      <c r="K73" s="106">
        <f t="shared" si="46"/>
        <v>0</v>
      </c>
      <c r="L73" s="105">
        <f t="shared" si="46"/>
        <v>362000</v>
      </c>
      <c r="M73" s="106">
        <f t="shared" si="46"/>
        <v>0</v>
      </c>
      <c r="N73" s="105">
        <f t="shared" si="46"/>
        <v>998000</v>
      </c>
      <c r="O73" s="106">
        <f t="shared" si="46"/>
        <v>0</v>
      </c>
      <c r="P73" s="105">
        <f>$H73      +$J73      +$L73      +$N73</f>
        <v>6439000</v>
      </c>
      <c r="Q73" s="106">
        <f>$I73      +$K73      +$M73      +$O73</f>
        <v>-3000000</v>
      </c>
      <c r="R73" s="61">
        <f>IF(($L73      =0),0,((($N73      -$L73      )/$L73      )*100))</f>
        <v>175.69060773480663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18.76438875127495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-8.742532420224391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JOhAv239PqlH4XWNHNVTFjGvYZe+U7cpuplDmxmjUybYLnKUbr90LYDlxo6XO4yaWaU2gIk3ue/fMrr8ksdsw==" saltValue="mXHvyk3IKJOb/IJgQrlN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741000</v>
      </c>
      <c r="I10" s="94">
        <v>741157</v>
      </c>
      <c r="J10" s="93">
        <v>267000</v>
      </c>
      <c r="K10" s="94">
        <v>266668</v>
      </c>
      <c r="L10" s="93">
        <v>345000</v>
      </c>
      <c r="M10" s="94">
        <v>345051</v>
      </c>
      <c r="N10" s="93">
        <v>320000</v>
      </c>
      <c r="O10" s="94">
        <v>324567</v>
      </c>
      <c r="P10" s="93">
        <f t="shared" ref="P10:P15" si="1">$H10      +$J10      +$L10      +$N10</f>
        <v>1673000</v>
      </c>
      <c r="Q10" s="94">
        <f t="shared" ref="Q10:Q15" si="2">$I10      +$K10      +$M10      +$O10</f>
        <v>1677443</v>
      </c>
      <c r="R10" s="48">
        <f t="shared" ref="R10:R15" si="3">IF(($L10      =0),0,((($N10      -$L10      )/$L10      )*100))</f>
        <v>-7.2463768115942031</v>
      </c>
      <c r="S10" s="49">
        <f t="shared" ref="S10:S15" si="4">IF(($M10      =0),0,((($O10      -$M10      )/$M10      )*100))</f>
        <v>-5.9365137327525499</v>
      </c>
      <c r="T10" s="48">
        <f t="shared" ref="T10:T14" si="5">IF(($E10      =0),0,(($P10      /$E10      )*100))</f>
        <v>97.267441860465127</v>
      </c>
      <c r="U10" s="50">
        <f t="shared" ref="U10:U14" si="6">IF(($E10      =0),0,(($Q10      /$E10      )*100))</f>
        <v>97.525755813953481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741000</v>
      </c>
      <c r="I15" s="97">
        <f t="shared" si="7"/>
        <v>741157</v>
      </c>
      <c r="J15" s="96">
        <f t="shared" si="7"/>
        <v>267000</v>
      </c>
      <c r="K15" s="97">
        <f t="shared" si="7"/>
        <v>266668</v>
      </c>
      <c r="L15" s="96">
        <f t="shared" si="7"/>
        <v>345000</v>
      </c>
      <c r="M15" s="97">
        <f t="shared" si="7"/>
        <v>345051</v>
      </c>
      <c r="N15" s="96">
        <f t="shared" si="7"/>
        <v>320000</v>
      </c>
      <c r="O15" s="97">
        <f t="shared" si="7"/>
        <v>324567</v>
      </c>
      <c r="P15" s="96">
        <f t="shared" si="1"/>
        <v>1673000</v>
      </c>
      <c r="Q15" s="97">
        <f t="shared" si="2"/>
        <v>1677443</v>
      </c>
      <c r="R15" s="52">
        <f t="shared" si="3"/>
        <v>-7.2463768115942031</v>
      </c>
      <c r="S15" s="53">
        <f t="shared" si="4"/>
        <v>-5.9365137327525499</v>
      </c>
      <c r="T15" s="52">
        <f>IF((SUM($E9:$E13))=0,0,(P15/(SUM($E9:$E13))*100))</f>
        <v>97.267441860465127</v>
      </c>
      <c r="U15" s="54">
        <f>IF((SUM($E9:$E13))=0,0,(Q15/(SUM($E9:$E13))*100))</f>
        <v>97.525755813953481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2100000</v>
      </c>
      <c r="C19" s="92"/>
      <c r="D19" s="92"/>
      <c r="E19" s="92">
        <f t="shared" si="8"/>
        <v>2100000</v>
      </c>
      <c r="F19" s="93">
        <v>2100000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2100000</v>
      </c>
      <c r="C24" s="95">
        <f>SUM(C17:C23)</f>
        <v>0</v>
      </c>
      <c r="D24" s="95"/>
      <c r="E24" s="95">
        <f t="shared" si="8"/>
        <v>2100000</v>
      </c>
      <c r="F24" s="96">
        <f t="shared" ref="F24:O24" si="15">SUM(F17:F23)</f>
        <v>2100000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2308000</v>
      </c>
      <c r="C29" s="92"/>
      <c r="D29" s="92"/>
      <c r="E29" s="92">
        <f>$B29      +$C29      +$D29</f>
        <v>2308000</v>
      </c>
      <c r="F29" s="93">
        <v>2308000</v>
      </c>
      <c r="G29" s="94">
        <v>2308000</v>
      </c>
      <c r="H29" s="93">
        <v>577000</v>
      </c>
      <c r="I29" s="94"/>
      <c r="J29" s="93">
        <v>1119000</v>
      </c>
      <c r="K29" s="94">
        <v>1119375</v>
      </c>
      <c r="L29" s="93">
        <v>612000</v>
      </c>
      <c r="M29" s="94">
        <v>730069</v>
      </c>
      <c r="N29" s="93"/>
      <c r="O29" s="94">
        <v>457461</v>
      </c>
      <c r="P29" s="93">
        <f>$H29      +$J29      +$L29      +$N29</f>
        <v>2308000</v>
      </c>
      <c r="Q29" s="94">
        <f>$I29      +$K29      +$M29      +$O29</f>
        <v>2306905</v>
      </c>
      <c r="R29" s="48">
        <f>IF(($L29      =0),0,((($N29      -$L29      )/$L29      )*100))</f>
        <v>-100</v>
      </c>
      <c r="S29" s="49">
        <f>IF(($M29      =0),0,((($O29      -$M29      )/$M29      )*100))</f>
        <v>-37.340032243527666</v>
      </c>
      <c r="T29" s="48">
        <f>IF(($E29      =0),0,(($P29      /$E29      )*100))</f>
        <v>100</v>
      </c>
      <c r="U29" s="50">
        <f>IF(($E29      =0),0,(($Q29      /$E29      )*100))</f>
        <v>99.952556325823224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2308000</v>
      </c>
      <c r="C30" s="95">
        <f>SUM(C26:C29)</f>
        <v>0</v>
      </c>
      <c r="D30" s="95"/>
      <c r="E30" s="95">
        <f>$B30      +$C30      +$D30</f>
        <v>2308000</v>
      </c>
      <c r="F30" s="96">
        <f t="shared" ref="F30:O30" si="16">SUM(F26:F29)</f>
        <v>2308000</v>
      </c>
      <c r="G30" s="97">
        <f t="shared" si="16"/>
        <v>2308000</v>
      </c>
      <c r="H30" s="96">
        <f t="shared" si="16"/>
        <v>577000</v>
      </c>
      <c r="I30" s="97">
        <f t="shared" si="16"/>
        <v>0</v>
      </c>
      <c r="J30" s="96">
        <f t="shared" si="16"/>
        <v>1119000</v>
      </c>
      <c r="K30" s="97">
        <f t="shared" si="16"/>
        <v>1119375</v>
      </c>
      <c r="L30" s="96">
        <f t="shared" si="16"/>
        <v>612000</v>
      </c>
      <c r="M30" s="97">
        <f t="shared" si="16"/>
        <v>730069</v>
      </c>
      <c r="N30" s="96">
        <f t="shared" si="16"/>
        <v>0</v>
      </c>
      <c r="O30" s="97">
        <f t="shared" si="16"/>
        <v>457461</v>
      </c>
      <c r="P30" s="96">
        <f>$H30      +$J30      +$L30      +$N30</f>
        <v>2308000</v>
      </c>
      <c r="Q30" s="97">
        <f>$I30      +$K30      +$M30      +$O30</f>
        <v>2306905</v>
      </c>
      <c r="R30" s="52">
        <f>IF(($L30      =0),0,((($N30      -$L30      )/$L30      )*100))</f>
        <v>-100</v>
      </c>
      <c r="S30" s="53">
        <f>IF(($M30      =0),0,((($O30      -$M30      )/$M30      )*100))</f>
        <v>-37.340032243527666</v>
      </c>
      <c r="T30" s="52">
        <f>IF($E30   =0,0,($P30   /$E30   )*100)</f>
        <v>100</v>
      </c>
      <c r="U30" s="54">
        <f>IF($E30   =0,0,($Q30   /$E30   )*100)</f>
        <v>99.952556325823224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921000</v>
      </c>
      <c r="C32" s="92"/>
      <c r="D32" s="92"/>
      <c r="E32" s="92">
        <f>$B32      +$C32      +$D32</f>
        <v>921000</v>
      </c>
      <c r="F32" s="93">
        <v>921000</v>
      </c>
      <c r="G32" s="94">
        <v>921000</v>
      </c>
      <c r="H32" s="93">
        <v>152000</v>
      </c>
      <c r="I32" s="94">
        <v>74664</v>
      </c>
      <c r="J32" s="93">
        <v>76000</v>
      </c>
      <c r="K32" s="94"/>
      <c r="L32" s="93">
        <v>294000</v>
      </c>
      <c r="M32" s="94">
        <v>105152</v>
      </c>
      <c r="N32" s="93">
        <v>145000</v>
      </c>
      <c r="O32" s="94">
        <v>815848</v>
      </c>
      <c r="P32" s="93">
        <f>$H32      +$J32      +$L32      +$N32</f>
        <v>667000</v>
      </c>
      <c r="Q32" s="94">
        <f>$I32      +$K32      +$M32      +$O32</f>
        <v>995664</v>
      </c>
      <c r="R32" s="48">
        <f>IF(($L32      =0),0,((($N32      -$L32      )/$L32      )*100))</f>
        <v>-50.680272108843539</v>
      </c>
      <c r="S32" s="49">
        <f>IF(($M32      =0),0,((($O32      -$M32      )/$M32      )*100))</f>
        <v>675.87492391965918</v>
      </c>
      <c r="T32" s="48">
        <f>IF(($E32      =0),0,(($P32      /$E32      )*100))</f>
        <v>72.421281216069488</v>
      </c>
      <c r="U32" s="50">
        <f>IF(($E32      =0),0,(($Q32      /$E32      )*100))</f>
        <v>108.10684039087948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921000</v>
      </c>
      <c r="C33" s="95">
        <f>C32</f>
        <v>0</v>
      </c>
      <c r="D33" s="95"/>
      <c r="E33" s="95">
        <f>$B33      +$C33      +$D33</f>
        <v>921000</v>
      </c>
      <c r="F33" s="96">
        <f t="shared" ref="F33:O33" si="17">F32</f>
        <v>921000</v>
      </c>
      <c r="G33" s="97">
        <f t="shared" si="17"/>
        <v>921000</v>
      </c>
      <c r="H33" s="96">
        <f t="shared" si="17"/>
        <v>152000</v>
      </c>
      <c r="I33" s="97">
        <f t="shared" si="17"/>
        <v>74664</v>
      </c>
      <c r="J33" s="96">
        <f t="shared" si="17"/>
        <v>76000</v>
      </c>
      <c r="K33" s="97">
        <f t="shared" si="17"/>
        <v>0</v>
      </c>
      <c r="L33" s="96">
        <f t="shared" si="17"/>
        <v>294000</v>
      </c>
      <c r="M33" s="97">
        <f t="shared" si="17"/>
        <v>105152</v>
      </c>
      <c r="N33" s="96">
        <f t="shared" si="17"/>
        <v>145000</v>
      </c>
      <c r="O33" s="97">
        <f t="shared" si="17"/>
        <v>815848</v>
      </c>
      <c r="P33" s="96">
        <f>$H33      +$J33      +$L33      +$N33</f>
        <v>667000</v>
      </c>
      <c r="Q33" s="97">
        <f>$I33      +$K33      +$M33      +$O33</f>
        <v>995664</v>
      </c>
      <c r="R33" s="52">
        <f>IF(($L33      =0),0,((($N33      -$L33      )/$L33      )*100))</f>
        <v>-50.680272108843539</v>
      </c>
      <c r="S33" s="53">
        <f>IF(($M33      =0),0,((($O33      -$M33      )/$M33      )*100))</f>
        <v>675.87492391965918</v>
      </c>
      <c r="T33" s="52">
        <f>IF($E33   =0,0,($P33   /$E33   )*100)</f>
        <v>72.421281216069488</v>
      </c>
      <c r="U33" s="54">
        <f>IF($E33   =0,0,($Q33   /$E33   )*100)</f>
        <v>108.10684039087948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23969000</v>
      </c>
      <c r="C35" s="92"/>
      <c r="D35" s="92"/>
      <c r="E35" s="92">
        <f t="shared" ref="E35:E40" si="18">$B35      +$C35      +$D35</f>
        <v>23969000</v>
      </c>
      <c r="F35" s="93">
        <v>23969000</v>
      </c>
      <c r="G35" s="94">
        <v>23969000</v>
      </c>
      <c r="H35" s="93">
        <v>4485000</v>
      </c>
      <c r="I35" s="94">
        <v>76622</v>
      </c>
      <c r="J35" s="93">
        <v>3867000</v>
      </c>
      <c r="K35" s="94">
        <v>4261330</v>
      </c>
      <c r="L35" s="93">
        <v>8677000</v>
      </c>
      <c r="M35" s="94">
        <v>10223314</v>
      </c>
      <c r="N35" s="93">
        <v>6001000</v>
      </c>
      <c r="O35" s="94">
        <v>4461682</v>
      </c>
      <c r="P35" s="93">
        <f t="shared" ref="P35:P40" si="19">$H35      +$J35      +$L35      +$N35</f>
        <v>23030000</v>
      </c>
      <c r="Q35" s="94">
        <f t="shared" ref="Q35:Q40" si="20">$I35      +$K35      +$M35      +$O35</f>
        <v>19022948</v>
      </c>
      <c r="R35" s="48">
        <f t="shared" ref="R35:R40" si="21">IF(($L35      =0),0,((($N35      -$L35      )/$L35      )*100))</f>
        <v>-30.840152126310937</v>
      </c>
      <c r="S35" s="49">
        <f t="shared" ref="S35:S40" si="22">IF(($M35      =0),0,((($O35      -$M35      )/$M35      )*100))</f>
        <v>-56.357772049259168</v>
      </c>
      <c r="T35" s="48">
        <f t="shared" ref="T35:T39" si="23">IF(($E35      =0),0,(($P35      /$E35      )*100))</f>
        <v>96.082439818098379</v>
      </c>
      <c r="U35" s="50">
        <f t="shared" ref="U35:U39" si="24">IF(($E35      =0),0,(($Q35      /$E35      )*100))</f>
        <v>79.364796195085319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23969000</v>
      </c>
      <c r="C40" s="95">
        <f>SUM(C35:C39)</f>
        <v>0</v>
      </c>
      <c r="D40" s="95"/>
      <c r="E40" s="95">
        <f t="shared" si="18"/>
        <v>23969000</v>
      </c>
      <c r="F40" s="96">
        <f t="shared" ref="F40:O40" si="25">SUM(F35:F39)</f>
        <v>23969000</v>
      </c>
      <c r="G40" s="97">
        <f t="shared" si="25"/>
        <v>23969000</v>
      </c>
      <c r="H40" s="96">
        <f t="shared" si="25"/>
        <v>4485000</v>
      </c>
      <c r="I40" s="97">
        <f t="shared" si="25"/>
        <v>76622</v>
      </c>
      <c r="J40" s="96">
        <f t="shared" si="25"/>
        <v>3867000</v>
      </c>
      <c r="K40" s="97">
        <f t="shared" si="25"/>
        <v>4261330</v>
      </c>
      <c r="L40" s="96">
        <f t="shared" si="25"/>
        <v>8677000</v>
      </c>
      <c r="M40" s="97">
        <f t="shared" si="25"/>
        <v>10223314</v>
      </c>
      <c r="N40" s="96">
        <f t="shared" si="25"/>
        <v>6001000</v>
      </c>
      <c r="O40" s="97">
        <f t="shared" si="25"/>
        <v>4461682</v>
      </c>
      <c r="P40" s="96">
        <f t="shared" si="19"/>
        <v>23030000</v>
      </c>
      <c r="Q40" s="97">
        <f t="shared" si="20"/>
        <v>19022948</v>
      </c>
      <c r="R40" s="52">
        <f t="shared" si="21"/>
        <v>-30.840152126310937</v>
      </c>
      <c r="S40" s="53">
        <f t="shared" si="22"/>
        <v>-56.357772049259168</v>
      </c>
      <c r="T40" s="52">
        <f>IF((+$E35+$E38) =0,0,(P40   /(+$E35+$E38) )*100)</f>
        <v>96.082439818098379</v>
      </c>
      <c r="U40" s="54">
        <f>IF((+$E35+$E38) =0,0,(Q40   /(+$E35+$E38) )*100)</f>
        <v>79.364796195085319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>
        <v>-13000000</v>
      </c>
      <c r="D51" s="92"/>
      <c r="E51" s="92">
        <f t="shared" si="26"/>
        <v>-13000000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-13000000</v>
      </c>
      <c r="D53" s="95"/>
      <c r="E53" s="95">
        <f t="shared" si="26"/>
        <v>-13000000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31018000</v>
      </c>
      <c r="C67" s="104">
        <f>SUM(C9:C14,C17:C23,C26:C29,C32,C35:C39,C42:C52,C55:C58,C61:C65)</f>
        <v>-13000000</v>
      </c>
      <c r="D67" s="104"/>
      <c r="E67" s="104">
        <f t="shared" si="35"/>
        <v>18018000</v>
      </c>
      <c r="F67" s="105">
        <f t="shared" ref="F67:O67" si="43">SUM(F9:F14,F17:F23,F26:F29,F32,F35:F39,F42:F52,F55:F58,F61:F65)</f>
        <v>31018000</v>
      </c>
      <c r="G67" s="106">
        <f t="shared" si="43"/>
        <v>28918000</v>
      </c>
      <c r="H67" s="105">
        <f t="shared" si="43"/>
        <v>5955000</v>
      </c>
      <c r="I67" s="106">
        <f t="shared" si="43"/>
        <v>892443</v>
      </c>
      <c r="J67" s="105">
        <f t="shared" si="43"/>
        <v>5329000</v>
      </c>
      <c r="K67" s="106">
        <f t="shared" si="43"/>
        <v>5647373</v>
      </c>
      <c r="L67" s="105">
        <f t="shared" si="43"/>
        <v>9928000</v>
      </c>
      <c r="M67" s="106">
        <f t="shared" si="43"/>
        <v>11403586</v>
      </c>
      <c r="N67" s="105">
        <f t="shared" si="43"/>
        <v>6466000</v>
      </c>
      <c r="O67" s="106">
        <f t="shared" si="43"/>
        <v>6059558</v>
      </c>
      <c r="P67" s="105">
        <f t="shared" si="36"/>
        <v>27678000</v>
      </c>
      <c r="Q67" s="106">
        <f t="shared" si="37"/>
        <v>24002960</v>
      </c>
      <c r="R67" s="61">
        <f t="shared" si="38"/>
        <v>-34.871071716357775</v>
      </c>
      <c r="S67" s="62">
        <f t="shared" si="39"/>
        <v>-46.862697400624683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173.87862796833772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150.79130544038196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>
        <v>35240000</v>
      </c>
      <c r="D69" s="92"/>
      <c r="E69" s="92">
        <f>$B69      +$C69      +$D69</f>
        <v>35240000</v>
      </c>
      <c r="F69" s="93">
        <v>35240000</v>
      </c>
      <c r="G69" s="94">
        <v>35240000</v>
      </c>
      <c r="H69" s="93"/>
      <c r="I69" s="94"/>
      <c r="J69" s="93"/>
      <c r="K69" s="94">
        <v>5974760</v>
      </c>
      <c r="L69" s="93">
        <v>8729000</v>
      </c>
      <c r="M69" s="94">
        <v>9391660</v>
      </c>
      <c r="N69" s="93">
        <v>9780000</v>
      </c>
      <c r="O69" s="94">
        <v>12800158</v>
      </c>
      <c r="P69" s="93">
        <f>$H69      +$J69      +$L69      +$N69</f>
        <v>18509000</v>
      </c>
      <c r="Q69" s="94">
        <f>$I69      +$K69      +$M69      +$O69</f>
        <v>28166578</v>
      </c>
      <c r="R69" s="48">
        <f>IF(($L69      =0),0,((($N69      -$L69      )/$L69      )*100))</f>
        <v>12.04032535227403</v>
      </c>
      <c r="S69" s="49">
        <f>IF(($M69      =0),0,((($O69      -$M69      )/$M69      )*100))</f>
        <v>36.292817244235842</v>
      </c>
      <c r="T69" s="48">
        <f>IF(($E69      =0),0,(($P69      /$E69      )*100))</f>
        <v>52.522701475595909</v>
      </c>
      <c r="U69" s="50">
        <f>IF(($E69      =0),0,(($Q69      /$E69      )*100))</f>
        <v>79.927860385925086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35240000</v>
      </c>
      <c r="D71" s="101"/>
      <c r="E71" s="101">
        <f>$B71      +$C71      +$D71</f>
        <v>35240000</v>
      </c>
      <c r="F71" s="102">
        <f t="shared" ref="F71:O71" si="44">SUM(F69:F70)</f>
        <v>35240000</v>
      </c>
      <c r="G71" s="103">
        <f t="shared" si="44"/>
        <v>35240000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5974760</v>
      </c>
      <c r="L71" s="102">
        <f t="shared" si="44"/>
        <v>8729000</v>
      </c>
      <c r="M71" s="103">
        <f t="shared" si="44"/>
        <v>9391660</v>
      </c>
      <c r="N71" s="102">
        <f t="shared" si="44"/>
        <v>9780000</v>
      </c>
      <c r="O71" s="103">
        <f t="shared" si="44"/>
        <v>12800158</v>
      </c>
      <c r="P71" s="102">
        <f>$H71      +$J71      +$L71      +$N71</f>
        <v>18509000</v>
      </c>
      <c r="Q71" s="103">
        <f>$I71      +$K71      +$M71      +$O71</f>
        <v>28166578</v>
      </c>
      <c r="R71" s="57">
        <f>IF(($L71      =0),0,((($N71      -$L71      )/$L71      )*100))</f>
        <v>12.04032535227403</v>
      </c>
      <c r="S71" s="58">
        <f>IF(($M71      =0),0,((($O71      -$M71      )/$M71      )*100))</f>
        <v>36.292817244235842</v>
      </c>
      <c r="T71" s="57">
        <f>IF(($E69      =0),0,(($P69      /$E69      )*100))</f>
        <v>52.522701475595909</v>
      </c>
      <c r="U71" s="59">
        <f>IF($E69   =0,0,($Q69   /$E69 )*100)</f>
        <v>79.927860385925086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35240000</v>
      </c>
      <c r="D72" s="104"/>
      <c r="E72" s="104">
        <f>$B72      +$C72      +$D72</f>
        <v>35240000</v>
      </c>
      <c r="F72" s="105">
        <f t="shared" ref="F72:O72" si="45">SUM(F69:F70)</f>
        <v>35240000</v>
      </c>
      <c r="G72" s="106">
        <f t="shared" si="45"/>
        <v>35240000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5974760</v>
      </c>
      <c r="L72" s="105">
        <f t="shared" si="45"/>
        <v>8729000</v>
      </c>
      <c r="M72" s="106">
        <f t="shared" si="45"/>
        <v>9391660</v>
      </c>
      <c r="N72" s="105">
        <f t="shared" si="45"/>
        <v>9780000</v>
      </c>
      <c r="O72" s="106">
        <f t="shared" si="45"/>
        <v>12800158</v>
      </c>
      <c r="P72" s="105">
        <f>$H72      +$J72      +$L72      +$N72</f>
        <v>18509000</v>
      </c>
      <c r="Q72" s="106">
        <f>$I72      +$K72      +$M72      +$O72</f>
        <v>28166578</v>
      </c>
      <c r="R72" s="61">
        <f>IF(($L72      =0),0,((($N72      -$L72      )/$L72      )*100))</f>
        <v>12.04032535227403</v>
      </c>
      <c r="S72" s="62">
        <f>IF(($M72      =0),0,((($O72      -$M72      )/$M72      )*100))</f>
        <v>36.292817244235842</v>
      </c>
      <c r="T72" s="61">
        <f>IF(($E69      =0),0,(($P69      /$E69      )*100))</f>
        <v>52.522701475595909</v>
      </c>
      <c r="U72" s="65">
        <f>IF($E69   =0,0,($Q69   /$E69 )*100)</f>
        <v>79.927860385925086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31018000</v>
      </c>
      <c r="C73" s="104">
        <f>SUM(C9:C14,C17:C23,C26:C29,C32,C35:C39,C42:C52,C55:C58,C61:C65,C69:C70)</f>
        <v>22240000</v>
      </c>
      <c r="D73" s="104"/>
      <c r="E73" s="104">
        <f>$B73      +$C73      +$D73</f>
        <v>53258000</v>
      </c>
      <c r="F73" s="105">
        <f t="shared" ref="F73:O73" si="46">SUM(F9:F14,F17:F23,F26:F29,F32,F35:F39,F42:F52,F55:F58,F61:F65,F69:F70)</f>
        <v>66258000</v>
      </c>
      <c r="G73" s="106">
        <f t="shared" si="46"/>
        <v>64158000</v>
      </c>
      <c r="H73" s="105">
        <f t="shared" si="46"/>
        <v>5955000</v>
      </c>
      <c r="I73" s="106">
        <f t="shared" si="46"/>
        <v>892443</v>
      </c>
      <c r="J73" s="105">
        <f t="shared" si="46"/>
        <v>5329000</v>
      </c>
      <c r="K73" s="106">
        <f t="shared" si="46"/>
        <v>11622133</v>
      </c>
      <c r="L73" s="105">
        <f t="shared" si="46"/>
        <v>18657000</v>
      </c>
      <c r="M73" s="106">
        <f t="shared" si="46"/>
        <v>20795246</v>
      </c>
      <c r="N73" s="105">
        <f t="shared" si="46"/>
        <v>16246000</v>
      </c>
      <c r="O73" s="106">
        <f t="shared" si="46"/>
        <v>18859716</v>
      </c>
      <c r="P73" s="105">
        <f>$H73      +$J73      +$L73      +$N73</f>
        <v>46187000</v>
      </c>
      <c r="Q73" s="106">
        <f>$I73      +$K73      +$M73      +$O73</f>
        <v>52169538</v>
      </c>
      <c r="R73" s="61">
        <f>IF(($L73      =0),0,((($N73      -$L73      )/$L73      )*100))</f>
        <v>-12.922763573993675</v>
      </c>
      <c r="S73" s="62">
        <f>IF(($M73      =0),0,((($O73      -$M73      )/$M73      )*100))</f>
        <v>-9.3075600067438486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90.283044685093245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101.97728214550999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U7Mqo1Uk6pFNr8VW6sl+mv7VGcopTUFcN73nuA/WnZGnxrWF9IBVdmx8kx73AEo1XU7rq87l3mHPawwXwkhKQ==" saltValue="6JBeAY9/d8ureTmj07dm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132000</v>
      </c>
      <c r="I10" s="94"/>
      <c r="J10" s="93">
        <v>79000</v>
      </c>
      <c r="K10" s="94"/>
      <c r="L10" s="93">
        <v>77000</v>
      </c>
      <c r="M10" s="94"/>
      <c r="N10" s="93">
        <v>1335000</v>
      </c>
      <c r="O10" s="94"/>
      <c r="P10" s="93">
        <f t="shared" ref="P10:P15" si="1">$H10      +$J10      +$L10      +$N10</f>
        <v>1623000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1633.7662337662337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61.245283018867923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132000</v>
      </c>
      <c r="I15" s="97">
        <f t="shared" si="7"/>
        <v>0</v>
      </c>
      <c r="J15" s="96">
        <f t="shared" si="7"/>
        <v>79000</v>
      </c>
      <c r="K15" s="97">
        <f t="shared" si="7"/>
        <v>0</v>
      </c>
      <c r="L15" s="96">
        <f t="shared" si="7"/>
        <v>77000</v>
      </c>
      <c r="M15" s="97">
        <f t="shared" si="7"/>
        <v>0</v>
      </c>
      <c r="N15" s="96">
        <f t="shared" si="7"/>
        <v>1335000</v>
      </c>
      <c r="O15" s="97">
        <f t="shared" si="7"/>
        <v>0</v>
      </c>
      <c r="P15" s="96">
        <f t="shared" si="1"/>
        <v>1623000</v>
      </c>
      <c r="Q15" s="97">
        <f t="shared" si="2"/>
        <v>0</v>
      </c>
      <c r="R15" s="52">
        <f t="shared" si="3"/>
        <v>1633.7662337662337</v>
      </c>
      <c r="S15" s="53">
        <f t="shared" si="4"/>
        <v>0</v>
      </c>
      <c r="T15" s="52">
        <f>IF((SUM($E9:$E13))=0,0,(P15/(SUM($E9:$E13))*100))</f>
        <v>61.245283018867923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2629000</v>
      </c>
      <c r="D20" s="92"/>
      <c r="E20" s="92">
        <f t="shared" si="8"/>
        <v>2629000</v>
      </c>
      <c r="F20" s="93">
        <v>2629000</v>
      </c>
      <c r="G20" s="94">
        <v>2629000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2629000</v>
      </c>
      <c r="D24" s="95"/>
      <c r="E24" s="95">
        <f t="shared" si="8"/>
        <v>2629000</v>
      </c>
      <c r="F24" s="96">
        <f t="shared" ref="F24:O24" si="15">SUM(F17:F23)</f>
        <v>2629000</v>
      </c>
      <c r="G24" s="97">
        <f t="shared" si="15"/>
        <v>2629000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1165000</v>
      </c>
      <c r="C32" s="92">
        <v>-348000</v>
      </c>
      <c r="D32" s="92"/>
      <c r="E32" s="92">
        <f>$B32      +$C32      +$D32</f>
        <v>817000</v>
      </c>
      <c r="F32" s="93">
        <v>817000</v>
      </c>
      <c r="G32" s="94">
        <v>817000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1165000</v>
      </c>
      <c r="C33" s="95">
        <f>C32</f>
        <v>-348000</v>
      </c>
      <c r="D33" s="95"/>
      <c r="E33" s="95">
        <f>$B33      +$C33      +$D33</f>
        <v>817000</v>
      </c>
      <c r="F33" s="96">
        <f t="shared" ref="F33:O33" si="17">F32</f>
        <v>817000</v>
      </c>
      <c r="G33" s="97">
        <f t="shared" si="17"/>
        <v>817000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40000</v>
      </c>
      <c r="C36" s="92">
        <v>-10000</v>
      </c>
      <c r="D36" s="92"/>
      <c r="E36" s="92">
        <f t="shared" si="18"/>
        <v>30000</v>
      </c>
      <c r="F36" s="93">
        <v>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</v>
      </c>
      <c r="C40" s="95">
        <f>SUM(C35:C39)</f>
        <v>-10000</v>
      </c>
      <c r="D40" s="95"/>
      <c r="E40" s="95">
        <f t="shared" si="18"/>
        <v>30000</v>
      </c>
      <c r="F40" s="96">
        <f t="shared" ref="F40:O40" si="25">SUM(F35:F39)</f>
        <v>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35000000</v>
      </c>
      <c r="C44" s="92"/>
      <c r="D44" s="92"/>
      <c r="E44" s="92">
        <f t="shared" si="26"/>
        <v>35000000</v>
      </c>
      <c r="F44" s="93">
        <v>35000000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17800000</v>
      </c>
      <c r="C51" s="92">
        <v>-8324000</v>
      </c>
      <c r="D51" s="92"/>
      <c r="E51" s="92">
        <f t="shared" si="26"/>
        <v>9476000</v>
      </c>
      <c r="F51" s="93">
        <v>9476000</v>
      </c>
      <c r="G51" s="94">
        <v>9476000</v>
      </c>
      <c r="H51" s="93"/>
      <c r="I51" s="94"/>
      <c r="J51" s="93">
        <v>280000</v>
      </c>
      <c r="K51" s="94"/>
      <c r="L51" s="93">
        <v>499000</v>
      </c>
      <c r="M51" s="94"/>
      <c r="N51" s="93">
        <v>7712000</v>
      </c>
      <c r="O51" s="94"/>
      <c r="P51" s="93">
        <f t="shared" si="27"/>
        <v>8491000</v>
      </c>
      <c r="Q51" s="94">
        <f t="shared" si="28"/>
        <v>0</v>
      </c>
      <c r="R51" s="48">
        <f t="shared" si="29"/>
        <v>1445.4909819639279</v>
      </c>
      <c r="S51" s="49">
        <f t="shared" si="30"/>
        <v>0</v>
      </c>
      <c r="T51" s="48">
        <f t="shared" si="31"/>
        <v>89.605318699873365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52800000</v>
      </c>
      <c r="C53" s="95">
        <f>SUM(C42:C52)</f>
        <v>-8324000</v>
      </c>
      <c r="D53" s="95"/>
      <c r="E53" s="95">
        <f t="shared" si="26"/>
        <v>44476000</v>
      </c>
      <c r="F53" s="96">
        <f t="shared" ref="F53:O53" si="33">SUM(F42:F52)</f>
        <v>44476000</v>
      </c>
      <c r="G53" s="97">
        <f t="shared" si="33"/>
        <v>9476000</v>
      </c>
      <c r="H53" s="96">
        <f t="shared" si="33"/>
        <v>0</v>
      </c>
      <c r="I53" s="97">
        <f t="shared" si="33"/>
        <v>0</v>
      </c>
      <c r="J53" s="96">
        <f t="shared" si="33"/>
        <v>280000</v>
      </c>
      <c r="K53" s="97">
        <f t="shared" si="33"/>
        <v>0</v>
      </c>
      <c r="L53" s="96">
        <f t="shared" si="33"/>
        <v>499000</v>
      </c>
      <c r="M53" s="97">
        <f t="shared" si="33"/>
        <v>0</v>
      </c>
      <c r="N53" s="96">
        <f t="shared" si="33"/>
        <v>7712000</v>
      </c>
      <c r="O53" s="97">
        <f t="shared" si="33"/>
        <v>0</v>
      </c>
      <c r="P53" s="96">
        <f t="shared" si="27"/>
        <v>8491000</v>
      </c>
      <c r="Q53" s="97">
        <f t="shared" si="28"/>
        <v>0</v>
      </c>
      <c r="R53" s="52">
        <f t="shared" si="29"/>
        <v>1445.4909819639279</v>
      </c>
      <c r="S53" s="53">
        <f t="shared" si="30"/>
        <v>0</v>
      </c>
      <c r="T53" s="52">
        <f>IF((+$E43+$E45+$E47+$E48+$E51) =0,0,(P53   /(+$E43+$E45+$E47+$E48+$E51) )*100)</f>
        <v>89.605318699873365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56655000</v>
      </c>
      <c r="C67" s="104">
        <f>SUM(C9:C14,C17:C23,C26:C29,C32,C35:C39,C42:C52,C55:C58,C61:C65)</f>
        <v>-6053000</v>
      </c>
      <c r="D67" s="104"/>
      <c r="E67" s="104">
        <f t="shared" si="35"/>
        <v>50602000</v>
      </c>
      <c r="F67" s="105">
        <f t="shared" ref="F67:O67" si="43">SUM(F9:F14,F17:F23,F26:F29,F32,F35:F39,F42:F52,F55:F58,F61:F65)</f>
        <v>50602000</v>
      </c>
      <c r="G67" s="106">
        <f t="shared" si="43"/>
        <v>15572000</v>
      </c>
      <c r="H67" s="105">
        <f t="shared" si="43"/>
        <v>132000</v>
      </c>
      <c r="I67" s="106">
        <f t="shared" si="43"/>
        <v>0</v>
      </c>
      <c r="J67" s="105">
        <f t="shared" si="43"/>
        <v>359000</v>
      </c>
      <c r="K67" s="106">
        <f t="shared" si="43"/>
        <v>0</v>
      </c>
      <c r="L67" s="105">
        <f t="shared" si="43"/>
        <v>576000</v>
      </c>
      <c r="M67" s="106">
        <f t="shared" si="43"/>
        <v>0</v>
      </c>
      <c r="N67" s="105">
        <f t="shared" si="43"/>
        <v>9047000</v>
      </c>
      <c r="O67" s="106">
        <f t="shared" si="43"/>
        <v>0</v>
      </c>
      <c r="P67" s="105">
        <f t="shared" si="36"/>
        <v>10114000</v>
      </c>
      <c r="Q67" s="106">
        <f t="shared" si="37"/>
        <v>0</v>
      </c>
      <c r="R67" s="61">
        <f t="shared" si="38"/>
        <v>1470.6597222222222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64.949910095042384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27272000</v>
      </c>
      <c r="C69" s="92">
        <v>-24511000</v>
      </c>
      <c r="D69" s="92"/>
      <c r="E69" s="92">
        <f>$B69      +$C69      +$D69</f>
        <v>2761000</v>
      </c>
      <c r="F69" s="93">
        <v>2761000</v>
      </c>
      <c r="G69" s="94">
        <v>2761000</v>
      </c>
      <c r="H69" s="93">
        <v>1035000</v>
      </c>
      <c r="I69" s="94"/>
      <c r="J69" s="93">
        <v>1624000</v>
      </c>
      <c r="K69" s="94"/>
      <c r="L69" s="93">
        <v>22000</v>
      </c>
      <c r="M69" s="94"/>
      <c r="N69" s="93">
        <v>80000</v>
      </c>
      <c r="O69" s="94"/>
      <c r="P69" s="93">
        <f>$H69      +$J69      +$L69      +$N69</f>
        <v>2761000</v>
      </c>
      <c r="Q69" s="94">
        <f>$I69      +$K69      +$M69      +$O69</f>
        <v>0</v>
      </c>
      <c r="R69" s="48">
        <f>IF(($L69      =0),0,((($N69      -$L69      )/$L69      )*100))</f>
        <v>263.63636363636363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27272000</v>
      </c>
      <c r="C71" s="101">
        <f>SUM(C69:C70)</f>
        <v>-24511000</v>
      </c>
      <c r="D71" s="101"/>
      <c r="E71" s="101">
        <f>$B71      +$C71      +$D71</f>
        <v>2761000</v>
      </c>
      <c r="F71" s="102">
        <f t="shared" ref="F71:O71" si="44">SUM(F69:F70)</f>
        <v>2761000</v>
      </c>
      <c r="G71" s="103">
        <f t="shared" si="44"/>
        <v>2761000</v>
      </c>
      <c r="H71" s="102">
        <f t="shared" si="44"/>
        <v>1035000</v>
      </c>
      <c r="I71" s="103">
        <f t="shared" si="44"/>
        <v>0</v>
      </c>
      <c r="J71" s="102">
        <f t="shared" si="44"/>
        <v>1624000</v>
      </c>
      <c r="K71" s="103">
        <f t="shared" si="44"/>
        <v>0</v>
      </c>
      <c r="L71" s="102">
        <f t="shared" si="44"/>
        <v>22000</v>
      </c>
      <c r="M71" s="103">
        <f t="shared" si="44"/>
        <v>0</v>
      </c>
      <c r="N71" s="102">
        <f t="shared" si="44"/>
        <v>80000</v>
      </c>
      <c r="O71" s="103">
        <f t="shared" si="44"/>
        <v>0</v>
      </c>
      <c r="P71" s="102">
        <f>$H71      +$J71      +$L71      +$N71</f>
        <v>2761000</v>
      </c>
      <c r="Q71" s="103">
        <f>$I71      +$K71      +$M71      +$O71</f>
        <v>0</v>
      </c>
      <c r="R71" s="57">
        <f>IF(($L71      =0),0,((($N71      -$L71      )/$L71      )*100))</f>
        <v>263.63636363636363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27272000</v>
      </c>
      <c r="C72" s="104">
        <f>SUM(C69:C70)</f>
        <v>-24511000</v>
      </c>
      <c r="D72" s="104"/>
      <c r="E72" s="104">
        <f>$B72      +$C72      +$D72</f>
        <v>2761000</v>
      </c>
      <c r="F72" s="105">
        <f t="shared" ref="F72:O72" si="45">SUM(F69:F70)</f>
        <v>2761000</v>
      </c>
      <c r="G72" s="106">
        <f t="shared" si="45"/>
        <v>2761000</v>
      </c>
      <c r="H72" s="105">
        <f t="shared" si="45"/>
        <v>1035000</v>
      </c>
      <c r="I72" s="106">
        <f t="shared" si="45"/>
        <v>0</v>
      </c>
      <c r="J72" s="105">
        <f t="shared" si="45"/>
        <v>1624000</v>
      </c>
      <c r="K72" s="106">
        <f t="shared" si="45"/>
        <v>0</v>
      </c>
      <c r="L72" s="105">
        <f t="shared" si="45"/>
        <v>22000</v>
      </c>
      <c r="M72" s="106">
        <f t="shared" si="45"/>
        <v>0</v>
      </c>
      <c r="N72" s="105">
        <f t="shared" si="45"/>
        <v>80000</v>
      </c>
      <c r="O72" s="106">
        <f t="shared" si="45"/>
        <v>0</v>
      </c>
      <c r="P72" s="105">
        <f>$H72      +$J72      +$L72      +$N72</f>
        <v>2761000</v>
      </c>
      <c r="Q72" s="106">
        <f>$I72      +$K72      +$M72      +$O72</f>
        <v>0</v>
      </c>
      <c r="R72" s="61">
        <f>IF(($L72      =0),0,((($N72      -$L72      )/$L72      )*100))</f>
        <v>263.63636363636363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83927000</v>
      </c>
      <c r="C73" s="104">
        <f>SUM(C9:C14,C17:C23,C26:C29,C32,C35:C39,C42:C52,C55:C58,C61:C65,C69:C70)</f>
        <v>-30564000</v>
      </c>
      <c r="D73" s="104"/>
      <c r="E73" s="104">
        <f>$B73      +$C73      +$D73</f>
        <v>53363000</v>
      </c>
      <c r="F73" s="105">
        <f t="shared" ref="F73:O73" si="46">SUM(F9:F14,F17:F23,F26:F29,F32,F35:F39,F42:F52,F55:F58,F61:F65,F69:F70)</f>
        <v>53363000</v>
      </c>
      <c r="G73" s="106">
        <f t="shared" si="46"/>
        <v>18333000</v>
      </c>
      <c r="H73" s="105">
        <f t="shared" si="46"/>
        <v>1167000</v>
      </c>
      <c r="I73" s="106">
        <f t="shared" si="46"/>
        <v>0</v>
      </c>
      <c r="J73" s="105">
        <f t="shared" si="46"/>
        <v>1983000</v>
      </c>
      <c r="K73" s="106">
        <f t="shared" si="46"/>
        <v>0</v>
      </c>
      <c r="L73" s="105">
        <f t="shared" si="46"/>
        <v>598000</v>
      </c>
      <c r="M73" s="106">
        <f t="shared" si="46"/>
        <v>0</v>
      </c>
      <c r="N73" s="105">
        <f t="shared" si="46"/>
        <v>9127000</v>
      </c>
      <c r="O73" s="106">
        <f t="shared" si="46"/>
        <v>0</v>
      </c>
      <c r="P73" s="105">
        <f>$H73      +$J73      +$L73      +$N73</f>
        <v>12875000</v>
      </c>
      <c r="Q73" s="106">
        <f>$I73      +$K73      +$M73      +$O73</f>
        <v>0</v>
      </c>
      <c r="R73" s="61">
        <f>IF(($L73      =0),0,((($N73      -$L73      )/$L73      )*100))</f>
        <v>1426.2541806020067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70.228549609992911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2JkILohkN5DoJBav/MtxAyECB8gjQq+lw+79akuy6rQQvzxEqQTQcyJsswnM0Be4qWQ/i8O7ET3mMfSLLyWpw==" saltValue="fGCTs37RJholscuQYjzi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/>
      <c r="J10" s="93">
        <v>1840000</v>
      </c>
      <c r="K10" s="94"/>
      <c r="L10" s="93"/>
      <c r="M10" s="94"/>
      <c r="N10" s="93">
        <v>176000</v>
      </c>
      <c r="O10" s="94"/>
      <c r="P10" s="93">
        <f t="shared" ref="P10:P15" si="1">$H10      +$J10      +$L10      +$N10</f>
        <v>2016000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67.2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0</v>
      </c>
      <c r="J15" s="96">
        <f t="shared" si="7"/>
        <v>1840000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176000</v>
      </c>
      <c r="O15" s="97">
        <f t="shared" si="7"/>
        <v>0</v>
      </c>
      <c r="P15" s="96">
        <f t="shared" si="1"/>
        <v>2016000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67.2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-165000</v>
      </c>
      <c r="D32" s="92"/>
      <c r="E32" s="92">
        <f>$B32      +$C32      +$D32</f>
        <v>785000</v>
      </c>
      <c r="F32" s="93">
        <v>785000</v>
      </c>
      <c r="G32" s="94">
        <v>785000</v>
      </c>
      <c r="H32" s="93">
        <v>215000</v>
      </c>
      <c r="I32" s="94"/>
      <c r="J32" s="93"/>
      <c r="K32" s="94"/>
      <c r="L32" s="93"/>
      <c r="M32" s="94"/>
      <c r="N32" s="93">
        <v>246000</v>
      </c>
      <c r="O32" s="94"/>
      <c r="P32" s="93">
        <f>$H32      +$J32      +$L32      +$N32</f>
        <v>461000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58.726114649681527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-165000</v>
      </c>
      <c r="D33" s="95"/>
      <c r="E33" s="95">
        <f>$B33      +$C33      +$D33</f>
        <v>785000</v>
      </c>
      <c r="F33" s="96">
        <f t="shared" ref="F33:O33" si="17">F32</f>
        <v>785000</v>
      </c>
      <c r="G33" s="97">
        <f t="shared" si="17"/>
        <v>785000</v>
      </c>
      <c r="H33" s="96">
        <f t="shared" si="17"/>
        <v>215000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246000</v>
      </c>
      <c r="O33" s="97">
        <f t="shared" si="17"/>
        <v>0</v>
      </c>
      <c r="P33" s="96">
        <f>$H33      +$J33      +$L33      +$N33</f>
        <v>461000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58.726114649681527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1960000</v>
      </c>
      <c r="C35" s="92"/>
      <c r="D35" s="92"/>
      <c r="E35" s="92">
        <f t="shared" ref="E35:E40" si="18">$B35      +$C35      +$D35</f>
        <v>1960000</v>
      </c>
      <c r="F35" s="93">
        <v>1960000</v>
      </c>
      <c r="G35" s="94">
        <v>1960000</v>
      </c>
      <c r="H35" s="93"/>
      <c r="I35" s="94"/>
      <c r="J35" s="93"/>
      <c r="K35" s="94"/>
      <c r="L35" s="93">
        <v>251000</v>
      </c>
      <c r="M35" s="94"/>
      <c r="N35" s="93"/>
      <c r="O35" s="94"/>
      <c r="P35" s="93">
        <f t="shared" ref="P35:P40" si="19">$H35      +$J35      +$L35      +$N35</f>
        <v>251000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12.806122448979593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39000</v>
      </c>
      <c r="C36" s="92">
        <v>-19000</v>
      </c>
      <c r="D36" s="92"/>
      <c r="E36" s="92">
        <f t="shared" si="18"/>
        <v>20000</v>
      </c>
      <c r="F36" s="93">
        <v>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1999000</v>
      </c>
      <c r="C40" s="95">
        <f>SUM(C35:C39)</f>
        <v>-19000</v>
      </c>
      <c r="D40" s="95"/>
      <c r="E40" s="95">
        <f t="shared" si="18"/>
        <v>1980000</v>
      </c>
      <c r="F40" s="96">
        <f t="shared" ref="F40:O40" si="25">SUM(F35:F39)</f>
        <v>1980000</v>
      </c>
      <c r="G40" s="97">
        <f t="shared" si="25"/>
        <v>1960000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251000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251000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12.806122448979593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65000000</v>
      </c>
      <c r="C44" s="92"/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20727000</v>
      </c>
      <c r="C51" s="92"/>
      <c r="D51" s="92"/>
      <c r="E51" s="92">
        <f t="shared" si="26"/>
        <v>20727000</v>
      </c>
      <c r="F51" s="93">
        <v>20727000</v>
      </c>
      <c r="G51" s="94">
        <v>20727000</v>
      </c>
      <c r="H51" s="93"/>
      <c r="I51" s="94">
        <v>15272736</v>
      </c>
      <c r="J51" s="93">
        <v>4295000</v>
      </c>
      <c r="K51" s="94">
        <v>4295030</v>
      </c>
      <c r="L51" s="93">
        <v>727000</v>
      </c>
      <c r="M51" s="94">
        <v>727626</v>
      </c>
      <c r="N51" s="93">
        <v>546000</v>
      </c>
      <c r="O51" s="94">
        <v>545750</v>
      </c>
      <c r="P51" s="93">
        <f t="shared" si="27"/>
        <v>5568000</v>
      </c>
      <c r="Q51" s="94">
        <f t="shared" si="28"/>
        <v>20841142</v>
      </c>
      <c r="R51" s="48">
        <f t="shared" si="29"/>
        <v>-24.896836313617605</v>
      </c>
      <c r="S51" s="49">
        <f t="shared" si="30"/>
        <v>-24.995808286125015</v>
      </c>
      <c r="T51" s="48">
        <f t="shared" si="31"/>
        <v>26.863511361991605</v>
      </c>
      <c r="U51" s="50">
        <f t="shared" si="32"/>
        <v>100.55069233367107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85727000</v>
      </c>
      <c r="C53" s="95">
        <f>SUM(C42:C52)</f>
        <v>0</v>
      </c>
      <c r="D53" s="95"/>
      <c r="E53" s="95">
        <f t="shared" si="26"/>
        <v>85727000</v>
      </c>
      <c r="F53" s="96">
        <f t="shared" ref="F53:O53" si="33">SUM(F42:F52)</f>
        <v>85727000</v>
      </c>
      <c r="G53" s="97">
        <f t="shared" si="33"/>
        <v>20727000</v>
      </c>
      <c r="H53" s="96">
        <f t="shared" si="33"/>
        <v>0</v>
      </c>
      <c r="I53" s="97">
        <f t="shared" si="33"/>
        <v>15272736</v>
      </c>
      <c r="J53" s="96">
        <f t="shared" si="33"/>
        <v>4295000</v>
      </c>
      <c r="K53" s="97">
        <f t="shared" si="33"/>
        <v>4295030</v>
      </c>
      <c r="L53" s="96">
        <f t="shared" si="33"/>
        <v>727000</v>
      </c>
      <c r="M53" s="97">
        <f t="shared" si="33"/>
        <v>727626</v>
      </c>
      <c r="N53" s="96">
        <f t="shared" si="33"/>
        <v>546000</v>
      </c>
      <c r="O53" s="97">
        <f t="shared" si="33"/>
        <v>545750</v>
      </c>
      <c r="P53" s="96">
        <f t="shared" si="27"/>
        <v>5568000</v>
      </c>
      <c r="Q53" s="97">
        <f t="shared" si="28"/>
        <v>20841142</v>
      </c>
      <c r="R53" s="52">
        <f t="shared" si="29"/>
        <v>-24.896836313617605</v>
      </c>
      <c r="S53" s="53">
        <f t="shared" si="30"/>
        <v>-24.995808286125015</v>
      </c>
      <c r="T53" s="52">
        <f>IF((+$E43+$E45+$E47+$E48+$E51) =0,0,(P53   /(+$E43+$E45+$E47+$E48+$E51) )*100)</f>
        <v>26.863511361991605</v>
      </c>
      <c r="U53" s="54">
        <f>IF((+$E43+$E45+$E47+$E48+$E51) =0,0,(Q53   /(+$E43+$E45+$E47+$E48+$E51) )*100)</f>
        <v>100.55069233367107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91676000</v>
      </c>
      <c r="C67" s="104">
        <f>SUM(C9:C14,C17:C23,C26:C29,C32,C35:C39,C42:C52,C55:C58,C61:C65)</f>
        <v>-184000</v>
      </c>
      <c r="D67" s="104"/>
      <c r="E67" s="104">
        <f t="shared" si="35"/>
        <v>91492000</v>
      </c>
      <c r="F67" s="105">
        <f t="shared" ref="F67:O67" si="43">SUM(F9:F14,F17:F23,F26:F29,F32,F35:F39,F42:F52,F55:F58,F61:F65)</f>
        <v>91492000</v>
      </c>
      <c r="G67" s="106">
        <f t="shared" si="43"/>
        <v>26472000</v>
      </c>
      <c r="H67" s="105">
        <f t="shared" si="43"/>
        <v>215000</v>
      </c>
      <c r="I67" s="106">
        <f t="shared" si="43"/>
        <v>15272736</v>
      </c>
      <c r="J67" s="105">
        <f t="shared" si="43"/>
        <v>6135000</v>
      </c>
      <c r="K67" s="106">
        <f t="shared" si="43"/>
        <v>4295030</v>
      </c>
      <c r="L67" s="105">
        <f t="shared" si="43"/>
        <v>978000</v>
      </c>
      <c r="M67" s="106">
        <f t="shared" si="43"/>
        <v>727626</v>
      </c>
      <c r="N67" s="105">
        <f t="shared" si="43"/>
        <v>968000</v>
      </c>
      <c r="O67" s="106">
        <f t="shared" si="43"/>
        <v>545750</v>
      </c>
      <c r="P67" s="105">
        <f t="shared" si="36"/>
        <v>8296000</v>
      </c>
      <c r="Q67" s="106">
        <f t="shared" si="37"/>
        <v>20841142</v>
      </c>
      <c r="R67" s="61">
        <f t="shared" si="38"/>
        <v>-1.0224948875255624</v>
      </c>
      <c r="S67" s="62">
        <f t="shared" si="39"/>
        <v>-24.995808286125015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31.338773043215472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78.729004230885465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18969000</v>
      </c>
      <c r="C69" s="92">
        <v>-1269000</v>
      </c>
      <c r="D69" s="92"/>
      <c r="E69" s="92">
        <f>$B69      +$C69      +$D69</f>
        <v>17700000</v>
      </c>
      <c r="F69" s="93">
        <v>17700000</v>
      </c>
      <c r="G69" s="94">
        <v>17700000</v>
      </c>
      <c r="H69" s="93">
        <v>2802000</v>
      </c>
      <c r="I69" s="94">
        <v>2177602</v>
      </c>
      <c r="J69" s="93">
        <v>5348000</v>
      </c>
      <c r="K69" s="94">
        <v>4112520</v>
      </c>
      <c r="L69" s="93">
        <v>874000</v>
      </c>
      <c r="M69" s="94">
        <v>2492658</v>
      </c>
      <c r="N69" s="93">
        <v>8676000</v>
      </c>
      <c r="O69" s="94">
        <v>6572284</v>
      </c>
      <c r="P69" s="93">
        <f>$H69      +$J69      +$L69      +$N69</f>
        <v>17700000</v>
      </c>
      <c r="Q69" s="94">
        <f>$I69      +$K69      +$M69      +$O69</f>
        <v>15355064</v>
      </c>
      <c r="R69" s="48">
        <f>IF(($L69      =0),0,((($N69      -$L69      )/$L69      )*100))</f>
        <v>892.67734553775745</v>
      </c>
      <c r="S69" s="49">
        <f>IF(($M69      =0),0,((($O69      -$M69      )/$M69      )*100))</f>
        <v>163.66569340840181</v>
      </c>
      <c r="T69" s="48">
        <f>IF(($E69      =0),0,(($P69      /$E69      )*100))</f>
        <v>100</v>
      </c>
      <c r="U69" s="50">
        <f>IF(($E69      =0),0,(($Q69      /$E69      )*100))</f>
        <v>86.751774011299432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18969000</v>
      </c>
      <c r="C71" s="101">
        <f>SUM(C69:C70)</f>
        <v>-1269000</v>
      </c>
      <c r="D71" s="101"/>
      <c r="E71" s="101">
        <f>$B71      +$C71      +$D71</f>
        <v>17700000</v>
      </c>
      <c r="F71" s="102">
        <f t="shared" ref="F71:O71" si="44">SUM(F69:F70)</f>
        <v>17700000</v>
      </c>
      <c r="G71" s="103">
        <f t="shared" si="44"/>
        <v>17700000</v>
      </c>
      <c r="H71" s="102">
        <f t="shared" si="44"/>
        <v>2802000</v>
      </c>
      <c r="I71" s="103">
        <f t="shared" si="44"/>
        <v>2177602</v>
      </c>
      <c r="J71" s="102">
        <f t="shared" si="44"/>
        <v>5348000</v>
      </c>
      <c r="K71" s="103">
        <f t="shared" si="44"/>
        <v>4112520</v>
      </c>
      <c r="L71" s="102">
        <f t="shared" si="44"/>
        <v>874000</v>
      </c>
      <c r="M71" s="103">
        <f t="shared" si="44"/>
        <v>2492658</v>
      </c>
      <c r="N71" s="102">
        <f t="shared" si="44"/>
        <v>8676000</v>
      </c>
      <c r="O71" s="103">
        <f t="shared" si="44"/>
        <v>6572284</v>
      </c>
      <c r="P71" s="102">
        <f>$H71      +$J71      +$L71      +$N71</f>
        <v>17700000</v>
      </c>
      <c r="Q71" s="103">
        <f>$I71      +$K71      +$M71      +$O71</f>
        <v>15355064</v>
      </c>
      <c r="R71" s="57">
        <f>IF(($L71      =0),0,((($N71      -$L71      )/$L71      )*100))</f>
        <v>892.67734553775745</v>
      </c>
      <c r="S71" s="58">
        <f>IF(($M71      =0),0,((($O71      -$M71      )/$M71      )*100))</f>
        <v>163.66569340840181</v>
      </c>
      <c r="T71" s="57">
        <f>IF(($E69      =0),0,(($P69      /$E69      )*100))</f>
        <v>100</v>
      </c>
      <c r="U71" s="59">
        <f>IF($E69   =0,0,($Q69   /$E69 )*100)</f>
        <v>86.751774011299432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18969000</v>
      </c>
      <c r="C72" s="104">
        <f>SUM(C69:C70)</f>
        <v>-1269000</v>
      </c>
      <c r="D72" s="104"/>
      <c r="E72" s="104">
        <f>$B72      +$C72      +$D72</f>
        <v>17700000</v>
      </c>
      <c r="F72" s="105">
        <f t="shared" ref="F72:O72" si="45">SUM(F69:F70)</f>
        <v>17700000</v>
      </c>
      <c r="G72" s="106">
        <f t="shared" si="45"/>
        <v>17700000</v>
      </c>
      <c r="H72" s="105">
        <f t="shared" si="45"/>
        <v>2802000</v>
      </c>
      <c r="I72" s="106">
        <f t="shared" si="45"/>
        <v>2177602</v>
      </c>
      <c r="J72" s="105">
        <f t="shared" si="45"/>
        <v>5348000</v>
      </c>
      <c r="K72" s="106">
        <f t="shared" si="45"/>
        <v>4112520</v>
      </c>
      <c r="L72" s="105">
        <f t="shared" si="45"/>
        <v>874000</v>
      </c>
      <c r="M72" s="106">
        <f t="shared" si="45"/>
        <v>2492658</v>
      </c>
      <c r="N72" s="105">
        <f t="shared" si="45"/>
        <v>8676000</v>
      </c>
      <c r="O72" s="106">
        <f t="shared" si="45"/>
        <v>6572284</v>
      </c>
      <c r="P72" s="105">
        <f>$H72      +$J72      +$L72      +$N72</f>
        <v>17700000</v>
      </c>
      <c r="Q72" s="106">
        <f>$I72      +$K72      +$M72      +$O72</f>
        <v>15355064</v>
      </c>
      <c r="R72" s="61">
        <f>IF(($L72      =0),0,((($N72      -$L72      )/$L72      )*100))</f>
        <v>892.67734553775745</v>
      </c>
      <c r="S72" s="62">
        <f>IF(($M72      =0),0,((($O72      -$M72      )/$M72      )*100))</f>
        <v>163.66569340840181</v>
      </c>
      <c r="T72" s="61">
        <f>IF(($E69      =0),0,(($P69      /$E69      )*100))</f>
        <v>100</v>
      </c>
      <c r="U72" s="65">
        <f>IF($E69   =0,0,($Q69   /$E69 )*100)</f>
        <v>86.751774011299432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110645000</v>
      </c>
      <c r="C73" s="104">
        <f>SUM(C9:C14,C17:C23,C26:C29,C32,C35:C39,C42:C52,C55:C58,C61:C65,C69:C70)</f>
        <v>-1453000</v>
      </c>
      <c r="D73" s="104"/>
      <c r="E73" s="104">
        <f>$B73      +$C73      +$D73</f>
        <v>109192000</v>
      </c>
      <c r="F73" s="105">
        <f t="shared" ref="F73:O73" si="46">SUM(F9:F14,F17:F23,F26:F29,F32,F35:F39,F42:F52,F55:F58,F61:F65,F69:F70)</f>
        <v>109192000</v>
      </c>
      <c r="G73" s="106">
        <f t="shared" si="46"/>
        <v>44172000</v>
      </c>
      <c r="H73" s="105">
        <f t="shared" si="46"/>
        <v>3017000</v>
      </c>
      <c r="I73" s="106">
        <f t="shared" si="46"/>
        <v>17450338</v>
      </c>
      <c r="J73" s="105">
        <f t="shared" si="46"/>
        <v>11483000</v>
      </c>
      <c r="K73" s="106">
        <f t="shared" si="46"/>
        <v>8407550</v>
      </c>
      <c r="L73" s="105">
        <f t="shared" si="46"/>
        <v>1852000</v>
      </c>
      <c r="M73" s="106">
        <f t="shared" si="46"/>
        <v>3220284</v>
      </c>
      <c r="N73" s="105">
        <f t="shared" si="46"/>
        <v>9644000</v>
      </c>
      <c r="O73" s="106">
        <f t="shared" si="46"/>
        <v>7118034</v>
      </c>
      <c r="P73" s="105">
        <f>$H73      +$J73      +$L73      +$N73</f>
        <v>25996000</v>
      </c>
      <c r="Q73" s="106">
        <f>$I73      +$K73      +$M73      +$O73</f>
        <v>36196206</v>
      </c>
      <c r="R73" s="61">
        <f>IF(($L73      =0),0,((($N73      -$L73      )/$L73      )*100))</f>
        <v>420.73434125269983</v>
      </c>
      <c r="S73" s="62">
        <f>IF(($M73      =0),0,((($O73      -$M73      )/$M73      )*100))</f>
        <v>121.03746129223384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58.851761296749075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81.943778864439011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heNJ6FdksG99NE88cn2lq+Em2Z/pOu64Z+oQGM5ArbIFAf2/eY0Z+365wW+TYFPezIK7WB7vD09aHrpnNNiKg==" saltValue="FvRwo2Xe/2fC0H0P95FC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1286000</v>
      </c>
      <c r="I10" s="94">
        <v>-2100000</v>
      </c>
      <c r="J10" s="93">
        <v>206000</v>
      </c>
      <c r="K10" s="94"/>
      <c r="L10" s="93">
        <v>469000</v>
      </c>
      <c r="M10" s="94"/>
      <c r="N10" s="93">
        <v>117000</v>
      </c>
      <c r="O10" s="94">
        <v>2100000</v>
      </c>
      <c r="P10" s="93">
        <f t="shared" ref="P10:P15" si="1">$H10      +$J10      +$L10      +$N10</f>
        <v>2078000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-75.053304904051174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98.952380952380949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1286000</v>
      </c>
      <c r="I15" s="97">
        <f t="shared" si="7"/>
        <v>-2100000</v>
      </c>
      <c r="J15" s="96">
        <f t="shared" si="7"/>
        <v>206000</v>
      </c>
      <c r="K15" s="97">
        <f t="shared" si="7"/>
        <v>0</v>
      </c>
      <c r="L15" s="96">
        <f t="shared" si="7"/>
        <v>469000</v>
      </c>
      <c r="M15" s="97">
        <f t="shared" si="7"/>
        <v>0</v>
      </c>
      <c r="N15" s="96">
        <f t="shared" si="7"/>
        <v>117000</v>
      </c>
      <c r="O15" s="97">
        <f t="shared" si="7"/>
        <v>2100000</v>
      </c>
      <c r="P15" s="96">
        <f t="shared" si="1"/>
        <v>2078000</v>
      </c>
      <c r="Q15" s="97">
        <f t="shared" si="2"/>
        <v>0</v>
      </c>
      <c r="R15" s="52">
        <f t="shared" si="3"/>
        <v>-75.053304904051174</v>
      </c>
      <c r="S15" s="53">
        <f t="shared" si="4"/>
        <v>0</v>
      </c>
      <c r="T15" s="52">
        <f>IF((SUM($E9:$E13))=0,0,(P15/(SUM($E9:$E13))*100))</f>
        <v>98.952380952380949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200000</v>
      </c>
      <c r="D32" s="92"/>
      <c r="E32" s="92">
        <f>$B32      +$C32      +$D32</f>
        <v>1150000</v>
      </c>
      <c r="F32" s="93">
        <v>1150000</v>
      </c>
      <c r="G32" s="94">
        <v>1150000</v>
      </c>
      <c r="H32" s="93">
        <v>458000</v>
      </c>
      <c r="I32" s="94"/>
      <c r="J32" s="93">
        <v>207000</v>
      </c>
      <c r="K32" s="94"/>
      <c r="L32" s="93">
        <v>246000</v>
      </c>
      <c r="M32" s="94"/>
      <c r="N32" s="93"/>
      <c r="O32" s="94"/>
      <c r="P32" s="93">
        <f>$H32      +$J32      +$L32      +$N32</f>
        <v>911000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79.217391304347828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200000</v>
      </c>
      <c r="D33" s="95"/>
      <c r="E33" s="95">
        <f>$B33      +$C33      +$D33</f>
        <v>1150000</v>
      </c>
      <c r="F33" s="96">
        <f t="shared" ref="F33:O33" si="17">F32</f>
        <v>1150000</v>
      </c>
      <c r="G33" s="97">
        <f t="shared" si="17"/>
        <v>1150000</v>
      </c>
      <c r="H33" s="96">
        <f t="shared" si="17"/>
        <v>458000</v>
      </c>
      <c r="I33" s="97">
        <f t="shared" si="17"/>
        <v>0</v>
      </c>
      <c r="J33" s="96">
        <f t="shared" si="17"/>
        <v>207000</v>
      </c>
      <c r="K33" s="97">
        <f t="shared" si="17"/>
        <v>0</v>
      </c>
      <c r="L33" s="96">
        <f t="shared" si="17"/>
        <v>246000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911000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79.217391304347828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5679000</v>
      </c>
      <c r="C36" s="92">
        <v>151000</v>
      </c>
      <c r="D36" s="92"/>
      <c r="E36" s="92">
        <f t="shared" si="18"/>
        <v>5830000</v>
      </c>
      <c r="F36" s="93">
        <v>5830000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>
        <v>627000</v>
      </c>
      <c r="I38" s="94"/>
      <c r="J38" s="93">
        <v>1265000</v>
      </c>
      <c r="K38" s="94"/>
      <c r="L38" s="93">
        <v>843000</v>
      </c>
      <c r="M38" s="94"/>
      <c r="N38" s="93">
        <v>1265000</v>
      </c>
      <c r="O38" s="94"/>
      <c r="P38" s="93">
        <f t="shared" si="19"/>
        <v>4000000</v>
      </c>
      <c r="Q38" s="94">
        <f t="shared" si="20"/>
        <v>0</v>
      </c>
      <c r="R38" s="48">
        <f t="shared" si="21"/>
        <v>50.059311981020173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9679000</v>
      </c>
      <c r="C40" s="95">
        <f>SUM(C35:C39)</f>
        <v>151000</v>
      </c>
      <c r="D40" s="95"/>
      <c r="E40" s="95">
        <f t="shared" si="18"/>
        <v>9830000</v>
      </c>
      <c r="F40" s="96">
        <f t="shared" ref="F40:O40" si="25">SUM(F35:F39)</f>
        <v>9830000</v>
      </c>
      <c r="G40" s="97">
        <f t="shared" si="25"/>
        <v>4000000</v>
      </c>
      <c r="H40" s="96">
        <f t="shared" si="25"/>
        <v>627000</v>
      </c>
      <c r="I40" s="97">
        <f t="shared" si="25"/>
        <v>0</v>
      </c>
      <c r="J40" s="96">
        <f t="shared" si="25"/>
        <v>1265000</v>
      </c>
      <c r="K40" s="97">
        <f t="shared" si="25"/>
        <v>0</v>
      </c>
      <c r="L40" s="96">
        <f t="shared" si="25"/>
        <v>843000</v>
      </c>
      <c r="M40" s="97">
        <f t="shared" si="25"/>
        <v>0</v>
      </c>
      <c r="N40" s="96">
        <f t="shared" si="25"/>
        <v>1265000</v>
      </c>
      <c r="O40" s="97">
        <f t="shared" si="25"/>
        <v>0</v>
      </c>
      <c r="P40" s="96">
        <f t="shared" si="19"/>
        <v>4000000</v>
      </c>
      <c r="Q40" s="97">
        <f t="shared" si="20"/>
        <v>0</v>
      </c>
      <c r="R40" s="52">
        <f t="shared" si="21"/>
        <v>50.059311981020173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11979000</v>
      </c>
      <c r="C51" s="92">
        <v>15000000</v>
      </c>
      <c r="D51" s="92"/>
      <c r="E51" s="92">
        <f t="shared" si="26"/>
        <v>26979000</v>
      </c>
      <c r="F51" s="93">
        <v>26979000</v>
      </c>
      <c r="G51" s="94">
        <v>26979000</v>
      </c>
      <c r="H51" s="93">
        <v>5031000</v>
      </c>
      <c r="I51" s="94"/>
      <c r="J51" s="93">
        <v>3714000</v>
      </c>
      <c r="K51" s="94"/>
      <c r="L51" s="93">
        <v>8180000</v>
      </c>
      <c r="M51" s="94"/>
      <c r="N51" s="93">
        <v>6820000</v>
      </c>
      <c r="O51" s="94"/>
      <c r="P51" s="93">
        <f t="shared" si="27"/>
        <v>23745000</v>
      </c>
      <c r="Q51" s="94">
        <f t="shared" si="28"/>
        <v>0</v>
      </c>
      <c r="R51" s="48">
        <f t="shared" si="29"/>
        <v>-16.625916870415647</v>
      </c>
      <c r="S51" s="49">
        <f t="shared" si="30"/>
        <v>0</v>
      </c>
      <c r="T51" s="48">
        <f t="shared" si="31"/>
        <v>88.012898921383297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31979000</v>
      </c>
      <c r="C53" s="95">
        <f>SUM(C42:C52)</f>
        <v>15000000</v>
      </c>
      <c r="D53" s="95"/>
      <c r="E53" s="95">
        <f t="shared" si="26"/>
        <v>46979000</v>
      </c>
      <c r="F53" s="96">
        <f t="shared" ref="F53:O53" si="33">SUM(F42:F52)</f>
        <v>46979000</v>
      </c>
      <c r="G53" s="97">
        <f t="shared" si="33"/>
        <v>26979000</v>
      </c>
      <c r="H53" s="96">
        <f t="shared" si="33"/>
        <v>5031000</v>
      </c>
      <c r="I53" s="97">
        <f t="shared" si="33"/>
        <v>0</v>
      </c>
      <c r="J53" s="96">
        <f t="shared" si="33"/>
        <v>3714000</v>
      </c>
      <c r="K53" s="97">
        <f t="shared" si="33"/>
        <v>0</v>
      </c>
      <c r="L53" s="96">
        <f t="shared" si="33"/>
        <v>8180000</v>
      </c>
      <c r="M53" s="97">
        <f t="shared" si="33"/>
        <v>0</v>
      </c>
      <c r="N53" s="96">
        <f t="shared" si="33"/>
        <v>6820000</v>
      </c>
      <c r="O53" s="97">
        <f t="shared" si="33"/>
        <v>0</v>
      </c>
      <c r="P53" s="96">
        <f t="shared" si="27"/>
        <v>23745000</v>
      </c>
      <c r="Q53" s="97">
        <f t="shared" si="28"/>
        <v>0</v>
      </c>
      <c r="R53" s="52">
        <f t="shared" si="29"/>
        <v>-16.625916870415647</v>
      </c>
      <c r="S53" s="53">
        <f t="shared" si="30"/>
        <v>0</v>
      </c>
      <c r="T53" s="52">
        <f>IF((+$E43+$E45+$E47+$E48+$E51) =0,0,(P53   /(+$E43+$E45+$E47+$E48+$E51) )*100)</f>
        <v>88.012898921383297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44708000</v>
      </c>
      <c r="C67" s="104">
        <f>SUM(C9:C14,C17:C23,C26:C29,C32,C35:C39,C42:C52,C55:C58,C61:C65)</f>
        <v>15351000</v>
      </c>
      <c r="D67" s="104"/>
      <c r="E67" s="104">
        <f t="shared" si="35"/>
        <v>60059000</v>
      </c>
      <c r="F67" s="105">
        <f t="shared" ref="F67:O67" si="43">SUM(F9:F14,F17:F23,F26:F29,F32,F35:F39,F42:F52,F55:F58,F61:F65)</f>
        <v>60059000</v>
      </c>
      <c r="G67" s="106">
        <f t="shared" si="43"/>
        <v>34229000</v>
      </c>
      <c r="H67" s="105">
        <f t="shared" si="43"/>
        <v>7402000</v>
      </c>
      <c r="I67" s="106">
        <f t="shared" si="43"/>
        <v>-2100000</v>
      </c>
      <c r="J67" s="105">
        <f t="shared" si="43"/>
        <v>5392000</v>
      </c>
      <c r="K67" s="106">
        <f t="shared" si="43"/>
        <v>0</v>
      </c>
      <c r="L67" s="105">
        <f t="shared" si="43"/>
        <v>9738000</v>
      </c>
      <c r="M67" s="106">
        <f t="shared" si="43"/>
        <v>0</v>
      </c>
      <c r="N67" s="105">
        <f t="shared" si="43"/>
        <v>8202000</v>
      </c>
      <c r="O67" s="106">
        <f t="shared" si="43"/>
        <v>2100000</v>
      </c>
      <c r="P67" s="105">
        <f t="shared" si="36"/>
        <v>30734000</v>
      </c>
      <c r="Q67" s="106">
        <f t="shared" si="37"/>
        <v>0</v>
      </c>
      <c r="R67" s="61">
        <f t="shared" si="38"/>
        <v>-15.773259396179915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89.789359899500425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18889000</v>
      </c>
      <c r="C69" s="92">
        <v>-1263000</v>
      </c>
      <c r="D69" s="92"/>
      <c r="E69" s="92">
        <f>$B69      +$C69      +$D69</f>
        <v>17626000</v>
      </c>
      <c r="F69" s="93">
        <v>17626000</v>
      </c>
      <c r="G69" s="94">
        <v>17626000</v>
      </c>
      <c r="H69" s="93">
        <v>1861000</v>
      </c>
      <c r="I69" s="94">
        <v>-5616000</v>
      </c>
      <c r="J69" s="93">
        <v>9676000</v>
      </c>
      <c r="K69" s="94">
        <v>-10823000</v>
      </c>
      <c r="L69" s="93">
        <v>1491000</v>
      </c>
      <c r="M69" s="94">
        <v>-1187000</v>
      </c>
      <c r="N69" s="93">
        <v>4598000</v>
      </c>
      <c r="O69" s="94">
        <v>20860230</v>
      </c>
      <c r="P69" s="93">
        <f>$H69      +$J69      +$L69      +$N69</f>
        <v>17626000</v>
      </c>
      <c r="Q69" s="94">
        <f>$I69      +$K69      +$M69      +$O69</f>
        <v>3234230</v>
      </c>
      <c r="R69" s="48">
        <f>IF(($L69      =0),0,((($N69      -$L69      )/$L69      )*100))</f>
        <v>208.38363514419851</v>
      </c>
      <c r="S69" s="49">
        <f>IF(($M69      =0),0,((($O69      -$M69      )/$M69      )*100))</f>
        <v>-1857.3909014321821</v>
      </c>
      <c r="T69" s="48">
        <f>IF(($E69      =0),0,(($P69      /$E69      )*100))</f>
        <v>100</v>
      </c>
      <c r="U69" s="50">
        <f>IF(($E69      =0),0,(($Q69      /$E69      )*100))</f>
        <v>18.349200045387494</v>
      </c>
      <c r="V69" s="93">
        <v>6727000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18889000</v>
      </c>
      <c r="C71" s="101">
        <f>SUM(C69:C70)</f>
        <v>-1263000</v>
      </c>
      <c r="D71" s="101"/>
      <c r="E71" s="101">
        <f>$B71      +$C71      +$D71</f>
        <v>17626000</v>
      </c>
      <c r="F71" s="102">
        <f t="shared" ref="F71:O71" si="44">SUM(F69:F70)</f>
        <v>17626000</v>
      </c>
      <c r="G71" s="103">
        <f t="shared" si="44"/>
        <v>17626000</v>
      </c>
      <c r="H71" s="102">
        <f t="shared" si="44"/>
        <v>1861000</v>
      </c>
      <c r="I71" s="103">
        <f t="shared" si="44"/>
        <v>-5616000</v>
      </c>
      <c r="J71" s="102">
        <f t="shared" si="44"/>
        <v>9676000</v>
      </c>
      <c r="K71" s="103">
        <f t="shared" si="44"/>
        <v>-10823000</v>
      </c>
      <c r="L71" s="102">
        <f t="shared" si="44"/>
        <v>1491000</v>
      </c>
      <c r="M71" s="103">
        <f t="shared" si="44"/>
        <v>-1187000</v>
      </c>
      <c r="N71" s="102">
        <f t="shared" si="44"/>
        <v>4598000</v>
      </c>
      <c r="O71" s="103">
        <f t="shared" si="44"/>
        <v>20860230</v>
      </c>
      <c r="P71" s="102">
        <f>$H71      +$J71      +$L71      +$N71</f>
        <v>17626000</v>
      </c>
      <c r="Q71" s="103">
        <f>$I71      +$K71      +$M71      +$O71</f>
        <v>3234230</v>
      </c>
      <c r="R71" s="57">
        <f>IF(($L71      =0),0,((($N71      -$L71      )/$L71      )*100))</f>
        <v>208.38363514419851</v>
      </c>
      <c r="S71" s="58">
        <f>IF(($M71      =0),0,((($O71      -$M71      )/$M71      )*100))</f>
        <v>-1857.3909014321821</v>
      </c>
      <c r="T71" s="57">
        <f>IF(($E69      =0),0,(($P69      /$E69      )*100))</f>
        <v>100</v>
      </c>
      <c r="U71" s="59">
        <f>IF($E69   =0,0,($Q69   /$E69 )*100)</f>
        <v>18.349200045387494</v>
      </c>
      <c r="V71" s="102">
        <f>SUM(V69:V70)</f>
        <v>6727000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18889000</v>
      </c>
      <c r="C72" s="104">
        <f>SUM(C69:C70)</f>
        <v>-1263000</v>
      </c>
      <c r="D72" s="104"/>
      <c r="E72" s="104">
        <f>$B72      +$C72      +$D72</f>
        <v>17626000</v>
      </c>
      <c r="F72" s="105">
        <f t="shared" ref="F72:O72" si="45">SUM(F69:F70)</f>
        <v>17626000</v>
      </c>
      <c r="G72" s="106">
        <f t="shared" si="45"/>
        <v>17626000</v>
      </c>
      <c r="H72" s="105">
        <f t="shared" si="45"/>
        <v>1861000</v>
      </c>
      <c r="I72" s="106">
        <f t="shared" si="45"/>
        <v>-5616000</v>
      </c>
      <c r="J72" s="105">
        <f t="shared" si="45"/>
        <v>9676000</v>
      </c>
      <c r="K72" s="106">
        <f t="shared" si="45"/>
        <v>-10823000</v>
      </c>
      <c r="L72" s="105">
        <f t="shared" si="45"/>
        <v>1491000</v>
      </c>
      <c r="M72" s="106">
        <f t="shared" si="45"/>
        <v>-1187000</v>
      </c>
      <c r="N72" s="105">
        <f t="shared" si="45"/>
        <v>4598000</v>
      </c>
      <c r="O72" s="106">
        <f t="shared" si="45"/>
        <v>20860230</v>
      </c>
      <c r="P72" s="105">
        <f>$H72      +$J72      +$L72      +$N72</f>
        <v>17626000</v>
      </c>
      <c r="Q72" s="106">
        <f>$I72      +$K72      +$M72      +$O72</f>
        <v>3234230</v>
      </c>
      <c r="R72" s="61">
        <f>IF(($L72      =0),0,((($N72      -$L72      )/$L72      )*100))</f>
        <v>208.38363514419851</v>
      </c>
      <c r="S72" s="62">
        <f>IF(($M72      =0),0,((($O72      -$M72      )/$M72      )*100))</f>
        <v>-1857.3909014321821</v>
      </c>
      <c r="T72" s="61">
        <f>IF(($E69      =0),0,(($P69      /$E69      )*100))</f>
        <v>100</v>
      </c>
      <c r="U72" s="65">
        <f>IF($E69   =0,0,($Q69   /$E69 )*100)</f>
        <v>18.349200045387494</v>
      </c>
      <c r="V72" s="105">
        <f>SUM(V69:V70)</f>
        <v>6727000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63597000</v>
      </c>
      <c r="C73" s="104">
        <f>SUM(C9:C14,C17:C23,C26:C29,C32,C35:C39,C42:C52,C55:C58,C61:C65,C69:C70)</f>
        <v>14088000</v>
      </c>
      <c r="D73" s="104"/>
      <c r="E73" s="104">
        <f>$B73      +$C73      +$D73</f>
        <v>77685000</v>
      </c>
      <c r="F73" s="105">
        <f t="shared" ref="F73:O73" si="46">SUM(F9:F14,F17:F23,F26:F29,F32,F35:F39,F42:F52,F55:F58,F61:F65,F69:F70)</f>
        <v>77685000</v>
      </c>
      <c r="G73" s="106">
        <f t="shared" si="46"/>
        <v>51855000</v>
      </c>
      <c r="H73" s="105">
        <f t="shared" si="46"/>
        <v>9263000</v>
      </c>
      <c r="I73" s="106">
        <f t="shared" si="46"/>
        <v>-7716000</v>
      </c>
      <c r="J73" s="105">
        <f t="shared" si="46"/>
        <v>15068000</v>
      </c>
      <c r="K73" s="106">
        <f t="shared" si="46"/>
        <v>-10823000</v>
      </c>
      <c r="L73" s="105">
        <f t="shared" si="46"/>
        <v>11229000</v>
      </c>
      <c r="M73" s="106">
        <f t="shared" si="46"/>
        <v>-1187000</v>
      </c>
      <c r="N73" s="105">
        <f t="shared" si="46"/>
        <v>12800000</v>
      </c>
      <c r="O73" s="106">
        <f t="shared" si="46"/>
        <v>22960230</v>
      </c>
      <c r="P73" s="105">
        <f>$H73      +$J73      +$L73      +$N73</f>
        <v>48360000</v>
      </c>
      <c r="Q73" s="106">
        <f>$I73      +$K73      +$M73      +$O73</f>
        <v>3234230</v>
      </c>
      <c r="R73" s="61">
        <f>IF(($L73      =0),0,((($N73      -$L73      )/$L73      )*100))</f>
        <v>13.99056015673702</v>
      </c>
      <c r="S73" s="62">
        <f>IF(($M73      =0),0,((($O73      -$M73      )/$M73      )*100))</f>
        <v>-2034.30749789385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93.260052068267285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6.2370648924886707</v>
      </c>
      <c r="V73" s="105">
        <f>SUM(V9:V14,V17:V23,V26:V29,V32,V35:V39,V42:V52,V55:V58,V61:V65,V69:V70)</f>
        <v>6727000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136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140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141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142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143</v>
      </c>
    </row>
    <row r="117" spans="1:23" x14ac:dyDescent="0.2">
      <c r="A117" s="29" t="s">
        <v>144</v>
      </c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148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+pMNt8ab9mXWAk+/rXlN/tZej8G63ekr9w/OkkPGTL6XnvRbc5UpTmUldcw0A+CG8It3PT+LEwc/LTSfu/ETFw==" saltValue="PCqm8vroRZLAS+TURNZL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44451D-849A-4851-B45A-6DC9FCAA4A74}"/>
</file>

<file path=customXml/itemProps2.xml><?xml version="1.0" encoding="utf-8"?>
<ds:datastoreItem xmlns:ds="http://schemas.openxmlformats.org/officeDocument/2006/customXml" ds:itemID="{7DEFD8F9-A9B0-47EF-A6FA-6A5513EFB23E}"/>
</file>

<file path=customXml/itemProps3.xml><?xml version="1.0" encoding="utf-8"?>
<ds:datastoreItem xmlns:ds="http://schemas.openxmlformats.org/officeDocument/2006/customXml" ds:itemID="{52F27ADB-0156-4BEA-B642-9A29904E03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2024-08-07T08:33:57Z</dcterms:created>
  <dcterms:modified xsi:type="dcterms:W3CDTF">2024-08-07T08:54:42Z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